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7.xml" ContentType="application/vnd.openxmlformats-officedocument.spreadsheetml.comments+xml"/>
  <Override PartName="/xl/threadedComments/threadedComment7.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nioxfordnexus-my.sharepoint.com/personal/scro4359_ox_ac_uk/Documents/"/>
    </mc:Choice>
  </mc:AlternateContent>
  <xr:revisionPtr revIDLastSave="0" documentId="8_{178775B3-06B6-42F4-85E5-E0D2609F5BF2}" xr6:coauthVersionLast="47" xr6:coauthVersionMax="47" xr10:uidLastSave="{00000000-0000-0000-0000-000000000000}"/>
  <bookViews>
    <workbookView xWindow="-90" yWindow="-90" windowWidth="19380" windowHeight="10965" activeTab="1" xr2:uid="{7EE48527-1C0C-4DDC-B890-56983482E271}"/>
  </bookViews>
  <sheets>
    <sheet name="Introduction" sheetId="1" r:id="rId1"/>
    <sheet name="Summary" sheetId="12" r:id="rId2"/>
    <sheet name="Start table" sheetId="10" state="hidden" r:id="rId3"/>
    <sheet name="Input Parameters" sheetId="2" r:id="rId4"/>
    <sheet name="Quality Check Parameters" sheetId="11" r:id="rId5"/>
    <sheet name="Transition Matrices" sheetId="9" r:id="rId6"/>
    <sheet name="Intermediate calculations" sheetId="4" r:id="rId7"/>
    <sheet name="Markov Model" sheetId="6" r:id="rId8"/>
    <sheet name="Markov Model (Diagram)" sheetId="5" r:id="rId9"/>
    <sheet name="Results" sheetId="3" r:id="rId10"/>
    <sheet name="One-way sensitivity analysis" sheetId="13" r:id="rId11"/>
    <sheet name="PSA" sheetId="18" r:id="rId12"/>
    <sheet name="League Table" sheetId="21" r:id="rId13"/>
    <sheet name="Result Figures" sheetId="23" r:id="rId14"/>
    <sheet name="BIDS Tables" sheetId="24" state="hidden" r:id="rId15"/>
  </sheets>
  <externalReferences>
    <externalReference r:id="rId16"/>
    <externalReference r:id="rId17"/>
  </externalReferences>
  <definedNames>
    <definedName name="avg_costs_empha">PSA!$D$5005</definedName>
    <definedName name="avg_costs_il">PSA!$G$5005</definedName>
    <definedName name="avg_costs_sq">PSA!$J$5005</definedName>
    <definedName name="avg_costs_vacsq">PSA!$M$5005</definedName>
    <definedName name="avg_costs_vacsq_no_test">PSA!$P$5005</definedName>
    <definedName name="avg_dalys_empha">PSA!$E$5005</definedName>
    <definedName name="avg_dalys_il">PSA!$H$5005</definedName>
    <definedName name="avg_dalys_sq">PSA!$K$5005</definedName>
    <definedName name="avg_dalys_vacsq">PSA!$N$5005</definedName>
    <definedName name="avg_dalys_vacsq_no_test">PSA!$Q$5005</definedName>
    <definedName name="cep_25000_empha">PSA!$AZ$54</definedName>
    <definedName name="cep_25000_il">PSA!$BA$54</definedName>
    <definedName name="cep_25000_vacsq">PSA!$BB$54</definedName>
    <definedName name="cep_25000_vacsq_no_test">PSA!$BC$54</definedName>
    <definedName name="cep_50000_empha">PSA!$AZ$104</definedName>
    <definedName name="cep_50000_il">PSA!$BA$104</definedName>
    <definedName name="cep_50000_vacsq">PSA!$BB$104</definedName>
    <definedName name="cep_50000_vacsq_no_test">PSA!$BC$104</definedName>
    <definedName name="cep_75000_empha">PSA!$AZ$154</definedName>
    <definedName name="cep_75000_il">PSA!$BA$154</definedName>
    <definedName name="cep_75000_vacsq">PSA!$BB$154</definedName>
    <definedName name="cep_75000_vacsq_no_test">PSA!$BC$154</definedName>
    <definedName name="cfr">'Input Parameters'!$D$55</definedName>
    <definedName name="cfr_df">'Input Parameters'!$D$54</definedName>
    <definedName name="cfr_dhf">'Input Parameters'!$D$55</definedName>
    <definedName name="control_time">'Start table'!$D$8</definedName>
    <definedName name="Current_age">'Markov Model'!$E$107:$E$128</definedName>
    <definedName name="Cycle">'Markov Model'!$D$107:$D$128</definedName>
    <definedName name="daly0">'Markov Model'!$AI$132</definedName>
    <definedName name="dalys_empha">Results!$F$9</definedName>
    <definedName name="dalys_il">Results!$G$9</definedName>
    <definedName name="dalys_sq">Results!$H$9</definedName>
    <definedName name="dalys_vacsq">Results!$I$9</definedName>
    <definedName name="dalys_vacsq_no_test">Results!$J$9</definedName>
    <definedName name="ddhf">'Input Parameters'!$D$33</definedName>
    <definedName name="dfi">'Input Parameters'!$D$42</definedName>
    <definedName name="dfi_sn">'Input Parameters'!$D$49</definedName>
    <definedName name="dfi_sp">'Input Parameters'!$D$43</definedName>
    <definedName name="dhfai">'Input Parameters'!$D$44</definedName>
    <definedName name="dhfai_sn">'Input Parameters'!$D$50</definedName>
    <definedName name="dhfai_sp">'Input Parameters'!$D$44</definedName>
    <definedName name="dhfhi">'Input Parameters'!$D$45</definedName>
    <definedName name="dhfhi_sn">'Input Parameters'!$D$51</definedName>
    <definedName name="dhfhi_sp">'Input Parameters'!$D$45</definedName>
    <definedName name="discount">'Start table'!$D$21</definedName>
    <definedName name="dr">'Input Parameters'!$D$7</definedName>
    <definedName name="drdf">'Input Parameters'!$D$32</definedName>
    <definedName name="dudf">'Input Parameters'!$D$34</definedName>
    <definedName name="dwd">'Input Parameters'!$D$31</definedName>
    <definedName name="dwdf">'Input Parameters'!$D$29</definedName>
    <definedName name="dwdhf">'Input Parameters'!$D$30</definedName>
    <definedName name="efa">'Input Parameters'!$D$56</definedName>
    <definedName name="emphac">'Input Parameters'!$D$16</definedName>
    <definedName name="er">'Input Parameters'!$D$8</definedName>
    <definedName name="fdc">'Input Parameters'!$D$24</definedName>
    <definedName name="fdc_pr">'Input Parameters'!$D$25</definedName>
    <definedName name="fdc_pu">'Input Parameters'!$D$24</definedName>
    <definedName name="fic">'Input Parameters'!$D$26</definedName>
    <definedName name="fic10_">'Intermediate calculations'!$G$228</definedName>
    <definedName name="fic11_">'Intermediate calculations'!$G$229</definedName>
    <definedName name="fic12_">'Intermediate calculations'!$G$230</definedName>
    <definedName name="fic13_">'Intermediate calculations'!$G$231</definedName>
    <definedName name="fic14_">'Intermediate calculations'!$G$232</definedName>
    <definedName name="fic15_">'Intermediate calculations'!$G$233</definedName>
    <definedName name="fic16_">'Intermediate calculations'!$G$234</definedName>
    <definedName name="fic17_">'Intermediate calculations'!$G$235</definedName>
    <definedName name="fic18_">'Intermediate calculations'!$G$236</definedName>
    <definedName name="fic19_">'Intermediate calculations'!$G$237</definedName>
    <definedName name="fic20_">'Intermediate calculations'!$G$238</definedName>
    <definedName name="fic21_">'Intermediate calculations'!$G$239</definedName>
    <definedName name="fic22_">'Intermediate calculations'!$G$240</definedName>
    <definedName name="fic23_">'Intermediate calculations'!$G$241</definedName>
    <definedName name="fic24_">'Intermediate calculations'!$G$242</definedName>
    <definedName name="fic9_">'Intermediate calculations'!$G$227</definedName>
    <definedName name="half_cycle">'Start table'!$D$17</definedName>
    <definedName name="hc">'Input Parameters'!$D$19</definedName>
    <definedName name="hdr">'Input Parameters'!$D$53</definedName>
    <definedName name="hhc">'Input Parameters'!$D$19</definedName>
    <definedName name="i_costs_empha">PSA!$T$5005</definedName>
    <definedName name="i_costs_il">PSA!$W$5005</definedName>
    <definedName name="i_costs_vacsq">PSA!$Z$5005</definedName>
    <definedName name="i_costs_vacsq_no_test">PSA!$AC$5005</definedName>
    <definedName name="i_dalys_empha">PSA!$U$5005</definedName>
    <definedName name="i_dalys_empja">PSA!$U$5005</definedName>
    <definedName name="i_dalys_il">PSA!$X$5005</definedName>
    <definedName name="i_dalys_vacsq">PSA!$AA$5005</definedName>
    <definedName name="i_dalys_vacsq_no_test">PSA!$AD$5005</definedName>
    <definedName name="icer_empha">PSA!$T$5006</definedName>
    <definedName name="icer_il">PSA!$W$5006</definedName>
    <definedName name="icer_vacsq">PSA!$Z$5006</definedName>
    <definedName name="icer_vacsq_no_test">PSA!$AC$5006</definedName>
    <definedName name="ilc">'Input Parameters'!$D$17</definedName>
    <definedName name="ile">'Input Parameters'!$D$69</definedName>
    <definedName name="incremental_costs">Results!$L$8</definedName>
    <definedName name="incremental_dalys">Results!$L$9</definedName>
    <definedName name="K">[1]INPUTS!$B$22</definedName>
    <definedName name="le10_">'Intermediate calculations'!$E$228</definedName>
    <definedName name="le11_">'Intermediate calculations'!$E$229</definedName>
    <definedName name="le12_">'Intermediate calculations'!$E$230</definedName>
    <definedName name="le13_">'Intermediate calculations'!$E$231</definedName>
    <definedName name="le14_">'Intermediate calculations'!$E$232</definedName>
    <definedName name="le15_">'Intermediate calculations'!$E$233</definedName>
    <definedName name="le16_">'Intermediate calculations'!$E$234</definedName>
    <definedName name="le17_">'Intermediate calculations'!$E$235</definedName>
    <definedName name="le18_">'Intermediate calculations'!$E$236</definedName>
    <definedName name="le19_">'Intermediate calculations'!$E$237</definedName>
    <definedName name="le20_">'Intermediate calculations'!$E$238</definedName>
    <definedName name="le21_">'Intermediate calculations'!$E$239</definedName>
    <definedName name="le22_">'Intermediate calculations'!$E$240</definedName>
    <definedName name="le23_">'Intermediate calculations'!$E$241</definedName>
    <definedName name="le24_">'Intermediate calculations'!$E$242</definedName>
    <definedName name="le9_">'Input Parameters'!$D$35</definedName>
    <definedName name="model_type">'Start table'!$D$4</definedName>
    <definedName name="odi_sn">'Input Parameters'!$D$48</definedName>
    <definedName name="odi_sp">'Input Parameters'!$D$42</definedName>
    <definedName name="oi">'[2]Parameters and Analysis'!$B$11</definedName>
    <definedName name="p_df2dhfa">'Input Parameters'!$D$76</definedName>
    <definedName name="p_df2dhfh">'Input Parameters'!$D$77</definedName>
    <definedName name="p_df2h">'Input Parameters'!$D$81</definedName>
    <definedName name="p_df2h_sn">'Input Parameters'!$D$97</definedName>
    <definedName name="p_dfa2d_sn">'Input Parameters'!$D$100</definedName>
    <definedName name="p_dfa2d_sp">'Input Parameters'!$D$85</definedName>
    <definedName name="p_dfa2h_sn">'Input Parameters'!$D$97</definedName>
    <definedName name="p_dfa2h_sp">'Input Parameters'!$D$81</definedName>
    <definedName name="p_dfur2d_sp">'Input Parameters'!$D$88</definedName>
    <definedName name="p_dfur2h_sp">'Input Parameters'!$D$84</definedName>
    <definedName name="p_dhfa2d">'Input Parameters'!$D$86</definedName>
    <definedName name="p_dhfa2d_sn">'Input Parameters'!$D$101</definedName>
    <definedName name="p_dhfa2d_sp">'Input Parameters'!$D$86</definedName>
    <definedName name="p_dhfa2h">'Input Parameters'!$D$82</definedName>
    <definedName name="p_dhfa2h_sn">'Input Parameters'!$D$98</definedName>
    <definedName name="p_dhfa2h_sp">'Input Parameters'!$D$82</definedName>
    <definedName name="p_dhfh2d">'Input Parameters'!$D$87</definedName>
    <definedName name="p_dhfh2d_sn">'Input Parameters'!$D$102</definedName>
    <definedName name="p_dhfh2d_sp">'Input Parameters'!$D$87</definedName>
    <definedName name="p_dhfh2h">'Input Parameters'!$D$83</definedName>
    <definedName name="p_dhfh2h_sn">'Input Parameters'!$D$99</definedName>
    <definedName name="p_dhfh2h_sp">'Input Parameters'!$D$83</definedName>
    <definedName name="p_h2d">'Input Parameters'!$D$80</definedName>
    <definedName name="p_h2d_sn">'Input Parameters'!$D$96</definedName>
    <definedName name="p_h2d_sp">'Input Parameters'!$D$80</definedName>
    <definedName name="p_h2df">'Input Parameters'!$D$75</definedName>
    <definedName name="p_h2dfa_sn">'Input Parameters'!$D$92</definedName>
    <definedName name="p_h2dfa_sp">'Input Parameters'!$D$75</definedName>
    <definedName name="p_h2dfur_sp">'Input Parameters'!$D$78</definedName>
    <definedName name="p_h2dhfa_sn">'Input Parameters'!$D$93</definedName>
    <definedName name="p_h2dhfa_sp">'Input Parameters'!$D$76</definedName>
    <definedName name="p_h2dhfh_sn">'Input Parameters'!$D$94</definedName>
    <definedName name="p_h2dhfh_sp">'Input Parameters'!$D$77</definedName>
    <definedName name="p_h2h">'Input Parameters'!$D$79</definedName>
    <definedName name="p_h2h_sn">'Input Parameters'!$D$95</definedName>
    <definedName name="p_h2h_sp">'Input Parameters'!$D$79</definedName>
    <definedName name="pac">'Input Parameters'!$D$20</definedName>
    <definedName name="pac_pr">'Input Parameters'!$D$22</definedName>
    <definedName name="pac_pu">'Input Parameters'!$D$20</definedName>
    <definedName name="pce_empha">PSA!$AI$4</definedName>
    <definedName name="pce_il">PSA!$AM$4</definedName>
    <definedName name="pce_v">PSA!$AQ$4</definedName>
    <definedName name="pce_v_nt">PSA!$AU$4</definedName>
    <definedName name="perspective">'Start table'!$D$13</definedName>
    <definedName name="phac">'Input Parameters'!$D$16</definedName>
    <definedName name="phae">'Input Parameters'!$D$68</definedName>
    <definedName name="phaile">'Input Parameters'!$D$67</definedName>
    <definedName name="phc">'Input Parameters'!$D$21</definedName>
    <definedName name="phc_pr">'Input Parameters'!$D$23</definedName>
    <definedName name="phc_pu">'Input Parameters'!$D$21</definedName>
    <definedName name="pop">'Input Parameters'!$D$5</definedName>
    <definedName name="prhp">'Input Parameters'!$D$40</definedName>
    <definedName name="puhp">'Input Parameters'!$D$39</definedName>
    <definedName name="r_discount">[1]INPUTS!$B$23</definedName>
    <definedName name="sen">'[2]Parameters and Analysis'!$B$6</definedName>
    <definedName name="sero">'Input Parameters'!$D$38</definedName>
    <definedName name="sevca1a">'[2]Parameters and Analysis'!$B$13</definedName>
    <definedName name="sevca2a">'[2]Parameters and Analysis'!$B$14</definedName>
    <definedName name="sp">'[2]Parameters and Analysis'!$B$5</definedName>
    <definedName name="spec">'[2]Parameters and Analysis'!$B$7</definedName>
    <definedName name="ssac">'Input Parameters'!$D$15</definedName>
    <definedName name="ssc">'Input Parameters'!$D$14</definedName>
    <definedName name="th">'Input Parameters'!$D$6</definedName>
    <definedName name="tid">'Input Parameters'!#REF!</definedName>
    <definedName name="time_horizon">'Start table'!$D$9</definedName>
    <definedName name="total_costs_empha">Results!$F$8</definedName>
    <definedName name="total_costs_il">Results!$G$8</definedName>
    <definedName name="total_costs_sq">Results!$H$8</definedName>
    <definedName name="total_costs_vacsq">Results!$I$8</definedName>
    <definedName name="total_costs_vacsq_no_test">Results!$J$8</definedName>
    <definedName name="tsen">'Input Parameters'!$D$64</definedName>
    <definedName name="tspe">'Input Parameters'!$D$63</definedName>
    <definedName name="udfi_sp">'Input Parameters'!$D$46</definedName>
    <definedName name="vac">'Input Parameters'!$D$13</definedName>
    <definedName name="vc">'Input Parameters'!$D$11</definedName>
    <definedName name="vdr">'Input Parameters'!$D$66</definedName>
    <definedName name="ven">'Input Parameters'!$D$60</definedName>
    <definedName name="ven_p12m">'Input Parameters'!$D$61</definedName>
    <definedName name="vep">'Input Parameters'!$D$59</definedName>
    <definedName name="vly">'Intermediate calculations'!$D$245</definedName>
    <definedName name="vsac">'Input Parameters'!$D$12</definedName>
    <definedName name="vtc">'Input Parameters'!$D$65</definedName>
    <definedName name="vw">'Input Parameters'!$D$62</definedName>
    <definedName name="wtp">PSA!$AW$4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5" i="2" l="1"/>
  <c r="D54" i="2"/>
  <c r="D38" i="2"/>
  <c r="D26" i="2"/>
  <c r="AY4" i="18" a="1"/>
  <c r="AY4" i="18" s="1"/>
  <c r="AC10" i="23" l="1"/>
  <c r="AC9" i="23"/>
  <c r="AC7" i="23"/>
  <c r="AC6" i="23"/>
  <c r="H59" i="13"/>
  <c r="F59" i="13"/>
  <c r="G59" i="13"/>
  <c r="G58" i="13"/>
  <c r="H58" i="13"/>
  <c r="F58" i="13"/>
  <c r="G65" i="2" l="1"/>
  <c r="G66" i="2"/>
  <c r="L61" i="2"/>
  <c r="Q61" i="2" s="1"/>
  <c r="O61" i="2" s="1"/>
  <c r="H61" i="2" s="1"/>
  <c r="D61" i="2" s="1"/>
  <c r="L63" i="2"/>
  <c r="O63" i="2" s="1"/>
  <c r="L64" i="2"/>
  <c r="O64" i="2" s="1"/>
  <c r="L65" i="2"/>
  <c r="L66" i="2"/>
  <c r="U71" i="9"/>
  <c r="U70" i="9"/>
  <c r="D155" i="4"/>
  <c r="D156" i="4"/>
  <c r="H156" i="4"/>
  <c r="D157" i="4"/>
  <c r="H157" i="4"/>
  <c r="H158" i="4"/>
  <c r="D167" i="4"/>
  <c r="D170" i="4"/>
  <c r="D184" i="4"/>
  <c r="D187" i="4" s="1"/>
  <c r="D194" i="4"/>
  <c r="D195" i="4"/>
  <c r="D196" i="4"/>
  <c r="D199" i="4" s="1"/>
  <c r="J196" i="4" s="1"/>
  <c r="D198" i="4"/>
  <c r="J195" i="4" s="1"/>
  <c r="D205" i="4"/>
  <c r="D206" i="4"/>
  <c r="J216" i="4"/>
  <c r="K216" i="4"/>
  <c r="J218" i="4"/>
  <c r="K218" i="4"/>
  <c r="G228" i="4"/>
  <c r="E229" i="4"/>
  <c r="G229" i="4" s="1"/>
  <c r="E231" i="4"/>
  <c r="G231" i="4" s="1"/>
  <c r="E234" i="4"/>
  <c r="G234" i="4"/>
  <c r="G235" i="4"/>
  <c r="E236" i="4"/>
  <c r="G236" i="4"/>
  <c r="E239" i="4"/>
  <c r="G239" i="4"/>
  <c r="G240" i="4"/>
  <c r="C227" i="4" a="1"/>
  <c r="C227" i="4" s="1"/>
  <c r="E241" i="4"/>
  <c r="G241" i="4"/>
  <c r="D245" i="4"/>
  <c r="G230" i="4" s="1"/>
  <c r="K103" i="4"/>
  <c r="J103" i="4"/>
  <c r="K101" i="4"/>
  <c r="J101" i="4"/>
  <c r="H56" i="4"/>
  <c r="G51" i="2" s="1"/>
  <c r="H55" i="4"/>
  <c r="G50" i="2" s="1"/>
  <c r="D55" i="4"/>
  <c r="H54" i="4"/>
  <c r="G49" i="2" s="1"/>
  <c r="D54" i="4"/>
  <c r="D53" i="4"/>
  <c r="D44" i="4"/>
  <c r="D43" i="4"/>
  <c r="D33" i="4"/>
  <c r="D32" i="4"/>
  <c r="D15" i="4"/>
  <c r="D18" i="4" s="1"/>
  <c r="G7" i="2" s="1"/>
  <c r="D7" i="4"/>
  <c r="D10" i="4" s="1"/>
  <c r="H5" i="2" s="1"/>
  <c r="J6" i="24"/>
  <c r="F8" i="24"/>
  <c r="E8" i="24"/>
  <c r="O66" i="2" l="1"/>
  <c r="Q66" i="2" s="1"/>
  <c r="H66" i="2" s="1"/>
  <c r="D66" i="2" s="1"/>
  <c r="O65" i="2"/>
  <c r="Q65" i="2" s="1"/>
  <c r="H65" i="2" s="1"/>
  <c r="D65" i="2" s="1"/>
  <c r="Q63" i="2"/>
  <c r="H63" i="2" s="1"/>
  <c r="D63" i="2" s="1"/>
  <c r="Q64" i="2"/>
  <c r="H64" i="2" s="1"/>
  <c r="D64" i="2" s="1"/>
  <c r="G233" i="4"/>
  <c r="G238" i="4"/>
  <c r="G232" i="4"/>
  <c r="G242" i="4"/>
  <c r="G237" i="4"/>
  <c r="H7" i="2"/>
  <c r="G5" i="2"/>
  <c r="D34" i="4"/>
  <c r="D36" i="4" s="1"/>
  <c r="Q14" i="2"/>
  <c r="D37" i="4" l="1"/>
  <c r="AS310" i="18"/>
  <c r="AT310" i="18" s="1"/>
  <c r="AO310" i="18"/>
  <c r="AP310" i="18" s="1"/>
  <c r="AK310" i="18"/>
  <c r="AL310" i="18" s="1"/>
  <c r="AG310" i="18"/>
  <c r="AH310" i="18" s="1"/>
  <c r="AD5005" i="18"/>
  <c r="AC5005" i="18"/>
  <c r="AA5005" i="18"/>
  <c r="Z5005" i="18"/>
  <c r="X5005" i="18"/>
  <c r="W5005" i="18"/>
  <c r="U5005" i="18"/>
  <c r="T5005" i="18"/>
  <c r="Q5005" i="18"/>
  <c r="P5005" i="18"/>
  <c r="N5005" i="18"/>
  <c r="M5005" i="18"/>
  <c r="K5005" i="18"/>
  <c r="J5005" i="18"/>
  <c r="G5005" i="18"/>
  <c r="H5005" i="18"/>
  <c r="E5005" i="18"/>
  <c r="D5005" i="18"/>
  <c r="AM8" i="5" l="1"/>
  <c r="AS1007" i="18" l="1"/>
  <c r="AT1007" i="18" s="1"/>
  <c r="AS1008" i="18"/>
  <c r="AT1008" i="18" s="1"/>
  <c r="AS1009" i="18"/>
  <c r="AT1009" i="18" s="1"/>
  <c r="AS1010" i="18"/>
  <c r="AT1010" i="18" s="1"/>
  <c r="AS1011" i="18"/>
  <c r="AT1011" i="18" s="1"/>
  <c r="AS1012" i="18"/>
  <c r="AT1012" i="18" s="1"/>
  <c r="AS1013" i="18"/>
  <c r="AT1013" i="18" s="1"/>
  <c r="AS1014" i="18"/>
  <c r="AT1014" i="18" s="1"/>
  <c r="AS1015" i="18"/>
  <c r="AT1015" i="18" s="1"/>
  <c r="AS1016" i="18"/>
  <c r="AT1016" i="18" s="1"/>
  <c r="AS1017" i="18"/>
  <c r="AT1017" i="18" s="1"/>
  <c r="AS1018" i="18"/>
  <c r="AT1018" i="18" s="1"/>
  <c r="AS1019" i="18"/>
  <c r="AT1019" i="18" s="1"/>
  <c r="AS1020" i="18"/>
  <c r="AT1020" i="18" s="1"/>
  <c r="AS1021" i="18"/>
  <c r="AT1021" i="18" s="1"/>
  <c r="AS1022" i="18"/>
  <c r="AT1022" i="18" s="1"/>
  <c r="AS1023" i="18"/>
  <c r="AT1023" i="18" s="1"/>
  <c r="AS1024" i="18"/>
  <c r="AT1024" i="18" s="1"/>
  <c r="AS1025" i="18"/>
  <c r="AT1025" i="18" s="1"/>
  <c r="AS1026" i="18"/>
  <c r="AT1026" i="18" s="1"/>
  <c r="AS1027" i="18"/>
  <c r="AT1027" i="18" s="1"/>
  <c r="AS1028" i="18"/>
  <c r="AT1028" i="18" s="1"/>
  <c r="AS1029" i="18"/>
  <c r="AT1029" i="18" s="1"/>
  <c r="AS1030" i="18"/>
  <c r="AT1030" i="18" s="1"/>
  <c r="AS1031" i="18"/>
  <c r="AT1031" i="18" s="1"/>
  <c r="AS1032" i="18"/>
  <c r="AT1032" i="18" s="1"/>
  <c r="AS1033" i="18"/>
  <c r="AT1033" i="18" s="1"/>
  <c r="AS1034" i="18"/>
  <c r="AT1034" i="18" s="1"/>
  <c r="AS1035" i="18"/>
  <c r="AT1035" i="18" s="1"/>
  <c r="AS1036" i="18"/>
  <c r="AT1036" i="18" s="1"/>
  <c r="AS1037" i="18"/>
  <c r="AT1037" i="18" s="1"/>
  <c r="AS1038" i="18"/>
  <c r="AT1038" i="18" s="1"/>
  <c r="AS1039" i="18"/>
  <c r="AT1039" i="18" s="1"/>
  <c r="AS1040" i="18"/>
  <c r="AT1040" i="18" s="1"/>
  <c r="AS1041" i="18"/>
  <c r="AT1041" i="18" s="1"/>
  <c r="AS1042" i="18"/>
  <c r="AT1042" i="18" s="1"/>
  <c r="AS1043" i="18"/>
  <c r="AT1043" i="18" s="1"/>
  <c r="AS1044" i="18"/>
  <c r="AT1044" i="18" s="1"/>
  <c r="AS1045" i="18"/>
  <c r="AT1045" i="18" s="1"/>
  <c r="AS1046" i="18"/>
  <c r="AT1046" i="18" s="1"/>
  <c r="AS1047" i="18"/>
  <c r="AT1047" i="18" s="1"/>
  <c r="AS1048" i="18"/>
  <c r="AT1048" i="18" s="1"/>
  <c r="AS1049" i="18"/>
  <c r="AT1049" i="18" s="1"/>
  <c r="AS1050" i="18"/>
  <c r="AT1050" i="18" s="1"/>
  <c r="AS1051" i="18"/>
  <c r="AT1051" i="18" s="1"/>
  <c r="AS1052" i="18"/>
  <c r="AT1052" i="18" s="1"/>
  <c r="AS1053" i="18"/>
  <c r="AT1053" i="18" s="1"/>
  <c r="AS1054" i="18"/>
  <c r="AT1054" i="18" s="1"/>
  <c r="AS1055" i="18"/>
  <c r="AT1055" i="18" s="1"/>
  <c r="AS1056" i="18"/>
  <c r="AT1056" i="18" s="1"/>
  <c r="AS1057" i="18"/>
  <c r="AT1057" i="18" s="1"/>
  <c r="AS1058" i="18"/>
  <c r="AT1058" i="18" s="1"/>
  <c r="AS1059" i="18"/>
  <c r="AT1059" i="18" s="1"/>
  <c r="AS1060" i="18"/>
  <c r="AT1060" i="18" s="1"/>
  <c r="AS1061" i="18"/>
  <c r="AT1061" i="18" s="1"/>
  <c r="AS1062" i="18"/>
  <c r="AT1062" i="18" s="1"/>
  <c r="AS1063" i="18"/>
  <c r="AT1063" i="18" s="1"/>
  <c r="AS1064" i="18"/>
  <c r="AT1064" i="18" s="1"/>
  <c r="AS1065" i="18"/>
  <c r="AT1065" i="18" s="1"/>
  <c r="AS1066" i="18"/>
  <c r="AT1066" i="18" s="1"/>
  <c r="AS1067" i="18"/>
  <c r="AT1067" i="18" s="1"/>
  <c r="AS1068" i="18"/>
  <c r="AT1068" i="18" s="1"/>
  <c r="AS1069" i="18"/>
  <c r="AT1069" i="18" s="1"/>
  <c r="AS1070" i="18"/>
  <c r="AT1070" i="18" s="1"/>
  <c r="AS1071" i="18"/>
  <c r="AT1071" i="18" s="1"/>
  <c r="AS1072" i="18"/>
  <c r="AT1072" i="18" s="1"/>
  <c r="AS1073" i="18"/>
  <c r="AT1073" i="18" s="1"/>
  <c r="AS1074" i="18"/>
  <c r="AT1074" i="18" s="1"/>
  <c r="AS1075" i="18"/>
  <c r="AT1075" i="18" s="1"/>
  <c r="AS1076" i="18"/>
  <c r="AT1076" i="18" s="1"/>
  <c r="AS1077" i="18"/>
  <c r="AT1077" i="18" s="1"/>
  <c r="AS1078" i="18"/>
  <c r="AT1078" i="18" s="1"/>
  <c r="AS1079" i="18"/>
  <c r="AT1079" i="18" s="1"/>
  <c r="AS1080" i="18"/>
  <c r="AT1080" i="18" s="1"/>
  <c r="AS1081" i="18"/>
  <c r="AT1081" i="18" s="1"/>
  <c r="AS1082" i="18"/>
  <c r="AT1082" i="18" s="1"/>
  <c r="AS1083" i="18"/>
  <c r="AT1083" i="18" s="1"/>
  <c r="AS1084" i="18"/>
  <c r="AT1084" i="18" s="1"/>
  <c r="AS1085" i="18"/>
  <c r="AT1085" i="18" s="1"/>
  <c r="AS1086" i="18"/>
  <c r="AT1086" i="18" s="1"/>
  <c r="AS1087" i="18"/>
  <c r="AT1087" i="18" s="1"/>
  <c r="AS1088" i="18"/>
  <c r="AT1088" i="18" s="1"/>
  <c r="AS1089" i="18"/>
  <c r="AT1089" i="18" s="1"/>
  <c r="AS1090" i="18"/>
  <c r="AT1090" i="18" s="1"/>
  <c r="AS1091" i="18"/>
  <c r="AT1091" i="18" s="1"/>
  <c r="AS1092" i="18"/>
  <c r="AT1092" i="18" s="1"/>
  <c r="AS1093" i="18"/>
  <c r="AT1093" i="18" s="1"/>
  <c r="AS1094" i="18"/>
  <c r="AT1094" i="18" s="1"/>
  <c r="AS1095" i="18"/>
  <c r="AT1095" i="18" s="1"/>
  <c r="AS1096" i="18"/>
  <c r="AT1096" i="18" s="1"/>
  <c r="AS1097" i="18"/>
  <c r="AT1097" i="18" s="1"/>
  <c r="AS1098" i="18"/>
  <c r="AT1098" i="18" s="1"/>
  <c r="AS1099" i="18"/>
  <c r="AT1099" i="18" s="1"/>
  <c r="AS1100" i="18"/>
  <c r="AT1100" i="18" s="1"/>
  <c r="AS1101" i="18"/>
  <c r="AT1101" i="18" s="1"/>
  <c r="AS1102" i="18"/>
  <c r="AT1102" i="18" s="1"/>
  <c r="AS1103" i="18"/>
  <c r="AT1103" i="18" s="1"/>
  <c r="AS1104" i="18"/>
  <c r="AT1104" i="18" s="1"/>
  <c r="AS1105" i="18"/>
  <c r="AT1105" i="18" s="1"/>
  <c r="AS1106" i="18"/>
  <c r="AT1106" i="18" s="1"/>
  <c r="AS1107" i="18"/>
  <c r="AT1107" i="18" s="1"/>
  <c r="AS1108" i="18"/>
  <c r="AT1108" i="18" s="1"/>
  <c r="AS1109" i="18"/>
  <c r="AT1109" i="18" s="1"/>
  <c r="AS1110" i="18"/>
  <c r="AT1110" i="18" s="1"/>
  <c r="AS1111" i="18"/>
  <c r="AT1111" i="18" s="1"/>
  <c r="AS1112" i="18"/>
  <c r="AT1112" i="18" s="1"/>
  <c r="AS1113" i="18"/>
  <c r="AT1113" i="18" s="1"/>
  <c r="AS1114" i="18"/>
  <c r="AT1114" i="18" s="1"/>
  <c r="AS1115" i="18"/>
  <c r="AT1115" i="18" s="1"/>
  <c r="AS1116" i="18"/>
  <c r="AT1116" i="18" s="1"/>
  <c r="AS1117" i="18"/>
  <c r="AT1117" i="18" s="1"/>
  <c r="AS1118" i="18"/>
  <c r="AT1118" i="18" s="1"/>
  <c r="AS1119" i="18"/>
  <c r="AT1119" i="18" s="1"/>
  <c r="AS1120" i="18"/>
  <c r="AT1120" i="18" s="1"/>
  <c r="AS1121" i="18"/>
  <c r="AT1121" i="18" s="1"/>
  <c r="AS1122" i="18"/>
  <c r="AT1122" i="18" s="1"/>
  <c r="AS1123" i="18"/>
  <c r="AT1123" i="18" s="1"/>
  <c r="AS1124" i="18"/>
  <c r="AT1124" i="18" s="1"/>
  <c r="AS1125" i="18"/>
  <c r="AT1125" i="18" s="1"/>
  <c r="AS1126" i="18"/>
  <c r="AT1126" i="18" s="1"/>
  <c r="AS1127" i="18"/>
  <c r="AT1127" i="18" s="1"/>
  <c r="AS1128" i="18"/>
  <c r="AT1128" i="18" s="1"/>
  <c r="AS1129" i="18"/>
  <c r="AT1129" i="18" s="1"/>
  <c r="AS1130" i="18"/>
  <c r="AT1130" i="18" s="1"/>
  <c r="AS1131" i="18"/>
  <c r="AT1131" i="18" s="1"/>
  <c r="AS1132" i="18"/>
  <c r="AT1132" i="18" s="1"/>
  <c r="AS1133" i="18"/>
  <c r="AT1133" i="18" s="1"/>
  <c r="AS1134" i="18"/>
  <c r="AT1134" i="18" s="1"/>
  <c r="AS1135" i="18"/>
  <c r="AT1135" i="18" s="1"/>
  <c r="AS1136" i="18"/>
  <c r="AT1136" i="18" s="1"/>
  <c r="AS1137" i="18"/>
  <c r="AT1137" i="18" s="1"/>
  <c r="AS1138" i="18"/>
  <c r="AT1138" i="18" s="1"/>
  <c r="AS1139" i="18"/>
  <c r="AT1139" i="18" s="1"/>
  <c r="AS1140" i="18"/>
  <c r="AT1140" i="18" s="1"/>
  <c r="AS1141" i="18"/>
  <c r="AT1141" i="18" s="1"/>
  <c r="AS1142" i="18"/>
  <c r="AT1142" i="18" s="1"/>
  <c r="AS1143" i="18"/>
  <c r="AT1143" i="18" s="1"/>
  <c r="AS1144" i="18"/>
  <c r="AT1144" i="18" s="1"/>
  <c r="AS1145" i="18"/>
  <c r="AT1145" i="18" s="1"/>
  <c r="AS1146" i="18"/>
  <c r="AT1146" i="18" s="1"/>
  <c r="AS1147" i="18"/>
  <c r="AT1147" i="18" s="1"/>
  <c r="AS1148" i="18"/>
  <c r="AT1148" i="18" s="1"/>
  <c r="AS1149" i="18"/>
  <c r="AT1149" i="18" s="1"/>
  <c r="AS1150" i="18"/>
  <c r="AT1150" i="18" s="1"/>
  <c r="AS1151" i="18"/>
  <c r="AT1151" i="18" s="1"/>
  <c r="AS1152" i="18"/>
  <c r="AT1152" i="18" s="1"/>
  <c r="AS1153" i="18"/>
  <c r="AT1153" i="18" s="1"/>
  <c r="AS1154" i="18"/>
  <c r="AT1154" i="18" s="1"/>
  <c r="AS1155" i="18"/>
  <c r="AT1155" i="18" s="1"/>
  <c r="AS1156" i="18"/>
  <c r="AT1156" i="18" s="1"/>
  <c r="AS1157" i="18"/>
  <c r="AT1157" i="18" s="1"/>
  <c r="AS1158" i="18"/>
  <c r="AT1158" i="18" s="1"/>
  <c r="AS1159" i="18"/>
  <c r="AT1159" i="18" s="1"/>
  <c r="AS1160" i="18"/>
  <c r="AT1160" i="18" s="1"/>
  <c r="AS1161" i="18"/>
  <c r="AT1161" i="18" s="1"/>
  <c r="AS1162" i="18"/>
  <c r="AT1162" i="18" s="1"/>
  <c r="AS1163" i="18"/>
  <c r="AT1163" i="18" s="1"/>
  <c r="AS1164" i="18"/>
  <c r="AT1164" i="18" s="1"/>
  <c r="AS1165" i="18"/>
  <c r="AT1165" i="18" s="1"/>
  <c r="AS1166" i="18"/>
  <c r="AT1166" i="18" s="1"/>
  <c r="AS1167" i="18"/>
  <c r="AT1167" i="18" s="1"/>
  <c r="AS1168" i="18"/>
  <c r="AT1168" i="18" s="1"/>
  <c r="AS1169" i="18"/>
  <c r="AT1169" i="18" s="1"/>
  <c r="AS1170" i="18"/>
  <c r="AT1170" i="18" s="1"/>
  <c r="AS1171" i="18"/>
  <c r="AT1171" i="18" s="1"/>
  <c r="AS1172" i="18"/>
  <c r="AT1172" i="18" s="1"/>
  <c r="AS1173" i="18"/>
  <c r="AT1173" i="18" s="1"/>
  <c r="AS1174" i="18"/>
  <c r="AT1174" i="18" s="1"/>
  <c r="AS1175" i="18"/>
  <c r="AT1175" i="18" s="1"/>
  <c r="AS1176" i="18"/>
  <c r="AT1176" i="18" s="1"/>
  <c r="AS1177" i="18"/>
  <c r="AT1177" i="18" s="1"/>
  <c r="AS1178" i="18"/>
  <c r="AT1178" i="18" s="1"/>
  <c r="AS1179" i="18"/>
  <c r="AT1179" i="18" s="1"/>
  <c r="AS1180" i="18"/>
  <c r="AT1180" i="18" s="1"/>
  <c r="AS1181" i="18"/>
  <c r="AT1181" i="18" s="1"/>
  <c r="AS1182" i="18"/>
  <c r="AT1182" i="18" s="1"/>
  <c r="AS1183" i="18"/>
  <c r="AT1183" i="18" s="1"/>
  <c r="AS1184" i="18"/>
  <c r="AT1184" i="18" s="1"/>
  <c r="AS1185" i="18"/>
  <c r="AT1185" i="18" s="1"/>
  <c r="AS1186" i="18"/>
  <c r="AT1186" i="18" s="1"/>
  <c r="AS1187" i="18"/>
  <c r="AT1187" i="18" s="1"/>
  <c r="AS1188" i="18"/>
  <c r="AT1188" i="18" s="1"/>
  <c r="AS1189" i="18"/>
  <c r="AT1189" i="18" s="1"/>
  <c r="AS1190" i="18"/>
  <c r="AT1190" i="18" s="1"/>
  <c r="AS1191" i="18"/>
  <c r="AT1191" i="18" s="1"/>
  <c r="AS1192" i="18"/>
  <c r="AT1192" i="18" s="1"/>
  <c r="AS1193" i="18"/>
  <c r="AT1193" i="18" s="1"/>
  <c r="AS1194" i="18"/>
  <c r="AT1194" i="18" s="1"/>
  <c r="AS1195" i="18"/>
  <c r="AT1195" i="18" s="1"/>
  <c r="AS1196" i="18"/>
  <c r="AT1196" i="18" s="1"/>
  <c r="AS1197" i="18"/>
  <c r="AT1197" i="18" s="1"/>
  <c r="AS1198" i="18"/>
  <c r="AT1198" i="18" s="1"/>
  <c r="AS1199" i="18"/>
  <c r="AT1199" i="18" s="1"/>
  <c r="AS1200" i="18"/>
  <c r="AT1200" i="18" s="1"/>
  <c r="AS1201" i="18"/>
  <c r="AT1201" i="18" s="1"/>
  <c r="AS1202" i="18"/>
  <c r="AT1202" i="18" s="1"/>
  <c r="AS1203" i="18"/>
  <c r="AT1203" i="18" s="1"/>
  <c r="AS1204" i="18"/>
  <c r="AT1204" i="18" s="1"/>
  <c r="AS1205" i="18"/>
  <c r="AT1205" i="18" s="1"/>
  <c r="AS1206" i="18"/>
  <c r="AT1206" i="18" s="1"/>
  <c r="AS1207" i="18"/>
  <c r="AT1207" i="18" s="1"/>
  <c r="AS1208" i="18"/>
  <c r="AT1208" i="18" s="1"/>
  <c r="AS1209" i="18"/>
  <c r="AT1209" i="18" s="1"/>
  <c r="AS1210" i="18"/>
  <c r="AT1210" i="18" s="1"/>
  <c r="AS1211" i="18"/>
  <c r="AT1211" i="18" s="1"/>
  <c r="AS1212" i="18"/>
  <c r="AT1212" i="18" s="1"/>
  <c r="AS1213" i="18"/>
  <c r="AT1213" i="18" s="1"/>
  <c r="AS1214" i="18"/>
  <c r="AT1214" i="18" s="1"/>
  <c r="AS1215" i="18"/>
  <c r="AT1215" i="18" s="1"/>
  <c r="AS1216" i="18"/>
  <c r="AT1216" i="18" s="1"/>
  <c r="AS1217" i="18"/>
  <c r="AT1217" i="18" s="1"/>
  <c r="AS1218" i="18"/>
  <c r="AT1218" i="18" s="1"/>
  <c r="AS1219" i="18"/>
  <c r="AT1219" i="18" s="1"/>
  <c r="AS1220" i="18"/>
  <c r="AT1220" i="18" s="1"/>
  <c r="AS1221" i="18"/>
  <c r="AT1221" i="18" s="1"/>
  <c r="AS1222" i="18"/>
  <c r="AT1222" i="18" s="1"/>
  <c r="AS1223" i="18"/>
  <c r="AT1223" i="18" s="1"/>
  <c r="AS1224" i="18"/>
  <c r="AT1224" i="18" s="1"/>
  <c r="AS1225" i="18"/>
  <c r="AT1225" i="18" s="1"/>
  <c r="AS1226" i="18"/>
  <c r="AT1226" i="18" s="1"/>
  <c r="AS1227" i="18"/>
  <c r="AT1227" i="18" s="1"/>
  <c r="AS1228" i="18"/>
  <c r="AT1228" i="18" s="1"/>
  <c r="AS1229" i="18"/>
  <c r="AT1229" i="18" s="1"/>
  <c r="AS1230" i="18"/>
  <c r="AT1230" i="18" s="1"/>
  <c r="AS1231" i="18"/>
  <c r="AT1231" i="18" s="1"/>
  <c r="AS1232" i="18"/>
  <c r="AT1232" i="18" s="1"/>
  <c r="AS1233" i="18"/>
  <c r="AT1233" i="18" s="1"/>
  <c r="AS1234" i="18"/>
  <c r="AT1234" i="18" s="1"/>
  <c r="AS1235" i="18"/>
  <c r="AT1235" i="18" s="1"/>
  <c r="AS1236" i="18"/>
  <c r="AT1236" i="18" s="1"/>
  <c r="AS1237" i="18"/>
  <c r="AT1237" i="18" s="1"/>
  <c r="AS1238" i="18"/>
  <c r="AT1238" i="18" s="1"/>
  <c r="AS1239" i="18"/>
  <c r="AT1239" i="18" s="1"/>
  <c r="AS1240" i="18"/>
  <c r="AT1240" i="18" s="1"/>
  <c r="AS1241" i="18"/>
  <c r="AT1241" i="18" s="1"/>
  <c r="AS1242" i="18"/>
  <c r="AT1242" i="18" s="1"/>
  <c r="AS1243" i="18"/>
  <c r="AT1243" i="18" s="1"/>
  <c r="AS1244" i="18"/>
  <c r="AT1244" i="18" s="1"/>
  <c r="AS1245" i="18"/>
  <c r="AT1245" i="18" s="1"/>
  <c r="AS1246" i="18"/>
  <c r="AT1246" i="18" s="1"/>
  <c r="AS1247" i="18"/>
  <c r="AT1247" i="18" s="1"/>
  <c r="AS1248" i="18"/>
  <c r="AT1248" i="18" s="1"/>
  <c r="AS1249" i="18"/>
  <c r="AT1249" i="18" s="1"/>
  <c r="AS1250" i="18"/>
  <c r="AT1250" i="18" s="1"/>
  <c r="AS1251" i="18"/>
  <c r="AT1251" i="18" s="1"/>
  <c r="AS1252" i="18"/>
  <c r="AT1252" i="18" s="1"/>
  <c r="AS1253" i="18"/>
  <c r="AT1253" i="18" s="1"/>
  <c r="AS1254" i="18"/>
  <c r="AT1254" i="18" s="1"/>
  <c r="AS1255" i="18"/>
  <c r="AT1255" i="18" s="1"/>
  <c r="AS1256" i="18"/>
  <c r="AT1256" i="18" s="1"/>
  <c r="AS1257" i="18"/>
  <c r="AT1257" i="18" s="1"/>
  <c r="AS1258" i="18"/>
  <c r="AT1258" i="18" s="1"/>
  <c r="AS1259" i="18"/>
  <c r="AT1259" i="18" s="1"/>
  <c r="AS1260" i="18"/>
  <c r="AT1260" i="18" s="1"/>
  <c r="AS1261" i="18"/>
  <c r="AT1261" i="18" s="1"/>
  <c r="AS1262" i="18"/>
  <c r="AT1262" i="18" s="1"/>
  <c r="AS1263" i="18"/>
  <c r="AT1263" i="18" s="1"/>
  <c r="AS1264" i="18"/>
  <c r="AT1264" i="18" s="1"/>
  <c r="AS1265" i="18"/>
  <c r="AT1265" i="18" s="1"/>
  <c r="AS1266" i="18"/>
  <c r="AT1266" i="18" s="1"/>
  <c r="AS1267" i="18"/>
  <c r="AT1267" i="18" s="1"/>
  <c r="AS1268" i="18"/>
  <c r="AT1268" i="18" s="1"/>
  <c r="AS1269" i="18"/>
  <c r="AT1269" i="18" s="1"/>
  <c r="AS1270" i="18"/>
  <c r="AT1270" i="18" s="1"/>
  <c r="AS1271" i="18"/>
  <c r="AT1271" i="18" s="1"/>
  <c r="AS1272" i="18"/>
  <c r="AT1272" i="18" s="1"/>
  <c r="AS1273" i="18"/>
  <c r="AT1273" i="18" s="1"/>
  <c r="AS1274" i="18"/>
  <c r="AT1274" i="18" s="1"/>
  <c r="AS1275" i="18"/>
  <c r="AT1275" i="18" s="1"/>
  <c r="AS1276" i="18"/>
  <c r="AT1276" i="18" s="1"/>
  <c r="AS1277" i="18"/>
  <c r="AT1277" i="18" s="1"/>
  <c r="AS1278" i="18"/>
  <c r="AT1278" i="18" s="1"/>
  <c r="AS1279" i="18"/>
  <c r="AT1279" i="18" s="1"/>
  <c r="AS1280" i="18"/>
  <c r="AT1280" i="18" s="1"/>
  <c r="AS1281" i="18"/>
  <c r="AT1281" i="18" s="1"/>
  <c r="AS1282" i="18"/>
  <c r="AT1282" i="18" s="1"/>
  <c r="AS1283" i="18"/>
  <c r="AT1283" i="18" s="1"/>
  <c r="AS1284" i="18"/>
  <c r="AT1284" i="18" s="1"/>
  <c r="AS1285" i="18"/>
  <c r="AT1285" i="18" s="1"/>
  <c r="AS1286" i="18"/>
  <c r="AT1286" i="18" s="1"/>
  <c r="AS1287" i="18"/>
  <c r="AT1287" i="18" s="1"/>
  <c r="AS1288" i="18"/>
  <c r="AT1288" i="18" s="1"/>
  <c r="AS1289" i="18"/>
  <c r="AT1289" i="18" s="1"/>
  <c r="AS1290" i="18"/>
  <c r="AT1290" i="18" s="1"/>
  <c r="AS1291" i="18"/>
  <c r="AT1291" i="18" s="1"/>
  <c r="AS1292" i="18"/>
  <c r="AT1292" i="18" s="1"/>
  <c r="AS1293" i="18"/>
  <c r="AT1293" i="18" s="1"/>
  <c r="AS1294" i="18"/>
  <c r="AT1294" i="18" s="1"/>
  <c r="AS1295" i="18"/>
  <c r="AT1295" i="18" s="1"/>
  <c r="AS1296" i="18"/>
  <c r="AT1296" i="18" s="1"/>
  <c r="AS1297" i="18"/>
  <c r="AT1297" i="18" s="1"/>
  <c r="AS1298" i="18"/>
  <c r="AT1298" i="18" s="1"/>
  <c r="AS1299" i="18"/>
  <c r="AT1299" i="18" s="1"/>
  <c r="AS1300" i="18"/>
  <c r="AT1300" i="18" s="1"/>
  <c r="AS1301" i="18"/>
  <c r="AT1301" i="18" s="1"/>
  <c r="AS1302" i="18"/>
  <c r="AT1302" i="18" s="1"/>
  <c r="AS1303" i="18"/>
  <c r="AT1303" i="18" s="1"/>
  <c r="AS1304" i="18"/>
  <c r="AT1304" i="18" s="1"/>
  <c r="AS1305" i="18"/>
  <c r="AT1305" i="18" s="1"/>
  <c r="AS1306" i="18"/>
  <c r="AT1306" i="18" s="1"/>
  <c r="AS1307" i="18"/>
  <c r="AT1307" i="18" s="1"/>
  <c r="AS1308" i="18"/>
  <c r="AT1308" i="18" s="1"/>
  <c r="AS1309" i="18"/>
  <c r="AT1309" i="18" s="1"/>
  <c r="AS1310" i="18"/>
  <c r="AT1310" i="18" s="1"/>
  <c r="AS1311" i="18"/>
  <c r="AT1311" i="18" s="1"/>
  <c r="AS1312" i="18"/>
  <c r="AT1312" i="18" s="1"/>
  <c r="AS1313" i="18"/>
  <c r="AT1313" i="18" s="1"/>
  <c r="AS1314" i="18"/>
  <c r="AT1314" i="18" s="1"/>
  <c r="AS1315" i="18"/>
  <c r="AT1315" i="18" s="1"/>
  <c r="AS1316" i="18"/>
  <c r="AT1316" i="18" s="1"/>
  <c r="AS1317" i="18"/>
  <c r="AT1317" i="18" s="1"/>
  <c r="AS1318" i="18"/>
  <c r="AT1318" i="18" s="1"/>
  <c r="AS1319" i="18"/>
  <c r="AT1319" i="18" s="1"/>
  <c r="AS1320" i="18"/>
  <c r="AT1320" i="18" s="1"/>
  <c r="AS1321" i="18"/>
  <c r="AT1321" i="18" s="1"/>
  <c r="AS1322" i="18"/>
  <c r="AT1322" i="18" s="1"/>
  <c r="AS1323" i="18"/>
  <c r="AT1323" i="18" s="1"/>
  <c r="AS1324" i="18"/>
  <c r="AT1324" i="18" s="1"/>
  <c r="AS1325" i="18"/>
  <c r="AT1325" i="18" s="1"/>
  <c r="AS1326" i="18"/>
  <c r="AT1326" i="18" s="1"/>
  <c r="AS1327" i="18"/>
  <c r="AT1327" i="18" s="1"/>
  <c r="AS1328" i="18"/>
  <c r="AT1328" i="18" s="1"/>
  <c r="AS1329" i="18"/>
  <c r="AT1329" i="18" s="1"/>
  <c r="AS1330" i="18"/>
  <c r="AT1330" i="18" s="1"/>
  <c r="AS1331" i="18"/>
  <c r="AT1331" i="18" s="1"/>
  <c r="AS1332" i="18"/>
  <c r="AT1332" i="18" s="1"/>
  <c r="AS1333" i="18"/>
  <c r="AT1333" i="18" s="1"/>
  <c r="AS1334" i="18"/>
  <c r="AT1334" i="18" s="1"/>
  <c r="AS1335" i="18"/>
  <c r="AT1335" i="18" s="1"/>
  <c r="AS1336" i="18"/>
  <c r="AT1336" i="18" s="1"/>
  <c r="AS1337" i="18"/>
  <c r="AT1337" i="18" s="1"/>
  <c r="AS1338" i="18"/>
  <c r="AT1338" i="18" s="1"/>
  <c r="AS1339" i="18"/>
  <c r="AT1339" i="18" s="1"/>
  <c r="AS1340" i="18"/>
  <c r="AT1340" i="18" s="1"/>
  <c r="AS1341" i="18"/>
  <c r="AT1341" i="18" s="1"/>
  <c r="AS1342" i="18"/>
  <c r="AT1342" i="18" s="1"/>
  <c r="AS1343" i="18"/>
  <c r="AT1343" i="18" s="1"/>
  <c r="AS1344" i="18"/>
  <c r="AT1344" i="18" s="1"/>
  <c r="AS1345" i="18"/>
  <c r="AT1345" i="18" s="1"/>
  <c r="AS1346" i="18"/>
  <c r="AT1346" i="18" s="1"/>
  <c r="AS1347" i="18"/>
  <c r="AT1347" i="18" s="1"/>
  <c r="AS1348" i="18"/>
  <c r="AT1348" i="18" s="1"/>
  <c r="AS1349" i="18"/>
  <c r="AT1349" i="18" s="1"/>
  <c r="AS1350" i="18"/>
  <c r="AT1350" i="18" s="1"/>
  <c r="AS1351" i="18"/>
  <c r="AT1351" i="18" s="1"/>
  <c r="AS1352" i="18"/>
  <c r="AT1352" i="18" s="1"/>
  <c r="AS1353" i="18"/>
  <c r="AT1353" i="18" s="1"/>
  <c r="AS1354" i="18"/>
  <c r="AT1354" i="18" s="1"/>
  <c r="AS1355" i="18"/>
  <c r="AT1355" i="18" s="1"/>
  <c r="AS1356" i="18"/>
  <c r="AT1356" i="18" s="1"/>
  <c r="AS1357" i="18"/>
  <c r="AT1357" i="18" s="1"/>
  <c r="AS1358" i="18"/>
  <c r="AT1358" i="18" s="1"/>
  <c r="AS1359" i="18"/>
  <c r="AT1359" i="18" s="1"/>
  <c r="AS1360" i="18"/>
  <c r="AT1360" i="18" s="1"/>
  <c r="AS1361" i="18"/>
  <c r="AT1361" i="18" s="1"/>
  <c r="AS1362" i="18"/>
  <c r="AT1362" i="18" s="1"/>
  <c r="AS1363" i="18"/>
  <c r="AT1363" i="18" s="1"/>
  <c r="AS1364" i="18"/>
  <c r="AT1364" i="18" s="1"/>
  <c r="AS1365" i="18"/>
  <c r="AT1365" i="18" s="1"/>
  <c r="AS1366" i="18"/>
  <c r="AT1366" i="18" s="1"/>
  <c r="AS1367" i="18"/>
  <c r="AT1367" i="18" s="1"/>
  <c r="AS1368" i="18"/>
  <c r="AT1368" i="18" s="1"/>
  <c r="AS1369" i="18"/>
  <c r="AT1369" i="18" s="1"/>
  <c r="AS1370" i="18"/>
  <c r="AT1370" i="18" s="1"/>
  <c r="AS1371" i="18"/>
  <c r="AT1371" i="18" s="1"/>
  <c r="AS1372" i="18"/>
  <c r="AT1372" i="18" s="1"/>
  <c r="AS1373" i="18"/>
  <c r="AT1373" i="18" s="1"/>
  <c r="AS1374" i="18"/>
  <c r="AT1374" i="18" s="1"/>
  <c r="AS1375" i="18"/>
  <c r="AT1375" i="18" s="1"/>
  <c r="AS1376" i="18"/>
  <c r="AT1376" i="18" s="1"/>
  <c r="AS1377" i="18"/>
  <c r="AT1377" i="18" s="1"/>
  <c r="AS1378" i="18"/>
  <c r="AT1378" i="18" s="1"/>
  <c r="AS1379" i="18"/>
  <c r="AT1379" i="18" s="1"/>
  <c r="AS1380" i="18"/>
  <c r="AT1380" i="18" s="1"/>
  <c r="AS1381" i="18"/>
  <c r="AT1381" i="18" s="1"/>
  <c r="AS1382" i="18"/>
  <c r="AT1382" i="18" s="1"/>
  <c r="AS1383" i="18"/>
  <c r="AT1383" i="18" s="1"/>
  <c r="AS1384" i="18"/>
  <c r="AT1384" i="18" s="1"/>
  <c r="AS1385" i="18"/>
  <c r="AT1385" i="18" s="1"/>
  <c r="AS1386" i="18"/>
  <c r="AT1386" i="18" s="1"/>
  <c r="AS1387" i="18"/>
  <c r="AT1387" i="18" s="1"/>
  <c r="AS1388" i="18"/>
  <c r="AT1388" i="18" s="1"/>
  <c r="AS1389" i="18"/>
  <c r="AT1389" i="18" s="1"/>
  <c r="AS1390" i="18"/>
  <c r="AT1390" i="18" s="1"/>
  <c r="AS1391" i="18"/>
  <c r="AT1391" i="18" s="1"/>
  <c r="AS1392" i="18"/>
  <c r="AT1392" i="18" s="1"/>
  <c r="AS1393" i="18"/>
  <c r="AT1393" i="18" s="1"/>
  <c r="AS1394" i="18"/>
  <c r="AT1394" i="18" s="1"/>
  <c r="AS1395" i="18"/>
  <c r="AT1395" i="18" s="1"/>
  <c r="AS1396" i="18"/>
  <c r="AT1396" i="18" s="1"/>
  <c r="AS1397" i="18"/>
  <c r="AT1397" i="18" s="1"/>
  <c r="AS1398" i="18"/>
  <c r="AT1398" i="18" s="1"/>
  <c r="AS1399" i="18"/>
  <c r="AT1399" i="18" s="1"/>
  <c r="AS1400" i="18"/>
  <c r="AT1400" i="18" s="1"/>
  <c r="AS1401" i="18"/>
  <c r="AT1401" i="18" s="1"/>
  <c r="AS1402" i="18"/>
  <c r="AT1402" i="18" s="1"/>
  <c r="AS1403" i="18"/>
  <c r="AT1403" i="18" s="1"/>
  <c r="AS1404" i="18"/>
  <c r="AT1404" i="18" s="1"/>
  <c r="AS1405" i="18"/>
  <c r="AT1405" i="18" s="1"/>
  <c r="AS1406" i="18"/>
  <c r="AT1406" i="18" s="1"/>
  <c r="AS1407" i="18"/>
  <c r="AT1407" i="18" s="1"/>
  <c r="AS1408" i="18"/>
  <c r="AT1408" i="18" s="1"/>
  <c r="AS1409" i="18"/>
  <c r="AT1409" i="18" s="1"/>
  <c r="AS1410" i="18"/>
  <c r="AT1410" i="18" s="1"/>
  <c r="AS1411" i="18"/>
  <c r="AT1411" i="18" s="1"/>
  <c r="AS1412" i="18"/>
  <c r="AT1412" i="18" s="1"/>
  <c r="AS1413" i="18"/>
  <c r="AT1413" i="18" s="1"/>
  <c r="AS1414" i="18"/>
  <c r="AT1414" i="18" s="1"/>
  <c r="AS1415" i="18"/>
  <c r="AT1415" i="18" s="1"/>
  <c r="AS1416" i="18"/>
  <c r="AT1416" i="18" s="1"/>
  <c r="AS1417" i="18"/>
  <c r="AT1417" i="18" s="1"/>
  <c r="AS1418" i="18"/>
  <c r="AT1418" i="18" s="1"/>
  <c r="AS1419" i="18"/>
  <c r="AT1419" i="18" s="1"/>
  <c r="AS1420" i="18"/>
  <c r="AT1420" i="18" s="1"/>
  <c r="AS1421" i="18"/>
  <c r="AT1421" i="18" s="1"/>
  <c r="AS1422" i="18"/>
  <c r="AT1422" i="18" s="1"/>
  <c r="AS1423" i="18"/>
  <c r="AT1423" i="18" s="1"/>
  <c r="AS1424" i="18"/>
  <c r="AT1424" i="18" s="1"/>
  <c r="AS1425" i="18"/>
  <c r="AT1425" i="18" s="1"/>
  <c r="AS1426" i="18"/>
  <c r="AT1426" i="18" s="1"/>
  <c r="AS1427" i="18"/>
  <c r="AT1427" i="18" s="1"/>
  <c r="AS1428" i="18"/>
  <c r="AT1428" i="18" s="1"/>
  <c r="AS1429" i="18"/>
  <c r="AT1429" i="18" s="1"/>
  <c r="AS1430" i="18"/>
  <c r="AT1430" i="18" s="1"/>
  <c r="AS1431" i="18"/>
  <c r="AT1431" i="18" s="1"/>
  <c r="AS1432" i="18"/>
  <c r="AT1432" i="18" s="1"/>
  <c r="AS1433" i="18"/>
  <c r="AT1433" i="18" s="1"/>
  <c r="AS1434" i="18"/>
  <c r="AT1434" i="18" s="1"/>
  <c r="AS1435" i="18"/>
  <c r="AT1435" i="18" s="1"/>
  <c r="AS1436" i="18"/>
  <c r="AT1436" i="18" s="1"/>
  <c r="AS1437" i="18"/>
  <c r="AT1437" i="18" s="1"/>
  <c r="AS1438" i="18"/>
  <c r="AT1438" i="18" s="1"/>
  <c r="AS1439" i="18"/>
  <c r="AT1439" i="18" s="1"/>
  <c r="AS1440" i="18"/>
  <c r="AT1440" i="18" s="1"/>
  <c r="AS1441" i="18"/>
  <c r="AT1441" i="18" s="1"/>
  <c r="AS1442" i="18"/>
  <c r="AT1442" i="18" s="1"/>
  <c r="AS1443" i="18"/>
  <c r="AT1443" i="18" s="1"/>
  <c r="AS1444" i="18"/>
  <c r="AT1444" i="18" s="1"/>
  <c r="AS1445" i="18"/>
  <c r="AT1445" i="18" s="1"/>
  <c r="AS1446" i="18"/>
  <c r="AT1446" i="18" s="1"/>
  <c r="AS1447" i="18"/>
  <c r="AT1447" i="18" s="1"/>
  <c r="AS1448" i="18"/>
  <c r="AT1448" i="18" s="1"/>
  <c r="AS1449" i="18"/>
  <c r="AT1449" i="18" s="1"/>
  <c r="AS1450" i="18"/>
  <c r="AT1450" i="18" s="1"/>
  <c r="AS1451" i="18"/>
  <c r="AT1451" i="18" s="1"/>
  <c r="AS1452" i="18"/>
  <c r="AT1452" i="18" s="1"/>
  <c r="AS1453" i="18"/>
  <c r="AT1453" i="18" s="1"/>
  <c r="AS1454" i="18"/>
  <c r="AT1454" i="18" s="1"/>
  <c r="AS1455" i="18"/>
  <c r="AT1455" i="18" s="1"/>
  <c r="AS1456" i="18"/>
  <c r="AT1456" i="18" s="1"/>
  <c r="AS1457" i="18"/>
  <c r="AT1457" i="18" s="1"/>
  <c r="AS1458" i="18"/>
  <c r="AT1458" i="18" s="1"/>
  <c r="AS1459" i="18"/>
  <c r="AT1459" i="18" s="1"/>
  <c r="AS1460" i="18"/>
  <c r="AT1460" i="18" s="1"/>
  <c r="AS1461" i="18"/>
  <c r="AT1461" i="18" s="1"/>
  <c r="AS1462" i="18"/>
  <c r="AT1462" i="18" s="1"/>
  <c r="AS1463" i="18"/>
  <c r="AT1463" i="18" s="1"/>
  <c r="AS1464" i="18"/>
  <c r="AT1464" i="18" s="1"/>
  <c r="AS1465" i="18"/>
  <c r="AT1465" i="18" s="1"/>
  <c r="AS1466" i="18"/>
  <c r="AT1466" i="18" s="1"/>
  <c r="AS1467" i="18"/>
  <c r="AT1467" i="18" s="1"/>
  <c r="AS1468" i="18"/>
  <c r="AT1468" i="18" s="1"/>
  <c r="AS1469" i="18"/>
  <c r="AT1469" i="18" s="1"/>
  <c r="AS1470" i="18"/>
  <c r="AT1470" i="18" s="1"/>
  <c r="AS1471" i="18"/>
  <c r="AT1471" i="18" s="1"/>
  <c r="AS1472" i="18"/>
  <c r="AT1472" i="18" s="1"/>
  <c r="AS1473" i="18"/>
  <c r="AT1473" i="18" s="1"/>
  <c r="AS1474" i="18"/>
  <c r="AT1474" i="18" s="1"/>
  <c r="AS1475" i="18"/>
  <c r="AT1475" i="18" s="1"/>
  <c r="AS1476" i="18"/>
  <c r="AT1476" i="18" s="1"/>
  <c r="AS1477" i="18"/>
  <c r="AT1477" i="18" s="1"/>
  <c r="AS1478" i="18"/>
  <c r="AT1478" i="18" s="1"/>
  <c r="AS1479" i="18"/>
  <c r="AT1479" i="18" s="1"/>
  <c r="AS1480" i="18"/>
  <c r="AT1480" i="18" s="1"/>
  <c r="AS1481" i="18"/>
  <c r="AT1481" i="18" s="1"/>
  <c r="AS1482" i="18"/>
  <c r="AT1482" i="18" s="1"/>
  <c r="AS1483" i="18"/>
  <c r="AT1483" i="18" s="1"/>
  <c r="AS1484" i="18"/>
  <c r="AT1484" i="18" s="1"/>
  <c r="AS1485" i="18"/>
  <c r="AT1485" i="18" s="1"/>
  <c r="AS1486" i="18"/>
  <c r="AT1486" i="18" s="1"/>
  <c r="AS1487" i="18"/>
  <c r="AT1487" i="18" s="1"/>
  <c r="AS1488" i="18"/>
  <c r="AT1488" i="18" s="1"/>
  <c r="AS1489" i="18"/>
  <c r="AT1489" i="18" s="1"/>
  <c r="AS1490" i="18"/>
  <c r="AT1490" i="18" s="1"/>
  <c r="AS1491" i="18"/>
  <c r="AT1491" i="18" s="1"/>
  <c r="AS1492" i="18"/>
  <c r="AT1492" i="18" s="1"/>
  <c r="AS1493" i="18"/>
  <c r="AT1493" i="18" s="1"/>
  <c r="AS1494" i="18"/>
  <c r="AT1494" i="18" s="1"/>
  <c r="AS1495" i="18"/>
  <c r="AT1495" i="18" s="1"/>
  <c r="AS1496" i="18"/>
  <c r="AT1496" i="18" s="1"/>
  <c r="AS1497" i="18"/>
  <c r="AT1497" i="18" s="1"/>
  <c r="AS1498" i="18"/>
  <c r="AT1498" i="18" s="1"/>
  <c r="AS1499" i="18"/>
  <c r="AT1499" i="18" s="1"/>
  <c r="AS1500" i="18"/>
  <c r="AT1500" i="18" s="1"/>
  <c r="AS1501" i="18"/>
  <c r="AT1501" i="18" s="1"/>
  <c r="AS1502" i="18"/>
  <c r="AT1502" i="18" s="1"/>
  <c r="AS1503" i="18"/>
  <c r="AT1503" i="18" s="1"/>
  <c r="AS1504" i="18"/>
  <c r="AT1504" i="18" s="1"/>
  <c r="AS1505" i="18"/>
  <c r="AT1505" i="18" s="1"/>
  <c r="AS1506" i="18"/>
  <c r="AT1506" i="18" s="1"/>
  <c r="AS1507" i="18"/>
  <c r="AT1507" i="18" s="1"/>
  <c r="AS1508" i="18"/>
  <c r="AT1508" i="18" s="1"/>
  <c r="AS1509" i="18"/>
  <c r="AT1509" i="18" s="1"/>
  <c r="AS1510" i="18"/>
  <c r="AT1510" i="18" s="1"/>
  <c r="AS1511" i="18"/>
  <c r="AT1511" i="18" s="1"/>
  <c r="AS1512" i="18"/>
  <c r="AT1512" i="18" s="1"/>
  <c r="AS1513" i="18"/>
  <c r="AT1513" i="18" s="1"/>
  <c r="AS1514" i="18"/>
  <c r="AT1514" i="18" s="1"/>
  <c r="AS1515" i="18"/>
  <c r="AT1515" i="18" s="1"/>
  <c r="AS1516" i="18"/>
  <c r="AT1516" i="18" s="1"/>
  <c r="AS1517" i="18"/>
  <c r="AT1517" i="18" s="1"/>
  <c r="AS1518" i="18"/>
  <c r="AT1518" i="18" s="1"/>
  <c r="AS1519" i="18"/>
  <c r="AT1519" i="18" s="1"/>
  <c r="AS1520" i="18"/>
  <c r="AT1520" i="18" s="1"/>
  <c r="AS1521" i="18"/>
  <c r="AT1521" i="18" s="1"/>
  <c r="AS1522" i="18"/>
  <c r="AT1522" i="18" s="1"/>
  <c r="AS1523" i="18"/>
  <c r="AT1523" i="18" s="1"/>
  <c r="AS1524" i="18"/>
  <c r="AT1524" i="18" s="1"/>
  <c r="AS1525" i="18"/>
  <c r="AT1525" i="18" s="1"/>
  <c r="AS1526" i="18"/>
  <c r="AT1526" i="18" s="1"/>
  <c r="AS1527" i="18"/>
  <c r="AT1527" i="18" s="1"/>
  <c r="AS1528" i="18"/>
  <c r="AT1528" i="18" s="1"/>
  <c r="AS1529" i="18"/>
  <c r="AT1529" i="18" s="1"/>
  <c r="AS1530" i="18"/>
  <c r="AT1530" i="18" s="1"/>
  <c r="AS1531" i="18"/>
  <c r="AT1531" i="18" s="1"/>
  <c r="AS1532" i="18"/>
  <c r="AT1532" i="18" s="1"/>
  <c r="AS1533" i="18"/>
  <c r="AT1533" i="18" s="1"/>
  <c r="AS1534" i="18"/>
  <c r="AT1534" i="18" s="1"/>
  <c r="AS1535" i="18"/>
  <c r="AT1535" i="18" s="1"/>
  <c r="AS1536" i="18"/>
  <c r="AT1536" i="18" s="1"/>
  <c r="AS1537" i="18"/>
  <c r="AT1537" i="18" s="1"/>
  <c r="AS1538" i="18"/>
  <c r="AT1538" i="18" s="1"/>
  <c r="AS1539" i="18"/>
  <c r="AT1539" i="18" s="1"/>
  <c r="AS1540" i="18"/>
  <c r="AT1540" i="18" s="1"/>
  <c r="AS1541" i="18"/>
  <c r="AT1541" i="18" s="1"/>
  <c r="AS1542" i="18"/>
  <c r="AT1542" i="18" s="1"/>
  <c r="AS1543" i="18"/>
  <c r="AT1543" i="18" s="1"/>
  <c r="AS1544" i="18"/>
  <c r="AT1544" i="18" s="1"/>
  <c r="AS1545" i="18"/>
  <c r="AT1545" i="18" s="1"/>
  <c r="AS1546" i="18"/>
  <c r="AT1546" i="18" s="1"/>
  <c r="AS1547" i="18"/>
  <c r="AT1547" i="18" s="1"/>
  <c r="AS1548" i="18"/>
  <c r="AT1548" i="18" s="1"/>
  <c r="AS1549" i="18"/>
  <c r="AT1549" i="18" s="1"/>
  <c r="AS1550" i="18"/>
  <c r="AT1550" i="18" s="1"/>
  <c r="AS1551" i="18"/>
  <c r="AT1551" i="18" s="1"/>
  <c r="AS1552" i="18"/>
  <c r="AT1552" i="18" s="1"/>
  <c r="AS1553" i="18"/>
  <c r="AT1553" i="18" s="1"/>
  <c r="AS1554" i="18"/>
  <c r="AT1554" i="18" s="1"/>
  <c r="AS1555" i="18"/>
  <c r="AT1555" i="18" s="1"/>
  <c r="AS1556" i="18"/>
  <c r="AT1556" i="18" s="1"/>
  <c r="AS1557" i="18"/>
  <c r="AT1557" i="18" s="1"/>
  <c r="AS1558" i="18"/>
  <c r="AT1558" i="18" s="1"/>
  <c r="AS1559" i="18"/>
  <c r="AT1559" i="18" s="1"/>
  <c r="AS1560" i="18"/>
  <c r="AT1560" i="18" s="1"/>
  <c r="AS1561" i="18"/>
  <c r="AT1561" i="18" s="1"/>
  <c r="AS1562" i="18"/>
  <c r="AT1562" i="18" s="1"/>
  <c r="AS1563" i="18"/>
  <c r="AT1563" i="18" s="1"/>
  <c r="AS1564" i="18"/>
  <c r="AT1564" i="18" s="1"/>
  <c r="AS1565" i="18"/>
  <c r="AT1565" i="18" s="1"/>
  <c r="AS1566" i="18"/>
  <c r="AT1566" i="18" s="1"/>
  <c r="AS1567" i="18"/>
  <c r="AT1567" i="18" s="1"/>
  <c r="AS1568" i="18"/>
  <c r="AT1568" i="18" s="1"/>
  <c r="AS1569" i="18"/>
  <c r="AT1569" i="18" s="1"/>
  <c r="AS1570" i="18"/>
  <c r="AT1570" i="18" s="1"/>
  <c r="AS1571" i="18"/>
  <c r="AT1571" i="18" s="1"/>
  <c r="AS1572" i="18"/>
  <c r="AT1572" i="18" s="1"/>
  <c r="AS1573" i="18"/>
  <c r="AT1573" i="18" s="1"/>
  <c r="AS1574" i="18"/>
  <c r="AT1574" i="18" s="1"/>
  <c r="AS1575" i="18"/>
  <c r="AT1575" i="18" s="1"/>
  <c r="AS1576" i="18"/>
  <c r="AT1576" i="18" s="1"/>
  <c r="AS1577" i="18"/>
  <c r="AT1577" i="18" s="1"/>
  <c r="AS1578" i="18"/>
  <c r="AT1578" i="18" s="1"/>
  <c r="AS1579" i="18"/>
  <c r="AT1579" i="18" s="1"/>
  <c r="AS1580" i="18"/>
  <c r="AT1580" i="18" s="1"/>
  <c r="AS1581" i="18"/>
  <c r="AT1581" i="18" s="1"/>
  <c r="AS1582" i="18"/>
  <c r="AT1582" i="18" s="1"/>
  <c r="AS1583" i="18"/>
  <c r="AT1583" i="18" s="1"/>
  <c r="AS1584" i="18"/>
  <c r="AT1584" i="18" s="1"/>
  <c r="AS1585" i="18"/>
  <c r="AT1585" i="18" s="1"/>
  <c r="AS1586" i="18"/>
  <c r="AT1586" i="18" s="1"/>
  <c r="AS1587" i="18"/>
  <c r="AT1587" i="18" s="1"/>
  <c r="AS1588" i="18"/>
  <c r="AT1588" i="18" s="1"/>
  <c r="AS1589" i="18"/>
  <c r="AT1589" i="18" s="1"/>
  <c r="AS1590" i="18"/>
  <c r="AT1590" i="18" s="1"/>
  <c r="AS1591" i="18"/>
  <c r="AT1591" i="18" s="1"/>
  <c r="AS1592" i="18"/>
  <c r="AT1592" i="18" s="1"/>
  <c r="AS1593" i="18"/>
  <c r="AT1593" i="18" s="1"/>
  <c r="AS1594" i="18"/>
  <c r="AT1594" i="18" s="1"/>
  <c r="AS1595" i="18"/>
  <c r="AT1595" i="18" s="1"/>
  <c r="AS1596" i="18"/>
  <c r="AT1596" i="18" s="1"/>
  <c r="AS1597" i="18"/>
  <c r="AT1597" i="18" s="1"/>
  <c r="AS1598" i="18"/>
  <c r="AT1598" i="18" s="1"/>
  <c r="AS1599" i="18"/>
  <c r="AT1599" i="18" s="1"/>
  <c r="AS1600" i="18"/>
  <c r="AT1600" i="18" s="1"/>
  <c r="AS1601" i="18"/>
  <c r="AT1601" i="18" s="1"/>
  <c r="AS1602" i="18"/>
  <c r="AT1602" i="18" s="1"/>
  <c r="AS1603" i="18"/>
  <c r="AT1603" i="18" s="1"/>
  <c r="AS1604" i="18"/>
  <c r="AT1604" i="18" s="1"/>
  <c r="AS1605" i="18"/>
  <c r="AT1605" i="18" s="1"/>
  <c r="AS1606" i="18"/>
  <c r="AT1606" i="18" s="1"/>
  <c r="AS1607" i="18"/>
  <c r="AT1607" i="18" s="1"/>
  <c r="AS1608" i="18"/>
  <c r="AT1608" i="18" s="1"/>
  <c r="AS1609" i="18"/>
  <c r="AT1609" i="18" s="1"/>
  <c r="AS1610" i="18"/>
  <c r="AT1610" i="18" s="1"/>
  <c r="AS1611" i="18"/>
  <c r="AT1611" i="18" s="1"/>
  <c r="AS1612" i="18"/>
  <c r="AT1612" i="18" s="1"/>
  <c r="AS1613" i="18"/>
  <c r="AT1613" i="18" s="1"/>
  <c r="AS1614" i="18"/>
  <c r="AT1614" i="18" s="1"/>
  <c r="AS1615" i="18"/>
  <c r="AT1615" i="18" s="1"/>
  <c r="AS1616" i="18"/>
  <c r="AT1616" i="18" s="1"/>
  <c r="AS1617" i="18"/>
  <c r="AT1617" i="18" s="1"/>
  <c r="AS1618" i="18"/>
  <c r="AT1618" i="18" s="1"/>
  <c r="AS1619" i="18"/>
  <c r="AT1619" i="18" s="1"/>
  <c r="AS1620" i="18"/>
  <c r="AT1620" i="18" s="1"/>
  <c r="AS1621" i="18"/>
  <c r="AT1621" i="18" s="1"/>
  <c r="AS1622" i="18"/>
  <c r="AT1622" i="18" s="1"/>
  <c r="AS1623" i="18"/>
  <c r="AT1623" i="18" s="1"/>
  <c r="AS1624" i="18"/>
  <c r="AT1624" i="18" s="1"/>
  <c r="AS1625" i="18"/>
  <c r="AT1625" i="18" s="1"/>
  <c r="AS1626" i="18"/>
  <c r="AT1626" i="18" s="1"/>
  <c r="AS1627" i="18"/>
  <c r="AT1627" i="18" s="1"/>
  <c r="AS1628" i="18"/>
  <c r="AT1628" i="18" s="1"/>
  <c r="AS1629" i="18"/>
  <c r="AT1629" i="18" s="1"/>
  <c r="AS1630" i="18"/>
  <c r="AT1630" i="18" s="1"/>
  <c r="AS1631" i="18"/>
  <c r="AT1631" i="18" s="1"/>
  <c r="AS1632" i="18"/>
  <c r="AT1632" i="18" s="1"/>
  <c r="AS1633" i="18"/>
  <c r="AT1633" i="18" s="1"/>
  <c r="AS1634" i="18"/>
  <c r="AT1634" i="18" s="1"/>
  <c r="AS1635" i="18"/>
  <c r="AT1635" i="18" s="1"/>
  <c r="AS1636" i="18"/>
  <c r="AT1636" i="18" s="1"/>
  <c r="AS1637" i="18"/>
  <c r="AT1637" i="18" s="1"/>
  <c r="AS1638" i="18"/>
  <c r="AT1638" i="18" s="1"/>
  <c r="AS1639" i="18"/>
  <c r="AT1639" i="18" s="1"/>
  <c r="AS1640" i="18"/>
  <c r="AT1640" i="18" s="1"/>
  <c r="AS1641" i="18"/>
  <c r="AT1641" i="18" s="1"/>
  <c r="AS1642" i="18"/>
  <c r="AT1642" i="18" s="1"/>
  <c r="AS1643" i="18"/>
  <c r="AT1643" i="18" s="1"/>
  <c r="AS1644" i="18"/>
  <c r="AT1644" i="18" s="1"/>
  <c r="AS1645" i="18"/>
  <c r="AT1645" i="18" s="1"/>
  <c r="AS1646" i="18"/>
  <c r="AT1646" i="18" s="1"/>
  <c r="AS1647" i="18"/>
  <c r="AT1647" i="18" s="1"/>
  <c r="AS1648" i="18"/>
  <c r="AT1648" i="18" s="1"/>
  <c r="AS1649" i="18"/>
  <c r="AT1649" i="18" s="1"/>
  <c r="AS1650" i="18"/>
  <c r="AT1650" i="18" s="1"/>
  <c r="AS1651" i="18"/>
  <c r="AT1651" i="18" s="1"/>
  <c r="AS1652" i="18"/>
  <c r="AT1652" i="18" s="1"/>
  <c r="AS1653" i="18"/>
  <c r="AT1653" i="18" s="1"/>
  <c r="AS1654" i="18"/>
  <c r="AT1654" i="18" s="1"/>
  <c r="AS1655" i="18"/>
  <c r="AT1655" i="18" s="1"/>
  <c r="AS1656" i="18"/>
  <c r="AT1656" i="18" s="1"/>
  <c r="AS1657" i="18"/>
  <c r="AT1657" i="18" s="1"/>
  <c r="AS1658" i="18"/>
  <c r="AT1658" i="18" s="1"/>
  <c r="AS1659" i="18"/>
  <c r="AT1659" i="18" s="1"/>
  <c r="AS1660" i="18"/>
  <c r="AT1660" i="18" s="1"/>
  <c r="AS1661" i="18"/>
  <c r="AT1661" i="18" s="1"/>
  <c r="AS1662" i="18"/>
  <c r="AT1662" i="18" s="1"/>
  <c r="AS1663" i="18"/>
  <c r="AT1663" i="18" s="1"/>
  <c r="AS1664" i="18"/>
  <c r="AT1664" i="18" s="1"/>
  <c r="AS1665" i="18"/>
  <c r="AT1665" i="18" s="1"/>
  <c r="AS1666" i="18"/>
  <c r="AT1666" i="18" s="1"/>
  <c r="AS1667" i="18"/>
  <c r="AT1667" i="18" s="1"/>
  <c r="AS1668" i="18"/>
  <c r="AT1668" i="18" s="1"/>
  <c r="AS1669" i="18"/>
  <c r="AT1669" i="18" s="1"/>
  <c r="AS1670" i="18"/>
  <c r="AT1670" i="18" s="1"/>
  <c r="AS1671" i="18"/>
  <c r="AT1671" i="18" s="1"/>
  <c r="AS1672" i="18"/>
  <c r="AT1672" i="18" s="1"/>
  <c r="AS1673" i="18"/>
  <c r="AT1673" i="18" s="1"/>
  <c r="AS1674" i="18"/>
  <c r="AT1674" i="18" s="1"/>
  <c r="AS1675" i="18"/>
  <c r="AT1675" i="18" s="1"/>
  <c r="AS1676" i="18"/>
  <c r="AT1676" i="18" s="1"/>
  <c r="AS1677" i="18"/>
  <c r="AT1677" i="18" s="1"/>
  <c r="AS1678" i="18"/>
  <c r="AT1678" i="18" s="1"/>
  <c r="AS1679" i="18"/>
  <c r="AT1679" i="18" s="1"/>
  <c r="AS1680" i="18"/>
  <c r="AT1680" i="18" s="1"/>
  <c r="AS1681" i="18"/>
  <c r="AT1681" i="18" s="1"/>
  <c r="AS1682" i="18"/>
  <c r="AT1682" i="18" s="1"/>
  <c r="AS1683" i="18"/>
  <c r="AT1683" i="18" s="1"/>
  <c r="AS1684" i="18"/>
  <c r="AT1684" i="18" s="1"/>
  <c r="AS1685" i="18"/>
  <c r="AT1685" i="18" s="1"/>
  <c r="AS1686" i="18"/>
  <c r="AT1686" i="18" s="1"/>
  <c r="AS1687" i="18"/>
  <c r="AT1687" i="18" s="1"/>
  <c r="AS1688" i="18"/>
  <c r="AT1688" i="18" s="1"/>
  <c r="AS1689" i="18"/>
  <c r="AT1689" i="18" s="1"/>
  <c r="AS1690" i="18"/>
  <c r="AT1690" i="18" s="1"/>
  <c r="AS1691" i="18"/>
  <c r="AT1691" i="18" s="1"/>
  <c r="AS1692" i="18"/>
  <c r="AT1692" i="18" s="1"/>
  <c r="AS1693" i="18"/>
  <c r="AT1693" i="18" s="1"/>
  <c r="AS1694" i="18"/>
  <c r="AT1694" i="18" s="1"/>
  <c r="AS1695" i="18"/>
  <c r="AT1695" i="18" s="1"/>
  <c r="AS1696" i="18"/>
  <c r="AT1696" i="18" s="1"/>
  <c r="AS1697" i="18"/>
  <c r="AT1697" i="18" s="1"/>
  <c r="AS1698" i="18"/>
  <c r="AT1698" i="18" s="1"/>
  <c r="AS1699" i="18"/>
  <c r="AT1699" i="18" s="1"/>
  <c r="AS1700" i="18"/>
  <c r="AT1700" i="18" s="1"/>
  <c r="AS1701" i="18"/>
  <c r="AT1701" i="18" s="1"/>
  <c r="AS1702" i="18"/>
  <c r="AT1702" i="18" s="1"/>
  <c r="AS1703" i="18"/>
  <c r="AT1703" i="18" s="1"/>
  <c r="AS1704" i="18"/>
  <c r="AT1704" i="18" s="1"/>
  <c r="AS1705" i="18"/>
  <c r="AT1705" i="18" s="1"/>
  <c r="AS1706" i="18"/>
  <c r="AT1706" i="18" s="1"/>
  <c r="AS1707" i="18"/>
  <c r="AT1707" i="18" s="1"/>
  <c r="AS1708" i="18"/>
  <c r="AT1708" i="18" s="1"/>
  <c r="AS1709" i="18"/>
  <c r="AT1709" i="18" s="1"/>
  <c r="AS1710" i="18"/>
  <c r="AT1710" i="18" s="1"/>
  <c r="AS1711" i="18"/>
  <c r="AT1711" i="18" s="1"/>
  <c r="AS1712" i="18"/>
  <c r="AT1712" i="18" s="1"/>
  <c r="AS1713" i="18"/>
  <c r="AT1713" i="18" s="1"/>
  <c r="AS1714" i="18"/>
  <c r="AT1714" i="18" s="1"/>
  <c r="AS1715" i="18"/>
  <c r="AT1715" i="18" s="1"/>
  <c r="AS1716" i="18"/>
  <c r="AT1716" i="18" s="1"/>
  <c r="AS1717" i="18"/>
  <c r="AT1717" i="18" s="1"/>
  <c r="AS1718" i="18"/>
  <c r="AT1718" i="18" s="1"/>
  <c r="AS1719" i="18"/>
  <c r="AT1719" i="18" s="1"/>
  <c r="AS1720" i="18"/>
  <c r="AT1720" i="18" s="1"/>
  <c r="AS1721" i="18"/>
  <c r="AT1721" i="18" s="1"/>
  <c r="AS1722" i="18"/>
  <c r="AT1722" i="18" s="1"/>
  <c r="AS1723" i="18"/>
  <c r="AT1723" i="18" s="1"/>
  <c r="AS1724" i="18"/>
  <c r="AT1724" i="18" s="1"/>
  <c r="AS1725" i="18"/>
  <c r="AT1725" i="18" s="1"/>
  <c r="AS1726" i="18"/>
  <c r="AT1726" i="18" s="1"/>
  <c r="AS1727" i="18"/>
  <c r="AT1727" i="18" s="1"/>
  <c r="AS1728" i="18"/>
  <c r="AT1728" i="18" s="1"/>
  <c r="AS1729" i="18"/>
  <c r="AT1729" i="18" s="1"/>
  <c r="AS1730" i="18"/>
  <c r="AT1730" i="18" s="1"/>
  <c r="AS1731" i="18"/>
  <c r="AT1731" i="18" s="1"/>
  <c r="AS1732" i="18"/>
  <c r="AT1732" i="18" s="1"/>
  <c r="AS1733" i="18"/>
  <c r="AT1733" i="18" s="1"/>
  <c r="AS1734" i="18"/>
  <c r="AT1734" i="18" s="1"/>
  <c r="AS1735" i="18"/>
  <c r="AT1735" i="18" s="1"/>
  <c r="AS1736" i="18"/>
  <c r="AT1736" i="18" s="1"/>
  <c r="AS1737" i="18"/>
  <c r="AT1737" i="18" s="1"/>
  <c r="AS1738" i="18"/>
  <c r="AT1738" i="18" s="1"/>
  <c r="AS1739" i="18"/>
  <c r="AT1739" i="18" s="1"/>
  <c r="AS1740" i="18"/>
  <c r="AT1740" i="18" s="1"/>
  <c r="AS1741" i="18"/>
  <c r="AT1741" i="18" s="1"/>
  <c r="AS1742" i="18"/>
  <c r="AT1742" i="18" s="1"/>
  <c r="AS1743" i="18"/>
  <c r="AT1743" i="18" s="1"/>
  <c r="AS1744" i="18"/>
  <c r="AT1744" i="18" s="1"/>
  <c r="AS1745" i="18"/>
  <c r="AT1745" i="18" s="1"/>
  <c r="AS1746" i="18"/>
  <c r="AT1746" i="18" s="1"/>
  <c r="AS1747" i="18"/>
  <c r="AT1747" i="18" s="1"/>
  <c r="AS1748" i="18"/>
  <c r="AT1748" i="18" s="1"/>
  <c r="AS1749" i="18"/>
  <c r="AT1749" i="18" s="1"/>
  <c r="AS1750" i="18"/>
  <c r="AT1750" i="18" s="1"/>
  <c r="AS1751" i="18"/>
  <c r="AT1751" i="18" s="1"/>
  <c r="AS1752" i="18"/>
  <c r="AT1752" i="18" s="1"/>
  <c r="AS1753" i="18"/>
  <c r="AT1753" i="18" s="1"/>
  <c r="AS1754" i="18"/>
  <c r="AT1754" i="18" s="1"/>
  <c r="AS1755" i="18"/>
  <c r="AT1755" i="18" s="1"/>
  <c r="AS1756" i="18"/>
  <c r="AT1756" i="18" s="1"/>
  <c r="AS1757" i="18"/>
  <c r="AT1757" i="18" s="1"/>
  <c r="AS1758" i="18"/>
  <c r="AT1758" i="18" s="1"/>
  <c r="AS1759" i="18"/>
  <c r="AT1759" i="18" s="1"/>
  <c r="AS1760" i="18"/>
  <c r="AT1760" i="18" s="1"/>
  <c r="AS1761" i="18"/>
  <c r="AT1761" i="18" s="1"/>
  <c r="AS1762" i="18"/>
  <c r="AT1762" i="18" s="1"/>
  <c r="AS1763" i="18"/>
  <c r="AT1763" i="18" s="1"/>
  <c r="AS1764" i="18"/>
  <c r="AT1764" i="18" s="1"/>
  <c r="AS1765" i="18"/>
  <c r="AT1765" i="18" s="1"/>
  <c r="AS1766" i="18"/>
  <c r="AT1766" i="18" s="1"/>
  <c r="AS1767" i="18"/>
  <c r="AT1767" i="18" s="1"/>
  <c r="AS1768" i="18"/>
  <c r="AT1768" i="18" s="1"/>
  <c r="AS1769" i="18"/>
  <c r="AT1769" i="18" s="1"/>
  <c r="AS1770" i="18"/>
  <c r="AT1770" i="18" s="1"/>
  <c r="AS1771" i="18"/>
  <c r="AT1771" i="18" s="1"/>
  <c r="AS1772" i="18"/>
  <c r="AT1772" i="18" s="1"/>
  <c r="AS1773" i="18"/>
  <c r="AT1773" i="18" s="1"/>
  <c r="AS1774" i="18"/>
  <c r="AT1774" i="18" s="1"/>
  <c r="AS1775" i="18"/>
  <c r="AT1775" i="18" s="1"/>
  <c r="AS1776" i="18"/>
  <c r="AT1776" i="18" s="1"/>
  <c r="AS1777" i="18"/>
  <c r="AT1777" i="18" s="1"/>
  <c r="AS1778" i="18"/>
  <c r="AT1778" i="18" s="1"/>
  <c r="AS1779" i="18"/>
  <c r="AT1779" i="18" s="1"/>
  <c r="AS1780" i="18"/>
  <c r="AT1780" i="18" s="1"/>
  <c r="AS1781" i="18"/>
  <c r="AT1781" i="18" s="1"/>
  <c r="AS1782" i="18"/>
  <c r="AT1782" i="18" s="1"/>
  <c r="AS1783" i="18"/>
  <c r="AT1783" i="18" s="1"/>
  <c r="AS1784" i="18"/>
  <c r="AT1784" i="18" s="1"/>
  <c r="AS1785" i="18"/>
  <c r="AT1785" i="18" s="1"/>
  <c r="AS1786" i="18"/>
  <c r="AT1786" i="18" s="1"/>
  <c r="AS1787" i="18"/>
  <c r="AT1787" i="18" s="1"/>
  <c r="AS1788" i="18"/>
  <c r="AT1788" i="18" s="1"/>
  <c r="AS1789" i="18"/>
  <c r="AT1789" i="18" s="1"/>
  <c r="AS1790" i="18"/>
  <c r="AT1790" i="18" s="1"/>
  <c r="AS1791" i="18"/>
  <c r="AT1791" i="18" s="1"/>
  <c r="AS1792" i="18"/>
  <c r="AT1792" i="18" s="1"/>
  <c r="AS1793" i="18"/>
  <c r="AT1793" i="18" s="1"/>
  <c r="AS1794" i="18"/>
  <c r="AT1794" i="18" s="1"/>
  <c r="AS1795" i="18"/>
  <c r="AT1795" i="18" s="1"/>
  <c r="AS1796" i="18"/>
  <c r="AT1796" i="18" s="1"/>
  <c r="AS1797" i="18"/>
  <c r="AT1797" i="18" s="1"/>
  <c r="AS1798" i="18"/>
  <c r="AT1798" i="18" s="1"/>
  <c r="AS1799" i="18"/>
  <c r="AT1799" i="18" s="1"/>
  <c r="AS1800" i="18"/>
  <c r="AT1800" i="18" s="1"/>
  <c r="AS1801" i="18"/>
  <c r="AT1801" i="18" s="1"/>
  <c r="AS1802" i="18"/>
  <c r="AT1802" i="18" s="1"/>
  <c r="AS1803" i="18"/>
  <c r="AT1803" i="18" s="1"/>
  <c r="AS1804" i="18"/>
  <c r="AT1804" i="18" s="1"/>
  <c r="AS1805" i="18"/>
  <c r="AT1805" i="18" s="1"/>
  <c r="AS1806" i="18"/>
  <c r="AT1806" i="18" s="1"/>
  <c r="AS1807" i="18"/>
  <c r="AT1807" i="18" s="1"/>
  <c r="AS1808" i="18"/>
  <c r="AT1808" i="18" s="1"/>
  <c r="AS1809" i="18"/>
  <c r="AT1809" i="18" s="1"/>
  <c r="AS1810" i="18"/>
  <c r="AT1810" i="18" s="1"/>
  <c r="AS1811" i="18"/>
  <c r="AT1811" i="18" s="1"/>
  <c r="AS1812" i="18"/>
  <c r="AT1812" i="18" s="1"/>
  <c r="AS1813" i="18"/>
  <c r="AT1813" i="18" s="1"/>
  <c r="AS1814" i="18"/>
  <c r="AT1814" i="18" s="1"/>
  <c r="AS1815" i="18"/>
  <c r="AT1815" i="18" s="1"/>
  <c r="AS1816" i="18"/>
  <c r="AT1816" i="18" s="1"/>
  <c r="AS1817" i="18"/>
  <c r="AT1817" i="18" s="1"/>
  <c r="AS1818" i="18"/>
  <c r="AT1818" i="18" s="1"/>
  <c r="AS1819" i="18"/>
  <c r="AT1819" i="18" s="1"/>
  <c r="AS1820" i="18"/>
  <c r="AT1820" i="18" s="1"/>
  <c r="AS1821" i="18"/>
  <c r="AT1821" i="18" s="1"/>
  <c r="AS1822" i="18"/>
  <c r="AT1822" i="18" s="1"/>
  <c r="AS1823" i="18"/>
  <c r="AT1823" i="18" s="1"/>
  <c r="AS1824" i="18"/>
  <c r="AT1824" i="18" s="1"/>
  <c r="AS1825" i="18"/>
  <c r="AT1825" i="18" s="1"/>
  <c r="AS1826" i="18"/>
  <c r="AT1826" i="18" s="1"/>
  <c r="AS1827" i="18"/>
  <c r="AT1827" i="18" s="1"/>
  <c r="AS1828" i="18"/>
  <c r="AT1828" i="18" s="1"/>
  <c r="AS1829" i="18"/>
  <c r="AT1829" i="18" s="1"/>
  <c r="AS1830" i="18"/>
  <c r="AT1830" i="18" s="1"/>
  <c r="AS1831" i="18"/>
  <c r="AT1831" i="18" s="1"/>
  <c r="AS1832" i="18"/>
  <c r="AT1832" i="18" s="1"/>
  <c r="AS1833" i="18"/>
  <c r="AT1833" i="18" s="1"/>
  <c r="AS1834" i="18"/>
  <c r="AT1834" i="18" s="1"/>
  <c r="AS1835" i="18"/>
  <c r="AT1835" i="18" s="1"/>
  <c r="AS1836" i="18"/>
  <c r="AT1836" i="18" s="1"/>
  <c r="AS1837" i="18"/>
  <c r="AT1837" i="18" s="1"/>
  <c r="AS1838" i="18"/>
  <c r="AT1838" i="18" s="1"/>
  <c r="AS1839" i="18"/>
  <c r="AT1839" i="18" s="1"/>
  <c r="AS1840" i="18"/>
  <c r="AT1840" i="18" s="1"/>
  <c r="AS1841" i="18"/>
  <c r="AT1841" i="18" s="1"/>
  <c r="AS1842" i="18"/>
  <c r="AT1842" i="18" s="1"/>
  <c r="AS1843" i="18"/>
  <c r="AT1843" i="18" s="1"/>
  <c r="AS1844" i="18"/>
  <c r="AT1844" i="18" s="1"/>
  <c r="AS1845" i="18"/>
  <c r="AT1845" i="18" s="1"/>
  <c r="AS1846" i="18"/>
  <c r="AT1846" i="18" s="1"/>
  <c r="AS1847" i="18"/>
  <c r="AT1847" i="18" s="1"/>
  <c r="AS1848" i="18"/>
  <c r="AT1848" i="18" s="1"/>
  <c r="AS1849" i="18"/>
  <c r="AT1849" i="18" s="1"/>
  <c r="AS1850" i="18"/>
  <c r="AT1850" i="18" s="1"/>
  <c r="AS1851" i="18"/>
  <c r="AT1851" i="18" s="1"/>
  <c r="AS1852" i="18"/>
  <c r="AT1852" i="18" s="1"/>
  <c r="AS1853" i="18"/>
  <c r="AT1853" i="18" s="1"/>
  <c r="AS1854" i="18"/>
  <c r="AT1854" i="18" s="1"/>
  <c r="AS1855" i="18"/>
  <c r="AT1855" i="18" s="1"/>
  <c r="AS1856" i="18"/>
  <c r="AT1856" i="18" s="1"/>
  <c r="AS1857" i="18"/>
  <c r="AT1857" i="18" s="1"/>
  <c r="AS1858" i="18"/>
  <c r="AT1858" i="18" s="1"/>
  <c r="AS1859" i="18"/>
  <c r="AT1859" i="18" s="1"/>
  <c r="AS1860" i="18"/>
  <c r="AT1860" i="18" s="1"/>
  <c r="AS1861" i="18"/>
  <c r="AT1861" i="18" s="1"/>
  <c r="AS1862" i="18"/>
  <c r="AT1862" i="18" s="1"/>
  <c r="AS1863" i="18"/>
  <c r="AT1863" i="18" s="1"/>
  <c r="AS1864" i="18"/>
  <c r="AT1864" i="18" s="1"/>
  <c r="AS1865" i="18"/>
  <c r="AT1865" i="18" s="1"/>
  <c r="AS1866" i="18"/>
  <c r="AT1866" i="18" s="1"/>
  <c r="AS1867" i="18"/>
  <c r="AT1867" i="18" s="1"/>
  <c r="AS1868" i="18"/>
  <c r="AT1868" i="18" s="1"/>
  <c r="AS1869" i="18"/>
  <c r="AT1869" i="18" s="1"/>
  <c r="AS1870" i="18"/>
  <c r="AT1870" i="18" s="1"/>
  <c r="AS1871" i="18"/>
  <c r="AT1871" i="18" s="1"/>
  <c r="AS1872" i="18"/>
  <c r="AT1872" i="18" s="1"/>
  <c r="AS1873" i="18"/>
  <c r="AT1873" i="18" s="1"/>
  <c r="AS1874" i="18"/>
  <c r="AT1874" i="18" s="1"/>
  <c r="AS1875" i="18"/>
  <c r="AT1875" i="18" s="1"/>
  <c r="AS1876" i="18"/>
  <c r="AT1876" i="18" s="1"/>
  <c r="AS1877" i="18"/>
  <c r="AT1877" i="18" s="1"/>
  <c r="AS1878" i="18"/>
  <c r="AT1878" i="18" s="1"/>
  <c r="AS1879" i="18"/>
  <c r="AT1879" i="18" s="1"/>
  <c r="AS1880" i="18"/>
  <c r="AT1880" i="18" s="1"/>
  <c r="AS1881" i="18"/>
  <c r="AT1881" i="18" s="1"/>
  <c r="AS1882" i="18"/>
  <c r="AT1882" i="18" s="1"/>
  <c r="AS1883" i="18"/>
  <c r="AT1883" i="18" s="1"/>
  <c r="AS1884" i="18"/>
  <c r="AT1884" i="18" s="1"/>
  <c r="AS1885" i="18"/>
  <c r="AT1885" i="18" s="1"/>
  <c r="AS1886" i="18"/>
  <c r="AT1886" i="18" s="1"/>
  <c r="AS1887" i="18"/>
  <c r="AT1887" i="18" s="1"/>
  <c r="AS1888" i="18"/>
  <c r="AT1888" i="18" s="1"/>
  <c r="AS1889" i="18"/>
  <c r="AT1889" i="18" s="1"/>
  <c r="AS1890" i="18"/>
  <c r="AT1890" i="18" s="1"/>
  <c r="AS1891" i="18"/>
  <c r="AT1891" i="18" s="1"/>
  <c r="AS1892" i="18"/>
  <c r="AT1892" i="18" s="1"/>
  <c r="AS1893" i="18"/>
  <c r="AT1893" i="18" s="1"/>
  <c r="AS1894" i="18"/>
  <c r="AT1894" i="18" s="1"/>
  <c r="AS1895" i="18"/>
  <c r="AT1895" i="18" s="1"/>
  <c r="AS1896" i="18"/>
  <c r="AT1896" i="18" s="1"/>
  <c r="AS1897" i="18"/>
  <c r="AT1897" i="18" s="1"/>
  <c r="AS1898" i="18"/>
  <c r="AT1898" i="18" s="1"/>
  <c r="AS1899" i="18"/>
  <c r="AT1899" i="18" s="1"/>
  <c r="AS1900" i="18"/>
  <c r="AT1900" i="18" s="1"/>
  <c r="AS1901" i="18"/>
  <c r="AT1901" i="18" s="1"/>
  <c r="AS1902" i="18"/>
  <c r="AT1902" i="18" s="1"/>
  <c r="AS1903" i="18"/>
  <c r="AT1903" i="18" s="1"/>
  <c r="AS1904" i="18"/>
  <c r="AT1904" i="18" s="1"/>
  <c r="AS1905" i="18"/>
  <c r="AT1905" i="18" s="1"/>
  <c r="AS1906" i="18"/>
  <c r="AT1906" i="18" s="1"/>
  <c r="AS1907" i="18"/>
  <c r="AT1907" i="18" s="1"/>
  <c r="AS1908" i="18"/>
  <c r="AT1908" i="18" s="1"/>
  <c r="AS1909" i="18"/>
  <c r="AT1909" i="18" s="1"/>
  <c r="AS1910" i="18"/>
  <c r="AT1910" i="18" s="1"/>
  <c r="AS1911" i="18"/>
  <c r="AT1911" i="18" s="1"/>
  <c r="AS1912" i="18"/>
  <c r="AT1912" i="18" s="1"/>
  <c r="AS1913" i="18"/>
  <c r="AT1913" i="18" s="1"/>
  <c r="AS1914" i="18"/>
  <c r="AT1914" i="18" s="1"/>
  <c r="AS1915" i="18"/>
  <c r="AT1915" i="18" s="1"/>
  <c r="AS1916" i="18"/>
  <c r="AT1916" i="18" s="1"/>
  <c r="AS1917" i="18"/>
  <c r="AT1917" i="18" s="1"/>
  <c r="AS1918" i="18"/>
  <c r="AT1918" i="18" s="1"/>
  <c r="AS1919" i="18"/>
  <c r="AT1919" i="18" s="1"/>
  <c r="AS1920" i="18"/>
  <c r="AT1920" i="18" s="1"/>
  <c r="AS1921" i="18"/>
  <c r="AT1921" i="18" s="1"/>
  <c r="AS1922" i="18"/>
  <c r="AT1922" i="18" s="1"/>
  <c r="AS1923" i="18"/>
  <c r="AT1923" i="18" s="1"/>
  <c r="AS1924" i="18"/>
  <c r="AT1924" i="18" s="1"/>
  <c r="AS1925" i="18"/>
  <c r="AT1925" i="18" s="1"/>
  <c r="AS1926" i="18"/>
  <c r="AT1926" i="18" s="1"/>
  <c r="AS1927" i="18"/>
  <c r="AT1927" i="18" s="1"/>
  <c r="AS1928" i="18"/>
  <c r="AT1928" i="18" s="1"/>
  <c r="AS1929" i="18"/>
  <c r="AT1929" i="18" s="1"/>
  <c r="AS1930" i="18"/>
  <c r="AT1930" i="18" s="1"/>
  <c r="AS1931" i="18"/>
  <c r="AT1931" i="18" s="1"/>
  <c r="AS1932" i="18"/>
  <c r="AT1932" i="18" s="1"/>
  <c r="AS1933" i="18"/>
  <c r="AT1933" i="18" s="1"/>
  <c r="AS1934" i="18"/>
  <c r="AT1934" i="18" s="1"/>
  <c r="AS1935" i="18"/>
  <c r="AT1935" i="18" s="1"/>
  <c r="AS1936" i="18"/>
  <c r="AT1936" i="18" s="1"/>
  <c r="AS1937" i="18"/>
  <c r="AT1937" i="18" s="1"/>
  <c r="AS1938" i="18"/>
  <c r="AT1938" i="18" s="1"/>
  <c r="AS1939" i="18"/>
  <c r="AT1939" i="18" s="1"/>
  <c r="AS1940" i="18"/>
  <c r="AT1940" i="18" s="1"/>
  <c r="AS1941" i="18"/>
  <c r="AT1941" i="18" s="1"/>
  <c r="AS1942" i="18"/>
  <c r="AT1942" i="18" s="1"/>
  <c r="AS1943" i="18"/>
  <c r="AT1943" i="18" s="1"/>
  <c r="AS1944" i="18"/>
  <c r="AT1944" i="18" s="1"/>
  <c r="AS1945" i="18"/>
  <c r="AT1945" i="18" s="1"/>
  <c r="AS1946" i="18"/>
  <c r="AT1946" i="18" s="1"/>
  <c r="AS1947" i="18"/>
  <c r="AT1947" i="18" s="1"/>
  <c r="AS1948" i="18"/>
  <c r="AT1948" i="18" s="1"/>
  <c r="AS1949" i="18"/>
  <c r="AT1949" i="18" s="1"/>
  <c r="AS1950" i="18"/>
  <c r="AT1950" i="18" s="1"/>
  <c r="AS1951" i="18"/>
  <c r="AT1951" i="18" s="1"/>
  <c r="AS1952" i="18"/>
  <c r="AT1952" i="18" s="1"/>
  <c r="AS1953" i="18"/>
  <c r="AT1953" i="18" s="1"/>
  <c r="AS1954" i="18"/>
  <c r="AT1954" i="18" s="1"/>
  <c r="AS1955" i="18"/>
  <c r="AT1955" i="18" s="1"/>
  <c r="AS1956" i="18"/>
  <c r="AT1956" i="18" s="1"/>
  <c r="AS1957" i="18"/>
  <c r="AT1957" i="18" s="1"/>
  <c r="AS1958" i="18"/>
  <c r="AT1958" i="18" s="1"/>
  <c r="AS1959" i="18"/>
  <c r="AT1959" i="18" s="1"/>
  <c r="AS1960" i="18"/>
  <c r="AT1960" i="18" s="1"/>
  <c r="AS1961" i="18"/>
  <c r="AT1961" i="18" s="1"/>
  <c r="AS1962" i="18"/>
  <c r="AT1962" i="18" s="1"/>
  <c r="AS1963" i="18"/>
  <c r="AT1963" i="18" s="1"/>
  <c r="AS1964" i="18"/>
  <c r="AT1964" i="18" s="1"/>
  <c r="AS1965" i="18"/>
  <c r="AT1965" i="18" s="1"/>
  <c r="AS1966" i="18"/>
  <c r="AT1966" i="18" s="1"/>
  <c r="AS1967" i="18"/>
  <c r="AT1967" i="18" s="1"/>
  <c r="AS1968" i="18"/>
  <c r="AT1968" i="18" s="1"/>
  <c r="AS1969" i="18"/>
  <c r="AT1969" i="18" s="1"/>
  <c r="AS1970" i="18"/>
  <c r="AT1970" i="18" s="1"/>
  <c r="AS1971" i="18"/>
  <c r="AT1971" i="18" s="1"/>
  <c r="AS1972" i="18"/>
  <c r="AT1972" i="18" s="1"/>
  <c r="AS1973" i="18"/>
  <c r="AT1973" i="18" s="1"/>
  <c r="AS1974" i="18"/>
  <c r="AT1974" i="18" s="1"/>
  <c r="AS1975" i="18"/>
  <c r="AT1975" i="18" s="1"/>
  <c r="AS1976" i="18"/>
  <c r="AT1976" i="18" s="1"/>
  <c r="AS1977" i="18"/>
  <c r="AT1977" i="18" s="1"/>
  <c r="AS1978" i="18"/>
  <c r="AT1978" i="18" s="1"/>
  <c r="AS1979" i="18"/>
  <c r="AT1979" i="18" s="1"/>
  <c r="AS1980" i="18"/>
  <c r="AT1980" i="18" s="1"/>
  <c r="AS1981" i="18"/>
  <c r="AT1981" i="18" s="1"/>
  <c r="AS1982" i="18"/>
  <c r="AT1982" i="18" s="1"/>
  <c r="AS1983" i="18"/>
  <c r="AT1983" i="18" s="1"/>
  <c r="AS1984" i="18"/>
  <c r="AT1984" i="18" s="1"/>
  <c r="AS1985" i="18"/>
  <c r="AT1985" i="18" s="1"/>
  <c r="AS1986" i="18"/>
  <c r="AT1986" i="18" s="1"/>
  <c r="AS1987" i="18"/>
  <c r="AT1987" i="18" s="1"/>
  <c r="AS1988" i="18"/>
  <c r="AT1988" i="18" s="1"/>
  <c r="AS1989" i="18"/>
  <c r="AT1989" i="18" s="1"/>
  <c r="AS1990" i="18"/>
  <c r="AT1990" i="18" s="1"/>
  <c r="AS1991" i="18"/>
  <c r="AT1991" i="18" s="1"/>
  <c r="AS1992" i="18"/>
  <c r="AT1992" i="18" s="1"/>
  <c r="AS1993" i="18"/>
  <c r="AT1993" i="18" s="1"/>
  <c r="AS1994" i="18"/>
  <c r="AT1994" i="18" s="1"/>
  <c r="AS1995" i="18"/>
  <c r="AT1995" i="18" s="1"/>
  <c r="AS1996" i="18"/>
  <c r="AT1996" i="18" s="1"/>
  <c r="AS1997" i="18"/>
  <c r="AT1997" i="18" s="1"/>
  <c r="AS1998" i="18"/>
  <c r="AT1998" i="18" s="1"/>
  <c r="AS1999" i="18"/>
  <c r="AT1999" i="18" s="1"/>
  <c r="AS2000" i="18"/>
  <c r="AT2000" i="18" s="1"/>
  <c r="AS2001" i="18"/>
  <c r="AT2001" i="18" s="1"/>
  <c r="AS2002" i="18"/>
  <c r="AT2002" i="18" s="1"/>
  <c r="AS2003" i="18"/>
  <c r="AT2003" i="18" s="1"/>
  <c r="AS2004" i="18"/>
  <c r="AT2004" i="18" s="1"/>
  <c r="AS2005" i="18"/>
  <c r="AT2005" i="18" s="1"/>
  <c r="AS2006" i="18"/>
  <c r="AT2006" i="18" s="1"/>
  <c r="AS2007" i="18"/>
  <c r="AT2007" i="18" s="1"/>
  <c r="AS2008" i="18"/>
  <c r="AT2008" i="18" s="1"/>
  <c r="AS2009" i="18"/>
  <c r="AT2009" i="18" s="1"/>
  <c r="AS2010" i="18"/>
  <c r="AT2010" i="18" s="1"/>
  <c r="AS2011" i="18"/>
  <c r="AT2011" i="18" s="1"/>
  <c r="AS2012" i="18"/>
  <c r="AT2012" i="18" s="1"/>
  <c r="AS2013" i="18"/>
  <c r="AT2013" i="18" s="1"/>
  <c r="AS2014" i="18"/>
  <c r="AT2014" i="18" s="1"/>
  <c r="AS2015" i="18"/>
  <c r="AT2015" i="18" s="1"/>
  <c r="AS2016" i="18"/>
  <c r="AT2016" i="18" s="1"/>
  <c r="AS2017" i="18"/>
  <c r="AT2017" i="18" s="1"/>
  <c r="AS2018" i="18"/>
  <c r="AT2018" i="18" s="1"/>
  <c r="AS2019" i="18"/>
  <c r="AT2019" i="18" s="1"/>
  <c r="AS2020" i="18"/>
  <c r="AT2020" i="18" s="1"/>
  <c r="AS2021" i="18"/>
  <c r="AT2021" i="18" s="1"/>
  <c r="AS2022" i="18"/>
  <c r="AT2022" i="18" s="1"/>
  <c r="AS2023" i="18"/>
  <c r="AT2023" i="18" s="1"/>
  <c r="AS2024" i="18"/>
  <c r="AT2024" i="18" s="1"/>
  <c r="AS2025" i="18"/>
  <c r="AT2025" i="18" s="1"/>
  <c r="AS2026" i="18"/>
  <c r="AT2026" i="18" s="1"/>
  <c r="AS2027" i="18"/>
  <c r="AT2027" i="18" s="1"/>
  <c r="AS2028" i="18"/>
  <c r="AT2028" i="18" s="1"/>
  <c r="AS2029" i="18"/>
  <c r="AT2029" i="18" s="1"/>
  <c r="AS2030" i="18"/>
  <c r="AT2030" i="18" s="1"/>
  <c r="AS2031" i="18"/>
  <c r="AT2031" i="18" s="1"/>
  <c r="AS2032" i="18"/>
  <c r="AT2032" i="18" s="1"/>
  <c r="AS2033" i="18"/>
  <c r="AT2033" i="18" s="1"/>
  <c r="AS2034" i="18"/>
  <c r="AT2034" i="18" s="1"/>
  <c r="AS2035" i="18"/>
  <c r="AT2035" i="18" s="1"/>
  <c r="AS2036" i="18"/>
  <c r="AT2036" i="18" s="1"/>
  <c r="AS2037" i="18"/>
  <c r="AT2037" i="18" s="1"/>
  <c r="AS2038" i="18"/>
  <c r="AT2038" i="18" s="1"/>
  <c r="AS2039" i="18"/>
  <c r="AT2039" i="18" s="1"/>
  <c r="AS2040" i="18"/>
  <c r="AT2040" i="18" s="1"/>
  <c r="AS2041" i="18"/>
  <c r="AT2041" i="18" s="1"/>
  <c r="AS2042" i="18"/>
  <c r="AT2042" i="18" s="1"/>
  <c r="AS2043" i="18"/>
  <c r="AT2043" i="18" s="1"/>
  <c r="AS2044" i="18"/>
  <c r="AT2044" i="18" s="1"/>
  <c r="AS2045" i="18"/>
  <c r="AT2045" i="18" s="1"/>
  <c r="AS2046" i="18"/>
  <c r="AT2046" i="18" s="1"/>
  <c r="AS2047" i="18"/>
  <c r="AT2047" i="18" s="1"/>
  <c r="AS2048" i="18"/>
  <c r="AT2048" i="18" s="1"/>
  <c r="AS2049" i="18"/>
  <c r="AT2049" i="18" s="1"/>
  <c r="AS2050" i="18"/>
  <c r="AT2050" i="18" s="1"/>
  <c r="AS2051" i="18"/>
  <c r="AT2051" i="18" s="1"/>
  <c r="AS2052" i="18"/>
  <c r="AT2052" i="18" s="1"/>
  <c r="AS2053" i="18"/>
  <c r="AT2053" i="18" s="1"/>
  <c r="AS2054" i="18"/>
  <c r="AT2054" i="18" s="1"/>
  <c r="AS2055" i="18"/>
  <c r="AT2055" i="18" s="1"/>
  <c r="AS2056" i="18"/>
  <c r="AT2056" i="18" s="1"/>
  <c r="AS2057" i="18"/>
  <c r="AT2057" i="18" s="1"/>
  <c r="AS2058" i="18"/>
  <c r="AT2058" i="18" s="1"/>
  <c r="AS2059" i="18"/>
  <c r="AT2059" i="18" s="1"/>
  <c r="AS2060" i="18"/>
  <c r="AT2060" i="18" s="1"/>
  <c r="AS2061" i="18"/>
  <c r="AT2061" i="18" s="1"/>
  <c r="AS2062" i="18"/>
  <c r="AT2062" i="18" s="1"/>
  <c r="AS2063" i="18"/>
  <c r="AT2063" i="18" s="1"/>
  <c r="AS2064" i="18"/>
  <c r="AT2064" i="18" s="1"/>
  <c r="AS2065" i="18"/>
  <c r="AT2065" i="18" s="1"/>
  <c r="AS2066" i="18"/>
  <c r="AT2066" i="18" s="1"/>
  <c r="AS2067" i="18"/>
  <c r="AT2067" i="18" s="1"/>
  <c r="AS2068" i="18"/>
  <c r="AT2068" i="18" s="1"/>
  <c r="AS2069" i="18"/>
  <c r="AT2069" i="18" s="1"/>
  <c r="AS2070" i="18"/>
  <c r="AT2070" i="18" s="1"/>
  <c r="AS2071" i="18"/>
  <c r="AT2071" i="18" s="1"/>
  <c r="AS2072" i="18"/>
  <c r="AT2072" i="18" s="1"/>
  <c r="AS2073" i="18"/>
  <c r="AT2073" i="18" s="1"/>
  <c r="AS2074" i="18"/>
  <c r="AT2074" i="18" s="1"/>
  <c r="AS2075" i="18"/>
  <c r="AT2075" i="18" s="1"/>
  <c r="AS2076" i="18"/>
  <c r="AT2076" i="18" s="1"/>
  <c r="AS2077" i="18"/>
  <c r="AT2077" i="18" s="1"/>
  <c r="AS2078" i="18"/>
  <c r="AT2078" i="18" s="1"/>
  <c r="AS2079" i="18"/>
  <c r="AT2079" i="18" s="1"/>
  <c r="AS2080" i="18"/>
  <c r="AT2080" i="18" s="1"/>
  <c r="AS2081" i="18"/>
  <c r="AT2081" i="18" s="1"/>
  <c r="AS2082" i="18"/>
  <c r="AT2082" i="18" s="1"/>
  <c r="AS2083" i="18"/>
  <c r="AT2083" i="18" s="1"/>
  <c r="AS2084" i="18"/>
  <c r="AT2084" i="18" s="1"/>
  <c r="AS2085" i="18"/>
  <c r="AT2085" i="18" s="1"/>
  <c r="AS2086" i="18"/>
  <c r="AT2086" i="18" s="1"/>
  <c r="AS2087" i="18"/>
  <c r="AT2087" i="18" s="1"/>
  <c r="AS2088" i="18"/>
  <c r="AT2088" i="18" s="1"/>
  <c r="AS2089" i="18"/>
  <c r="AT2089" i="18" s="1"/>
  <c r="AS2090" i="18"/>
  <c r="AT2090" i="18" s="1"/>
  <c r="AS2091" i="18"/>
  <c r="AT2091" i="18" s="1"/>
  <c r="AS2092" i="18"/>
  <c r="AT2092" i="18" s="1"/>
  <c r="AS2093" i="18"/>
  <c r="AT2093" i="18" s="1"/>
  <c r="AS2094" i="18"/>
  <c r="AT2094" i="18" s="1"/>
  <c r="AS2095" i="18"/>
  <c r="AT2095" i="18" s="1"/>
  <c r="AS2096" i="18"/>
  <c r="AT2096" i="18" s="1"/>
  <c r="AS2097" i="18"/>
  <c r="AT2097" i="18" s="1"/>
  <c r="AS2098" i="18"/>
  <c r="AT2098" i="18" s="1"/>
  <c r="AS2099" i="18"/>
  <c r="AT2099" i="18" s="1"/>
  <c r="AS2100" i="18"/>
  <c r="AT2100" i="18" s="1"/>
  <c r="AS2101" i="18"/>
  <c r="AT2101" i="18" s="1"/>
  <c r="AS2102" i="18"/>
  <c r="AT2102" i="18" s="1"/>
  <c r="AS2103" i="18"/>
  <c r="AT2103" i="18" s="1"/>
  <c r="AS2104" i="18"/>
  <c r="AT2104" i="18" s="1"/>
  <c r="AS2105" i="18"/>
  <c r="AT2105" i="18" s="1"/>
  <c r="AS2106" i="18"/>
  <c r="AT2106" i="18" s="1"/>
  <c r="AS2107" i="18"/>
  <c r="AT2107" i="18" s="1"/>
  <c r="AS2108" i="18"/>
  <c r="AT2108" i="18" s="1"/>
  <c r="AS2109" i="18"/>
  <c r="AT2109" i="18" s="1"/>
  <c r="AS2110" i="18"/>
  <c r="AT2110" i="18" s="1"/>
  <c r="AS2111" i="18"/>
  <c r="AT2111" i="18" s="1"/>
  <c r="AS2112" i="18"/>
  <c r="AT2112" i="18" s="1"/>
  <c r="AS2113" i="18"/>
  <c r="AT2113" i="18" s="1"/>
  <c r="AS2114" i="18"/>
  <c r="AT2114" i="18" s="1"/>
  <c r="AS2115" i="18"/>
  <c r="AT2115" i="18" s="1"/>
  <c r="AS2116" i="18"/>
  <c r="AT2116" i="18" s="1"/>
  <c r="AS2117" i="18"/>
  <c r="AT2117" i="18" s="1"/>
  <c r="AS2118" i="18"/>
  <c r="AT2118" i="18" s="1"/>
  <c r="AS2119" i="18"/>
  <c r="AT2119" i="18" s="1"/>
  <c r="AS2120" i="18"/>
  <c r="AT2120" i="18" s="1"/>
  <c r="AS2121" i="18"/>
  <c r="AT2121" i="18" s="1"/>
  <c r="AS2122" i="18"/>
  <c r="AT2122" i="18" s="1"/>
  <c r="AS2123" i="18"/>
  <c r="AT2123" i="18" s="1"/>
  <c r="AS2124" i="18"/>
  <c r="AT2124" i="18" s="1"/>
  <c r="AS2125" i="18"/>
  <c r="AT2125" i="18" s="1"/>
  <c r="AS2126" i="18"/>
  <c r="AT2126" i="18" s="1"/>
  <c r="AS2127" i="18"/>
  <c r="AT2127" i="18" s="1"/>
  <c r="AS2128" i="18"/>
  <c r="AT2128" i="18" s="1"/>
  <c r="AS2129" i="18"/>
  <c r="AT2129" i="18" s="1"/>
  <c r="AS2130" i="18"/>
  <c r="AT2130" i="18" s="1"/>
  <c r="AS2131" i="18"/>
  <c r="AT2131" i="18" s="1"/>
  <c r="AS2132" i="18"/>
  <c r="AT2132" i="18" s="1"/>
  <c r="AS2133" i="18"/>
  <c r="AT2133" i="18" s="1"/>
  <c r="AS2134" i="18"/>
  <c r="AT2134" i="18" s="1"/>
  <c r="AS2135" i="18"/>
  <c r="AT2135" i="18" s="1"/>
  <c r="AS2136" i="18"/>
  <c r="AT2136" i="18" s="1"/>
  <c r="AS2137" i="18"/>
  <c r="AT2137" i="18" s="1"/>
  <c r="AS2138" i="18"/>
  <c r="AT2138" i="18" s="1"/>
  <c r="AS2139" i="18"/>
  <c r="AT2139" i="18" s="1"/>
  <c r="AS2140" i="18"/>
  <c r="AT2140" i="18" s="1"/>
  <c r="AS2141" i="18"/>
  <c r="AT2141" i="18" s="1"/>
  <c r="AS2142" i="18"/>
  <c r="AT2142" i="18" s="1"/>
  <c r="AS2143" i="18"/>
  <c r="AT2143" i="18" s="1"/>
  <c r="AS2144" i="18"/>
  <c r="AT2144" i="18" s="1"/>
  <c r="AS2145" i="18"/>
  <c r="AT2145" i="18" s="1"/>
  <c r="AS2146" i="18"/>
  <c r="AT2146" i="18" s="1"/>
  <c r="AS2147" i="18"/>
  <c r="AT2147" i="18" s="1"/>
  <c r="AS2148" i="18"/>
  <c r="AT2148" i="18" s="1"/>
  <c r="AS2149" i="18"/>
  <c r="AT2149" i="18" s="1"/>
  <c r="AS2150" i="18"/>
  <c r="AT2150" i="18" s="1"/>
  <c r="AS2151" i="18"/>
  <c r="AT2151" i="18" s="1"/>
  <c r="AS2152" i="18"/>
  <c r="AT2152" i="18" s="1"/>
  <c r="AS2153" i="18"/>
  <c r="AT2153" i="18" s="1"/>
  <c r="AS2154" i="18"/>
  <c r="AT2154" i="18" s="1"/>
  <c r="AS2155" i="18"/>
  <c r="AT2155" i="18" s="1"/>
  <c r="AS2156" i="18"/>
  <c r="AT2156" i="18" s="1"/>
  <c r="AS2157" i="18"/>
  <c r="AT2157" i="18" s="1"/>
  <c r="AS2158" i="18"/>
  <c r="AT2158" i="18" s="1"/>
  <c r="AS2159" i="18"/>
  <c r="AT2159" i="18" s="1"/>
  <c r="AS2160" i="18"/>
  <c r="AT2160" i="18" s="1"/>
  <c r="AS2161" i="18"/>
  <c r="AT2161" i="18" s="1"/>
  <c r="AS2162" i="18"/>
  <c r="AT2162" i="18" s="1"/>
  <c r="AS2163" i="18"/>
  <c r="AT2163" i="18" s="1"/>
  <c r="AS2164" i="18"/>
  <c r="AT2164" i="18" s="1"/>
  <c r="AS2165" i="18"/>
  <c r="AT2165" i="18" s="1"/>
  <c r="AS2166" i="18"/>
  <c r="AT2166" i="18" s="1"/>
  <c r="AS2167" i="18"/>
  <c r="AT2167" i="18" s="1"/>
  <c r="AS2168" i="18"/>
  <c r="AT2168" i="18" s="1"/>
  <c r="AS2169" i="18"/>
  <c r="AT2169" i="18" s="1"/>
  <c r="AS2170" i="18"/>
  <c r="AT2170" i="18" s="1"/>
  <c r="AS2171" i="18"/>
  <c r="AT2171" i="18" s="1"/>
  <c r="AS2172" i="18"/>
  <c r="AT2172" i="18" s="1"/>
  <c r="AS2173" i="18"/>
  <c r="AT2173" i="18" s="1"/>
  <c r="AS2174" i="18"/>
  <c r="AT2174" i="18" s="1"/>
  <c r="AS2175" i="18"/>
  <c r="AT2175" i="18" s="1"/>
  <c r="AS2176" i="18"/>
  <c r="AT2176" i="18" s="1"/>
  <c r="AS2177" i="18"/>
  <c r="AT2177" i="18" s="1"/>
  <c r="AS2178" i="18"/>
  <c r="AT2178" i="18" s="1"/>
  <c r="AS2179" i="18"/>
  <c r="AT2179" i="18" s="1"/>
  <c r="AS2180" i="18"/>
  <c r="AT2180" i="18" s="1"/>
  <c r="AS2181" i="18"/>
  <c r="AT2181" i="18" s="1"/>
  <c r="AS2182" i="18"/>
  <c r="AT2182" i="18" s="1"/>
  <c r="AS2183" i="18"/>
  <c r="AT2183" i="18" s="1"/>
  <c r="AS2184" i="18"/>
  <c r="AT2184" i="18" s="1"/>
  <c r="AS2185" i="18"/>
  <c r="AT2185" i="18" s="1"/>
  <c r="AS2186" i="18"/>
  <c r="AT2186" i="18" s="1"/>
  <c r="AS2187" i="18"/>
  <c r="AT2187" i="18" s="1"/>
  <c r="AS2188" i="18"/>
  <c r="AT2188" i="18" s="1"/>
  <c r="AS2189" i="18"/>
  <c r="AT2189" i="18" s="1"/>
  <c r="AS2190" i="18"/>
  <c r="AT2190" i="18" s="1"/>
  <c r="AS2191" i="18"/>
  <c r="AT2191" i="18" s="1"/>
  <c r="AS2192" i="18"/>
  <c r="AT2192" i="18" s="1"/>
  <c r="AS2193" i="18"/>
  <c r="AT2193" i="18" s="1"/>
  <c r="AS2194" i="18"/>
  <c r="AT2194" i="18" s="1"/>
  <c r="AS2195" i="18"/>
  <c r="AT2195" i="18" s="1"/>
  <c r="AS2196" i="18"/>
  <c r="AT2196" i="18" s="1"/>
  <c r="AS2197" i="18"/>
  <c r="AT2197" i="18" s="1"/>
  <c r="AS2198" i="18"/>
  <c r="AT2198" i="18" s="1"/>
  <c r="AS2199" i="18"/>
  <c r="AT2199" i="18" s="1"/>
  <c r="AS2200" i="18"/>
  <c r="AT2200" i="18" s="1"/>
  <c r="AS2201" i="18"/>
  <c r="AT2201" i="18" s="1"/>
  <c r="AS2202" i="18"/>
  <c r="AT2202" i="18" s="1"/>
  <c r="AS2203" i="18"/>
  <c r="AT2203" i="18" s="1"/>
  <c r="AS2204" i="18"/>
  <c r="AT2204" i="18" s="1"/>
  <c r="AS2205" i="18"/>
  <c r="AT2205" i="18" s="1"/>
  <c r="AS2206" i="18"/>
  <c r="AT2206" i="18" s="1"/>
  <c r="AS2207" i="18"/>
  <c r="AT2207" i="18" s="1"/>
  <c r="AS2208" i="18"/>
  <c r="AT2208" i="18" s="1"/>
  <c r="AS2209" i="18"/>
  <c r="AT2209" i="18" s="1"/>
  <c r="AS2210" i="18"/>
  <c r="AT2210" i="18" s="1"/>
  <c r="AS2211" i="18"/>
  <c r="AT2211" i="18" s="1"/>
  <c r="AS2212" i="18"/>
  <c r="AT2212" i="18" s="1"/>
  <c r="AS2213" i="18"/>
  <c r="AT2213" i="18" s="1"/>
  <c r="AS2214" i="18"/>
  <c r="AT2214" i="18" s="1"/>
  <c r="AS2215" i="18"/>
  <c r="AT2215" i="18" s="1"/>
  <c r="AS2216" i="18"/>
  <c r="AT2216" i="18" s="1"/>
  <c r="AS2217" i="18"/>
  <c r="AT2217" i="18" s="1"/>
  <c r="AS2218" i="18"/>
  <c r="AT2218" i="18" s="1"/>
  <c r="AS2219" i="18"/>
  <c r="AT2219" i="18" s="1"/>
  <c r="AS2220" i="18"/>
  <c r="AT2220" i="18" s="1"/>
  <c r="AS2221" i="18"/>
  <c r="AT2221" i="18" s="1"/>
  <c r="AS2222" i="18"/>
  <c r="AT2222" i="18" s="1"/>
  <c r="AS2223" i="18"/>
  <c r="AT2223" i="18" s="1"/>
  <c r="AS2224" i="18"/>
  <c r="AT2224" i="18" s="1"/>
  <c r="AS2225" i="18"/>
  <c r="AT2225" i="18" s="1"/>
  <c r="AS2226" i="18"/>
  <c r="AT2226" i="18" s="1"/>
  <c r="AS2227" i="18"/>
  <c r="AT2227" i="18" s="1"/>
  <c r="AS2228" i="18"/>
  <c r="AT2228" i="18" s="1"/>
  <c r="AS2229" i="18"/>
  <c r="AT2229" i="18" s="1"/>
  <c r="AS2230" i="18"/>
  <c r="AT2230" i="18" s="1"/>
  <c r="AS2231" i="18"/>
  <c r="AT2231" i="18" s="1"/>
  <c r="AS2232" i="18"/>
  <c r="AT2232" i="18" s="1"/>
  <c r="AS2233" i="18"/>
  <c r="AT2233" i="18" s="1"/>
  <c r="AS2234" i="18"/>
  <c r="AT2234" i="18" s="1"/>
  <c r="AS2235" i="18"/>
  <c r="AT2235" i="18" s="1"/>
  <c r="AS2236" i="18"/>
  <c r="AT2236" i="18" s="1"/>
  <c r="AS2237" i="18"/>
  <c r="AT2237" i="18" s="1"/>
  <c r="AS2238" i="18"/>
  <c r="AT2238" i="18" s="1"/>
  <c r="AS2239" i="18"/>
  <c r="AT2239" i="18" s="1"/>
  <c r="AS2240" i="18"/>
  <c r="AT2240" i="18" s="1"/>
  <c r="AS2241" i="18"/>
  <c r="AT2241" i="18" s="1"/>
  <c r="AS2242" i="18"/>
  <c r="AT2242" i="18" s="1"/>
  <c r="AS2243" i="18"/>
  <c r="AT2243" i="18" s="1"/>
  <c r="AS2244" i="18"/>
  <c r="AT2244" i="18" s="1"/>
  <c r="AS2245" i="18"/>
  <c r="AT2245" i="18" s="1"/>
  <c r="AS2246" i="18"/>
  <c r="AT2246" i="18" s="1"/>
  <c r="AS2247" i="18"/>
  <c r="AT2247" i="18" s="1"/>
  <c r="AS2248" i="18"/>
  <c r="AT2248" i="18" s="1"/>
  <c r="AS2249" i="18"/>
  <c r="AT2249" i="18" s="1"/>
  <c r="AS2250" i="18"/>
  <c r="AT2250" i="18" s="1"/>
  <c r="AS2251" i="18"/>
  <c r="AT2251" i="18" s="1"/>
  <c r="AS2252" i="18"/>
  <c r="AT2252" i="18" s="1"/>
  <c r="AS2253" i="18"/>
  <c r="AT2253" i="18" s="1"/>
  <c r="AS2254" i="18"/>
  <c r="AT2254" i="18" s="1"/>
  <c r="AS2255" i="18"/>
  <c r="AT2255" i="18" s="1"/>
  <c r="AS2256" i="18"/>
  <c r="AT2256" i="18" s="1"/>
  <c r="AS2257" i="18"/>
  <c r="AT2257" i="18" s="1"/>
  <c r="AS2258" i="18"/>
  <c r="AT2258" i="18" s="1"/>
  <c r="AS2259" i="18"/>
  <c r="AT2259" i="18" s="1"/>
  <c r="AS2260" i="18"/>
  <c r="AT2260" i="18" s="1"/>
  <c r="AS2261" i="18"/>
  <c r="AT2261" i="18" s="1"/>
  <c r="AS2262" i="18"/>
  <c r="AT2262" i="18" s="1"/>
  <c r="AS2263" i="18"/>
  <c r="AT2263" i="18" s="1"/>
  <c r="AS2264" i="18"/>
  <c r="AT2264" i="18" s="1"/>
  <c r="AS2265" i="18"/>
  <c r="AT2265" i="18" s="1"/>
  <c r="AS2266" i="18"/>
  <c r="AT2266" i="18" s="1"/>
  <c r="AS2267" i="18"/>
  <c r="AT2267" i="18" s="1"/>
  <c r="AS2268" i="18"/>
  <c r="AT2268" i="18" s="1"/>
  <c r="AS2269" i="18"/>
  <c r="AT2269" i="18" s="1"/>
  <c r="AS2270" i="18"/>
  <c r="AT2270" i="18" s="1"/>
  <c r="AS2271" i="18"/>
  <c r="AT2271" i="18" s="1"/>
  <c r="AS2272" i="18"/>
  <c r="AT2272" i="18" s="1"/>
  <c r="AS2273" i="18"/>
  <c r="AT2273" i="18" s="1"/>
  <c r="AS2274" i="18"/>
  <c r="AT2274" i="18" s="1"/>
  <c r="AS2275" i="18"/>
  <c r="AT2275" i="18" s="1"/>
  <c r="AS2276" i="18"/>
  <c r="AT2276" i="18" s="1"/>
  <c r="AS2277" i="18"/>
  <c r="AT2277" i="18" s="1"/>
  <c r="AS2278" i="18"/>
  <c r="AT2278" i="18" s="1"/>
  <c r="AS2279" i="18"/>
  <c r="AT2279" i="18" s="1"/>
  <c r="AS2280" i="18"/>
  <c r="AT2280" i="18" s="1"/>
  <c r="AS2281" i="18"/>
  <c r="AT2281" i="18" s="1"/>
  <c r="AS2282" i="18"/>
  <c r="AT2282" i="18" s="1"/>
  <c r="AS2283" i="18"/>
  <c r="AT2283" i="18" s="1"/>
  <c r="AS2284" i="18"/>
  <c r="AT2284" i="18" s="1"/>
  <c r="AS2285" i="18"/>
  <c r="AT2285" i="18" s="1"/>
  <c r="AS2286" i="18"/>
  <c r="AT2286" i="18" s="1"/>
  <c r="AS2287" i="18"/>
  <c r="AT2287" i="18" s="1"/>
  <c r="AS2288" i="18"/>
  <c r="AT2288" i="18" s="1"/>
  <c r="AS2289" i="18"/>
  <c r="AT2289" i="18" s="1"/>
  <c r="AS2290" i="18"/>
  <c r="AT2290" i="18" s="1"/>
  <c r="AS2291" i="18"/>
  <c r="AT2291" i="18" s="1"/>
  <c r="AS2292" i="18"/>
  <c r="AT2292" i="18" s="1"/>
  <c r="AS2293" i="18"/>
  <c r="AT2293" i="18" s="1"/>
  <c r="AS2294" i="18"/>
  <c r="AT2294" i="18" s="1"/>
  <c r="AS2295" i="18"/>
  <c r="AT2295" i="18" s="1"/>
  <c r="AS2296" i="18"/>
  <c r="AT2296" i="18" s="1"/>
  <c r="AS2297" i="18"/>
  <c r="AT2297" i="18" s="1"/>
  <c r="AS2298" i="18"/>
  <c r="AT2298" i="18" s="1"/>
  <c r="AS2299" i="18"/>
  <c r="AT2299" i="18" s="1"/>
  <c r="AS2300" i="18"/>
  <c r="AT2300" i="18" s="1"/>
  <c r="AS2301" i="18"/>
  <c r="AT2301" i="18" s="1"/>
  <c r="AS2302" i="18"/>
  <c r="AT2302" i="18" s="1"/>
  <c r="AS2303" i="18"/>
  <c r="AT2303" i="18" s="1"/>
  <c r="AS2304" i="18"/>
  <c r="AT2304" i="18" s="1"/>
  <c r="AS2305" i="18"/>
  <c r="AT2305" i="18" s="1"/>
  <c r="AS2306" i="18"/>
  <c r="AT2306" i="18" s="1"/>
  <c r="AS2307" i="18"/>
  <c r="AT2307" i="18" s="1"/>
  <c r="AS2308" i="18"/>
  <c r="AT2308" i="18" s="1"/>
  <c r="AS2309" i="18"/>
  <c r="AT2309" i="18" s="1"/>
  <c r="AS2310" i="18"/>
  <c r="AT2310" i="18" s="1"/>
  <c r="AS2311" i="18"/>
  <c r="AT2311" i="18" s="1"/>
  <c r="AS2312" i="18"/>
  <c r="AT2312" i="18" s="1"/>
  <c r="AS2313" i="18"/>
  <c r="AT2313" i="18" s="1"/>
  <c r="AS2314" i="18"/>
  <c r="AT2314" i="18" s="1"/>
  <c r="AS2315" i="18"/>
  <c r="AT2315" i="18" s="1"/>
  <c r="AS2316" i="18"/>
  <c r="AT2316" i="18" s="1"/>
  <c r="AS2317" i="18"/>
  <c r="AT2317" i="18" s="1"/>
  <c r="AS2318" i="18"/>
  <c r="AT2318" i="18" s="1"/>
  <c r="AS2319" i="18"/>
  <c r="AT2319" i="18" s="1"/>
  <c r="AS2320" i="18"/>
  <c r="AT2320" i="18" s="1"/>
  <c r="AS2321" i="18"/>
  <c r="AT2321" i="18" s="1"/>
  <c r="AS2322" i="18"/>
  <c r="AT2322" i="18" s="1"/>
  <c r="AS2323" i="18"/>
  <c r="AT2323" i="18" s="1"/>
  <c r="AS2324" i="18"/>
  <c r="AT2324" i="18" s="1"/>
  <c r="AS2325" i="18"/>
  <c r="AT2325" i="18" s="1"/>
  <c r="AS2326" i="18"/>
  <c r="AT2326" i="18" s="1"/>
  <c r="AS2327" i="18"/>
  <c r="AT2327" i="18" s="1"/>
  <c r="AS2328" i="18"/>
  <c r="AT2328" i="18" s="1"/>
  <c r="AS2329" i="18"/>
  <c r="AT2329" i="18" s="1"/>
  <c r="AS2330" i="18"/>
  <c r="AT2330" i="18" s="1"/>
  <c r="AS2331" i="18"/>
  <c r="AT2331" i="18" s="1"/>
  <c r="AS2332" i="18"/>
  <c r="AT2332" i="18" s="1"/>
  <c r="AS2333" i="18"/>
  <c r="AT2333" i="18" s="1"/>
  <c r="AS2334" i="18"/>
  <c r="AT2334" i="18" s="1"/>
  <c r="AS2335" i="18"/>
  <c r="AT2335" i="18" s="1"/>
  <c r="AS2336" i="18"/>
  <c r="AT2336" i="18" s="1"/>
  <c r="AS2337" i="18"/>
  <c r="AT2337" i="18" s="1"/>
  <c r="AS2338" i="18"/>
  <c r="AT2338" i="18" s="1"/>
  <c r="AS2339" i="18"/>
  <c r="AT2339" i="18" s="1"/>
  <c r="AS2340" i="18"/>
  <c r="AT2340" i="18" s="1"/>
  <c r="AS2341" i="18"/>
  <c r="AT2341" i="18" s="1"/>
  <c r="AS2342" i="18"/>
  <c r="AT2342" i="18" s="1"/>
  <c r="AS2343" i="18"/>
  <c r="AT2343" i="18" s="1"/>
  <c r="AS2344" i="18"/>
  <c r="AT2344" i="18" s="1"/>
  <c r="AS2345" i="18"/>
  <c r="AT2345" i="18" s="1"/>
  <c r="AS2346" i="18"/>
  <c r="AT2346" i="18" s="1"/>
  <c r="AS2347" i="18"/>
  <c r="AT2347" i="18" s="1"/>
  <c r="AS2348" i="18"/>
  <c r="AT2348" i="18" s="1"/>
  <c r="AS2349" i="18"/>
  <c r="AT2349" i="18" s="1"/>
  <c r="AS2350" i="18"/>
  <c r="AT2350" i="18" s="1"/>
  <c r="AS2351" i="18"/>
  <c r="AT2351" i="18" s="1"/>
  <c r="AS2352" i="18"/>
  <c r="AT2352" i="18" s="1"/>
  <c r="AS2353" i="18"/>
  <c r="AT2353" i="18" s="1"/>
  <c r="AS2354" i="18"/>
  <c r="AT2354" i="18" s="1"/>
  <c r="AS2355" i="18"/>
  <c r="AT2355" i="18" s="1"/>
  <c r="AS2356" i="18"/>
  <c r="AT2356" i="18" s="1"/>
  <c r="AS2357" i="18"/>
  <c r="AT2357" i="18" s="1"/>
  <c r="AS2358" i="18"/>
  <c r="AT2358" i="18" s="1"/>
  <c r="AS2359" i="18"/>
  <c r="AT2359" i="18" s="1"/>
  <c r="AS2360" i="18"/>
  <c r="AT2360" i="18" s="1"/>
  <c r="AS2361" i="18"/>
  <c r="AT2361" i="18" s="1"/>
  <c r="AS2362" i="18"/>
  <c r="AT2362" i="18" s="1"/>
  <c r="AS2363" i="18"/>
  <c r="AT2363" i="18" s="1"/>
  <c r="AS2364" i="18"/>
  <c r="AT2364" i="18" s="1"/>
  <c r="AS2365" i="18"/>
  <c r="AT2365" i="18" s="1"/>
  <c r="AS2366" i="18"/>
  <c r="AT2366" i="18" s="1"/>
  <c r="AS2367" i="18"/>
  <c r="AT2367" i="18" s="1"/>
  <c r="AS2368" i="18"/>
  <c r="AT2368" i="18" s="1"/>
  <c r="AS2369" i="18"/>
  <c r="AT2369" i="18" s="1"/>
  <c r="AS2370" i="18"/>
  <c r="AT2370" i="18" s="1"/>
  <c r="AS2371" i="18"/>
  <c r="AT2371" i="18" s="1"/>
  <c r="AS2372" i="18"/>
  <c r="AT2372" i="18" s="1"/>
  <c r="AS2373" i="18"/>
  <c r="AT2373" i="18" s="1"/>
  <c r="AS2374" i="18"/>
  <c r="AT2374" i="18" s="1"/>
  <c r="AS2375" i="18"/>
  <c r="AT2375" i="18" s="1"/>
  <c r="AS2376" i="18"/>
  <c r="AT2376" i="18" s="1"/>
  <c r="AS2377" i="18"/>
  <c r="AT2377" i="18" s="1"/>
  <c r="AS2378" i="18"/>
  <c r="AT2378" i="18" s="1"/>
  <c r="AS2379" i="18"/>
  <c r="AT2379" i="18" s="1"/>
  <c r="AS2380" i="18"/>
  <c r="AT2380" i="18" s="1"/>
  <c r="AS2381" i="18"/>
  <c r="AT2381" i="18" s="1"/>
  <c r="AS2382" i="18"/>
  <c r="AT2382" i="18" s="1"/>
  <c r="AS2383" i="18"/>
  <c r="AT2383" i="18" s="1"/>
  <c r="AS2384" i="18"/>
  <c r="AT2384" i="18" s="1"/>
  <c r="AS2385" i="18"/>
  <c r="AT2385" i="18" s="1"/>
  <c r="AS2386" i="18"/>
  <c r="AT2386" i="18" s="1"/>
  <c r="AS2387" i="18"/>
  <c r="AT2387" i="18" s="1"/>
  <c r="AS2388" i="18"/>
  <c r="AT2388" i="18" s="1"/>
  <c r="AS2389" i="18"/>
  <c r="AT2389" i="18" s="1"/>
  <c r="AS2390" i="18"/>
  <c r="AT2390" i="18" s="1"/>
  <c r="AS2391" i="18"/>
  <c r="AT2391" i="18" s="1"/>
  <c r="AS2392" i="18"/>
  <c r="AT2392" i="18" s="1"/>
  <c r="AS2393" i="18"/>
  <c r="AT2393" i="18" s="1"/>
  <c r="AS2394" i="18"/>
  <c r="AT2394" i="18" s="1"/>
  <c r="AS2395" i="18"/>
  <c r="AT2395" i="18" s="1"/>
  <c r="AS2396" i="18"/>
  <c r="AT2396" i="18" s="1"/>
  <c r="AS2397" i="18"/>
  <c r="AT2397" i="18" s="1"/>
  <c r="AS2398" i="18"/>
  <c r="AT2398" i="18" s="1"/>
  <c r="AS2399" i="18"/>
  <c r="AT2399" i="18" s="1"/>
  <c r="AS2400" i="18"/>
  <c r="AT2400" i="18" s="1"/>
  <c r="AS2401" i="18"/>
  <c r="AT2401" i="18" s="1"/>
  <c r="AS2402" i="18"/>
  <c r="AT2402" i="18" s="1"/>
  <c r="AS2403" i="18"/>
  <c r="AT2403" i="18" s="1"/>
  <c r="AS2404" i="18"/>
  <c r="AT2404" i="18" s="1"/>
  <c r="AS2405" i="18"/>
  <c r="AT2405" i="18" s="1"/>
  <c r="AS2406" i="18"/>
  <c r="AT2406" i="18" s="1"/>
  <c r="AS2407" i="18"/>
  <c r="AT2407" i="18" s="1"/>
  <c r="AS2408" i="18"/>
  <c r="AT2408" i="18" s="1"/>
  <c r="AS2409" i="18"/>
  <c r="AT2409" i="18" s="1"/>
  <c r="AS2410" i="18"/>
  <c r="AT2410" i="18" s="1"/>
  <c r="AS2411" i="18"/>
  <c r="AT2411" i="18" s="1"/>
  <c r="AS2412" i="18"/>
  <c r="AT2412" i="18" s="1"/>
  <c r="AS2413" i="18"/>
  <c r="AT2413" i="18" s="1"/>
  <c r="AS2414" i="18"/>
  <c r="AT2414" i="18" s="1"/>
  <c r="AS2415" i="18"/>
  <c r="AT2415" i="18" s="1"/>
  <c r="AS2416" i="18"/>
  <c r="AT2416" i="18" s="1"/>
  <c r="AS2417" i="18"/>
  <c r="AT2417" i="18" s="1"/>
  <c r="AS2418" i="18"/>
  <c r="AT2418" i="18" s="1"/>
  <c r="AS2419" i="18"/>
  <c r="AT2419" i="18" s="1"/>
  <c r="AS2420" i="18"/>
  <c r="AT2420" i="18" s="1"/>
  <c r="AS2421" i="18"/>
  <c r="AT2421" i="18" s="1"/>
  <c r="AS2422" i="18"/>
  <c r="AT2422" i="18" s="1"/>
  <c r="AS2423" i="18"/>
  <c r="AT2423" i="18" s="1"/>
  <c r="AS2424" i="18"/>
  <c r="AT2424" i="18" s="1"/>
  <c r="AS2425" i="18"/>
  <c r="AT2425" i="18" s="1"/>
  <c r="AS2426" i="18"/>
  <c r="AT2426" i="18" s="1"/>
  <c r="AS2427" i="18"/>
  <c r="AT2427" i="18" s="1"/>
  <c r="AS2428" i="18"/>
  <c r="AT2428" i="18" s="1"/>
  <c r="AS2429" i="18"/>
  <c r="AT2429" i="18" s="1"/>
  <c r="AS2430" i="18"/>
  <c r="AT2430" i="18" s="1"/>
  <c r="AS2431" i="18"/>
  <c r="AT2431" i="18" s="1"/>
  <c r="AS2432" i="18"/>
  <c r="AT2432" i="18" s="1"/>
  <c r="AS2433" i="18"/>
  <c r="AT2433" i="18" s="1"/>
  <c r="AS2434" i="18"/>
  <c r="AT2434" i="18" s="1"/>
  <c r="AS2435" i="18"/>
  <c r="AT2435" i="18" s="1"/>
  <c r="AS2436" i="18"/>
  <c r="AT2436" i="18" s="1"/>
  <c r="AS2437" i="18"/>
  <c r="AT2437" i="18" s="1"/>
  <c r="AS2438" i="18"/>
  <c r="AT2438" i="18" s="1"/>
  <c r="AS2439" i="18"/>
  <c r="AT2439" i="18" s="1"/>
  <c r="AS2440" i="18"/>
  <c r="AT2440" i="18" s="1"/>
  <c r="AS2441" i="18"/>
  <c r="AT2441" i="18" s="1"/>
  <c r="AS2442" i="18"/>
  <c r="AT2442" i="18" s="1"/>
  <c r="AS2443" i="18"/>
  <c r="AT2443" i="18" s="1"/>
  <c r="AS2444" i="18"/>
  <c r="AT2444" i="18" s="1"/>
  <c r="AS2445" i="18"/>
  <c r="AT2445" i="18" s="1"/>
  <c r="AS2446" i="18"/>
  <c r="AT2446" i="18" s="1"/>
  <c r="AS2447" i="18"/>
  <c r="AT2447" i="18" s="1"/>
  <c r="AS2448" i="18"/>
  <c r="AT2448" i="18" s="1"/>
  <c r="AS2449" i="18"/>
  <c r="AT2449" i="18" s="1"/>
  <c r="AS2450" i="18"/>
  <c r="AT2450" i="18" s="1"/>
  <c r="AS2451" i="18"/>
  <c r="AT2451" i="18" s="1"/>
  <c r="AS2452" i="18"/>
  <c r="AT2452" i="18" s="1"/>
  <c r="AS2453" i="18"/>
  <c r="AT2453" i="18" s="1"/>
  <c r="AS2454" i="18"/>
  <c r="AT2454" i="18" s="1"/>
  <c r="AS2455" i="18"/>
  <c r="AT2455" i="18" s="1"/>
  <c r="AS2456" i="18"/>
  <c r="AT2456" i="18" s="1"/>
  <c r="AS2457" i="18"/>
  <c r="AT2457" i="18" s="1"/>
  <c r="AS2458" i="18"/>
  <c r="AT2458" i="18" s="1"/>
  <c r="AS2459" i="18"/>
  <c r="AT2459" i="18" s="1"/>
  <c r="AS2460" i="18"/>
  <c r="AT2460" i="18" s="1"/>
  <c r="AS2461" i="18"/>
  <c r="AT2461" i="18" s="1"/>
  <c r="AS2462" i="18"/>
  <c r="AT2462" i="18" s="1"/>
  <c r="AS2463" i="18"/>
  <c r="AT2463" i="18" s="1"/>
  <c r="AS2464" i="18"/>
  <c r="AT2464" i="18" s="1"/>
  <c r="AS2465" i="18"/>
  <c r="AT2465" i="18" s="1"/>
  <c r="AS2466" i="18"/>
  <c r="AT2466" i="18" s="1"/>
  <c r="AS2467" i="18"/>
  <c r="AT2467" i="18" s="1"/>
  <c r="AS2468" i="18"/>
  <c r="AT2468" i="18" s="1"/>
  <c r="AS2469" i="18"/>
  <c r="AT2469" i="18" s="1"/>
  <c r="AS2470" i="18"/>
  <c r="AT2470" i="18" s="1"/>
  <c r="AS2471" i="18"/>
  <c r="AT2471" i="18" s="1"/>
  <c r="AS2472" i="18"/>
  <c r="AT2472" i="18" s="1"/>
  <c r="AS2473" i="18"/>
  <c r="AT2473" i="18" s="1"/>
  <c r="AS2474" i="18"/>
  <c r="AT2474" i="18" s="1"/>
  <c r="AS2475" i="18"/>
  <c r="AT2475" i="18" s="1"/>
  <c r="AS2476" i="18"/>
  <c r="AT2476" i="18" s="1"/>
  <c r="AS2477" i="18"/>
  <c r="AT2477" i="18" s="1"/>
  <c r="AS2478" i="18"/>
  <c r="AT2478" i="18" s="1"/>
  <c r="AS2479" i="18"/>
  <c r="AT2479" i="18" s="1"/>
  <c r="AS2480" i="18"/>
  <c r="AT2480" i="18" s="1"/>
  <c r="AS2481" i="18"/>
  <c r="AT2481" i="18" s="1"/>
  <c r="AS2482" i="18"/>
  <c r="AT2482" i="18" s="1"/>
  <c r="AS2483" i="18"/>
  <c r="AT2483" i="18" s="1"/>
  <c r="AS2484" i="18"/>
  <c r="AT2484" i="18" s="1"/>
  <c r="AS2485" i="18"/>
  <c r="AT2485" i="18" s="1"/>
  <c r="AS2486" i="18"/>
  <c r="AT2486" i="18" s="1"/>
  <c r="AS2487" i="18"/>
  <c r="AT2487" i="18" s="1"/>
  <c r="AS2488" i="18"/>
  <c r="AT2488" i="18" s="1"/>
  <c r="AS2489" i="18"/>
  <c r="AT2489" i="18" s="1"/>
  <c r="AS2490" i="18"/>
  <c r="AT2490" i="18" s="1"/>
  <c r="AS2491" i="18"/>
  <c r="AT2491" i="18" s="1"/>
  <c r="AS2492" i="18"/>
  <c r="AT2492" i="18" s="1"/>
  <c r="AS2493" i="18"/>
  <c r="AT2493" i="18" s="1"/>
  <c r="AS2494" i="18"/>
  <c r="AT2494" i="18" s="1"/>
  <c r="AS2495" i="18"/>
  <c r="AT2495" i="18" s="1"/>
  <c r="AS2496" i="18"/>
  <c r="AT2496" i="18" s="1"/>
  <c r="AS2497" i="18"/>
  <c r="AT2497" i="18" s="1"/>
  <c r="AS2498" i="18"/>
  <c r="AT2498" i="18" s="1"/>
  <c r="AS2499" i="18"/>
  <c r="AT2499" i="18" s="1"/>
  <c r="AS2500" i="18"/>
  <c r="AT2500" i="18" s="1"/>
  <c r="AS2501" i="18"/>
  <c r="AT2501" i="18" s="1"/>
  <c r="AS2502" i="18"/>
  <c r="AT2502" i="18" s="1"/>
  <c r="AS2503" i="18"/>
  <c r="AT2503" i="18" s="1"/>
  <c r="AS2504" i="18"/>
  <c r="AT2504" i="18" s="1"/>
  <c r="AS2505" i="18"/>
  <c r="AT2505" i="18" s="1"/>
  <c r="AS2506" i="18"/>
  <c r="AT2506" i="18" s="1"/>
  <c r="AS2507" i="18"/>
  <c r="AT2507" i="18" s="1"/>
  <c r="AS2508" i="18"/>
  <c r="AT2508" i="18" s="1"/>
  <c r="AS2509" i="18"/>
  <c r="AT2509" i="18" s="1"/>
  <c r="AS2510" i="18"/>
  <c r="AT2510" i="18" s="1"/>
  <c r="AS2511" i="18"/>
  <c r="AT2511" i="18" s="1"/>
  <c r="AS2512" i="18"/>
  <c r="AT2512" i="18" s="1"/>
  <c r="AS2513" i="18"/>
  <c r="AT2513" i="18" s="1"/>
  <c r="AS2514" i="18"/>
  <c r="AT2514" i="18" s="1"/>
  <c r="AS2515" i="18"/>
  <c r="AT2515" i="18" s="1"/>
  <c r="AS2516" i="18"/>
  <c r="AT2516" i="18" s="1"/>
  <c r="AS2517" i="18"/>
  <c r="AT2517" i="18" s="1"/>
  <c r="AS2518" i="18"/>
  <c r="AT2518" i="18" s="1"/>
  <c r="AS2519" i="18"/>
  <c r="AT2519" i="18" s="1"/>
  <c r="AS2520" i="18"/>
  <c r="AT2520" i="18" s="1"/>
  <c r="AS2521" i="18"/>
  <c r="AT2521" i="18" s="1"/>
  <c r="AS2522" i="18"/>
  <c r="AT2522" i="18" s="1"/>
  <c r="AS2523" i="18"/>
  <c r="AT2523" i="18" s="1"/>
  <c r="AS2524" i="18"/>
  <c r="AT2524" i="18" s="1"/>
  <c r="AS2525" i="18"/>
  <c r="AT2525" i="18" s="1"/>
  <c r="AS2526" i="18"/>
  <c r="AT2526" i="18" s="1"/>
  <c r="AS2527" i="18"/>
  <c r="AT2527" i="18" s="1"/>
  <c r="AS2528" i="18"/>
  <c r="AT2528" i="18" s="1"/>
  <c r="AS2529" i="18"/>
  <c r="AT2529" i="18" s="1"/>
  <c r="AS2530" i="18"/>
  <c r="AT2530" i="18" s="1"/>
  <c r="AS2531" i="18"/>
  <c r="AT2531" i="18" s="1"/>
  <c r="AS2532" i="18"/>
  <c r="AT2532" i="18" s="1"/>
  <c r="AS2533" i="18"/>
  <c r="AT2533" i="18" s="1"/>
  <c r="AS2534" i="18"/>
  <c r="AT2534" i="18" s="1"/>
  <c r="AS2535" i="18"/>
  <c r="AT2535" i="18" s="1"/>
  <c r="AS2536" i="18"/>
  <c r="AT2536" i="18" s="1"/>
  <c r="AS2537" i="18"/>
  <c r="AT2537" i="18" s="1"/>
  <c r="AS2538" i="18"/>
  <c r="AT2538" i="18" s="1"/>
  <c r="AS2539" i="18"/>
  <c r="AT2539" i="18" s="1"/>
  <c r="AS2540" i="18"/>
  <c r="AT2540" i="18" s="1"/>
  <c r="AS2541" i="18"/>
  <c r="AT2541" i="18" s="1"/>
  <c r="AS2542" i="18"/>
  <c r="AT2542" i="18" s="1"/>
  <c r="AS2543" i="18"/>
  <c r="AT2543" i="18" s="1"/>
  <c r="AS2544" i="18"/>
  <c r="AT2544" i="18" s="1"/>
  <c r="AS2545" i="18"/>
  <c r="AT2545" i="18" s="1"/>
  <c r="AS2546" i="18"/>
  <c r="AT2546" i="18" s="1"/>
  <c r="AS2547" i="18"/>
  <c r="AT2547" i="18" s="1"/>
  <c r="AS2548" i="18"/>
  <c r="AT2548" i="18" s="1"/>
  <c r="AS2549" i="18"/>
  <c r="AT2549" i="18" s="1"/>
  <c r="AS2550" i="18"/>
  <c r="AT2550" i="18" s="1"/>
  <c r="AS2551" i="18"/>
  <c r="AT2551" i="18" s="1"/>
  <c r="AS2552" i="18"/>
  <c r="AT2552" i="18" s="1"/>
  <c r="AS2553" i="18"/>
  <c r="AT2553" i="18" s="1"/>
  <c r="AS2554" i="18"/>
  <c r="AT2554" i="18" s="1"/>
  <c r="AS2555" i="18"/>
  <c r="AT2555" i="18" s="1"/>
  <c r="AS2556" i="18"/>
  <c r="AT2556" i="18" s="1"/>
  <c r="AS2557" i="18"/>
  <c r="AT2557" i="18" s="1"/>
  <c r="AS2558" i="18"/>
  <c r="AT2558" i="18" s="1"/>
  <c r="AS2559" i="18"/>
  <c r="AT2559" i="18" s="1"/>
  <c r="AS2560" i="18"/>
  <c r="AT2560" i="18" s="1"/>
  <c r="AS2561" i="18"/>
  <c r="AT2561" i="18" s="1"/>
  <c r="AS2562" i="18"/>
  <c r="AT2562" i="18" s="1"/>
  <c r="AS2563" i="18"/>
  <c r="AT2563" i="18" s="1"/>
  <c r="AS2564" i="18"/>
  <c r="AT2564" i="18" s="1"/>
  <c r="AS2565" i="18"/>
  <c r="AT2565" i="18" s="1"/>
  <c r="AS2566" i="18"/>
  <c r="AT2566" i="18" s="1"/>
  <c r="AS2567" i="18"/>
  <c r="AT2567" i="18" s="1"/>
  <c r="AS2568" i="18"/>
  <c r="AT2568" i="18" s="1"/>
  <c r="AS2569" i="18"/>
  <c r="AT2569" i="18" s="1"/>
  <c r="AS2570" i="18"/>
  <c r="AT2570" i="18" s="1"/>
  <c r="AS2571" i="18"/>
  <c r="AT2571" i="18" s="1"/>
  <c r="AS2572" i="18"/>
  <c r="AT2572" i="18" s="1"/>
  <c r="AS2573" i="18"/>
  <c r="AT2573" i="18" s="1"/>
  <c r="AS2574" i="18"/>
  <c r="AT2574" i="18" s="1"/>
  <c r="AS2575" i="18"/>
  <c r="AT2575" i="18" s="1"/>
  <c r="AS2576" i="18"/>
  <c r="AT2576" i="18" s="1"/>
  <c r="AS2577" i="18"/>
  <c r="AT2577" i="18" s="1"/>
  <c r="AS2578" i="18"/>
  <c r="AT2578" i="18" s="1"/>
  <c r="AS2579" i="18"/>
  <c r="AT2579" i="18" s="1"/>
  <c r="AS2580" i="18"/>
  <c r="AT2580" i="18" s="1"/>
  <c r="AS2581" i="18"/>
  <c r="AT2581" i="18" s="1"/>
  <c r="AS2582" i="18"/>
  <c r="AT2582" i="18" s="1"/>
  <c r="AS2583" i="18"/>
  <c r="AT2583" i="18" s="1"/>
  <c r="AS2584" i="18"/>
  <c r="AT2584" i="18" s="1"/>
  <c r="AS2585" i="18"/>
  <c r="AT2585" i="18" s="1"/>
  <c r="AS2586" i="18"/>
  <c r="AT2586" i="18" s="1"/>
  <c r="AS2587" i="18"/>
  <c r="AT2587" i="18" s="1"/>
  <c r="AS2588" i="18"/>
  <c r="AT2588" i="18" s="1"/>
  <c r="AS2589" i="18"/>
  <c r="AT2589" i="18" s="1"/>
  <c r="AS2590" i="18"/>
  <c r="AT2590" i="18" s="1"/>
  <c r="AS2591" i="18"/>
  <c r="AT2591" i="18" s="1"/>
  <c r="AS2592" i="18"/>
  <c r="AT2592" i="18" s="1"/>
  <c r="AS2593" i="18"/>
  <c r="AT2593" i="18" s="1"/>
  <c r="AS2594" i="18"/>
  <c r="AT2594" i="18" s="1"/>
  <c r="AS2595" i="18"/>
  <c r="AT2595" i="18" s="1"/>
  <c r="AS2596" i="18"/>
  <c r="AT2596" i="18" s="1"/>
  <c r="AS2597" i="18"/>
  <c r="AT2597" i="18" s="1"/>
  <c r="AS2598" i="18"/>
  <c r="AT2598" i="18" s="1"/>
  <c r="AS2599" i="18"/>
  <c r="AT2599" i="18" s="1"/>
  <c r="AS2600" i="18"/>
  <c r="AT2600" i="18" s="1"/>
  <c r="AS2601" i="18"/>
  <c r="AT2601" i="18" s="1"/>
  <c r="AS2602" i="18"/>
  <c r="AT2602" i="18" s="1"/>
  <c r="AS2603" i="18"/>
  <c r="AT2603" i="18" s="1"/>
  <c r="AS2604" i="18"/>
  <c r="AT2604" i="18" s="1"/>
  <c r="AS2605" i="18"/>
  <c r="AT2605" i="18" s="1"/>
  <c r="AS2606" i="18"/>
  <c r="AT2606" i="18" s="1"/>
  <c r="AS2607" i="18"/>
  <c r="AT2607" i="18" s="1"/>
  <c r="AS2608" i="18"/>
  <c r="AT2608" i="18" s="1"/>
  <c r="AS2609" i="18"/>
  <c r="AT2609" i="18" s="1"/>
  <c r="AS2610" i="18"/>
  <c r="AT2610" i="18" s="1"/>
  <c r="AS2611" i="18"/>
  <c r="AT2611" i="18" s="1"/>
  <c r="AS2612" i="18"/>
  <c r="AT2612" i="18" s="1"/>
  <c r="AS2613" i="18"/>
  <c r="AT2613" i="18" s="1"/>
  <c r="AS2614" i="18"/>
  <c r="AT2614" i="18" s="1"/>
  <c r="AS2615" i="18"/>
  <c r="AT2615" i="18" s="1"/>
  <c r="AS2616" i="18"/>
  <c r="AT2616" i="18" s="1"/>
  <c r="AS2617" i="18"/>
  <c r="AT2617" i="18" s="1"/>
  <c r="AS2618" i="18"/>
  <c r="AT2618" i="18" s="1"/>
  <c r="AS2619" i="18"/>
  <c r="AT2619" i="18" s="1"/>
  <c r="AS2620" i="18"/>
  <c r="AT2620" i="18" s="1"/>
  <c r="AS2621" i="18"/>
  <c r="AT2621" i="18" s="1"/>
  <c r="AS2622" i="18"/>
  <c r="AT2622" i="18" s="1"/>
  <c r="AS2623" i="18"/>
  <c r="AT2623" i="18" s="1"/>
  <c r="AS2624" i="18"/>
  <c r="AT2624" i="18" s="1"/>
  <c r="AS2625" i="18"/>
  <c r="AT2625" i="18" s="1"/>
  <c r="AS2626" i="18"/>
  <c r="AT2626" i="18" s="1"/>
  <c r="AS2627" i="18"/>
  <c r="AT2627" i="18" s="1"/>
  <c r="AS2628" i="18"/>
  <c r="AT2628" i="18" s="1"/>
  <c r="AS2629" i="18"/>
  <c r="AT2629" i="18" s="1"/>
  <c r="AS2630" i="18"/>
  <c r="AT2630" i="18" s="1"/>
  <c r="AS2631" i="18"/>
  <c r="AT2631" i="18" s="1"/>
  <c r="AS2632" i="18"/>
  <c r="AT2632" i="18" s="1"/>
  <c r="AS2633" i="18"/>
  <c r="AT2633" i="18" s="1"/>
  <c r="AS2634" i="18"/>
  <c r="AT2634" i="18" s="1"/>
  <c r="AS2635" i="18"/>
  <c r="AT2635" i="18" s="1"/>
  <c r="AS2636" i="18"/>
  <c r="AT2636" i="18" s="1"/>
  <c r="AS2637" i="18"/>
  <c r="AT2637" i="18" s="1"/>
  <c r="AS2638" i="18"/>
  <c r="AT2638" i="18" s="1"/>
  <c r="AS2639" i="18"/>
  <c r="AT2639" i="18" s="1"/>
  <c r="AS2640" i="18"/>
  <c r="AT2640" i="18" s="1"/>
  <c r="AS2641" i="18"/>
  <c r="AT2641" i="18" s="1"/>
  <c r="AS2642" i="18"/>
  <c r="AT2642" i="18" s="1"/>
  <c r="AS2643" i="18"/>
  <c r="AT2643" i="18" s="1"/>
  <c r="AS2644" i="18"/>
  <c r="AT2644" i="18" s="1"/>
  <c r="AS2645" i="18"/>
  <c r="AT2645" i="18" s="1"/>
  <c r="AS2646" i="18"/>
  <c r="AT2646" i="18" s="1"/>
  <c r="AS2647" i="18"/>
  <c r="AT2647" i="18" s="1"/>
  <c r="AS2648" i="18"/>
  <c r="AT2648" i="18" s="1"/>
  <c r="AS2649" i="18"/>
  <c r="AT2649" i="18" s="1"/>
  <c r="AS2650" i="18"/>
  <c r="AT2650" i="18" s="1"/>
  <c r="AS2651" i="18"/>
  <c r="AT2651" i="18" s="1"/>
  <c r="AS2652" i="18"/>
  <c r="AT2652" i="18" s="1"/>
  <c r="AS2653" i="18"/>
  <c r="AT2653" i="18" s="1"/>
  <c r="AS2654" i="18"/>
  <c r="AT2654" i="18" s="1"/>
  <c r="AS2655" i="18"/>
  <c r="AT2655" i="18" s="1"/>
  <c r="AS2656" i="18"/>
  <c r="AT2656" i="18" s="1"/>
  <c r="AS2657" i="18"/>
  <c r="AT2657" i="18" s="1"/>
  <c r="AS2658" i="18"/>
  <c r="AT2658" i="18" s="1"/>
  <c r="AS2659" i="18"/>
  <c r="AT2659" i="18" s="1"/>
  <c r="AS2660" i="18"/>
  <c r="AT2660" i="18" s="1"/>
  <c r="AS2661" i="18"/>
  <c r="AT2661" i="18" s="1"/>
  <c r="AS2662" i="18"/>
  <c r="AT2662" i="18" s="1"/>
  <c r="AS2663" i="18"/>
  <c r="AT2663" i="18" s="1"/>
  <c r="AS2664" i="18"/>
  <c r="AT2664" i="18" s="1"/>
  <c r="AS2665" i="18"/>
  <c r="AT2665" i="18" s="1"/>
  <c r="AS2666" i="18"/>
  <c r="AT2666" i="18" s="1"/>
  <c r="AS2667" i="18"/>
  <c r="AT2667" i="18" s="1"/>
  <c r="AS2668" i="18"/>
  <c r="AT2668" i="18" s="1"/>
  <c r="AS2669" i="18"/>
  <c r="AT2669" i="18" s="1"/>
  <c r="AS2670" i="18"/>
  <c r="AT2670" i="18" s="1"/>
  <c r="AS2671" i="18"/>
  <c r="AT2671" i="18" s="1"/>
  <c r="AS2672" i="18"/>
  <c r="AT2672" i="18" s="1"/>
  <c r="AS2673" i="18"/>
  <c r="AT2673" i="18" s="1"/>
  <c r="AS2674" i="18"/>
  <c r="AT2674" i="18" s="1"/>
  <c r="AS2675" i="18"/>
  <c r="AT2675" i="18" s="1"/>
  <c r="AS2676" i="18"/>
  <c r="AT2676" i="18" s="1"/>
  <c r="AS2677" i="18"/>
  <c r="AT2677" i="18" s="1"/>
  <c r="AS2678" i="18"/>
  <c r="AT2678" i="18" s="1"/>
  <c r="AS2679" i="18"/>
  <c r="AT2679" i="18" s="1"/>
  <c r="AS2680" i="18"/>
  <c r="AT2680" i="18" s="1"/>
  <c r="AS2681" i="18"/>
  <c r="AT2681" i="18" s="1"/>
  <c r="AS2682" i="18"/>
  <c r="AT2682" i="18" s="1"/>
  <c r="AS2683" i="18"/>
  <c r="AT2683" i="18" s="1"/>
  <c r="AS2684" i="18"/>
  <c r="AT2684" i="18" s="1"/>
  <c r="AS2685" i="18"/>
  <c r="AT2685" i="18" s="1"/>
  <c r="AS2686" i="18"/>
  <c r="AT2686" i="18" s="1"/>
  <c r="AS2687" i="18"/>
  <c r="AT2687" i="18" s="1"/>
  <c r="AS2688" i="18"/>
  <c r="AT2688" i="18" s="1"/>
  <c r="AS2689" i="18"/>
  <c r="AT2689" i="18" s="1"/>
  <c r="AS2690" i="18"/>
  <c r="AT2690" i="18" s="1"/>
  <c r="AS2691" i="18"/>
  <c r="AT2691" i="18" s="1"/>
  <c r="AS2692" i="18"/>
  <c r="AT2692" i="18" s="1"/>
  <c r="AS2693" i="18"/>
  <c r="AT2693" i="18" s="1"/>
  <c r="AS2694" i="18"/>
  <c r="AT2694" i="18" s="1"/>
  <c r="AS2695" i="18"/>
  <c r="AT2695" i="18" s="1"/>
  <c r="AS2696" i="18"/>
  <c r="AT2696" i="18" s="1"/>
  <c r="AS2697" i="18"/>
  <c r="AT2697" i="18" s="1"/>
  <c r="AS2698" i="18"/>
  <c r="AT2698" i="18" s="1"/>
  <c r="AS2699" i="18"/>
  <c r="AT2699" i="18" s="1"/>
  <c r="AS2700" i="18"/>
  <c r="AT2700" i="18" s="1"/>
  <c r="AS2701" i="18"/>
  <c r="AT2701" i="18" s="1"/>
  <c r="AS2702" i="18"/>
  <c r="AT2702" i="18" s="1"/>
  <c r="AS2703" i="18"/>
  <c r="AT2703" i="18" s="1"/>
  <c r="AS2704" i="18"/>
  <c r="AT2704" i="18" s="1"/>
  <c r="AS2705" i="18"/>
  <c r="AT2705" i="18" s="1"/>
  <c r="AS2706" i="18"/>
  <c r="AT2706" i="18" s="1"/>
  <c r="AS2707" i="18"/>
  <c r="AT2707" i="18" s="1"/>
  <c r="AS2708" i="18"/>
  <c r="AT2708" i="18" s="1"/>
  <c r="AS2709" i="18"/>
  <c r="AT2709" i="18" s="1"/>
  <c r="AS2710" i="18"/>
  <c r="AT2710" i="18" s="1"/>
  <c r="AS2711" i="18"/>
  <c r="AT2711" i="18" s="1"/>
  <c r="AS2712" i="18"/>
  <c r="AT2712" i="18" s="1"/>
  <c r="AS2713" i="18"/>
  <c r="AT2713" i="18" s="1"/>
  <c r="AS2714" i="18"/>
  <c r="AT2714" i="18" s="1"/>
  <c r="AS2715" i="18"/>
  <c r="AT2715" i="18" s="1"/>
  <c r="AS2716" i="18"/>
  <c r="AT2716" i="18" s="1"/>
  <c r="AS2717" i="18"/>
  <c r="AT2717" i="18" s="1"/>
  <c r="AS2718" i="18"/>
  <c r="AT2718" i="18" s="1"/>
  <c r="AS2719" i="18"/>
  <c r="AT2719" i="18" s="1"/>
  <c r="AS2720" i="18"/>
  <c r="AT2720" i="18" s="1"/>
  <c r="AS2721" i="18"/>
  <c r="AT2721" i="18" s="1"/>
  <c r="AS2722" i="18"/>
  <c r="AT2722" i="18" s="1"/>
  <c r="AS2723" i="18"/>
  <c r="AT2723" i="18" s="1"/>
  <c r="AS2724" i="18"/>
  <c r="AT2724" i="18" s="1"/>
  <c r="AS2725" i="18"/>
  <c r="AT2725" i="18" s="1"/>
  <c r="AS2726" i="18"/>
  <c r="AT2726" i="18" s="1"/>
  <c r="AS2727" i="18"/>
  <c r="AT2727" i="18" s="1"/>
  <c r="AS2728" i="18"/>
  <c r="AT2728" i="18" s="1"/>
  <c r="AS2729" i="18"/>
  <c r="AT2729" i="18" s="1"/>
  <c r="AS2730" i="18"/>
  <c r="AT2730" i="18" s="1"/>
  <c r="AS2731" i="18"/>
  <c r="AT2731" i="18" s="1"/>
  <c r="AS2732" i="18"/>
  <c r="AT2732" i="18" s="1"/>
  <c r="AS2733" i="18"/>
  <c r="AT2733" i="18" s="1"/>
  <c r="AS2734" i="18"/>
  <c r="AT2734" i="18" s="1"/>
  <c r="AS2735" i="18"/>
  <c r="AT2735" i="18" s="1"/>
  <c r="AS2736" i="18"/>
  <c r="AT2736" i="18" s="1"/>
  <c r="AS2737" i="18"/>
  <c r="AT2737" i="18" s="1"/>
  <c r="AS2738" i="18"/>
  <c r="AT2738" i="18" s="1"/>
  <c r="AS2739" i="18"/>
  <c r="AT2739" i="18" s="1"/>
  <c r="AS2740" i="18"/>
  <c r="AT2740" i="18" s="1"/>
  <c r="AS2741" i="18"/>
  <c r="AT2741" i="18" s="1"/>
  <c r="AS2742" i="18"/>
  <c r="AT2742" i="18" s="1"/>
  <c r="AS2743" i="18"/>
  <c r="AT2743" i="18" s="1"/>
  <c r="AS2744" i="18"/>
  <c r="AT2744" i="18" s="1"/>
  <c r="AS2745" i="18"/>
  <c r="AT2745" i="18" s="1"/>
  <c r="AS2746" i="18"/>
  <c r="AT2746" i="18" s="1"/>
  <c r="AS2747" i="18"/>
  <c r="AT2747" i="18" s="1"/>
  <c r="AS2748" i="18"/>
  <c r="AT2748" i="18" s="1"/>
  <c r="AS2749" i="18"/>
  <c r="AT2749" i="18" s="1"/>
  <c r="AS2750" i="18"/>
  <c r="AT2750" i="18" s="1"/>
  <c r="AS2751" i="18"/>
  <c r="AT2751" i="18" s="1"/>
  <c r="AS2752" i="18"/>
  <c r="AT2752" i="18" s="1"/>
  <c r="AS2753" i="18"/>
  <c r="AT2753" i="18" s="1"/>
  <c r="AS2754" i="18"/>
  <c r="AT2754" i="18" s="1"/>
  <c r="AS2755" i="18"/>
  <c r="AT2755" i="18" s="1"/>
  <c r="AS2756" i="18"/>
  <c r="AT2756" i="18" s="1"/>
  <c r="AS2757" i="18"/>
  <c r="AT2757" i="18" s="1"/>
  <c r="AS2758" i="18"/>
  <c r="AT2758" i="18" s="1"/>
  <c r="AS2759" i="18"/>
  <c r="AT2759" i="18" s="1"/>
  <c r="AS2760" i="18"/>
  <c r="AT2760" i="18" s="1"/>
  <c r="AS2761" i="18"/>
  <c r="AT2761" i="18" s="1"/>
  <c r="AS2762" i="18"/>
  <c r="AT2762" i="18" s="1"/>
  <c r="AS2763" i="18"/>
  <c r="AT2763" i="18" s="1"/>
  <c r="AS2764" i="18"/>
  <c r="AT2764" i="18" s="1"/>
  <c r="AS2765" i="18"/>
  <c r="AT2765" i="18" s="1"/>
  <c r="AS2766" i="18"/>
  <c r="AT2766" i="18" s="1"/>
  <c r="AS2767" i="18"/>
  <c r="AT2767" i="18" s="1"/>
  <c r="AS2768" i="18"/>
  <c r="AT2768" i="18" s="1"/>
  <c r="AS2769" i="18"/>
  <c r="AT2769" i="18" s="1"/>
  <c r="AS2770" i="18"/>
  <c r="AT2770" i="18" s="1"/>
  <c r="AS2771" i="18"/>
  <c r="AT2771" i="18" s="1"/>
  <c r="AS2772" i="18"/>
  <c r="AT2772" i="18" s="1"/>
  <c r="AS2773" i="18"/>
  <c r="AT2773" i="18" s="1"/>
  <c r="AS2774" i="18"/>
  <c r="AT2774" i="18" s="1"/>
  <c r="AS2775" i="18"/>
  <c r="AT2775" i="18" s="1"/>
  <c r="AS2776" i="18"/>
  <c r="AT2776" i="18" s="1"/>
  <c r="AS2777" i="18"/>
  <c r="AT2777" i="18" s="1"/>
  <c r="AS2778" i="18"/>
  <c r="AT2778" i="18" s="1"/>
  <c r="AS2779" i="18"/>
  <c r="AT2779" i="18" s="1"/>
  <c r="AS2780" i="18"/>
  <c r="AT2780" i="18" s="1"/>
  <c r="AS2781" i="18"/>
  <c r="AT2781" i="18" s="1"/>
  <c r="AS2782" i="18"/>
  <c r="AT2782" i="18" s="1"/>
  <c r="AS2783" i="18"/>
  <c r="AT2783" i="18" s="1"/>
  <c r="AS2784" i="18"/>
  <c r="AT2784" i="18" s="1"/>
  <c r="AS2785" i="18"/>
  <c r="AT2785" i="18" s="1"/>
  <c r="AS2786" i="18"/>
  <c r="AT2786" i="18" s="1"/>
  <c r="AS2787" i="18"/>
  <c r="AT2787" i="18" s="1"/>
  <c r="AS2788" i="18"/>
  <c r="AT2788" i="18" s="1"/>
  <c r="AS2789" i="18"/>
  <c r="AT2789" i="18" s="1"/>
  <c r="AS2790" i="18"/>
  <c r="AT2790" i="18" s="1"/>
  <c r="AS2791" i="18"/>
  <c r="AT2791" i="18" s="1"/>
  <c r="AS2792" i="18"/>
  <c r="AT2792" i="18" s="1"/>
  <c r="AS2793" i="18"/>
  <c r="AT2793" i="18" s="1"/>
  <c r="AS2794" i="18"/>
  <c r="AT2794" i="18" s="1"/>
  <c r="AS2795" i="18"/>
  <c r="AT2795" i="18" s="1"/>
  <c r="AS2796" i="18"/>
  <c r="AT2796" i="18" s="1"/>
  <c r="AS2797" i="18"/>
  <c r="AT2797" i="18" s="1"/>
  <c r="AS2798" i="18"/>
  <c r="AT2798" i="18" s="1"/>
  <c r="AS2799" i="18"/>
  <c r="AT2799" i="18" s="1"/>
  <c r="AS2800" i="18"/>
  <c r="AT2800" i="18" s="1"/>
  <c r="AS2801" i="18"/>
  <c r="AT2801" i="18" s="1"/>
  <c r="AS2802" i="18"/>
  <c r="AT2802" i="18" s="1"/>
  <c r="AS2803" i="18"/>
  <c r="AT2803" i="18" s="1"/>
  <c r="AS2804" i="18"/>
  <c r="AT2804" i="18" s="1"/>
  <c r="AS2805" i="18"/>
  <c r="AT2805" i="18" s="1"/>
  <c r="AS2806" i="18"/>
  <c r="AT2806" i="18" s="1"/>
  <c r="AS2807" i="18"/>
  <c r="AT2807" i="18" s="1"/>
  <c r="AS2808" i="18"/>
  <c r="AT2808" i="18" s="1"/>
  <c r="AS2809" i="18"/>
  <c r="AT2809" i="18" s="1"/>
  <c r="AS2810" i="18"/>
  <c r="AT2810" i="18" s="1"/>
  <c r="AS2811" i="18"/>
  <c r="AT2811" i="18" s="1"/>
  <c r="AS2812" i="18"/>
  <c r="AT2812" i="18" s="1"/>
  <c r="AS2813" i="18"/>
  <c r="AT2813" i="18" s="1"/>
  <c r="AS2814" i="18"/>
  <c r="AT2814" i="18" s="1"/>
  <c r="AS2815" i="18"/>
  <c r="AT2815" i="18" s="1"/>
  <c r="AS2816" i="18"/>
  <c r="AT2816" i="18" s="1"/>
  <c r="AS2817" i="18"/>
  <c r="AT2817" i="18" s="1"/>
  <c r="AS2818" i="18"/>
  <c r="AT2818" i="18" s="1"/>
  <c r="AS2819" i="18"/>
  <c r="AT2819" i="18" s="1"/>
  <c r="AS2820" i="18"/>
  <c r="AT2820" i="18" s="1"/>
  <c r="AS2821" i="18"/>
  <c r="AT2821" i="18" s="1"/>
  <c r="AS2822" i="18"/>
  <c r="AT2822" i="18" s="1"/>
  <c r="AS2823" i="18"/>
  <c r="AT2823" i="18" s="1"/>
  <c r="AS2824" i="18"/>
  <c r="AT2824" i="18" s="1"/>
  <c r="AS2825" i="18"/>
  <c r="AT2825" i="18" s="1"/>
  <c r="AS2826" i="18"/>
  <c r="AT2826" i="18" s="1"/>
  <c r="AS2827" i="18"/>
  <c r="AT2827" i="18" s="1"/>
  <c r="AS2828" i="18"/>
  <c r="AT2828" i="18" s="1"/>
  <c r="AS2829" i="18"/>
  <c r="AT2829" i="18" s="1"/>
  <c r="AS2830" i="18"/>
  <c r="AT2830" i="18" s="1"/>
  <c r="AS2831" i="18"/>
  <c r="AT2831" i="18" s="1"/>
  <c r="AS2832" i="18"/>
  <c r="AT2832" i="18" s="1"/>
  <c r="AS2833" i="18"/>
  <c r="AT2833" i="18" s="1"/>
  <c r="AS2834" i="18"/>
  <c r="AT2834" i="18" s="1"/>
  <c r="AS2835" i="18"/>
  <c r="AT2835" i="18" s="1"/>
  <c r="AS2836" i="18"/>
  <c r="AT2836" i="18" s="1"/>
  <c r="AS2837" i="18"/>
  <c r="AT2837" i="18" s="1"/>
  <c r="AS2838" i="18"/>
  <c r="AT2838" i="18" s="1"/>
  <c r="AS2839" i="18"/>
  <c r="AT2839" i="18" s="1"/>
  <c r="AS2840" i="18"/>
  <c r="AT2840" i="18" s="1"/>
  <c r="AS2841" i="18"/>
  <c r="AT2841" i="18" s="1"/>
  <c r="AS2842" i="18"/>
  <c r="AT2842" i="18" s="1"/>
  <c r="AS2843" i="18"/>
  <c r="AT2843" i="18" s="1"/>
  <c r="AS2844" i="18"/>
  <c r="AT2844" i="18" s="1"/>
  <c r="AS2845" i="18"/>
  <c r="AT2845" i="18" s="1"/>
  <c r="AS2846" i="18"/>
  <c r="AT2846" i="18" s="1"/>
  <c r="AS2847" i="18"/>
  <c r="AT2847" i="18" s="1"/>
  <c r="AS2848" i="18"/>
  <c r="AT2848" i="18" s="1"/>
  <c r="AS2849" i="18"/>
  <c r="AT2849" i="18" s="1"/>
  <c r="AS2850" i="18"/>
  <c r="AT2850" i="18" s="1"/>
  <c r="AS2851" i="18"/>
  <c r="AT2851" i="18" s="1"/>
  <c r="AS2852" i="18"/>
  <c r="AT2852" i="18" s="1"/>
  <c r="AS2853" i="18"/>
  <c r="AT2853" i="18" s="1"/>
  <c r="AS2854" i="18"/>
  <c r="AT2854" i="18" s="1"/>
  <c r="AS2855" i="18"/>
  <c r="AT2855" i="18" s="1"/>
  <c r="AS2856" i="18"/>
  <c r="AT2856" i="18" s="1"/>
  <c r="AS2857" i="18"/>
  <c r="AT2857" i="18" s="1"/>
  <c r="AS2858" i="18"/>
  <c r="AT2858" i="18" s="1"/>
  <c r="AS2859" i="18"/>
  <c r="AT2859" i="18" s="1"/>
  <c r="AS2860" i="18"/>
  <c r="AT2860" i="18" s="1"/>
  <c r="AS2861" i="18"/>
  <c r="AT2861" i="18" s="1"/>
  <c r="AS2862" i="18"/>
  <c r="AT2862" i="18" s="1"/>
  <c r="AS2863" i="18"/>
  <c r="AT2863" i="18" s="1"/>
  <c r="AS2864" i="18"/>
  <c r="AT2864" i="18" s="1"/>
  <c r="AS2865" i="18"/>
  <c r="AT2865" i="18" s="1"/>
  <c r="AS2866" i="18"/>
  <c r="AT2866" i="18" s="1"/>
  <c r="AS2867" i="18"/>
  <c r="AT2867" i="18" s="1"/>
  <c r="AS2868" i="18"/>
  <c r="AT2868" i="18" s="1"/>
  <c r="AS2869" i="18"/>
  <c r="AT2869" i="18" s="1"/>
  <c r="AS2870" i="18"/>
  <c r="AT2870" i="18" s="1"/>
  <c r="AS2871" i="18"/>
  <c r="AT2871" i="18" s="1"/>
  <c r="AS2872" i="18"/>
  <c r="AT2872" i="18" s="1"/>
  <c r="AS2873" i="18"/>
  <c r="AT2873" i="18" s="1"/>
  <c r="AS2874" i="18"/>
  <c r="AT2874" i="18" s="1"/>
  <c r="AS2875" i="18"/>
  <c r="AT2875" i="18" s="1"/>
  <c r="AS2876" i="18"/>
  <c r="AT2876" i="18" s="1"/>
  <c r="AS2877" i="18"/>
  <c r="AT2877" i="18" s="1"/>
  <c r="AS2878" i="18"/>
  <c r="AT2878" i="18" s="1"/>
  <c r="AS2879" i="18"/>
  <c r="AT2879" i="18" s="1"/>
  <c r="AS2880" i="18"/>
  <c r="AT2880" i="18" s="1"/>
  <c r="AS2881" i="18"/>
  <c r="AT2881" i="18" s="1"/>
  <c r="AS2882" i="18"/>
  <c r="AT2882" i="18" s="1"/>
  <c r="AS2883" i="18"/>
  <c r="AT2883" i="18" s="1"/>
  <c r="AS2884" i="18"/>
  <c r="AT2884" i="18" s="1"/>
  <c r="AS2885" i="18"/>
  <c r="AT2885" i="18" s="1"/>
  <c r="AS2886" i="18"/>
  <c r="AT2886" i="18" s="1"/>
  <c r="AS2887" i="18"/>
  <c r="AT2887" i="18" s="1"/>
  <c r="AS2888" i="18"/>
  <c r="AT2888" i="18" s="1"/>
  <c r="AS2889" i="18"/>
  <c r="AT2889" i="18" s="1"/>
  <c r="AS2890" i="18"/>
  <c r="AT2890" i="18" s="1"/>
  <c r="AS2891" i="18"/>
  <c r="AT2891" i="18" s="1"/>
  <c r="AS2892" i="18"/>
  <c r="AT2892" i="18" s="1"/>
  <c r="AS2893" i="18"/>
  <c r="AT2893" i="18" s="1"/>
  <c r="AS2894" i="18"/>
  <c r="AT2894" i="18" s="1"/>
  <c r="AS2895" i="18"/>
  <c r="AT2895" i="18" s="1"/>
  <c r="AS2896" i="18"/>
  <c r="AT2896" i="18" s="1"/>
  <c r="AS2897" i="18"/>
  <c r="AT2897" i="18" s="1"/>
  <c r="AS2898" i="18"/>
  <c r="AT2898" i="18" s="1"/>
  <c r="AS2899" i="18"/>
  <c r="AT2899" i="18" s="1"/>
  <c r="AS2900" i="18"/>
  <c r="AT2900" i="18" s="1"/>
  <c r="AS2901" i="18"/>
  <c r="AT2901" i="18" s="1"/>
  <c r="AS2902" i="18"/>
  <c r="AT2902" i="18" s="1"/>
  <c r="AS2903" i="18"/>
  <c r="AT2903" i="18" s="1"/>
  <c r="AS2904" i="18"/>
  <c r="AT2904" i="18" s="1"/>
  <c r="AS2905" i="18"/>
  <c r="AT2905" i="18" s="1"/>
  <c r="AS2906" i="18"/>
  <c r="AT2906" i="18" s="1"/>
  <c r="AS2907" i="18"/>
  <c r="AT2907" i="18" s="1"/>
  <c r="AS2908" i="18"/>
  <c r="AT2908" i="18" s="1"/>
  <c r="AS2909" i="18"/>
  <c r="AT2909" i="18" s="1"/>
  <c r="AS2910" i="18"/>
  <c r="AT2910" i="18" s="1"/>
  <c r="AS2911" i="18"/>
  <c r="AT2911" i="18" s="1"/>
  <c r="AS2912" i="18"/>
  <c r="AT2912" i="18" s="1"/>
  <c r="AS2913" i="18"/>
  <c r="AT2913" i="18" s="1"/>
  <c r="AS2914" i="18"/>
  <c r="AT2914" i="18" s="1"/>
  <c r="AS2915" i="18"/>
  <c r="AT2915" i="18" s="1"/>
  <c r="AS2916" i="18"/>
  <c r="AT2916" i="18" s="1"/>
  <c r="AS2917" i="18"/>
  <c r="AT2917" i="18" s="1"/>
  <c r="AS2918" i="18"/>
  <c r="AT2918" i="18" s="1"/>
  <c r="AS2919" i="18"/>
  <c r="AT2919" i="18" s="1"/>
  <c r="AS2920" i="18"/>
  <c r="AT2920" i="18" s="1"/>
  <c r="AS2921" i="18"/>
  <c r="AT2921" i="18" s="1"/>
  <c r="AS2922" i="18"/>
  <c r="AT2922" i="18" s="1"/>
  <c r="AS2923" i="18"/>
  <c r="AT2923" i="18" s="1"/>
  <c r="AS2924" i="18"/>
  <c r="AT2924" i="18" s="1"/>
  <c r="AS2925" i="18"/>
  <c r="AT2925" i="18" s="1"/>
  <c r="AS2926" i="18"/>
  <c r="AT2926" i="18" s="1"/>
  <c r="AS2927" i="18"/>
  <c r="AT2927" i="18" s="1"/>
  <c r="AS2928" i="18"/>
  <c r="AT2928" i="18" s="1"/>
  <c r="AS2929" i="18"/>
  <c r="AT2929" i="18" s="1"/>
  <c r="AS2930" i="18"/>
  <c r="AT2930" i="18" s="1"/>
  <c r="AS2931" i="18"/>
  <c r="AT2931" i="18" s="1"/>
  <c r="AS2932" i="18"/>
  <c r="AT2932" i="18" s="1"/>
  <c r="AS2933" i="18"/>
  <c r="AT2933" i="18" s="1"/>
  <c r="AS2934" i="18"/>
  <c r="AT2934" i="18" s="1"/>
  <c r="AS2935" i="18"/>
  <c r="AT2935" i="18" s="1"/>
  <c r="AS2936" i="18"/>
  <c r="AT2936" i="18" s="1"/>
  <c r="AS2937" i="18"/>
  <c r="AT2937" i="18" s="1"/>
  <c r="AS2938" i="18"/>
  <c r="AT2938" i="18" s="1"/>
  <c r="AS2939" i="18"/>
  <c r="AT2939" i="18" s="1"/>
  <c r="AS2940" i="18"/>
  <c r="AT2940" i="18" s="1"/>
  <c r="AS2941" i="18"/>
  <c r="AT2941" i="18" s="1"/>
  <c r="AS2942" i="18"/>
  <c r="AT2942" i="18" s="1"/>
  <c r="AS2943" i="18"/>
  <c r="AT2943" i="18" s="1"/>
  <c r="AS2944" i="18"/>
  <c r="AT2944" i="18" s="1"/>
  <c r="AS2945" i="18"/>
  <c r="AT2945" i="18" s="1"/>
  <c r="AS2946" i="18"/>
  <c r="AT2946" i="18" s="1"/>
  <c r="AS2947" i="18"/>
  <c r="AT2947" i="18" s="1"/>
  <c r="AS2948" i="18"/>
  <c r="AT2948" i="18" s="1"/>
  <c r="AS2949" i="18"/>
  <c r="AT2949" i="18" s="1"/>
  <c r="AS2950" i="18"/>
  <c r="AT2950" i="18" s="1"/>
  <c r="AS2951" i="18"/>
  <c r="AT2951" i="18" s="1"/>
  <c r="AS2952" i="18"/>
  <c r="AT2952" i="18" s="1"/>
  <c r="AS2953" i="18"/>
  <c r="AT2953" i="18" s="1"/>
  <c r="AS2954" i="18"/>
  <c r="AT2954" i="18" s="1"/>
  <c r="AS2955" i="18"/>
  <c r="AT2955" i="18" s="1"/>
  <c r="AS2956" i="18"/>
  <c r="AT2956" i="18" s="1"/>
  <c r="AS2957" i="18"/>
  <c r="AT2957" i="18" s="1"/>
  <c r="AS2958" i="18"/>
  <c r="AT2958" i="18" s="1"/>
  <c r="AS2959" i="18"/>
  <c r="AT2959" i="18" s="1"/>
  <c r="AS2960" i="18"/>
  <c r="AT2960" i="18" s="1"/>
  <c r="AS2961" i="18"/>
  <c r="AT2961" i="18" s="1"/>
  <c r="AS2962" i="18"/>
  <c r="AT2962" i="18" s="1"/>
  <c r="AS2963" i="18"/>
  <c r="AT2963" i="18" s="1"/>
  <c r="AS2964" i="18"/>
  <c r="AT2964" i="18" s="1"/>
  <c r="AS2965" i="18"/>
  <c r="AT2965" i="18" s="1"/>
  <c r="AS2966" i="18"/>
  <c r="AT2966" i="18" s="1"/>
  <c r="AS2967" i="18"/>
  <c r="AT2967" i="18" s="1"/>
  <c r="AS2968" i="18"/>
  <c r="AT2968" i="18" s="1"/>
  <c r="AS2969" i="18"/>
  <c r="AT2969" i="18" s="1"/>
  <c r="AS2970" i="18"/>
  <c r="AT2970" i="18" s="1"/>
  <c r="AS2971" i="18"/>
  <c r="AT2971" i="18" s="1"/>
  <c r="AS2972" i="18"/>
  <c r="AT2972" i="18" s="1"/>
  <c r="AS2973" i="18"/>
  <c r="AT2973" i="18" s="1"/>
  <c r="AS2974" i="18"/>
  <c r="AT2974" i="18" s="1"/>
  <c r="AS2975" i="18"/>
  <c r="AT2975" i="18" s="1"/>
  <c r="AS2976" i="18"/>
  <c r="AT2976" i="18" s="1"/>
  <c r="AS2977" i="18"/>
  <c r="AT2977" i="18" s="1"/>
  <c r="AS2978" i="18"/>
  <c r="AT2978" i="18" s="1"/>
  <c r="AS2979" i="18"/>
  <c r="AT2979" i="18" s="1"/>
  <c r="AS2980" i="18"/>
  <c r="AT2980" i="18" s="1"/>
  <c r="AS2981" i="18"/>
  <c r="AT2981" i="18" s="1"/>
  <c r="AS2982" i="18"/>
  <c r="AT2982" i="18" s="1"/>
  <c r="AS2983" i="18"/>
  <c r="AT2983" i="18" s="1"/>
  <c r="AS2984" i="18"/>
  <c r="AT2984" i="18" s="1"/>
  <c r="AS2985" i="18"/>
  <c r="AT2985" i="18" s="1"/>
  <c r="AS2986" i="18"/>
  <c r="AT2986" i="18" s="1"/>
  <c r="AS2987" i="18"/>
  <c r="AT2987" i="18" s="1"/>
  <c r="AS2988" i="18"/>
  <c r="AT2988" i="18" s="1"/>
  <c r="AS2989" i="18"/>
  <c r="AT2989" i="18" s="1"/>
  <c r="AS2990" i="18"/>
  <c r="AT2990" i="18" s="1"/>
  <c r="AS2991" i="18"/>
  <c r="AT2991" i="18" s="1"/>
  <c r="AS2992" i="18"/>
  <c r="AT2992" i="18" s="1"/>
  <c r="AS2993" i="18"/>
  <c r="AT2993" i="18" s="1"/>
  <c r="AS2994" i="18"/>
  <c r="AT2994" i="18" s="1"/>
  <c r="AS2995" i="18"/>
  <c r="AT2995" i="18" s="1"/>
  <c r="AS2996" i="18"/>
  <c r="AT2996" i="18" s="1"/>
  <c r="AS2997" i="18"/>
  <c r="AT2997" i="18" s="1"/>
  <c r="AS2998" i="18"/>
  <c r="AT2998" i="18" s="1"/>
  <c r="AS2999" i="18"/>
  <c r="AT2999" i="18" s="1"/>
  <c r="AS3000" i="18"/>
  <c r="AT3000" i="18" s="1"/>
  <c r="AS3001" i="18"/>
  <c r="AT3001" i="18" s="1"/>
  <c r="AS3002" i="18"/>
  <c r="AT3002" i="18" s="1"/>
  <c r="AS3003" i="18"/>
  <c r="AT3003" i="18" s="1"/>
  <c r="AS3004" i="18"/>
  <c r="AT3004" i="18" s="1"/>
  <c r="AS3005" i="18"/>
  <c r="AT3005" i="18" s="1"/>
  <c r="AS3006" i="18"/>
  <c r="AT3006" i="18" s="1"/>
  <c r="AS3007" i="18"/>
  <c r="AT3007" i="18" s="1"/>
  <c r="AS3008" i="18"/>
  <c r="AT3008" i="18" s="1"/>
  <c r="AS3009" i="18"/>
  <c r="AT3009" i="18" s="1"/>
  <c r="AS3010" i="18"/>
  <c r="AT3010" i="18" s="1"/>
  <c r="AS3011" i="18"/>
  <c r="AT3011" i="18" s="1"/>
  <c r="AS3012" i="18"/>
  <c r="AT3012" i="18" s="1"/>
  <c r="AS3013" i="18"/>
  <c r="AT3013" i="18" s="1"/>
  <c r="AS3014" i="18"/>
  <c r="AT3014" i="18" s="1"/>
  <c r="AS3015" i="18"/>
  <c r="AT3015" i="18" s="1"/>
  <c r="AS3016" i="18"/>
  <c r="AT3016" i="18" s="1"/>
  <c r="AS3017" i="18"/>
  <c r="AT3017" i="18" s="1"/>
  <c r="AS3018" i="18"/>
  <c r="AT3018" i="18" s="1"/>
  <c r="AS3019" i="18"/>
  <c r="AT3019" i="18" s="1"/>
  <c r="AS3020" i="18"/>
  <c r="AT3020" i="18" s="1"/>
  <c r="AS3021" i="18"/>
  <c r="AT3021" i="18" s="1"/>
  <c r="AS3022" i="18"/>
  <c r="AT3022" i="18" s="1"/>
  <c r="AS3023" i="18"/>
  <c r="AT3023" i="18" s="1"/>
  <c r="AS3024" i="18"/>
  <c r="AT3024" i="18" s="1"/>
  <c r="AS3025" i="18"/>
  <c r="AT3025" i="18" s="1"/>
  <c r="AS3026" i="18"/>
  <c r="AT3026" i="18" s="1"/>
  <c r="AS3027" i="18"/>
  <c r="AT3027" i="18" s="1"/>
  <c r="AS3028" i="18"/>
  <c r="AT3028" i="18" s="1"/>
  <c r="AS3029" i="18"/>
  <c r="AT3029" i="18" s="1"/>
  <c r="AS3030" i="18"/>
  <c r="AT3030" i="18" s="1"/>
  <c r="AS3031" i="18"/>
  <c r="AT3031" i="18" s="1"/>
  <c r="AS3032" i="18"/>
  <c r="AT3032" i="18" s="1"/>
  <c r="AS3033" i="18"/>
  <c r="AT3033" i="18" s="1"/>
  <c r="AS3034" i="18"/>
  <c r="AT3034" i="18" s="1"/>
  <c r="AS3035" i="18"/>
  <c r="AT3035" i="18" s="1"/>
  <c r="AS3036" i="18"/>
  <c r="AT3036" i="18" s="1"/>
  <c r="AS3037" i="18"/>
  <c r="AT3037" i="18" s="1"/>
  <c r="AS3038" i="18"/>
  <c r="AT3038" i="18" s="1"/>
  <c r="AS3039" i="18"/>
  <c r="AT3039" i="18" s="1"/>
  <c r="AS3040" i="18"/>
  <c r="AT3040" i="18" s="1"/>
  <c r="AS3041" i="18"/>
  <c r="AT3041" i="18" s="1"/>
  <c r="AS3042" i="18"/>
  <c r="AT3042" i="18" s="1"/>
  <c r="AS3043" i="18"/>
  <c r="AT3043" i="18" s="1"/>
  <c r="AS3044" i="18"/>
  <c r="AT3044" i="18" s="1"/>
  <c r="AS3045" i="18"/>
  <c r="AT3045" i="18" s="1"/>
  <c r="AS3046" i="18"/>
  <c r="AT3046" i="18" s="1"/>
  <c r="AS3047" i="18"/>
  <c r="AT3047" i="18" s="1"/>
  <c r="AS3048" i="18"/>
  <c r="AT3048" i="18" s="1"/>
  <c r="AS3049" i="18"/>
  <c r="AT3049" i="18" s="1"/>
  <c r="AS3050" i="18"/>
  <c r="AT3050" i="18" s="1"/>
  <c r="AS3051" i="18"/>
  <c r="AT3051" i="18" s="1"/>
  <c r="AS3052" i="18"/>
  <c r="AT3052" i="18" s="1"/>
  <c r="AS3053" i="18"/>
  <c r="AT3053" i="18" s="1"/>
  <c r="AS3054" i="18"/>
  <c r="AT3054" i="18" s="1"/>
  <c r="AS3055" i="18"/>
  <c r="AT3055" i="18" s="1"/>
  <c r="AS3056" i="18"/>
  <c r="AT3056" i="18" s="1"/>
  <c r="AS3057" i="18"/>
  <c r="AT3057" i="18" s="1"/>
  <c r="AS3058" i="18"/>
  <c r="AT3058" i="18" s="1"/>
  <c r="AS3059" i="18"/>
  <c r="AT3059" i="18" s="1"/>
  <c r="AS3060" i="18"/>
  <c r="AT3060" i="18" s="1"/>
  <c r="AS3061" i="18"/>
  <c r="AT3061" i="18" s="1"/>
  <c r="AS3062" i="18"/>
  <c r="AT3062" i="18" s="1"/>
  <c r="AS3063" i="18"/>
  <c r="AT3063" i="18" s="1"/>
  <c r="AS3064" i="18"/>
  <c r="AT3064" i="18" s="1"/>
  <c r="AS3065" i="18"/>
  <c r="AT3065" i="18" s="1"/>
  <c r="AS3066" i="18"/>
  <c r="AT3066" i="18" s="1"/>
  <c r="AS3067" i="18"/>
  <c r="AT3067" i="18" s="1"/>
  <c r="AS3068" i="18"/>
  <c r="AT3068" i="18" s="1"/>
  <c r="AS3069" i="18"/>
  <c r="AT3069" i="18" s="1"/>
  <c r="AS3070" i="18"/>
  <c r="AT3070" i="18" s="1"/>
  <c r="AS3071" i="18"/>
  <c r="AT3071" i="18" s="1"/>
  <c r="AS3072" i="18"/>
  <c r="AT3072" i="18" s="1"/>
  <c r="AS3073" i="18"/>
  <c r="AT3073" i="18" s="1"/>
  <c r="AS3074" i="18"/>
  <c r="AT3074" i="18" s="1"/>
  <c r="AS3075" i="18"/>
  <c r="AT3075" i="18" s="1"/>
  <c r="AS3076" i="18"/>
  <c r="AT3076" i="18" s="1"/>
  <c r="AS3077" i="18"/>
  <c r="AT3077" i="18" s="1"/>
  <c r="AS3078" i="18"/>
  <c r="AT3078" i="18" s="1"/>
  <c r="AS3079" i="18"/>
  <c r="AT3079" i="18" s="1"/>
  <c r="AS3080" i="18"/>
  <c r="AT3080" i="18" s="1"/>
  <c r="AS3081" i="18"/>
  <c r="AT3081" i="18" s="1"/>
  <c r="AS3082" i="18"/>
  <c r="AT3082" i="18" s="1"/>
  <c r="AS3083" i="18"/>
  <c r="AT3083" i="18" s="1"/>
  <c r="AS3084" i="18"/>
  <c r="AT3084" i="18" s="1"/>
  <c r="AS3085" i="18"/>
  <c r="AT3085" i="18" s="1"/>
  <c r="AS3086" i="18"/>
  <c r="AT3086" i="18" s="1"/>
  <c r="AS3087" i="18"/>
  <c r="AT3087" i="18" s="1"/>
  <c r="AS3088" i="18"/>
  <c r="AT3088" i="18" s="1"/>
  <c r="AS3089" i="18"/>
  <c r="AT3089" i="18" s="1"/>
  <c r="AS3090" i="18"/>
  <c r="AT3090" i="18" s="1"/>
  <c r="AS3091" i="18"/>
  <c r="AT3091" i="18" s="1"/>
  <c r="AS3092" i="18"/>
  <c r="AT3092" i="18" s="1"/>
  <c r="AS3093" i="18"/>
  <c r="AT3093" i="18" s="1"/>
  <c r="AS3094" i="18"/>
  <c r="AT3094" i="18" s="1"/>
  <c r="AS3095" i="18"/>
  <c r="AT3095" i="18" s="1"/>
  <c r="AS3096" i="18"/>
  <c r="AT3096" i="18" s="1"/>
  <c r="AS3097" i="18"/>
  <c r="AT3097" i="18" s="1"/>
  <c r="AS3098" i="18"/>
  <c r="AT3098" i="18" s="1"/>
  <c r="AS3099" i="18"/>
  <c r="AT3099" i="18" s="1"/>
  <c r="AS3100" i="18"/>
  <c r="AT3100" i="18" s="1"/>
  <c r="AS3101" i="18"/>
  <c r="AT3101" i="18" s="1"/>
  <c r="AS3102" i="18"/>
  <c r="AT3102" i="18" s="1"/>
  <c r="AS3103" i="18"/>
  <c r="AT3103" i="18" s="1"/>
  <c r="AS3104" i="18"/>
  <c r="AT3104" i="18" s="1"/>
  <c r="AS3105" i="18"/>
  <c r="AT3105" i="18" s="1"/>
  <c r="AS3106" i="18"/>
  <c r="AT3106" i="18" s="1"/>
  <c r="AS3107" i="18"/>
  <c r="AT3107" i="18" s="1"/>
  <c r="AS3108" i="18"/>
  <c r="AT3108" i="18" s="1"/>
  <c r="AS3109" i="18"/>
  <c r="AT3109" i="18" s="1"/>
  <c r="AS3110" i="18"/>
  <c r="AT3110" i="18" s="1"/>
  <c r="AS3111" i="18"/>
  <c r="AT3111" i="18" s="1"/>
  <c r="AS3112" i="18"/>
  <c r="AT3112" i="18" s="1"/>
  <c r="AS3113" i="18"/>
  <c r="AT3113" i="18" s="1"/>
  <c r="AS3114" i="18"/>
  <c r="AT3114" i="18" s="1"/>
  <c r="AS3115" i="18"/>
  <c r="AT3115" i="18" s="1"/>
  <c r="AS3116" i="18"/>
  <c r="AT3116" i="18" s="1"/>
  <c r="AS3117" i="18"/>
  <c r="AT3117" i="18" s="1"/>
  <c r="AS3118" i="18"/>
  <c r="AT3118" i="18" s="1"/>
  <c r="AS3119" i="18"/>
  <c r="AT3119" i="18" s="1"/>
  <c r="AS3120" i="18"/>
  <c r="AT3120" i="18" s="1"/>
  <c r="AS3121" i="18"/>
  <c r="AT3121" i="18" s="1"/>
  <c r="AS3122" i="18"/>
  <c r="AT3122" i="18" s="1"/>
  <c r="AS3123" i="18"/>
  <c r="AT3123" i="18" s="1"/>
  <c r="AS3124" i="18"/>
  <c r="AT3124" i="18" s="1"/>
  <c r="AS3125" i="18"/>
  <c r="AT3125" i="18" s="1"/>
  <c r="AS3126" i="18"/>
  <c r="AT3126" i="18" s="1"/>
  <c r="AS3127" i="18"/>
  <c r="AT3127" i="18" s="1"/>
  <c r="AS3128" i="18"/>
  <c r="AT3128" i="18" s="1"/>
  <c r="AS3129" i="18"/>
  <c r="AT3129" i="18" s="1"/>
  <c r="AS3130" i="18"/>
  <c r="AT3130" i="18" s="1"/>
  <c r="AS3131" i="18"/>
  <c r="AT3131" i="18" s="1"/>
  <c r="AS3132" i="18"/>
  <c r="AT3132" i="18" s="1"/>
  <c r="AS3133" i="18"/>
  <c r="AT3133" i="18" s="1"/>
  <c r="AS3134" i="18"/>
  <c r="AT3134" i="18" s="1"/>
  <c r="AS3135" i="18"/>
  <c r="AT3135" i="18" s="1"/>
  <c r="AS3136" i="18"/>
  <c r="AT3136" i="18" s="1"/>
  <c r="AS3137" i="18"/>
  <c r="AT3137" i="18" s="1"/>
  <c r="AS3138" i="18"/>
  <c r="AT3138" i="18" s="1"/>
  <c r="AS3139" i="18"/>
  <c r="AT3139" i="18" s="1"/>
  <c r="AS3140" i="18"/>
  <c r="AT3140" i="18" s="1"/>
  <c r="AS3141" i="18"/>
  <c r="AT3141" i="18" s="1"/>
  <c r="AS3142" i="18"/>
  <c r="AT3142" i="18" s="1"/>
  <c r="AS3143" i="18"/>
  <c r="AT3143" i="18" s="1"/>
  <c r="AS3144" i="18"/>
  <c r="AT3144" i="18" s="1"/>
  <c r="AS3145" i="18"/>
  <c r="AT3145" i="18" s="1"/>
  <c r="AS3146" i="18"/>
  <c r="AT3146" i="18" s="1"/>
  <c r="AS3147" i="18"/>
  <c r="AT3147" i="18" s="1"/>
  <c r="AS3148" i="18"/>
  <c r="AT3148" i="18" s="1"/>
  <c r="AS3149" i="18"/>
  <c r="AT3149" i="18" s="1"/>
  <c r="AS3150" i="18"/>
  <c r="AT3150" i="18" s="1"/>
  <c r="AS3151" i="18"/>
  <c r="AT3151" i="18" s="1"/>
  <c r="AS3152" i="18"/>
  <c r="AT3152" i="18" s="1"/>
  <c r="AS3153" i="18"/>
  <c r="AT3153" i="18" s="1"/>
  <c r="AS3154" i="18"/>
  <c r="AT3154" i="18" s="1"/>
  <c r="AS3155" i="18"/>
  <c r="AT3155" i="18" s="1"/>
  <c r="AS3156" i="18"/>
  <c r="AT3156" i="18" s="1"/>
  <c r="AS3157" i="18"/>
  <c r="AT3157" i="18" s="1"/>
  <c r="AS3158" i="18"/>
  <c r="AT3158" i="18" s="1"/>
  <c r="AS3159" i="18"/>
  <c r="AT3159" i="18" s="1"/>
  <c r="AS3160" i="18"/>
  <c r="AT3160" i="18" s="1"/>
  <c r="AS3161" i="18"/>
  <c r="AT3161" i="18" s="1"/>
  <c r="AS3162" i="18"/>
  <c r="AT3162" i="18" s="1"/>
  <c r="AS3163" i="18"/>
  <c r="AT3163" i="18" s="1"/>
  <c r="AS3164" i="18"/>
  <c r="AT3164" i="18" s="1"/>
  <c r="AS3165" i="18"/>
  <c r="AT3165" i="18" s="1"/>
  <c r="AS3166" i="18"/>
  <c r="AT3166" i="18" s="1"/>
  <c r="AS3167" i="18"/>
  <c r="AT3167" i="18" s="1"/>
  <c r="AS3168" i="18"/>
  <c r="AT3168" i="18" s="1"/>
  <c r="AS3169" i="18"/>
  <c r="AT3169" i="18" s="1"/>
  <c r="AS3170" i="18"/>
  <c r="AT3170" i="18" s="1"/>
  <c r="AS3171" i="18"/>
  <c r="AT3171" i="18" s="1"/>
  <c r="AS3172" i="18"/>
  <c r="AT3172" i="18" s="1"/>
  <c r="AS3173" i="18"/>
  <c r="AT3173" i="18" s="1"/>
  <c r="AS3174" i="18"/>
  <c r="AT3174" i="18" s="1"/>
  <c r="AS3175" i="18"/>
  <c r="AT3175" i="18" s="1"/>
  <c r="AS3176" i="18"/>
  <c r="AT3176" i="18" s="1"/>
  <c r="AS3177" i="18"/>
  <c r="AT3177" i="18" s="1"/>
  <c r="AS3178" i="18"/>
  <c r="AT3178" i="18" s="1"/>
  <c r="AS3179" i="18"/>
  <c r="AT3179" i="18" s="1"/>
  <c r="AS3180" i="18"/>
  <c r="AT3180" i="18" s="1"/>
  <c r="AS3181" i="18"/>
  <c r="AT3181" i="18" s="1"/>
  <c r="AS3182" i="18"/>
  <c r="AT3182" i="18" s="1"/>
  <c r="AS3183" i="18"/>
  <c r="AT3183" i="18" s="1"/>
  <c r="AS3184" i="18"/>
  <c r="AT3184" i="18" s="1"/>
  <c r="AS3185" i="18"/>
  <c r="AT3185" i="18" s="1"/>
  <c r="AS3186" i="18"/>
  <c r="AT3186" i="18" s="1"/>
  <c r="AS3187" i="18"/>
  <c r="AT3187" i="18" s="1"/>
  <c r="AS3188" i="18"/>
  <c r="AT3188" i="18" s="1"/>
  <c r="AS3189" i="18"/>
  <c r="AT3189" i="18" s="1"/>
  <c r="AS3190" i="18"/>
  <c r="AT3190" i="18" s="1"/>
  <c r="AS3191" i="18"/>
  <c r="AT3191" i="18" s="1"/>
  <c r="AS3192" i="18"/>
  <c r="AT3192" i="18" s="1"/>
  <c r="AS3193" i="18"/>
  <c r="AT3193" i="18" s="1"/>
  <c r="AS3194" i="18"/>
  <c r="AT3194" i="18" s="1"/>
  <c r="AS3195" i="18"/>
  <c r="AT3195" i="18" s="1"/>
  <c r="AS3196" i="18"/>
  <c r="AT3196" i="18" s="1"/>
  <c r="AS3197" i="18"/>
  <c r="AT3197" i="18" s="1"/>
  <c r="AS3198" i="18"/>
  <c r="AT3198" i="18" s="1"/>
  <c r="AS3199" i="18"/>
  <c r="AT3199" i="18" s="1"/>
  <c r="AS3200" i="18"/>
  <c r="AT3200" i="18" s="1"/>
  <c r="AS3201" i="18"/>
  <c r="AT3201" i="18" s="1"/>
  <c r="AS3202" i="18"/>
  <c r="AT3202" i="18" s="1"/>
  <c r="AS3203" i="18"/>
  <c r="AT3203" i="18" s="1"/>
  <c r="AS3204" i="18"/>
  <c r="AT3204" i="18" s="1"/>
  <c r="AS3205" i="18"/>
  <c r="AT3205" i="18" s="1"/>
  <c r="AS3206" i="18"/>
  <c r="AT3206" i="18" s="1"/>
  <c r="AS3207" i="18"/>
  <c r="AT3207" i="18" s="1"/>
  <c r="AS3208" i="18"/>
  <c r="AT3208" i="18" s="1"/>
  <c r="AS3209" i="18"/>
  <c r="AT3209" i="18" s="1"/>
  <c r="AS3210" i="18"/>
  <c r="AT3210" i="18" s="1"/>
  <c r="AS3211" i="18"/>
  <c r="AT3211" i="18" s="1"/>
  <c r="AS3212" i="18"/>
  <c r="AT3212" i="18" s="1"/>
  <c r="AS3213" i="18"/>
  <c r="AT3213" i="18" s="1"/>
  <c r="AS3214" i="18"/>
  <c r="AT3214" i="18" s="1"/>
  <c r="AS3215" i="18"/>
  <c r="AT3215" i="18" s="1"/>
  <c r="AS3216" i="18"/>
  <c r="AT3216" i="18" s="1"/>
  <c r="AS3217" i="18"/>
  <c r="AT3217" i="18" s="1"/>
  <c r="AS3218" i="18"/>
  <c r="AT3218" i="18" s="1"/>
  <c r="AS3219" i="18"/>
  <c r="AT3219" i="18" s="1"/>
  <c r="AS3220" i="18"/>
  <c r="AT3220" i="18" s="1"/>
  <c r="AS3221" i="18"/>
  <c r="AT3221" i="18" s="1"/>
  <c r="AS3222" i="18"/>
  <c r="AT3222" i="18" s="1"/>
  <c r="AS3223" i="18"/>
  <c r="AT3223" i="18" s="1"/>
  <c r="AS3224" i="18"/>
  <c r="AT3224" i="18" s="1"/>
  <c r="AS3225" i="18"/>
  <c r="AT3225" i="18" s="1"/>
  <c r="AS3226" i="18"/>
  <c r="AT3226" i="18" s="1"/>
  <c r="AS3227" i="18"/>
  <c r="AT3227" i="18" s="1"/>
  <c r="AS3228" i="18"/>
  <c r="AT3228" i="18" s="1"/>
  <c r="AS3229" i="18"/>
  <c r="AT3229" i="18" s="1"/>
  <c r="AS3230" i="18"/>
  <c r="AT3230" i="18" s="1"/>
  <c r="AS3231" i="18"/>
  <c r="AT3231" i="18" s="1"/>
  <c r="AS3232" i="18"/>
  <c r="AT3232" i="18" s="1"/>
  <c r="AS3233" i="18"/>
  <c r="AT3233" i="18" s="1"/>
  <c r="AS3234" i="18"/>
  <c r="AT3234" i="18" s="1"/>
  <c r="AS3235" i="18"/>
  <c r="AT3235" i="18" s="1"/>
  <c r="AS3236" i="18"/>
  <c r="AT3236" i="18" s="1"/>
  <c r="AS3237" i="18"/>
  <c r="AT3237" i="18" s="1"/>
  <c r="AS3238" i="18"/>
  <c r="AT3238" i="18" s="1"/>
  <c r="AS3239" i="18"/>
  <c r="AT3239" i="18" s="1"/>
  <c r="AS3240" i="18"/>
  <c r="AT3240" i="18" s="1"/>
  <c r="AS3241" i="18"/>
  <c r="AT3241" i="18" s="1"/>
  <c r="AS3242" i="18"/>
  <c r="AT3242" i="18" s="1"/>
  <c r="AS3243" i="18"/>
  <c r="AT3243" i="18" s="1"/>
  <c r="AS3244" i="18"/>
  <c r="AT3244" i="18" s="1"/>
  <c r="AS3245" i="18"/>
  <c r="AT3245" i="18" s="1"/>
  <c r="AS3246" i="18"/>
  <c r="AT3246" i="18" s="1"/>
  <c r="AS3247" i="18"/>
  <c r="AT3247" i="18" s="1"/>
  <c r="AS3248" i="18"/>
  <c r="AT3248" i="18" s="1"/>
  <c r="AS3249" i="18"/>
  <c r="AT3249" i="18" s="1"/>
  <c r="AS3250" i="18"/>
  <c r="AT3250" i="18" s="1"/>
  <c r="AS3251" i="18"/>
  <c r="AT3251" i="18" s="1"/>
  <c r="AS3252" i="18"/>
  <c r="AT3252" i="18" s="1"/>
  <c r="AS3253" i="18"/>
  <c r="AT3253" i="18" s="1"/>
  <c r="AS3254" i="18"/>
  <c r="AT3254" i="18" s="1"/>
  <c r="AS3255" i="18"/>
  <c r="AT3255" i="18" s="1"/>
  <c r="AS3256" i="18"/>
  <c r="AT3256" i="18" s="1"/>
  <c r="AS3257" i="18"/>
  <c r="AT3257" i="18" s="1"/>
  <c r="AS3258" i="18"/>
  <c r="AT3258" i="18" s="1"/>
  <c r="AS3259" i="18"/>
  <c r="AT3259" i="18" s="1"/>
  <c r="AS3260" i="18"/>
  <c r="AT3260" i="18" s="1"/>
  <c r="AS3261" i="18"/>
  <c r="AT3261" i="18" s="1"/>
  <c r="AS3262" i="18"/>
  <c r="AT3262" i="18" s="1"/>
  <c r="AS3263" i="18"/>
  <c r="AT3263" i="18" s="1"/>
  <c r="AS3264" i="18"/>
  <c r="AT3264" i="18" s="1"/>
  <c r="AS3265" i="18"/>
  <c r="AT3265" i="18" s="1"/>
  <c r="AS3266" i="18"/>
  <c r="AT3266" i="18" s="1"/>
  <c r="AS3267" i="18"/>
  <c r="AT3267" i="18" s="1"/>
  <c r="AS3268" i="18"/>
  <c r="AT3268" i="18" s="1"/>
  <c r="AS3269" i="18"/>
  <c r="AT3269" i="18" s="1"/>
  <c r="AS3270" i="18"/>
  <c r="AT3270" i="18" s="1"/>
  <c r="AS3271" i="18"/>
  <c r="AT3271" i="18" s="1"/>
  <c r="AS3272" i="18"/>
  <c r="AT3272" i="18" s="1"/>
  <c r="AS3273" i="18"/>
  <c r="AT3273" i="18" s="1"/>
  <c r="AS3274" i="18"/>
  <c r="AT3274" i="18" s="1"/>
  <c r="AS3275" i="18"/>
  <c r="AT3275" i="18" s="1"/>
  <c r="AS3276" i="18"/>
  <c r="AT3276" i="18" s="1"/>
  <c r="AS3277" i="18"/>
  <c r="AT3277" i="18" s="1"/>
  <c r="AS3278" i="18"/>
  <c r="AT3278" i="18" s="1"/>
  <c r="AS3279" i="18"/>
  <c r="AT3279" i="18" s="1"/>
  <c r="AS3280" i="18"/>
  <c r="AT3280" i="18" s="1"/>
  <c r="AS3281" i="18"/>
  <c r="AT3281" i="18" s="1"/>
  <c r="AS3282" i="18"/>
  <c r="AT3282" i="18" s="1"/>
  <c r="AS3283" i="18"/>
  <c r="AT3283" i="18" s="1"/>
  <c r="AS3284" i="18"/>
  <c r="AT3284" i="18" s="1"/>
  <c r="AS3285" i="18"/>
  <c r="AT3285" i="18" s="1"/>
  <c r="AS3286" i="18"/>
  <c r="AT3286" i="18" s="1"/>
  <c r="AS3287" i="18"/>
  <c r="AT3287" i="18" s="1"/>
  <c r="AS3288" i="18"/>
  <c r="AT3288" i="18" s="1"/>
  <c r="AS3289" i="18"/>
  <c r="AT3289" i="18" s="1"/>
  <c r="AS3290" i="18"/>
  <c r="AT3290" i="18" s="1"/>
  <c r="AS3291" i="18"/>
  <c r="AT3291" i="18" s="1"/>
  <c r="AS3292" i="18"/>
  <c r="AT3292" i="18" s="1"/>
  <c r="AS3293" i="18"/>
  <c r="AT3293" i="18" s="1"/>
  <c r="AS3294" i="18"/>
  <c r="AT3294" i="18" s="1"/>
  <c r="AS3295" i="18"/>
  <c r="AT3295" i="18" s="1"/>
  <c r="AS3296" i="18"/>
  <c r="AT3296" i="18" s="1"/>
  <c r="AS3297" i="18"/>
  <c r="AT3297" i="18" s="1"/>
  <c r="AS3298" i="18"/>
  <c r="AT3298" i="18" s="1"/>
  <c r="AS3299" i="18"/>
  <c r="AT3299" i="18" s="1"/>
  <c r="AS3300" i="18"/>
  <c r="AT3300" i="18" s="1"/>
  <c r="AS3301" i="18"/>
  <c r="AT3301" i="18" s="1"/>
  <c r="AS3302" i="18"/>
  <c r="AT3302" i="18" s="1"/>
  <c r="AS3303" i="18"/>
  <c r="AT3303" i="18" s="1"/>
  <c r="AS3304" i="18"/>
  <c r="AT3304" i="18" s="1"/>
  <c r="AS3305" i="18"/>
  <c r="AT3305" i="18" s="1"/>
  <c r="AS3306" i="18"/>
  <c r="AT3306" i="18" s="1"/>
  <c r="AS3307" i="18"/>
  <c r="AT3307" i="18" s="1"/>
  <c r="AS3308" i="18"/>
  <c r="AT3308" i="18" s="1"/>
  <c r="AS3309" i="18"/>
  <c r="AT3309" i="18" s="1"/>
  <c r="AS3310" i="18"/>
  <c r="AT3310" i="18" s="1"/>
  <c r="AS3311" i="18"/>
  <c r="AT3311" i="18" s="1"/>
  <c r="AS3312" i="18"/>
  <c r="AT3312" i="18" s="1"/>
  <c r="AS3313" i="18"/>
  <c r="AT3313" i="18" s="1"/>
  <c r="AS3314" i="18"/>
  <c r="AT3314" i="18" s="1"/>
  <c r="AS3315" i="18"/>
  <c r="AT3315" i="18" s="1"/>
  <c r="AS3316" i="18"/>
  <c r="AT3316" i="18" s="1"/>
  <c r="AS3317" i="18"/>
  <c r="AT3317" i="18" s="1"/>
  <c r="AS3318" i="18"/>
  <c r="AT3318" i="18" s="1"/>
  <c r="AS3319" i="18"/>
  <c r="AT3319" i="18" s="1"/>
  <c r="AS3320" i="18"/>
  <c r="AT3320" i="18" s="1"/>
  <c r="AS3321" i="18"/>
  <c r="AT3321" i="18" s="1"/>
  <c r="AS3322" i="18"/>
  <c r="AT3322" i="18" s="1"/>
  <c r="AS3323" i="18"/>
  <c r="AT3323" i="18" s="1"/>
  <c r="AS3324" i="18"/>
  <c r="AT3324" i="18" s="1"/>
  <c r="AS3325" i="18"/>
  <c r="AT3325" i="18" s="1"/>
  <c r="AS3326" i="18"/>
  <c r="AT3326" i="18" s="1"/>
  <c r="AS3327" i="18"/>
  <c r="AT3327" i="18" s="1"/>
  <c r="AS3328" i="18"/>
  <c r="AT3328" i="18" s="1"/>
  <c r="AS3329" i="18"/>
  <c r="AT3329" i="18" s="1"/>
  <c r="AS3330" i="18"/>
  <c r="AT3330" i="18" s="1"/>
  <c r="AS3331" i="18"/>
  <c r="AT3331" i="18" s="1"/>
  <c r="AS3332" i="18"/>
  <c r="AT3332" i="18" s="1"/>
  <c r="AS3333" i="18"/>
  <c r="AT3333" i="18" s="1"/>
  <c r="AS3334" i="18"/>
  <c r="AT3334" i="18" s="1"/>
  <c r="AS3335" i="18"/>
  <c r="AT3335" i="18" s="1"/>
  <c r="AS3336" i="18"/>
  <c r="AT3336" i="18" s="1"/>
  <c r="AS3337" i="18"/>
  <c r="AT3337" i="18" s="1"/>
  <c r="AS3338" i="18"/>
  <c r="AT3338" i="18" s="1"/>
  <c r="AS3339" i="18"/>
  <c r="AT3339" i="18" s="1"/>
  <c r="AS3340" i="18"/>
  <c r="AT3340" i="18" s="1"/>
  <c r="AS3341" i="18"/>
  <c r="AT3341" i="18" s="1"/>
  <c r="AS3342" i="18"/>
  <c r="AT3342" i="18" s="1"/>
  <c r="AS3343" i="18"/>
  <c r="AT3343" i="18" s="1"/>
  <c r="AS3344" i="18"/>
  <c r="AT3344" i="18" s="1"/>
  <c r="AS3345" i="18"/>
  <c r="AT3345" i="18" s="1"/>
  <c r="AS3346" i="18"/>
  <c r="AT3346" i="18" s="1"/>
  <c r="AS3347" i="18"/>
  <c r="AT3347" i="18" s="1"/>
  <c r="AS3348" i="18"/>
  <c r="AT3348" i="18" s="1"/>
  <c r="AS3349" i="18"/>
  <c r="AT3349" i="18" s="1"/>
  <c r="AS3350" i="18"/>
  <c r="AT3350" i="18" s="1"/>
  <c r="AS3351" i="18"/>
  <c r="AT3351" i="18" s="1"/>
  <c r="AS3352" i="18"/>
  <c r="AT3352" i="18" s="1"/>
  <c r="AS3353" i="18"/>
  <c r="AT3353" i="18" s="1"/>
  <c r="AS3354" i="18"/>
  <c r="AT3354" i="18" s="1"/>
  <c r="AS3355" i="18"/>
  <c r="AT3355" i="18" s="1"/>
  <c r="AS3356" i="18"/>
  <c r="AT3356" i="18" s="1"/>
  <c r="AS3357" i="18"/>
  <c r="AT3357" i="18" s="1"/>
  <c r="AS3358" i="18"/>
  <c r="AT3358" i="18" s="1"/>
  <c r="AS3359" i="18"/>
  <c r="AT3359" i="18" s="1"/>
  <c r="AS3360" i="18"/>
  <c r="AT3360" i="18" s="1"/>
  <c r="AS3361" i="18"/>
  <c r="AT3361" i="18" s="1"/>
  <c r="AS3362" i="18"/>
  <c r="AT3362" i="18" s="1"/>
  <c r="AS3363" i="18"/>
  <c r="AT3363" i="18" s="1"/>
  <c r="AS3364" i="18"/>
  <c r="AT3364" i="18" s="1"/>
  <c r="AS3365" i="18"/>
  <c r="AT3365" i="18" s="1"/>
  <c r="AS3366" i="18"/>
  <c r="AT3366" i="18" s="1"/>
  <c r="AS3367" i="18"/>
  <c r="AT3367" i="18" s="1"/>
  <c r="AS3368" i="18"/>
  <c r="AT3368" i="18" s="1"/>
  <c r="AS3369" i="18"/>
  <c r="AT3369" i="18" s="1"/>
  <c r="AS3370" i="18"/>
  <c r="AT3370" i="18" s="1"/>
  <c r="AS3371" i="18"/>
  <c r="AT3371" i="18" s="1"/>
  <c r="AS3372" i="18"/>
  <c r="AT3372" i="18" s="1"/>
  <c r="AS3373" i="18"/>
  <c r="AT3373" i="18" s="1"/>
  <c r="AS3374" i="18"/>
  <c r="AT3374" i="18" s="1"/>
  <c r="AS3375" i="18"/>
  <c r="AT3375" i="18" s="1"/>
  <c r="AS3376" i="18"/>
  <c r="AT3376" i="18" s="1"/>
  <c r="AS3377" i="18"/>
  <c r="AT3377" i="18" s="1"/>
  <c r="AS3378" i="18"/>
  <c r="AT3378" i="18" s="1"/>
  <c r="AS3379" i="18"/>
  <c r="AT3379" i="18" s="1"/>
  <c r="AS3380" i="18"/>
  <c r="AT3380" i="18" s="1"/>
  <c r="AS3381" i="18"/>
  <c r="AT3381" i="18" s="1"/>
  <c r="AS3382" i="18"/>
  <c r="AT3382" i="18" s="1"/>
  <c r="AS3383" i="18"/>
  <c r="AT3383" i="18" s="1"/>
  <c r="AS3384" i="18"/>
  <c r="AT3384" i="18" s="1"/>
  <c r="AS3385" i="18"/>
  <c r="AT3385" i="18" s="1"/>
  <c r="AS3386" i="18"/>
  <c r="AT3386" i="18" s="1"/>
  <c r="AS3387" i="18"/>
  <c r="AT3387" i="18" s="1"/>
  <c r="AS3388" i="18"/>
  <c r="AT3388" i="18" s="1"/>
  <c r="AS3389" i="18"/>
  <c r="AT3389" i="18" s="1"/>
  <c r="AS3390" i="18"/>
  <c r="AT3390" i="18" s="1"/>
  <c r="AS3391" i="18"/>
  <c r="AT3391" i="18" s="1"/>
  <c r="AS3392" i="18"/>
  <c r="AT3392" i="18" s="1"/>
  <c r="AS3393" i="18"/>
  <c r="AT3393" i="18" s="1"/>
  <c r="AS3394" i="18"/>
  <c r="AT3394" i="18" s="1"/>
  <c r="AS3395" i="18"/>
  <c r="AT3395" i="18" s="1"/>
  <c r="AS3396" i="18"/>
  <c r="AT3396" i="18" s="1"/>
  <c r="AS3397" i="18"/>
  <c r="AT3397" i="18" s="1"/>
  <c r="AS3398" i="18"/>
  <c r="AT3398" i="18" s="1"/>
  <c r="AS3399" i="18"/>
  <c r="AT3399" i="18" s="1"/>
  <c r="AS3400" i="18"/>
  <c r="AT3400" i="18" s="1"/>
  <c r="AS3401" i="18"/>
  <c r="AT3401" i="18" s="1"/>
  <c r="AS3402" i="18"/>
  <c r="AT3402" i="18" s="1"/>
  <c r="AS3403" i="18"/>
  <c r="AT3403" i="18" s="1"/>
  <c r="AS3404" i="18"/>
  <c r="AT3404" i="18" s="1"/>
  <c r="AS3405" i="18"/>
  <c r="AT3405" i="18" s="1"/>
  <c r="AS3406" i="18"/>
  <c r="AT3406" i="18" s="1"/>
  <c r="AS3407" i="18"/>
  <c r="AT3407" i="18" s="1"/>
  <c r="AS3408" i="18"/>
  <c r="AT3408" i="18" s="1"/>
  <c r="AS3409" i="18"/>
  <c r="AT3409" i="18" s="1"/>
  <c r="AS3410" i="18"/>
  <c r="AT3410" i="18" s="1"/>
  <c r="AS3411" i="18"/>
  <c r="AT3411" i="18" s="1"/>
  <c r="AS3412" i="18"/>
  <c r="AT3412" i="18" s="1"/>
  <c r="AS3413" i="18"/>
  <c r="AT3413" i="18" s="1"/>
  <c r="AS3414" i="18"/>
  <c r="AT3414" i="18" s="1"/>
  <c r="AS3415" i="18"/>
  <c r="AT3415" i="18" s="1"/>
  <c r="AS3416" i="18"/>
  <c r="AT3416" i="18" s="1"/>
  <c r="AS3417" i="18"/>
  <c r="AT3417" i="18" s="1"/>
  <c r="AS3418" i="18"/>
  <c r="AT3418" i="18" s="1"/>
  <c r="AS3419" i="18"/>
  <c r="AT3419" i="18" s="1"/>
  <c r="AS3420" i="18"/>
  <c r="AT3420" i="18" s="1"/>
  <c r="AS3421" i="18"/>
  <c r="AT3421" i="18" s="1"/>
  <c r="AS3422" i="18"/>
  <c r="AT3422" i="18" s="1"/>
  <c r="AS3423" i="18"/>
  <c r="AT3423" i="18" s="1"/>
  <c r="AS3424" i="18"/>
  <c r="AT3424" i="18" s="1"/>
  <c r="AS3425" i="18"/>
  <c r="AT3425" i="18" s="1"/>
  <c r="AS3426" i="18"/>
  <c r="AT3426" i="18" s="1"/>
  <c r="AS3427" i="18"/>
  <c r="AT3427" i="18" s="1"/>
  <c r="AS3428" i="18"/>
  <c r="AT3428" i="18" s="1"/>
  <c r="AS3429" i="18"/>
  <c r="AT3429" i="18" s="1"/>
  <c r="AS3430" i="18"/>
  <c r="AT3430" i="18" s="1"/>
  <c r="AS3431" i="18"/>
  <c r="AT3431" i="18" s="1"/>
  <c r="AS3432" i="18"/>
  <c r="AT3432" i="18" s="1"/>
  <c r="AS3433" i="18"/>
  <c r="AT3433" i="18" s="1"/>
  <c r="AS3434" i="18"/>
  <c r="AT3434" i="18" s="1"/>
  <c r="AS3435" i="18"/>
  <c r="AT3435" i="18" s="1"/>
  <c r="AS3436" i="18"/>
  <c r="AT3436" i="18" s="1"/>
  <c r="AS3437" i="18"/>
  <c r="AT3437" i="18" s="1"/>
  <c r="AS3438" i="18"/>
  <c r="AT3438" i="18" s="1"/>
  <c r="AS3439" i="18"/>
  <c r="AT3439" i="18" s="1"/>
  <c r="AS3440" i="18"/>
  <c r="AT3440" i="18" s="1"/>
  <c r="AS3441" i="18"/>
  <c r="AT3441" i="18" s="1"/>
  <c r="AS3442" i="18"/>
  <c r="AT3442" i="18" s="1"/>
  <c r="AS3443" i="18"/>
  <c r="AT3443" i="18" s="1"/>
  <c r="AS3444" i="18"/>
  <c r="AT3444" i="18" s="1"/>
  <c r="AS3445" i="18"/>
  <c r="AT3445" i="18" s="1"/>
  <c r="AS3446" i="18"/>
  <c r="AT3446" i="18" s="1"/>
  <c r="AS3447" i="18"/>
  <c r="AT3447" i="18" s="1"/>
  <c r="AS3448" i="18"/>
  <c r="AT3448" i="18" s="1"/>
  <c r="AS3449" i="18"/>
  <c r="AT3449" i="18" s="1"/>
  <c r="AS3450" i="18"/>
  <c r="AT3450" i="18" s="1"/>
  <c r="AS3451" i="18"/>
  <c r="AT3451" i="18" s="1"/>
  <c r="AS3452" i="18"/>
  <c r="AT3452" i="18" s="1"/>
  <c r="AS3453" i="18"/>
  <c r="AT3453" i="18" s="1"/>
  <c r="AS3454" i="18"/>
  <c r="AT3454" i="18" s="1"/>
  <c r="AS3455" i="18"/>
  <c r="AT3455" i="18" s="1"/>
  <c r="AS3456" i="18"/>
  <c r="AT3456" i="18" s="1"/>
  <c r="AS3457" i="18"/>
  <c r="AT3457" i="18" s="1"/>
  <c r="AS3458" i="18"/>
  <c r="AT3458" i="18" s="1"/>
  <c r="AS3459" i="18"/>
  <c r="AT3459" i="18" s="1"/>
  <c r="AS3460" i="18"/>
  <c r="AT3460" i="18" s="1"/>
  <c r="AS3461" i="18"/>
  <c r="AT3461" i="18" s="1"/>
  <c r="AS3462" i="18"/>
  <c r="AT3462" i="18" s="1"/>
  <c r="AS3463" i="18"/>
  <c r="AT3463" i="18" s="1"/>
  <c r="AS3464" i="18"/>
  <c r="AT3464" i="18" s="1"/>
  <c r="AS3465" i="18"/>
  <c r="AT3465" i="18" s="1"/>
  <c r="AS3466" i="18"/>
  <c r="AT3466" i="18" s="1"/>
  <c r="AS3467" i="18"/>
  <c r="AT3467" i="18" s="1"/>
  <c r="AS3468" i="18"/>
  <c r="AT3468" i="18" s="1"/>
  <c r="AS3469" i="18"/>
  <c r="AT3469" i="18" s="1"/>
  <c r="AS3470" i="18"/>
  <c r="AT3470" i="18" s="1"/>
  <c r="AS3471" i="18"/>
  <c r="AT3471" i="18" s="1"/>
  <c r="AS3472" i="18"/>
  <c r="AT3472" i="18" s="1"/>
  <c r="AS3473" i="18"/>
  <c r="AT3473" i="18" s="1"/>
  <c r="AS3474" i="18"/>
  <c r="AT3474" i="18" s="1"/>
  <c r="AS3475" i="18"/>
  <c r="AT3475" i="18" s="1"/>
  <c r="AS3476" i="18"/>
  <c r="AT3476" i="18" s="1"/>
  <c r="AS3477" i="18"/>
  <c r="AT3477" i="18" s="1"/>
  <c r="AS3478" i="18"/>
  <c r="AT3478" i="18" s="1"/>
  <c r="AS3479" i="18"/>
  <c r="AT3479" i="18" s="1"/>
  <c r="AS3480" i="18"/>
  <c r="AT3480" i="18" s="1"/>
  <c r="AS3481" i="18"/>
  <c r="AT3481" i="18" s="1"/>
  <c r="AS3482" i="18"/>
  <c r="AT3482" i="18" s="1"/>
  <c r="AS3483" i="18"/>
  <c r="AT3483" i="18" s="1"/>
  <c r="AS3484" i="18"/>
  <c r="AT3484" i="18" s="1"/>
  <c r="AS3485" i="18"/>
  <c r="AT3485" i="18" s="1"/>
  <c r="AS3486" i="18"/>
  <c r="AT3486" i="18" s="1"/>
  <c r="AS3487" i="18"/>
  <c r="AT3487" i="18" s="1"/>
  <c r="AS3488" i="18"/>
  <c r="AT3488" i="18" s="1"/>
  <c r="AS3489" i="18"/>
  <c r="AT3489" i="18" s="1"/>
  <c r="AS3490" i="18"/>
  <c r="AT3490" i="18" s="1"/>
  <c r="AS3491" i="18"/>
  <c r="AT3491" i="18" s="1"/>
  <c r="AS3492" i="18"/>
  <c r="AT3492" i="18" s="1"/>
  <c r="AS3493" i="18"/>
  <c r="AT3493" i="18" s="1"/>
  <c r="AS3494" i="18"/>
  <c r="AT3494" i="18" s="1"/>
  <c r="AS3495" i="18"/>
  <c r="AT3495" i="18" s="1"/>
  <c r="AS3496" i="18"/>
  <c r="AT3496" i="18" s="1"/>
  <c r="AS3497" i="18"/>
  <c r="AT3497" i="18" s="1"/>
  <c r="AS3498" i="18"/>
  <c r="AT3498" i="18" s="1"/>
  <c r="AS3499" i="18"/>
  <c r="AT3499" i="18" s="1"/>
  <c r="AS3500" i="18"/>
  <c r="AT3500" i="18" s="1"/>
  <c r="AS3501" i="18"/>
  <c r="AT3501" i="18" s="1"/>
  <c r="AS3502" i="18"/>
  <c r="AT3502" i="18" s="1"/>
  <c r="AS3503" i="18"/>
  <c r="AT3503" i="18" s="1"/>
  <c r="AS3504" i="18"/>
  <c r="AT3504" i="18" s="1"/>
  <c r="AS3505" i="18"/>
  <c r="AT3505" i="18" s="1"/>
  <c r="AS3506" i="18"/>
  <c r="AT3506" i="18" s="1"/>
  <c r="AS3507" i="18"/>
  <c r="AT3507" i="18" s="1"/>
  <c r="AS3508" i="18"/>
  <c r="AT3508" i="18" s="1"/>
  <c r="AS3509" i="18"/>
  <c r="AT3509" i="18" s="1"/>
  <c r="AS3510" i="18"/>
  <c r="AT3510" i="18" s="1"/>
  <c r="AS3511" i="18"/>
  <c r="AT3511" i="18" s="1"/>
  <c r="AS3512" i="18"/>
  <c r="AT3512" i="18" s="1"/>
  <c r="AS3513" i="18"/>
  <c r="AT3513" i="18" s="1"/>
  <c r="AS3514" i="18"/>
  <c r="AT3514" i="18" s="1"/>
  <c r="AS3515" i="18"/>
  <c r="AT3515" i="18" s="1"/>
  <c r="AS3516" i="18"/>
  <c r="AT3516" i="18" s="1"/>
  <c r="AS3517" i="18"/>
  <c r="AT3517" i="18" s="1"/>
  <c r="AS3518" i="18"/>
  <c r="AT3518" i="18" s="1"/>
  <c r="AS3519" i="18"/>
  <c r="AT3519" i="18" s="1"/>
  <c r="AS3520" i="18"/>
  <c r="AT3520" i="18" s="1"/>
  <c r="AS3521" i="18"/>
  <c r="AT3521" i="18" s="1"/>
  <c r="AS3522" i="18"/>
  <c r="AT3522" i="18" s="1"/>
  <c r="AS3523" i="18"/>
  <c r="AT3523" i="18" s="1"/>
  <c r="AS3524" i="18"/>
  <c r="AT3524" i="18" s="1"/>
  <c r="AS3525" i="18"/>
  <c r="AT3525" i="18" s="1"/>
  <c r="AS3526" i="18"/>
  <c r="AT3526" i="18" s="1"/>
  <c r="AS3527" i="18"/>
  <c r="AT3527" i="18" s="1"/>
  <c r="AS3528" i="18"/>
  <c r="AT3528" i="18" s="1"/>
  <c r="AS3529" i="18"/>
  <c r="AT3529" i="18" s="1"/>
  <c r="AS3530" i="18"/>
  <c r="AT3530" i="18" s="1"/>
  <c r="AS3531" i="18"/>
  <c r="AT3531" i="18" s="1"/>
  <c r="AS3532" i="18"/>
  <c r="AT3532" i="18" s="1"/>
  <c r="AS3533" i="18"/>
  <c r="AT3533" i="18" s="1"/>
  <c r="AS3534" i="18"/>
  <c r="AT3534" i="18" s="1"/>
  <c r="AS3535" i="18"/>
  <c r="AT3535" i="18" s="1"/>
  <c r="AS3536" i="18"/>
  <c r="AT3536" i="18" s="1"/>
  <c r="AS3537" i="18"/>
  <c r="AT3537" i="18" s="1"/>
  <c r="AS3538" i="18"/>
  <c r="AT3538" i="18" s="1"/>
  <c r="AS3539" i="18"/>
  <c r="AT3539" i="18" s="1"/>
  <c r="AS3540" i="18"/>
  <c r="AT3540" i="18" s="1"/>
  <c r="AS3541" i="18"/>
  <c r="AT3541" i="18" s="1"/>
  <c r="AS3542" i="18"/>
  <c r="AT3542" i="18" s="1"/>
  <c r="AS3543" i="18"/>
  <c r="AT3543" i="18" s="1"/>
  <c r="AS3544" i="18"/>
  <c r="AT3544" i="18" s="1"/>
  <c r="AS3545" i="18"/>
  <c r="AT3545" i="18" s="1"/>
  <c r="AS3546" i="18"/>
  <c r="AT3546" i="18" s="1"/>
  <c r="AS3547" i="18"/>
  <c r="AT3547" i="18" s="1"/>
  <c r="AS3548" i="18"/>
  <c r="AT3548" i="18" s="1"/>
  <c r="AS3549" i="18"/>
  <c r="AT3549" i="18" s="1"/>
  <c r="AS3550" i="18"/>
  <c r="AT3550" i="18" s="1"/>
  <c r="AS3551" i="18"/>
  <c r="AT3551" i="18" s="1"/>
  <c r="AS3552" i="18"/>
  <c r="AT3552" i="18" s="1"/>
  <c r="AS3553" i="18"/>
  <c r="AT3553" i="18" s="1"/>
  <c r="AS3554" i="18"/>
  <c r="AT3554" i="18" s="1"/>
  <c r="AS3555" i="18"/>
  <c r="AT3555" i="18" s="1"/>
  <c r="AS3556" i="18"/>
  <c r="AT3556" i="18" s="1"/>
  <c r="AS3557" i="18"/>
  <c r="AT3557" i="18" s="1"/>
  <c r="AS3558" i="18"/>
  <c r="AT3558" i="18" s="1"/>
  <c r="AS3559" i="18"/>
  <c r="AT3559" i="18" s="1"/>
  <c r="AS3560" i="18"/>
  <c r="AT3560" i="18" s="1"/>
  <c r="AS3561" i="18"/>
  <c r="AT3561" i="18" s="1"/>
  <c r="AS3562" i="18"/>
  <c r="AT3562" i="18" s="1"/>
  <c r="AS3563" i="18"/>
  <c r="AT3563" i="18" s="1"/>
  <c r="AS3564" i="18"/>
  <c r="AT3564" i="18" s="1"/>
  <c r="AS3565" i="18"/>
  <c r="AT3565" i="18" s="1"/>
  <c r="AS3566" i="18"/>
  <c r="AT3566" i="18" s="1"/>
  <c r="AS3567" i="18"/>
  <c r="AT3567" i="18" s="1"/>
  <c r="AS3568" i="18"/>
  <c r="AT3568" i="18" s="1"/>
  <c r="AS3569" i="18"/>
  <c r="AT3569" i="18" s="1"/>
  <c r="AS3570" i="18"/>
  <c r="AT3570" i="18" s="1"/>
  <c r="AS3571" i="18"/>
  <c r="AT3571" i="18" s="1"/>
  <c r="AS3572" i="18"/>
  <c r="AT3572" i="18" s="1"/>
  <c r="AS3573" i="18"/>
  <c r="AT3573" i="18" s="1"/>
  <c r="AS3574" i="18"/>
  <c r="AT3574" i="18" s="1"/>
  <c r="AS3575" i="18"/>
  <c r="AT3575" i="18" s="1"/>
  <c r="AS3576" i="18"/>
  <c r="AT3576" i="18" s="1"/>
  <c r="AS3577" i="18"/>
  <c r="AT3577" i="18" s="1"/>
  <c r="AS3578" i="18"/>
  <c r="AT3578" i="18" s="1"/>
  <c r="AS3579" i="18"/>
  <c r="AT3579" i="18" s="1"/>
  <c r="AS3580" i="18"/>
  <c r="AT3580" i="18" s="1"/>
  <c r="AS3581" i="18"/>
  <c r="AT3581" i="18" s="1"/>
  <c r="AS3582" i="18"/>
  <c r="AT3582" i="18" s="1"/>
  <c r="AS3583" i="18"/>
  <c r="AT3583" i="18" s="1"/>
  <c r="AS3584" i="18"/>
  <c r="AT3584" i="18" s="1"/>
  <c r="AS3585" i="18"/>
  <c r="AT3585" i="18" s="1"/>
  <c r="AS3586" i="18"/>
  <c r="AT3586" i="18" s="1"/>
  <c r="AS3587" i="18"/>
  <c r="AT3587" i="18" s="1"/>
  <c r="AS3588" i="18"/>
  <c r="AT3588" i="18" s="1"/>
  <c r="AS3589" i="18"/>
  <c r="AT3589" i="18" s="1"/>
  <c r="AS3590" i="18"/>
  <c r="AT3590" i="18" s="1"/>
  <c r="AS3591" i="18"/>
  <c r="AT3591" i="18" s="1"/>
  <c r="AS3592" i="18"/>
  <c r="AT3592" i="18" s="1"/>
  <c r="AS3593" i="18"/>
  <c r="AT3593" i="18" s="1"/>
  <c r="AS3594" i="18"/>
  <c r="AT3594" i="18" s="1"/>
  <c r="AS3595" i="18"/>
  <c r="AT3595" i="18" s="1"/>
  <c r="AS3596" i="18"/>
  <c r="AT3596" i="18" s="1"/>
  <c r="AS3597" i="18"/>
  <c r="AT3597" i="18" s="1"/>
  <c r="AS3598" i="18"/>
  <c r="AT3598" i="18" s="1"/>
  <c r="AS3599" i="18"/>
  <c r="AT3599" i="18" s="1"/>
  <c r="AS3600" i="18"/>
  <c r="AT3600" i="18" s="1"/>
  <c r="AS3601" i="18"/>
  <c r="AT3601" i="18" s="1"/>
  <c r="AS3602" i="18"/>
  <c r="AT3602" i="18" s="1"/>
  <c r="AS3603" i="18"/>
  <c r="AT3603" i="18" s="1"/>
  <c r="AS3604" i="18"/>
  <c r="AT3604" i="18" s="1"/>
  <c r="AS3605" i="18"/>
  <c r="AT3605" i="18" s="1"/>
  <c r="AS3606" i="18"/>
  <c r="AT3606" i="18" s="1"/>
  <c r="AS3607" i="18"/>
  <c r="AT3607" i="18" s="1"/>
  <c r="AS3608" i="18"/>
  <c r="AT3608" i="18" s="1"/>
  <c r="AS3609" i="18"/>
  <c r="AT3609" i="18" s="1"/>
  <c r="AS3610" i="18"/>
  <c r="AT3610" i="18" s="1"/>
  <c r="AS3611" i="18"/>
  <c r="AT3611" i="18" s="1"/>
  <c r="AS3612" i="18"/>
  <c r="AT3612" i="18" s="1"/>
  <c r="AS3613" i="18"/>
  <c r="AT3613" i="18" s="1"/>
  <c r="AS3614" i="18"/>
  <c r="AT3614" i="18" s="1"/>
  <c r="AS3615" i="18"/>
  <c r="AT3615" i="18" s="1"/>
  <c r="AS3616" i="18"/>
  <c r="AT3616" i="18" s="1"/>
  <c r="AS3617" i="18"/>
  <c r="AT3617" i="18" s="1"/>
  <c r="AS3618" i="18"/>
  <c r="AT3618" i="18" s="1"/>
  <c r="AS3619" i="18"/>
  <c r="AT3619" i="18" s="1"/>
  <c r="AS3620" i="18"/>
  <c r="AT3620" i="18" s="1"/>
  <c r="AS3621" i="18"/>
  <c r="AT3621" i="18" s="1"/>
  <c r="AS3622" i="18"/>
  <c r="AT3622" i="18" s="1"/>
  <c r="AS3623" i="18"/>
  <c r="AT3623" i="18" s="1"/>
  <c r="AS3624" i="18"/>
  <c r="AT3624" i="18" s="1"/>
  <c r="AS3625" i="18"/>
  <c r="AT3625" i="18" s="1"/>
  <c r="AS3626" i="18"/>
  <c r="AT3626" i="18" s="1"/>
  <c r="AS3627" i="18"/>
  <c r="AT3627" i="18" s="1"/>
  <c r="AS3628" i="18"/>
  <c r="AT3628" i="18" s="1"/>
  <c r="AS3629" i="18"/>
  <c r="AT3629" i="18" s="1"/>
  <c r="AS3630" i="18"/>
  <c r="AT3630" i="18" s="1"/>
  <c r="AS3631" i="18"/>
  <c r="AT3631" i="18" s="1"/>
  <c r="AS3632" i="18"/>
  <c r="AT3632" i="18" s="1"/>
  <c r="AS3633" i="18"/>
  <c r="AT3633" i="18" s="1"/>
  <c r="AS3634" i="18"/>
  <c r="AT3634" i="18" s="1"/>
  <c r="AS3635" i="18"/>
  <c r="AT3635" i="18" s="1"/>
  <c r="AS3636" i="18"/>
  <c r="AT3636" i="18" s="1"/>
  <c r="AS3637" i="18"/>
  <c r="AT3637" i="18" s="1"/>
  <c r="AS3638" i="18"/>
  <c r="AT3638" i="18" s="1"/>
  <c r="AS3639" i="18"/>
  <c r="AT3639" i="18" s="1"/>
  <c r="AS3640" i="18"/>
  <c r="AT3640" i="18" s="1"/>
  <c r="AS3641" i="18"/>
  <c r="AT3641" i="18" s="1"/>
  <c r="AS3642" i="18"/>
  <c r="AT3642" i="18" s="1"/>
  <c r="AS3643" i="18"/>
  <c r="AT3643" i="18" s="1"/>
  <c r="AS3644" i="18"/>
  <c r="AT3644" i="18" s="1"/>
  <c r="AS3645" i="18"/>
  <c r="AT3645" i="18" s="1"/>
  <c r="AS3646" i="18"/>
  <c r="AT3646" i="18" s="1"/>
  <c r="AS3647" i="18"/>
  <c r="AT3647" i="18" s="1"/>
  <c r="AS3648" i="18"/>
  <c r="AT3648" i="18" s="1"/>
  <c r="AS3649" i="18"/>
  <c r="AT3649" i="18" s="1"/>
  <c r="AS3650" i="18"/>
  <c r="AT3650" i="18" s="1"/>
  <c r="AS3651" i="18"/>
  <c r="AT3651" i="18" s="1"/>
  <c r="AS3652" i="18"/>
  <c r="AT3652" i="18" s="1"/>
  <c r="AS3653" i="18"/>
  <c r="AT3653" i="18" s="1"/>
  <c r="AS3654" i="18"/>
  <c r="AT3654" i="18" s="1"/>
  <c r="AS3655" i="18"/>
  <c r="AT3655" i="18" s="1"/>
  <c r="AS3656" i="18"/>
  <c r="AT3656" i="18" s="1"/>
  <c r="AS3657" i="18"/>
  <c r="AT3657" i="18" s="1"/>
  <c r="AS3658" i="18"/>
  <c r="AT3658" i="18" s="1"/>
  <c r="AS3659" i="18"/>
  <c r="AT3659" i="18" s="1"/>
  <c r="AS3660" i="18"/>
  <c r="AT3660" i="18" s="1"/>
  <c r="AS3661" i="18"/>
  <c r="AT3661" i="18" s="1"/>
  <c r="AS3662" i="18"/>
  <c r="AT3662" i="18" s="1"/>
  <c r="AS3663" i="18"/>
  <c r="AT3663" i="18" s="1"/>
  <c r="AS3664" i="18"/>
  <c r="AT3664" i="18" s="1"/>
  <c r="AS3665" i="18"/>
  <c r="AT3665" i="18" s="1"/>
  <c r="AS3666" i="18"/>
  <c r="AT3666" i="18" s="1"/>
  <c r="AS3667" i="18"/>
  <c r="AT3667" i="18" s="1"/>
  <c r="AS3668" i="18"/>
  <c r="AT3668" i="18" s="1"/>
  <c r="AS3669" i="18"/>
  <c r="AT3669" i="18" s="1"/>
  <c r="AS3670" i="18"/>
  <c r="AT3670" i="18" s="1"/>
  <c r="AS3671" i="18"/>
  <c r="AT3671" i="18" s="1"/>
  <c r="AS3672" i="18"/>
  <c r="AT3672" i="18" s="1"/>
  <c r="AS3673" i="18"/>
  <c r="AT3673" i="18" s="1"/>
  <c r="AS3674" i="18"/>
  <c r="AT3674" i="18" s="1"/>
  <c r="AS3675" i="18"/>
  <c r="AT3675" i="18" s="1"/>
  <c r="AS3676" i="18"/>
  <c r="AT3676" i="18" s="1"/>
  <c r="AS3677" i="18"/>
  <c r="AT3677" i="18" s="1"/>
  <c r="AS3678" i="18"/>
  <c r="AT3678" i="18" s="1"/>
  <c r="AS3679" i="18"/>
  <c r="AT3679" i="18" s="1"/>
  <c r="AS3680" i="18"/>
  <c r="AT3680" i="18" s="1"/>
  <c r="AS3681" i="18"/>
  <c r="AT3681" i="18" s="1"/>
  <c r="AS3682" i="18"/>
  <c r="AT3682" i="18" s="1"/>
  <c r="AS3683" i="18"/>
  <c r="AT3683" i="18" s="1"/>
  <c r="AS3684" i="18"/>
  <c r="AT3684" i="18" s="1"/>
  <c r="AS3685" i="18"/>
  <c r="AT3685" i="18" s="1"/>
  <c r="AS3686" i="18"/>
  <c r="AT3686" i="18" s="1"/>
  <c r="AS3687" i="18"/>
  <c r="AT3687" i="18" s="1"/>
  <c r="AS3688" i="18"/>
  <c r="AT3688" i="18" s="1"/>
  <c r="AS3689" i="18"/>
  <c r="AT3689" i="18" s="1"/>
  <c r="AS3690" i="18"/>
  <c r="AT3690" i="18" s="1"/>
  <c r="AS3691" i="18"/>
  <c r="AT3691" i="18" s="1"/>
  <c r="AS3692" i="18"/>
  <c r="AT3692" i="18" s="1"/>
  <c r="AS3693" i="18"/>
  <c r="AT3693" i="18" s="1"/>
  <c r="AS3694" i="18"/>
  <c r="AT3694" i="18" s="1"/>
  <c r="AS3695" i="18"/>
  <c r="AT3695" i="18" s="1"/>
  <c r="AS3696" i="18"/>
  <c r="AT3696" i="18" s="1"/>
  <c r="AS3697" i="18"/>
  <c r="AT3697" i="18" s="1"/>
  <c r="AS3698" i="18"/>
  <c r="AT3698" i="18" s="1"/>
  <c r="AS3699" i="18"/>
  <c r="AT3699" i="18" s="1"/>
  <c r="AS3700" i="18"/>
  <c r="AT3700" i="18" s="1"/>
  <c r="AS3701" i="18"/>
  <c r="AT3701" i="18" s="1"/>
  <c r="AS3702" i="18"/>
  <c r="AT3702" i="18" s="1"/>
  <c r="AS3703" i="18"/>
  <c r="AT3703" i="18" s="1"/>
  <c r="AS3704" i="18"/>
  <c r="AT3704" i="18" s="1"/>
  <c r="AS3705" i="18"/>
  <c r="AT3705" i="18" s="1"/>
  <c r="AS3706" i="18"/>
  <c r="AT3706" i="18" s="1"/>
  <c r="AS3707" i="18"/>
  <c r="AT3707" i="18" s="1"/>
  <c r="AS3708" i="18"/>
  <c r="AT3708" i="18" s="1"/>
  <c r="AS3709" i="18"/>
  <c r="AT3709" i="18" s="1"/>
  <c r="AS3710" i="18"/>
  <c r="AT3710" i="18" s="1"/>
  <c r="AS3711" i="18"/>
  <c r="AT3711" i="18" s="1"/>
  <c r="AS3712" i="18"/>
  <c r="AT3712" i="18" s="1"/>
  <c r="AS3713" i="18"/>
  <c r="AT3713" i="18" s="1"/>
  <c r="AS3714" i="18"/>
  <c r="AT3714" i="18" s="1"/>
  <c r="AS3715" i="18"/>
  <c r="AT3715" i="18" s="1"/>
  <c r="AS3716" i="18"/>
  <c r="AT3716" i="18" s="1"/>
  <c r="AS3717" i="18"/>
  <c r="AT3717" i="18" s="1"/>
  <c r="AS3718" i="18"/>
  <c r="AT3718" i="18" s="1"/>
  <c r="AS3719" i="18"/>
  <c r="AT3719" i="18" s="1"/>
  <c r="AS3720" i="18"/>
  <c r="AT3720" i="18" s="1"/>
  <c r="AS3721" i="18"/>
  <c r="AT3721" i="18" s="1"/>
  <c r="AS3722" i="18"/>
  <c r="AT3722" i="18" s="1"/>
  <c r="AS3723" i="18"/>
  <c r="AT3723" i="18" s="1"/>
  <c r="AS3724" i="18"/>
  <c r="AT3724" i="18" s="1"/>
  <c r="AS3725" i="18"/>
  <c r="AT3725" i="18" s="1"/>
  <c r="AS3726" i="18"/>
  <c r="AT3726" i="18" s="1"/>
  <c r="AS3727" i="18"/>
  <c r="AT3727" i="18" s="1"/>
  <c r="AS3728" i="18"/>
  <c r="AT3728" i="18" s="1"/>
  <c r="AS3729" i="18"/>
  <c r="AT3729" i="18" s="1"/>
  <c r="AS3730" i="18"/>
  <c r="AT3730" i="18" s="1"/>
  <c r="AS3731" i="18"/>
  <c r="AT3731" i="18" s="1"/>
  <c r="AS3732" i="18"/>
  <c r="AT3732" i="18" s="1"/>
  <c r="AS3733" i="18"/>
  <c r="AT3733" i="18" s="1"/>
  <c r="AS3734" i="18"/>
  <c r="AT3734" i="18" s="1"/>
  <c r="AS3735" i="18"/>
  <c r="AT3735" i="18" s="1"/>
  <c r="AS3736" i="18"/>
  <c r="AT3736" i="18" s="1"/>
  <c r="AS3737" i="18"/>
  <c r="AT3737" i="18" s="1"/>
  <c r="AS3738" i="18"/>
  <c r="AT3738" i="18" s="1"/>
  <c r="AS3739" i="18"/>
  <c r="AT3739" i="18" s="1"/>
  <c r="AS3740" i="18"/>
  <c r="AT3740" i="18" s="1"/>
  <c r="AS3741" i="18"/>
  <c r="AT3741" i="18" s="1"/>
  <c r="AS3742" i="18"/>
  <c r="AT3742" i="18" s="1"/>
  <c r="AS3743" i="18"/>
  <c r="AT3743" i="18" s="1"/>
  <c r="AS3744" i="18"/>
  <c r="AT3744" i="18" s="1"/>
  <c r="AS3745" i="18"/>
  <c r="AT3745" i="18" s="1"/>
  <c r="AS3746" i="18"/>
  <c r="AT3746" i="18" s="1"/>
  <c r="AS3747" i="18"/>
  <c r="AT3747" i="18" s="1"/>
  <c r="AS3748" i="18"/>
  <c r="AT3748" i="18" s="1"/>
  <c r="AS3749" i="18"/>
  <c r="AT3749" i="18" s="1"/>
  <c r="AS3750" i="18"/>
  <c r="AT3750" i="18" s="1"/>
  <c r="AS3751" i="18"/>
  <c r="AT3751" i="18" s="1"/>
  <c r="AS3752" i="18"/>
  <c r="AT3752" i="18" s="1"/>
  <c r="AS3753" i="18"/>
  <c r="AT3753" i="18" s="1"/>
  <c r="AS3754" i="18"/>
  <c r="AT3754" i="18" s="1"/>
  <c r="AS3755" i="18"/>
  <c r="AT3755" i="18" s="1"/>
  <c r="AS3756" i="18"/>
  <c r="AT3756" i="18" s="1"/>
  <c r="AS3757" i="18"/>
  <c r="AT3757" i="18" s="1"/>
  <c r="AS3758" i="18"/>
  <c r="AT3758" i="18" s="1"/>
  <c r="AS3759" i="18"/>
  <c r="AT3759" i="18" s="1"/>
  <c r="AS3760" i="18"/>
  <c r="AT3760" i="18" s="1"/>
  <c r="AS3761" i="18"/>
  <c r="AT3761" i="18" s="1"/>
  <c r="AS3762" i="18"/>
  <c r="AT3762" i="18" s="1"/>
  <c r="AS3763" i="18"/>
  <c r="AT3763" i="18" s="1"/>
  <c r="AS3764" i="18"/>
  <c r="AT3764" i="18" s="1"/>
  <c r="AS3765" i="18"/>
  <c r="AT3765" i="18" s="1"/>
  <c r="AS3766" i="18"/>
  <c r="AT3766" i="18" s="1"/>
  <c r="AS3767" i="18"/>
  <c r="AT3767" i="18" s="1"/>
  <c r="AS3768" i="18"/>
  <c r="AT3768" i="18" s="1"/>
  <c r="AS3769" i="18"/>
  <c r="AT3769" i="18" s="1"/>
  <c r="AS3770" i="18"/>
  <c r="AT3770" i="18" s="1"/>
  <c r="AS3771" i="18"/>
  <c r="AT3771" i="18" s="1"/>
  <c r="AS3772" i="18"/>
  <c r="AT3772" i="18" s="1"/>
  <c r="AS3773" i="18"/>
  <c r="AT3773" i="18" s="1"/>
  <c r="AS3774" i="18"/>
  <c r="AT3774" i="18" s="1"/>
  <c r="AS3775" i="18"/>
  <c r="AT3775" i="18" s="1"/>
  <c r="AS3776" i="18"/>
  <c r="AT3776" i="18" s="1"/>
  <c r="AS3777" i="18"/>
  <c r="AT3777" i="18" s="1"/>
  <c r="AS3778" i="18"/>
  <c r="AT3778" i="18" s="1"/>
  <c r="AS3779" i="18"/>
  <c r="AT3779" i="18" s="1"/>
  <c r="AS3780" i="18"/>
  <c r="AT3780" i="18" s="1"/>
  <c r="AS3781" i="18"/>
  <c r="AT3781" i="18" s="1"/>
  <c r="AS3782" i="18"/>
  <c r="AT3782" i="18" s="1"/>
  <c r="AS3783" i="18"/>
  <c r="AT3783" i="18" s="1"/>
  <c r="AS3784" i="18"/>
  <c r="AT3784" i="18" s="1"/>
  <c r="AS3785" i="18"/>
  <c r="AT3785" i="18" s="1"/>
  <c r="AS3786" i="18"/>
  <c r="AT3786" i="18" s="1"/>
  <c r="AS3787" i="18"/>
  <c r="AT3787" i="18" s="1"/>
  <c r="AS3788" i="18"/>
  <c r="AT3788" i="18" s="1"/>
  <c r="AS3789" i="18"/>
  <c r="AT3789" i="18" s="1"/>
  <c r="AS3790" i="18"/>
  <c r="AT3790" i="18" s="1"/>
  <c r="AS3791" i="18"/>
  <c r="AT3791" i="18" s="1"/>
  <c r="AS3792" i="18"/>
  <c r="AT3792" i="18" s="1"/>
  <c r="AS3793" i="18"/>
  <c r="AT3793" i="18" s="1"/>
  <c r="AS3794" i="18"/>
  <c r="AT3794" i="18" s="1"/>
  <c r="AS3795" i="18"/>
  <c r="AT3795" i="18" s="1"/>
  <c r="AS3796" i="18"/>
  <c r="AT3796" i="18" s="1"/>
  <c r="AS3797" i="18"/>
  <c r="AT3797" i="18" s="1"/>
  <c r="AS3798" i="18"/>
  <c r="AT3798" i="18" s="1"/>
  <c r="AS3799" i="18"/>
  <c r="AT3799" i="18" s="1"/>
  <c r="AS3800" i="18"/>
  <c r="AT3800" i="18" s="1"/>
  <c r="AS3801" i="18"/>
  <c r="AT3801" i="18" s="1"/>
  <c r="AS3802" i="18"/>
  <c r="AT3802" i="18" s="1"/>
  <c r="AS3803" i="18"/>
  <c r="AT3803" i="18" s="1"/>
  <c r="AS3804" i="18"/>
  <c r="AT3804" i="18" s="1"/>
  <c r="AS3805" i="18"/>
  <c r="AT3805" i="18" s="1"/>
  <c r="AS3806" i="18"/>
  <c r="AT3806" i="18" s="1"/>
  <c r="AS3807" i="18"/>
  <c r="AT3807" i="18" s="1"/>
  <c r="AS3808" i="18"/>
  <c r="AT3808" i="18" s="1"/>
  <c r="AS3809" i="18"/>
  <c r="AT3809" i="18" s="1"/>
  <c r="AS3810" i="18"/>
  <c r="AT3810" i="18" s="1"/>
  <c r="AS3811" i="18"/>
  <c r="AT3811" i="18" s="1"/>
  <c r="AS3812" i="18"/>
  <c r="AT3812" i="18" s="1"/>
  <c r="AS3813" i="18"/>
  <c r="AT3813" i="18" s="1"/>
  <c r="AS3814" i="18"/>
  <c r="AT3814" i="18" s="1"/>
  <c r="AS3815" i="18"/>
  <c r="AT3815" i="18" s="1"/>
  <c r="AS3816" i="18"/>
  <c r="AT3816" i="18" s="1"/>
  <c r="AS3817" i="18"/>
  <c r="AT3817" i="18" s="1"/>
  <c r="AS3818" i="18"/>
  <c r="AT3818" i="18" s="1"/>
  <c r="AS3819" i="18"/>
  <c r="AT3819" i="18" s="1"/>
  <c r="AS3820" i="18"/>
  <c r="AT3820" i="18" s="1"/>
  <c r="AS3821" i="18"/>
  <c r="AT3821" i="18" s="1"/>
  <c r="AS3822" i="18"/>
  <c r="AT3822" i="18" s="1"/>
  <c r="AS3823" i="18"/>
  <c r="AT3823" i="18" s="1"/>
  <c r="AS3824" i="18"/>
  <c r="AT3824" i="18" s="1"/>
  <c r="AS3825" i="18"/>
  <c r="AT3825" i="18" s="1"/>
  <c r="AS3826" i="18"/>
  <c r="AT3826" i="18" s="1"/>
  <c r="AS3827" i="18"/>
  <c r="AT3827" i="18" s="1"/>
  <c r="AS3828" i="18"/>
  <c r="AT3828" i="18" s="1"/>
  <c r="AS3829" i="18"/>
  <c r="AT3829" i="18" s="1"/>
  <c r="AS3830" i="18"/>
  <c r="AT3830" i="18" s="1"/>
  <c r="AS3831" i="18"/>
  <c r="AT3831" i="18" s="1"/>
  <c r="AS3832" i="18"/>
  <c r="AT3832" i="18" s="1"/>
  <c r="AS3833" i="18"/>
  <c r="AT3833" i="18" s="1"/>
  <c r="AS3834" i="18"/>
  <c r="AT3834" i="18" s="1"/>
  <c r="AS3835" i="18"/>
  <c r="AT3835" i="18" s="1"/>
  <c r="AS3836" i="18"/>
  <c r="AT3836" i="18" s="1"/>
  <c r="AS3837" i="18"/>
  <c r="AT3837" i="18" s="1"/>
  <c r="AS3838" i="18"/>
  <c r="AT3838" i="18" s="1"/>
  <c r="AS3839" i="18"/>
  <c r="AT3839" i="18" s="1"/>
  <c r="AS3840" i="18"/>
  <c r="AT3840" i="18" s="1"/>
  <c r="AS3841" i="18"/>
  <c r="AT3841" i="18" s="1"/>
  <c r="AS3842" i="18"/>
  <c r="AT3842" i="18" s="1"/>
  <c r="AS3843" i="18"/>
  <c r="AT3843" i="18" s="1"/>
  <c r="AS3844" i="18"/>
  <c r="AT3844" i="18" s="1"/>
  <c r="AS3845" i="18"/>
  <c r="AT3845" i="18" s="1"/>
  <c r="AS3846" i="18"/>
  <c r="AT3846" i="18" s="1"/>
  <c r="AS3847" i="18"/>
  <c r="AT3847" i="18" s="1"/>
  <c r="AS3848" i="18"/>
  <c r="AT3848" i="18" s="1"/>
  <c r="AS3849" i="18"/>
  <c r="AT3849" i="18" s="1"/>
  <c r="AS3850" i="18"/>
  <c r="AT3850" i="18" s="1"/>
  <c r="AS3851" i="18"/>
  <c r="AT3851" i="18" s="1"/>
  <c r="AS3852" i="18"/>
  <c r="AT3852" i="18" s="1"/>
  <c r="AS3853" i="18"/>
  <c r="AT3853" i="18" s="1"/>
  <c r="AS3854" i="18"/>
  <c r="AT3854" i="18" s="1"/>
  <c r="AS3855" i="18"/>
  <c r="AT3855" i="18" s="1"/>
  <c r="AS3856" i="18"/>
  <c r="AT3856" i="18" s="1"/>
  <c r="AS3857" i="18"/>
  <c r="AT3857" i="18" s="1"/>
  <c r="AS3858" i="18"/>
  <c r="AT3858" i="18" s="1"/>
  <c r="AS3859" i="18"/>
  <c r="AT3859" i="18" s="1"/>
  <c r="AS3860" i="18"/>
  <c r="AT3860" i="18" s="1"/>
  <c r="AS3861" i="18"/>
  <c r="AT3861" i="18" s="1"/>
  <c r="AS3862" i="18"/>
  <c r="AT3862" i="18" s="1"/>
  <c r="AS3863" i="18"/>
  <c r="AT3863" i="18" s="1"/>
  <c r="AS3864" i="18"/>
  <c r="AT3864" i="18" s="1"/>
  <c r="AS3865" i="18"/>
  <c r="AT3865" i="18" s="1"/>
  <c r="AS3866" i="18"/>
  <c r="AT3866" i="18" s="1"/>
  <c r="AS3867" i="18"/>
  <c r="AT3867" i="18" s="1"/>
  <c r="AS3868" i="18"/>
  <c r="AT3868" i="18" s="1"/>
  <c r="AS3869" i="18"/>
  <c r="AT3869" i="18" s="1"/>
  <c r="AS3870" i="18"/>
  <c r="AT3870" i="18" s="1"/>
  <c r="AS3871" i="18"/>
  <c r="AT3871" i="18" s="1"/>
  <c r="AS3872" i="18"/>
  <c r="AT3872" i="18" s="1"/>
  <c r="AS3873" i="18"/>
  <c r="AT3873" i="18" s="1"/>
  <c r="AS3874" i="18"/>
  <c r="AT3874" i="18" s="1"/>
  <c r="AS3875" i="18"/>
  <c r="AT3875" i="18" s="1"/>
  <c r="AS3876" i="18"/>
  <c r="AT3876" i="18" s="1"/>
  <c r="AS3877" i="18"/>
  <c r="AT3877" i="18" s="1"/>
  <c r="AS3878" i="18"/>
  <c r="AT3878" i="18" s="1"/>
  <c r="AS3879" i="18"/>
  <c r="AT3879" i="18" s="1"/>
  <c r="AS3880" i="18"/>
  <c r="AT3880" i="18" s="1"/>
  <c r="AS3881" i="18"/>
  <c r="AT3881" i="18" s="1"/>
  <c r="AS3882" i="18"/>
  <c r="AT3882" i="18" s="1"/>
  <c r="AS3883" i="18"/>
  <c r="AT3883" i="18" s="1"/>
  <c r="AS3884" i="18"/>
  <c r="AT3884" i="18" s="1"/>
  <c r="AS3885" i="18"/>
  <c r="AT3885" i="18" s="1"/>
  <c r="AS3886" i="18"/>
  <c r="AT3886" i="18" s="1"/>
  <c r="AS3887" i="18"/>
  <c r="AT3887" i="18" s="1"/>
  <c r="AS3888" i="18"/>
  <c r="AT3888" i="18" s="1"/>
  <c r="AS3889" i="18"/>
  <c r="AT3889" i="18" s="1"/>
  <c r="AS3890" i="18"/>
  <c r="AT3890" i="18" s="1"/>
  <c r="AS3891" i="18"/>
  <c r="AT3891" i="18" s="1"/>
  <c r="AS3892" i="18"/>
  <c r="AT3892" i="18" s="1"/>
  <c r="AS3893" i="18"/>
  <c r="AT3893" i="18" s="1"/>
  <c r="AS3894" i="18"/>
  <c r="AT3894" i="18" s="1"/>
  <c r="AS3895" i="18"/>
  <c r="AT3895" i="18" s="1"/>
  <c r="AS3896" i="18"/>
  <c r="AT3896" i="18" s="1"/>
  <c r="AS3897" i="18"/>
  <c r="AT3897" i="18" s="1"/>
  <c r="AS3898" i="18"/>
  <c r="AT3898" i="18" s="1"/>
  <c r="AS3899" i="18"/>
  <c r="AT3899" i="18" s="1"/>
  <c r="AS3900" i="18"/>
  <c r="AT3900" i="18" s="1"/>
  <c r="AS3901" i="18"/>
  <c r="AT3901" i="18" s="1"/>
  <c r="AS3902" i="18"/>
  <c r="AT3902" i="18" s="1"/>
  <c r="AS3903" i="18"/>
  <c r="AT3903" i="18" s="1"/>
  <c r="AS3904" i="18"/>
  <c r="AT3904" i="18" s="1"/>
  <c r="AS3905" i="18"/>
  <c r="AT3905" i="18" s="1"/>
  <c r="AS3906" i="18"/>
  <c r="AT3906" i="18" s="1"/>
  <c r="AS3907" i="18"/>
  <c r="AT3907" i="18" s="1"/>
  <c r="AS3908" i="18"/>
  <c r="AT3908" i="18" s="1"/>
  <c r="AS3909" i="18"/>
  <c r="AT3909" i="18" s="1"/>
  <c r="AS3910" i="18"/>
  <c r="AT3910" i="18" s="1"/>
  <c r="AS3911" i="18"/>
  <c r="AT3911" i="18" s="1"/>
  <c r="AS3912" i="18"/>
  <c r="AT3912" i="18" s="1"/>
  <c r="AS3913" i="18"/>
  <c r="AT3913" i="18" s="1"/>
  <c r="AS3914" i="18"/>
  <c r="AT3914" i="18" s="1"/>
  <c r="AS3915" i="18"/>
  <c r="AT3915" i="18" s="1"/>
  <c r="AS3916" i="18"/>
  <c r="AT3916" i="18" s="1"/>
  <c r="AS3917" i="18"/>
  <c r="AT3917" i="18" s="1"/>
  <c r="AS3918" i="18"/>
  <c r="AT3918" i="18" s="1"/>
  <c r="AS3919" i="18"/>
  <c r="AT3919" i="18" s="1"/>
  <c r="AS3920" i="18"/>
  <c r="AT3920" i="18" s="1"/>
  <c r="AS3921" i="18"/>
  <c r="AT3921" i="18" s="1"/>
  <c r="AS3922" i="18"/>
  <c r="AT3922" i="18" s="1"/>
  <c r="AS3923" i="18"/>
  <c r="AT3923" i="18" s="1"/>
  <c r="AS3924" i="18"/>
  <c r="AT3924" i="18" s="1"/>
  <c r="AS3925" i="18"/>
  <c r="AT3925" i="18" s="1"/>
  <c r="AS3926" i="18"/>
  <c r="AT3926" i="18" s="1"/>
  <c r="AS3927" i="18"/>
  <c r="AT3927" i="18" s="1"/>
  <c r="AS3928" i="18"/>
  <c r="AT3928" i="18" s="1"/>
  <c r="AS3929" i="18"/>
  <c r="AT3929" i="18" s="1"/>
  <c r="AS3930" i="18"/>
  <c r="AT3930" i="18" s="1"/>
  <c r="AS3931" i="18"/>
  <c r="AT3931" i="18" s="1"/>
  <c r="AS3932" i="18"/>
  <c r="AT3932" i="18" s="1"/>
  <c r="AS3933" i="18"/>
  <c r="AT3933" i="18" s="1"/>
  <c r="AS3934" i="18"/>
  <c r="AT3934" i="18" s="1"/>
  <c r="AS3935" i="18"/>
  <c r="AT3935" i="18" s="1"/>
  <c r="AS3936" i="18"/>
  <c r="AT3936" i="18" s="1"/>
  <c r="AS3937" i="18"/>
  <c r="AT3937" i="18" s="1"/>
  <c r="AS3938" i="18"/>
  <c r="AT3938" i="18" s="1"/>
  <c r="AS3939" i="18"/>
  <c r="AT3939" i="18" s="1"/>
  <c r="AS3940" i="18"/>
  <c r="AT3940" i="18" s="1"/>
  <c r="AS3941" i="18"/>
  <c r="AT3941" i="18" s="1"/>
  <c r="AS3942" i="18"/>
  <c r="AT3942" i="18" s="1"/>
  <c r="AS3943" i="18"/>
  <c r="AT3943" i="18" s="1"/>
  <c r="AS3944" i="18"/>
  <c r="AT3944" i="18" s="1"/>
  <c r="AS3945" i="18"/>
  <c r="AT3945" i="18" s="1"/>
  <c r="AS3946" i="18"/>
  <c r="AT3946" i="18" s="1"/>
  <c r="AS3947" i="18"/>
  <c r="AT3947" i="18" s="1"/>
  <c r="AS3948" i="18"/>
  <c r="AT3948" i="18" s="1"/>
  <c r="AS3949" i="18"/>
  <c r="AT3949" i="18" s="1"/>
  <c r="AS3950" i="18"/>
  <c r="AT3950" i="18" s="1"/>
  <c r="AS3951" i="18"/>
  <c r="AT3951" i="18" s="1"/>
  <c r="AS3952" i="18"/>
  <c r="AT3952" i="18" s="1"/>
  <c r="AS3953" i="18"/>
  <c r="AT3953" i="18" s="1"/>
  <c r="AS3954" i="18"/>
  <c r="AT3954" i="18" s="1"/>
  <c r="AS3955" i="18"/>
  <c r="AT3955" i="18" s="1"/>
  <c r="AS3956" i="18"/>
  <c r="AT3956" i="18" s="1"/>
  <c r="AS3957" i="18"/>
  <c r="AT3957" i="18" s="1"/>
  <c r="AS3958" i="18"/>
  <c r="AT3958" i="18" s="1"/>
  <c r="AS3959" i="18"/>
  <c r="AT3959" i="18" s="1"/>
  <c r="AS3960" i="18"/>
  <c r="AT3960" i="18" s="1"/>
  <c r="AS3961" i="18"/>
  <c r="AT3961" i="18" s="1"/>
  <c r="AS3962" i="18"/>
  <c r="AT3962" i="18" s="1"/>
  <c r="AS3963" i="18"/>
  <c r="AT3963" i="18" s="1"/>
  <c r="AS3964" i="18"/>
  <c r="AT3964" i="18" s="1"/>
  <c r="AS3965" i="18"/>
  <c r="AT3965" i="18" s="1"/>
  <c r="AS3966" i="18"/>
  <c r="AT3966" i="18" s="1"/>
  <c r="AS3967" i="18"/>
  <c r="AT3967" i="18" s="1"/>
  <c r="AS3968" i="18"/>
  <c r="AT3968" i="18" s="1"/>
  <c r="AS3969" i="18"/>
  <c r="AT3969" i="18" s="1"/>
  <c r="AS3970" i="18"/>
  <c r="AT3970" i="18" s="1"/>
  <c r="AS3971" i="18"/>
  <c r="AT3971" i="18" s="1"/>
  <c r="AS3972" i="18"/>
  <c r="AT3972" i="18" s="1"/>
  <c r="AS3973" i="18"/>
  <c r="AT3973" i="18" s="1"/>
  <c r="AS3974" i="18"/>
  <c r="AT3974" i="18" s="1"/>
  <c r="AS3975" i="18"/>
  <c r="AT3975" i="18" s="1"/>
  <c r="AS3976" i="18"/>
  <c r="AT3976" i="18" s="1"/>
  <c r="AS3977" i="18"/>
  <c r="AT3977" i="18" s="1"/>
  <c r="AS3978" i="18"/>
  <c r="AT3978" i="18" s="1"/>
  <c r="AS3979" i="18"/>
  <c r="AT3979" i="18" s="1"/>
  <c r="AS3980" i="18"/>
  <c r="AT3980" i="18" s="1"/>
  <c r="AS3981" i="18"/>
  <c r="AT3981" i="18" s="1"/>
  <c r="AS3982" i="18"/>
  <c r="AT3982" i="18" s="1"/>
  <c r="AS3983" i="18"/>
  <c r="AT3983" i="18" s="1"/>
  <c r="AS3984" i="18"/>
  <c r="AT3984" i="18" s="1"/>
  <c r="AS3985" i="18"/>
  <c r="AT3985" i="18" s="1"/>
  <c r="AS3986" i="18"/>
  <c r="AT3986" i="18" s="1"/>
  <c r="AS3987" i="18"/>
  <c r="AT3987" i="18" s="1"/>
  <c r="AS3988" i="18"/>
  <c r="AT3988" i="18" s="1"/>
  <c r="AS3989" i="18"/>
  <c r="AT3989" i="18" s="1"/>
  <c r="AS3990" i="18"/>
  <c r="AT3990" i="18" s="1"/>
  <c r="AS3991" i="18"/>
  <c r="AT3991" i="18" s="1"/>
  <c r="AS3992" i="18"/>
  <c r="AT3992" i="18" s="1"/>
  <c r="AS3993" i="18"/>
  <c r="AT3993" i="18" s="1"/>
  <c r="AS3994" i="18"/>
  <c r="AT3994" i="18" s="1"/>
  <c r="AS3995" i="18"/>
  <c r="AT3995" i="18" s="1"/>
  <c r="AS3996" i="18"/>
  <c r="AT3996" i="18" s="1"/>
  <c r="AS3997" i="18"/>
  <c r="AT3997" i="18" s="1"/>
  <c r="AS3998" i="18"/>
  <c r="AT3998" i="18" s="1"/>
  <c r="AS3999" i="18"/>
  <c r="AT3999" i="18" s="1"/>
  <c r="AS4000" i="18"/>
  <c r="AT4000" i="18" s="1"/>
  <c r="AS4001" i="18"/>
  <c r="AT4001" i="18" s="1"/>
  <c r="AS4002" i="18"/>
  <c r="AT4002" i="18" s="1"/>
  <c r="AS4003" i="18"/>
  <c r="AT4003" i="18" s="1"/>
  <c r="AS4004" i="18"/>
  <c r="AT4004" i="18" s="1"/>
  <c r="AS4005" i="18"/>
  <c r="AT4005" i="18" s="1"/>
  <c r="AS4006" i="18"/>
  <c r="AT4006" i="18" s="1"/>
  <c r="AS4007" i="18"/>
  <c r="AT4007" i="18" s="1"/>
  <c r="AS4008" i="18"/>
  <c r="AT4008" i="18" s="1"/>
  <c r="AS4009" i="18"/>
  <c r="AT4009" i="18" s="1"/>
  <c r="AS4010" i="18"/>
  <c r="AT4010" i="18" s="1"/>
  <c r="AS4011" i="18"/>
  <c r="AT4011" i="18" s="1"/>
  <c r="AS4012" i="18"/>
  <c r="AT4012" i="18" s="1"/>
  <c r="AS4013" i="18"/>
  <c r="AT4013" i="18" s="1"/>
  <c r="AS4014" i="18"/>
  <c r="AT4014" i="18" s="1"/>
  <c r="AS4015" i="18"/>
  <c r="AT4015" i="18" s="1"/>
  <c r="AS4016" i="18"/>
  <c r="AT4016" i="18" s="1"/>
  <c r="AS4017" i="18"/>
  <c r="AT4017" i="18" s="1"/>
  <c r="AS4018" i="18"/>
  <c r="AT4018" i="18" s="1"/>
  <c r="AS4019" i="18"/>
  <c r="AT4019" i="18" s="1"/>
  <c r="AS4020" i="18"/>
  <c r="AT4020" i="18" s="1"/>
  <c r="AS4021" i="18"/>
  <c r="AT4021" i="18" s="1"/>
  <c r="AS4022" i="18"/>
  <c r="AT4022" i="18" s="1"/>
  <c r="AS4023" i="18"/>
  <c r="AT4023" i="18" s="1"/>
  <c r="AS4024" i="18"/>
  <c r="AT4024" i="18" s="1"/>
  <c r="AS4025" i="18"/>
  <c r="AT4025" i="18" s="1"/>
  <c r="AS4026" i="18"/>
  <c r="AT4026" i="18" s="1"/>
  <c r="AS4027" i="18"/>
  <c r="AT4027" i="18" s="1"/>
  <c r="AS4028" i="18"/>
  <c r="AT4028" i="18" s="1"/>
  <c r="AS4029" i="18"/>
  <c r="AT4029" i="18" s="1"/>
  <c r="AS4030" i="18"/>
  <c r="AT4030" i="18" s="1"/>
  <c r="AS4031" i="18"/>
  <c r="AT4031" i="18" s="1"/>
  <c r="AS4032" i="18"/>
  <c r="AT4032" i="18" s="1"/>
  <c r="AS4033" i="18"/>
  <c r="AT4033" i="18" s="1"/>
  <c r="AS4034" i="18"/>
  <c r="AT4034" i="18" s="1"/>
  <c r="AS4035" i="18"/>
  <c r="AT4035" i="18" s="1"/>
  <c r="AS4036" i="18"/>
  <c r="AT4036" i="18" s="1"/>
  <c r="AS4037" i="18"/>
  <c r="AT4037" i="18" s="1"/>
  <c r="AS4038" i="18"/>
  <c r="AT4038" i="18" s="1"/>
  <c r="AS4039" i="18"/>
  <c r="AT4039" i="18" s="1"/>
  <c r="AS4040" i="18"/>
  <c r="AT4040" i="18" s="1"/>
  <c r="AS4041" i="18"/>
  <c r="AT4041" i="18" s="1"/>
  <c r="AS4042" i="18"/>
  <c r="AT4042" i="18" s="1"/>
  <c r="AS4043" i="18"/>
  <c r="AT4043" i="18" s="1"/>
  <c r="AS4044" i="18"/>
  <c r="AT4044" i="18" s="1"/>
  <c r="AS4045" i="18"/>
  <c r="AT4045" i="18" s="1"/>
  <c r="AS4046" i="18"/>
  <c r="AT4046" i="18" s="1"/>
  <c r="AS4047" i="18"/>
  <c r="AT4047" i="18" s="1"/>
  <c r="AS4048" i="18"/>
  <c r="AT4048" i="18" s="1"/>
  <c r="AS4049" i="18"/>
  <c r="AT4049" i="18" s="1"/>
  <c r="AS4050" i="18"/>
  <c r="AT4050" i="18" s="1"/>
  <c r="AS4051" i="18"/>
  <c r="AT4051" i="18" s="1"/>
  <c r="AS4052" i="18"/>
  <c r="AT4052" i="18" s="1"/>
  <c r="AS4053" i="18"/>
  <c r="AT4053" i="18" s="1"/>
  <c r="AS4054" i="18"/>
  <c r="AT4054" i="18" s="1"/>
  <c r="AS4055" i="18"/>
  <c r="AT4055" i="18" s="1"/>
  <c r="AS4056" i="18"/>
  <c r="AT4056" i="18" s="1"/>
  <c r="AS4057" i="18"/>
  <c r="AT4057" i="18" s="1"/>
  <c r="AS4058" i="18"/>
  <c r="AT4058" i="18" s="1"/>
  <c r="AS4059" i="18"/>
  <c r="AT4059" i="18" s="1"/>
  <c r="AS4060" i="18"/>
  <c r="AT4060" i="18" s="1"/>
  <c r="AS4061" i="18"/>
  <c r="AT4061" i="18" s="1"/>
  <c r="AS4062" i="18"/>
  <c r="AT4062" i="18" s="1"/>
  <c r="AS4063" i="18"/>
  <c r="AT4063" i="18" s="1"/>
  <c r="AS4064" i="18"/>
  <c r="AT4064" i="18" s="1"/>
  <c r="AS4065" i="18"/>
  <c r="AT4065" i="18" s="1"/>
  <c r="AS4066" i="18"/>
  <c r="AT4066" i="18" s="1"/>
  <c r="AS4067" i="18"/>
  <c r="AT4067" i="18" s="1"/>
  <c r="AS4068" i="18"/>
  <c r="AT4068" i="18" s="1"/>
  <c r="AS4069" i="18"/>
  <c r="AT4069" i="18" s="1"/>
  <c r="AS4070" i="18"/>
  <c r="AT4070" i="18" s="1"/>
  <c r="AS4071" i="18"/>
  <c r="AT4071" i="18" s="1"/>
  <c r="AS4072" i="18"/>
  <c r="AT4072" i="18" s="1"/>
  <c r="AS4073" i="18"/>
  <c r="AT4073" i="18" s="1"/>
  <c r="AS4074" i="18"/>
  <c r="AT4074" i="18" s="1"/>
  <c r="AS4075" i="18"/>
  <c r="AT4075" i="18" s="1"/>
  <c r="AS4076" i="18"/>
  <c r="AT4076" i="18" s="1"/>
  <c r="AS4077" i="18"/>
  <c r="AT4077" i="18" s="1"/>
  <c r="AS4078" i="18"/>
  <c r="AT4078" i="18" s="1"/>
  <c r="AS4079" i="18"/>
  <c r="AT4079" i="18" s="1"/>
  <c r="AS4080" i="18"/>
  <c r="AT4080" i="18" s="1"/>
  <c r="AS4081" i="18"/>
  <c r="AT4081" i="18" s="1"/>
  <c r="AS4082" i="18"/>
  <c r="AT4082" i="18" s="1"/>
  <c r="AS4083" i="18"/>
  <c r="AT4083" i="18" s="1"/>
  <c r="AS4084" i="18"/>
  <c r="AT4084" i="18" s="1"/>
  <c r="AS4085" i="18"/>
  <c r="AT4085" i="18" s="1"/>
  <c r="AS4086" i="18"/>
  <c r="AT4086" i="18" s="1"/>
  <c r="AS4087" i="18"/>
  <c r="AT4087" i="18" s="1"/>
  <c r="AS4088" i="18"/>
  <c r="AT4088" i="18" s="1"/>
  <c r="AS4089" i="18"/>
  <c r="AT4089" i="18" s="1"/>
  <c r="AS4090" i="18"/>
  <c r="AT4090" i="18" s="1"/>
  <c r="AS4091" i="18"/>
  <c r="AT4091" i="18" s="1"/>
  <c r="AS4092" i="18"/>
  <c r="AT4092" i="18" s="1"/>
  <c r="AS4093" i="18"/>
  <c r="AT4093" i="18" s="1"/>
  <c r="AS4094" i="18"/>
  <c r="AT4094" i="18" s="1"/>
  <c r="AS4095" i="18"/>
  <c r="AT4095" i="18" s="1"/>
  <c r="AS4096" i="18"/>
  <c r="AT4096" i="18" s="1"/>
  <c r="AS4097" i="18"/>
  <c r="AT4097" i="18" s="1"/>
  <c r="AS4098" i="18"/>
  <c r="AT4098" i="18" s="1"/>
  <c r="AS4099" i="18"/>
  <c r="AT4099" i="18" s="1"/>
  <c r="AS4100" i="18"/>
  <c r="AT4100" i="18" s="1"/>
  <c r="AS4101" i="18"/>
  <c r="AT4101" i="18" s="1"/>
  <c r="AS4102" i="18"/>
  <c r="AT4102" i="18" s="1"/>
  <c r="AS4103" i="18"/>
  <c r="AT4103" i="18" s="1"/>
  <c r="AS4104" i="18"/>
  <c r="AT4104" i="18" s="1"/>
  <c r="AS4105" i="18"/>
  <c r="AT4105" i="18" s="1"/>
  <c r="AS4106" i="18"/>
  <c r="AT4106" i="18" s="1"/>
  <c r="AS4107" i="18"/>
  <c r="AT4107" i="18" s="1"/>
  <c r="AS4108" i="18"/>
  <c r="AT4108" i="18" s="1"/>
  <c r="AS4109" i="18"/>
  <c r="AT4109" i="18" s="1"/>
  <c r="AS4110" i="18"/>
  <c r="AT4110" i="18" s="1"/>
  <c r="AS4111" i="18"/>
  <c r="AT4111" i="18" s="1"/>
  <c r="AS4112" i="18"/>
  <c r="AT4112" i="18" s="1"/>
  <c r="AS4113" i="18"/>
  <c r="AT4113" i="18" s="1"/>
  <c r="AS4114" i="18"/>
  <c r="AT4114" i="18" s="1"/>
  <c r="AS4115" i="18"/>
  <c r="AT4115" i="18" s="1"/>
  <c r="AS4116" i="18"/>
  <c r="AT4116" i="18" s="1"/>
  <c r="AS4117" i="18"/>
  <c r="AT4117" i="18" s="1"/>
  <c r="AS4118" i="18"/>
  <c r="AT4118" i="18" s="1"/>
  <c r="AS4119" i="18"/>
  <c r="AT4119" i="18" s="1"/>
  <c r="AS4120" i="18"/>
  <c r="AT4120" i="18" s="1"/>
  <c r="AS4121" i="18"/>
  <c r="AT4121" i="18" s="1"/>
  <c r="AS4122" i="18"/>
  <c r="AT4122" i="18" s="1"/>
  <c r="AS4123" i="18"/>
  <c r="AT4123" i="18" s="1"/>
  <c r="AS4124" i="18"/>
  <c r="AT4124" i="18" s="1"/>
  <c r="AS4125" i="18"/>
  <c r="AT4125" i="18" s="1"/>
  <c r="AS4126" i="18"/>
  <c r="AT4126" i="18" s="1"/>
  <c r="AS4127" i="18"/>
  <c r="AT4127" i="18" s="1"/>
  <c r="AS4128" i="18"/>
  <c r="AT4128" i="18" s="1"/>
  <c r="AS4129" i="18"/>
  <c r="AT4129" i="18" s="1"/>
  <c r="AS4130" i="18"/>
  <c r="AT4130" i="18" s="1"/>
  <c r="AS4131" i="18"/>
  <c r="AT4131" i="18" s="1"/>
  <c r="AS4132" i="18"/>
  <c r="AT4132" i="18" s="1"/>
  <c r="AS4133" i="18"/>
  <c r="AT4133" i="18" s="1"/>
  <c r="AS4134" i="18"/>
  <c r="AT4134" i="18" s="1"/>
  <c r="AS4135" i="18"/>
  <c r="AT4135" i="18" s="1"/>
  <c r="AS4136" i="18"/>
  <c r="AT4136" i="18" s="1"/>
  <c r="AS4137" i="18"/>
  <c r="AT4137" i="18" s="1"/>
  <c r="AS4138" i="18"/>
  <c r="AT4138" i="18" s="1"/>
  <c r="AS4139" i="18"/>
  <c r="AT4139" i="18" s="1"/>
  <c r="AS4140" i="18"/>
  <c r="AT4140" i="18" s="1"/>
  <c r="AS4141" i="18"/>
  <c r="AT4141" i="18" s="1"/>
  <c r="AS4142" i="18"/>
  <c r="AT4142" i="18" s="1"/>
  <c r="AS4143" i="18"/>
  <c r="AT4143" i="18" s="1"/>
  <c r="AS4144" i="18"/>
  <c r="AT4144" i="18" s="1"/>
  <c r="AS4145" i="18"/>
  <c r="AT4145" i="18" s="1"/>
  <c r="AS4146" i="18"/>
  <c r="AT4146" i="18" s="1"/>
  <c r="AS4147" i="18"/>
  <c r="AT4147" i="18" s="1"/>
  <c r="AS4148" i="18"/>
  <c r="AT4148" i="18" s="1"/>
  <c r="AS4149" i="18"/>
  <c r="AT4149" i="18" s="1"/>
  <c r="AS4150" i="18"/>
  <c r="AT4150" i="18" s="1"/>
  <c r="AS4151" i="18"/>
  <c r="AT4151" i="18" s="1"/>
  <c r="AS4152" i="18"/>
  <c r="AT4152" i="18" s="1"/>
  <c r="AS4153" i="18"/>
  <c r="AT4153" i="18" s="1"/>
  <c r="AS4154" i="18"/>
  <c r="AT4154" i="18" s="1"/>
  <c r="AS4155" i="18"/>
  <c r="AT4155" i="18" s="1"/>
  <c r="AS4156" i="18"/>
  <c r="AT4156" i="18" s="1"/>
  <c r="AS4157" i="18"/>
  <c r="AT4157" i="18" s="1"/>
  <c r="AS4158" i="18"/>
  <c r="AT4158" i="18" s="1"/>
  <c r="AS4159" i="18"/>
  <c r="AT4159" i="18" s="1"/>
  <c r="AS4160" i="18"/>
  <c r="AT4160" i="18" s="1"/>
  <c r="AS4161" i="18"/>
  <c r="AT4161" i="18" s="1"/>
  <c r="AS4162" i="18"/>
  <c r="AT4162" i="18" s="1"/>
  <c r="AS4163" i="18"/>
  <c r="AT4163" i="18" s="1"/>
  <c r="AS4164" i="18"/>
  <c r="AT4164" i="18" s="1"/>
  <c r="AS4165" i="18"/>
  <c r="AT4165" i="18" s="1"/>
  <c r="AS4166" i="18"/>
  <c r="AT4166" i="18" s="1"/>
  <c r="AS4167" i="18"/>
  <c r="AT4167" i="18" s="1"/>
  <c r="AS4168" i="18"/>
  <c r="AT4168" i="18" s="1"/>
  <c r="AS4169" i="18"/>
  <c r="AT4169" i="18" s="1"/>
  <c r="AS4170" i="18"/>
  <c r="AT4170" i="18" s="1"/>
  <c r="AS4171" i="18"/>
  <c r="AT4171" i="18" s="1"/>
  <c r="AS4172" i="18"/>
  <c r="AT4172" i="18" s="1"/>
  <c r="AS4173" i="18"/>
  <c r="AT4173" i="18" s="1"/>
  <c r="AS4174" i="18"/>
  <c r="AT4174" i="18" s="1"/>
  <c r="AS4175" i="18"/>
  <c r="AT4175" i="18" s="1"/>
  <c r="AS4176" i="18"/>
  <c r="AT4176" i="18" s="1"/>
  <c r="AS4177" i="18"/>
  <c r="AT4177" i="18" s="1"/>
  <c r="AS4178" i="18"/>
  <c r="AT4178" i="18" s="1"/>
  <c r="AS4179" i="18"/>
  <c r="AT4179" i="18" s="1"/>
  <c r="AS4180" i="18"/>
  <c r="AT4180" i="18" s="1"/>
  <c r="AS4181" i="18"/>
  <c r="AT4181" i="18" s="1"/>
  <c r="AS4182" i="18"/>
  <c r="AT4182" i="18" s="1"/>
  <c r="AS4183" i="18"/>
  <c r="AT4183" i="18" s="1"/>
  <c r="AS4184" i="18"/>
  <c r="AT4184" i="18" s="1"/>
  <c r="AS4185" i="18"/>
  <c r="AT4185" i="18" s="1"/>
  <c r="AS4186" i="18"/>
  <c r="AT4186" i="18" s="1"/>
  <c r="AS4187" i="18"/>
  <c r="AT4187" i="18" s="1"/>
  <c r="AS4188" i="18"/>
  <c r="AT4188" i="18" s="1"/>
  <c r="AS4189" i="18"/>
  <c r="AT4189" i="18" s="1"/>
  <c r="AS4190" i="18"/>
  <c r="AT4190" i="18" s="1"/>
  <c r="AS4191" i="18"/>
  <c r="AT4191" i="18" s="1"/>
  <c r="AS4192" i="18"/>
  <c r="AT4192" i="18" s="1"/>
  <c r="AS4193" i="18"/>
  <c r="AT4193" i="18" s="1"/>
  <c r="AS4194" i="18"/>
  <c r="AT4194" i="18" s="1"/>
  <c r="AS4195" i="18"/>
  <c r="AT4195" i="18" s="1"/>
  <c r="AS4196" i="18"/>
  <c r="AT4196" i="18" s="1"/>
  <c r="AS4197" i="18"/>
  <c r="AT4197" i="18" s="1"/>
  <c r="AS4198" i="18"/>
  <c r="AT4198" i="18" s="1"/>
  <c r="AS4199" i="18"/>
  <c r="AT4199" i="18" s="1"/>
  <c r="AS4200" i="18"/>
  <c r="AT4200" i="18" s="1"/>
  <c r="AS4201" i="18"/>
  <c r="AT4201" i="18" s="1"/>
  <c r="AS4202" i="18"/>
  <c r="AT4202" i="18" s="1"/>
  <c r="AS4203" i="18"/>
  <c r="AT4203" i="18" s="1"/>
  <c r="AS4204" i="18"/>
  <c r="AT4204" i="18" s="1"/>
  <c r="AS4205" i="18"/>
  <c r="AT4205" i="18" s="1"/>
  <c r="AS4206" i="18"/>
  <c r="AT4206" i="18" s="1"/>
  <c r="AS4207" i="18"/>
  <c r="AT4207" i="18" s="1"/>
  <c r="AS4208" i="18"/>
  <c r="AT4208" i="18" s="1"/>
  <c r="AS4209" i="18"/>
  <c r="AT4209" i="18" s="1"/>
  <c r="AS4210" i="18"/>
  <c r="AT4210" i="18" s="1"/>
  <c r="AS4211" i="18"/>
  <c r="AT4211" i="18" s="1"/>
  <c r="AS4212" i="18"/>
  <c r="AT4212" i="18" s="1"/>
  <c r="AS4213" i="18"/>
  <c r="AT4213" i="18" s="1"/>
  <c r="AS4214" i="18"/>
  <c r="AT4214" i="18" s="1"/>
  <c r="AS4215" i="18"/>
  <c r="AT4215" i="18" s="1"/>
  <c r="AS4216" i="18"/>
  <c r="AT4216" i="18" s="1"/>
  <c r="AS4217" i="18"/>
  <c r="AT4217" i="18" s="1"/>
  <c r="AS4218" i="18"/>
  <c r="AT4218" i="18" s="1"/>
  <c r="AS4219" i="18"/>
  <c r="AT4219" i="18" s="1"/>
  <c r="AS4220" i="18"/>
  <c r="AT4220" i="18" s="1"/>
  <c r="AS4221" i="18"/>
  <c r="AT4221" i="18" s="1"/>
  <c r="AS4222" i="18"/>
  <c r="AT4222" i="18" s="1"/>
  <c r="AS4223" i="18"/>
  <c r="AT4223" i="18" s="1"/>
  <c r="AS4224" i="18"/>
  <c r="AT4224" i="18" s="1"/>
  <c r="AS4225" i="18"/>
  <c r="AT4225" i="18" s="1"/>
  <c r="AS4226" i="18"/>
  <c r="AT4226" i="18" s="1"/>
  <c r="AS4227" i="18"/>
  <c r="AT4227" i="18" s="1"/>
  <c r="AS4228" i="18"/>
  <c r="AT4228" i="18" s="1"/>
  <c r="AS4229" i="18"/>
  <c r="AT4229" i="18" s="1"/>
  <c r="AS4230" i="18"/>
  <c r="AT4230" i="18" s="1"/>
  <c r="AS4231" i="18"/>
  <c r="AT4231" i="18" s="1"/>
  <c r="AS4232" i="18"/>
  <c r="AT4232" i="18" s="1"/>
  <c r="AS4233" i="18"/>
  <c r="AT4233" i="18" s="1"/>
  <c r="AS4234" i="18"/>
  <c r="AT4234" i="18" s="1"/>
  <c r="AS4235" i="18"/>
  <c r="AT4235" i="18" s="1"/>
  <c r="AS4236" i="18"/>
  <c r="AT4236" i="18" s="1"/>
  <c r="AS4237" i="18"/>
  <c r="AT4237" i="18" s="1"/>
  <c r="AS4238" i="18"/>
  <c r="AT4238" i="18" s="1"/>
  <c r="AS4239" i="18"/>
  <c r="AT4239" i="18" s="1"/>
  <c r="AS4240" i="18"/>
  <c r="AT4240" i="18" s="1"/>
  <c r="AS4241" i="18"/>
  <c r="AT4241" i="18" s="1"/>
  <c r="AS4242" i="18"/>
  <c r="AT4242" i="18" s="1"/>
  <c r="AS4243" i="18"/>
  <c r="AT4243" i="18" s="1"/>
  <c r="AS4244" i="18"/>
  <c r="AT4244" i="18" s="1"/>
  <c r="AS4245" i="18"/>
  <c r="AT4245" i="18" s="1"/>
  <c r="AS4246" i="18"/>
  <c r="AT4246" i="18" s="1"/>
  <c r="AS4247" i="18"/>
  <c r="AT4247" i="18" s="1"/>
  <c r="AS4248" i="18"/>
  <c r="AT4248" i="18" s="1"/>
  <c r="AS4249" i="18"/>
  <c r="AT4249" i="18" s="1"/>
  <c r="AS4250" i="18"/>
  <c r="AT4250" i="18" s="1"/>
  <c r="AS4251" i="18"/>
  <c r="AT4251" i="18" s="1"/>
  <c r="AS4252" i="18"/>
  <c r="AT4252" i="18" s="1"/>
  <c r="AS4253" i="18"/>
  <c r="AT4253" i="18" s="1"/>
  <c r="AS4254" i="18"/>
  <c r="AT4254" i="18" s="1"/>
  <c r="AS4255" i="18"/>
  <c r="AT4255" i="18" s="1"/>
  <c r="AS4256" i="18"/>
  <c r="AT4256" i="18" s="1"/>
  <c r="AS4257" i="18"/>
  <c r="AT4257" i="18" s="1"/>
  <c r="AS4258" i="18"/>
  <c r="AT4258" i="18" s="1"/>
  <c r="AS4259" i="18"/>
  <c r="AT4259" i="18" s="1"/>
  <c r="AS4260" i="18"/>
  <c r="AT4260" i="18" s="1"/>
  <c r="AS4261" i="18"/>
  <c r="AT4261" i="18" s="1"/>
  <c r="AS4262" i="18"/>
  <c r="AT4262" i="18" s="1"/>
  <c r="AS4263" i="18"/>
  <c r="AT4263" i="18" s="1"/>
  <c r="AS4264" i="18"/>
  <c r="AT4264" i="18" s="1"/>
  <c r="AS4265" i="18"/>
  <c r="AT4265" i="18" s="1"/>
  <c r="AS4266" i="18"/>
  <c r="AT4266" i="18" s="1"/>
  <c r="AS4267" i="18"/>
  <c r="AT4267" i="18" s="1"/>
  <c r="AS4268" i="18"/>
  <c r="AT4268" i="18" s="1"/>
  <c r="AS4269" i="18"/>
  <c r="AT4269" i="18" s="1"/>
  <c r="AS4270" i="18"/>
  <c r="AT4270" i="18" s="1"/>
  <c r="AS4271" i="18"/>
  <c r="AT4271" i="18" s="1"/>
  <c r="AS4272" i="18"/>
  <c r="AT4272" i="18" s="1"/>
  <c r="AS4273" i="18"/>
  <c r="AT4273" i="18" s="1"/>
  <c r="AS4274" i="18"/>
  <c r="AT4274" i="18" s="1"/>
  <c r="AS4275" i="18"/>
  <c r="AT4275" i="18" s="1"/>
  <c r="AS4276" i="18"/>
  <c r="AT4276" i="18" s="1"/>
  <c r="AS4277" i="18"/>
  <c r="AT4277" i="18" s="1"/>
  <c r="AS4278" i="18"/>
  <c r="AT4278" i="18" s="1"/>
  <c r="AS4279" i="18"/>
  <c r="AT4279" i="18" s="1"/>
  <c r="AS4280" i="18"/>
  <c r="AT4280" i="18" s="1"/>
  <c r="AS4281" i="18"/>
  <c r="AT4281" i="18" s="1"/>
  <c r="AS4282" i="18"/>
  <c r="AT4282" i="18" s="1"/>
  <c r="AS4283" i="18"/>
  <c r="AT4283" i="18" s="1"/>
  <c r="AS4284" i="18"/>
  <c r="AT4284" i="18" s="1"/>
  <c r="AS4285" i="18"/>
  <c r="AT4285" i="18" s="1"/>
  <c r="AS4286" i="18"/>
  <c r="AT4286" i="18" s="1"/>
  <c r="AS4287" i="18"/>
  <c r="AT4287" i="18" s="1"/>
  <c r="AS4288" i="18"/>
  <c r="AT4288" i="18" s="1"/>
  <c r="AS4289" i="18"/>
  <c r="AT4289" i="18" s="1"/>
  <c r="AS4290" i="18"/>
  <c r="AT4290" i="18" s="1"/>
  <c r="AS4291" i="18"/>
  <c r="AT4291" i="18" s="1"/>
  <c r="AS4292" i="18"/>
  <c r="AT4292" i="18" s="1"/>
  <c r="AS4293" i="18"/>
  <c r="AT4293" i="18" s="1"/>
  <c r="AS4294" i="18"/>
  <c r="AT4294" i="18" s="1"/>
  <c r="AS4295" i="18"/>
  <c r="AT4295" i="18" s="1"/>
  <c r="AS4296" i="18"/>
  <c r="AT4296" i="18" s="1"/>
  <c r="AS4297" i="18"/>
  <c r="AT4297" i="18" s="1"/>
  <c r="AS4298" i="18"/>
  <c r="AT4298" i="18" s="1"/>
  <c r="AS4299" i="18"/>
  <c r="AT4299" i="18" s="1"/>
  <c r="AS4300" i="18"/>
  <c r="AT4300" i="18" s="1"/>
  <c r="AS4301" i="18"/>
  <c r="AT4301" i="18" s="1"/>
  <c r="AS4302" i="18"/>
  <c r="AT4302" i="18" s="1"/>
  <c r="AS4303" i="18"/>
  <c r="AT4303" i="18" s="1"/>
  <c r="AS4304" i="18"/>
  <c r="AT4304" i="18" s="1"/>
  <c r="AS4305" i="18"/>
  <c r="AT4305" i="18" s="1"/>
  <c r="AS4306" i="18"/>
  <c r="AT4306" i="18" s="1"/>
  <c r="AS4307" i="18"/>
  <c r="AT4307" i="18" s="1"/>
  <c r="AS4308" i="18"/>
  <c r="AT4308" i="18" s="1"/>
  <c r="AS4309" i="18"/>
  <c r="AT4309" i="18" s="1"/>
  <c r="AS4310" i="18"/>
  <c r="AT4310" i="18" s="1"/>
  <c r="AS4311" i="18"/>
  <c r="AT4311" i="18" s="1"/>
  <c r="AS4312" i="18"/>
  <c r="AT4312" i="18" s="1"/>
  <c r="AS4313" i="18"/>
  <c r="AT4313" i="18" s="1"/>
  <c r="AS4314" i="18"/>
  <c r="AT4314" i="18" s="1"/>
  <c r="AS4315" i="18"/>
  <c r="AT4315" i="18" s="1"/>
  <c r="AS4316" i="18"/>
  <c r="AT4316" i="18" s="1"/>
  <c r="AS4317" i="18"/>
  <c r="AT4317" i="18" s="1"/>
  <c r="AS4318" i="18"/>
  <c r="AT4318" i="18" s="1"/>
  <c r="AS4319" i="18"/>
  <c r="AT4319" i="18" s="1"/>
  <c r="AS4320" i="18"/>
  <c r="AT4320" i="18" s="1"/>
  <c r="AS4321" i="18"/>
  <c r="AT4321" i="18" s="1"/>
  <c r="AS4322" i="18"/>
  <c r="AT4322" i="18" s="1"/>
  <c r="AS4323" i="18"/>
  <c r="AT4323" i="18" s="1"/>
  <c r="AS4324" i="18"/>
  <c r="AT4324" i="18" s="1"/>
  <c r="AS4325" i="18"/>
  <c r="AT4325" i="18" s="1"/>
  <c r="AS4326" i="18"/>
  <c r="AT4326" i="18" s="1"/>
  <c r="AS4327" i="18"/>
  <c r="AT4327" i="18" s="1"/>
  <c r="AS4328" i="18"/>
  <c r="AT4328" i="18" s="1"/>
  <c r="AS4329" i="18"/>
  <c r="AT4329" i="18" s="1"/>
  <c r="AS4330" i="18"/>
  <c r="AT4330" i="18" s="1"/>
  <c r="AS4331" i="18"/>
  <c r="AT4331" i="18" s="1"/>
  <c r="AS4332" i="18"/>
  <c r="AT4332" i="18" s="1"/>
  <c r="AS4333" i="18"/>
  <c r="AT4333" i="18" s="1"/>
  <c r="AS4334" i="18"/>
  <c r="AT4334" i="18" s="1"/>
  <c r="AS4335" i="18"/>
  <c r="AT4335" i="18" s="1"/>
  <c r="AS4336" i="18"/>
  <c r="AT4336" i="18" s="1"/>
  <c r="AS4337" i="18"/>
  <c r="AT4337" i="18" s="1"/>
  <c r="AS4338" i="18"/>
  <c r="AT4338" i="18" s="1"/>
  <c r="AS4339" i="18"/>
  <c r="AT4339" i="18" s="1"/>
  <c r="AS4340" i="18"/>
  <c r="AT4340" i="18" s="1"/>
  <c r="AS4341" i="18"/>
  <c r="AT4341" i="18" s="1"/>
  <c r="AS4342" i="18"/>
  <c r="AT4342" i="18" s="1"/>
  <c r="AS4343" i="18"/>
  <c r="AT4343" i="18" s="1"/>
  <c r="AS4344" i="18"/>
  <c r="AT4344" i="18" s="1"/>
  <c r="AS4345" i="18"/>
  <c r="AT4345" i="18" s="1"/>
  <c r="AS4346" i="18"/>
  <c r="AT4346" i="18" s="1"/>
  <c r="AS4347" i="18"/>
  <c r="AT4347" i="18" s="1"/>
  <c r="AS4348" i="18"/>
  <c r="AT4348" i="18" s="1"/>
  <c r="AS4349" i="18"/>
  <c r="AT4349" i="18" s="1"/>
  <c r="AS4350" i="18"/>
  <c r="AT4350" i="18" s="1"/>
  <c r="AS4351" i="18"/>
  <c r="AT4351" i="18" s="1"/>
  <c r="AS4352" i="18"/>
  <c r="AT4352" i="18" s="1"/>
  <c r="AS4353" i="18"/>
  <c r="AT4353" i="18" s="1"/>
  <c r="AS4354" i="18"/>
  <c r="AT4354" i="18" s="1"/>
  <c r="AS4355" i="18"/>
  <c r="AT4355" i="18" s="1"/>
  <c r="AS4356" i="18"/>
  <c r="AT4356" i="18" s="1"/>
  <c r="AS4357" i="18"/>
  <c r="AT4357" i="18" s="1"/>
  <c r="AS4358" i="18"/>
  <c r="AT4358" i="18" s="1"/>
  <c r="AS4359" i="18"/>
  <c r="AT4359" i="18" s="1"/>
  <c r="AS4360" i="18"/>
  <c r="AT4360" i="18" s="1"/>
  <c r="AS4361" i="18"/>
  <c r="AT4361" i="18" s="1"/>
  <c r="AS4362" i="18"/>
  <c r="AT4362" i="18" s="1"/>
  <c r="AS4363" i="18"/>
  <c r="AT4363" i="18" s="1"/>
  <c r="AS4364" i="18"/>
  <c r="AT4364" i="18" s="1"/>
  <c r="AS4365" i="18"/>
  <c r="AT4365" i="18" s="1"/>
  <c r="AS4366" i="18"/>
  <c r="AT4366" i="18" s="1"/>
  <c r="AS4367" i="18"/>
  <c r="AT4367" i="18" s="1"/>
  <c r="AS4368" i="18"/>
  <c r="AT4368" i="18" s="1"/>
  <c r="AS4369" i="18"/>
  <c r="AT4369" i="18" s="1"/>
  <c r="AS4370" i="18"/>
  <c r="AT4370" i="18" s="1"/>
  <c r="AS4371" i="18"/>
  <c r="AT4371" i="18" s="1"/>
  <c r="AS4372" i="18"/>
  <c r="AT4372" i="18" s="1"/>
  <c r="AS4373" i="18"/>
  <c r="AT4373" i="18" s="1"/>
  <c r="AS4374" i="18"/>
  <c r="AT4374" i="18" s="1"/>
  <c r="AS4375" i="18"/>
  <c r="AT4375" i="18" s="1"/>
  <c r="AS4376" i="18"/>
  <c r="AT4376" i="18" s="1"/>
  <c r="AS4377" i="18"/>
  <c r="AT4377" i="18" s="1"/>
  <c r="AS4378" i="18"/>
  <c r="AT4378" i="18" s="1"/>
  <c r="AS4379" i="18"/>
  <c r="AT4379" i="18" s="1"/>
  <c r="AS4380" i="18"/>
  <c r="AT4380" i="18" s="1"/>
  <c r="AS4381" i="18"/>
  <c r="AT4381" i="18" s="1"/>
  <c r="AS4382" i="18"/>
  <c r="AT4382" i="18" s="1"/>
  <c r="AS4383" i="18"/>
  <c r="AT4383" i="18" s="1"/>
  <c r="AS4384" i="18"/>
  <c r="AT4384" i="18" s="1"/>
  <c r="AS4385" i="18"/>
  <c r="AT4385" i="18" s="1"/>
  <c r="AS4386" i="18"/>
  <c r="AT4386" i="18" s="1"/>
  <c r="AS4387" i="18"/>
  <c r="AT4387" i="18" s="1"/>
  <c r="AS4388" i="18"/>
  <c r="AT4388" i="18" s="1"/>
  <c r="AS4389" i="18"/>
  <c r="AT4389" i="18" s="1"/>
  <c r="AS4390" i="18"/>
  <c r="AT4390" i="18" s="1"/>
  <c r="AS4391" i="18"/>
  <c r="AT4391" i="18" s="1"/>
  <c r="AS4392" i="18"/>
  <c r="AT4392" i="18" s="1"/>
  <c r="AS4393" i="18"/>
  <c r="AT4393" i="18" s="1"/>
  <c r="AS4394" i="18"/>
  <c r="AT4394" i="18" s="1"/>
  <c r="AS4395" i="18"/>
  <c r="AT4395" i="18" s="1"/>
  <c r="AS4396" i="18"/>
  <c r="AT4396" i="18" s="1"/>
  <c r="AS4397" i="18"/>
  <c r="AT4397" i="18" s="1"/>
  <c r="AS4398" i="18"/>
  <c r="AT4398" i="18" s="1"/>
  <c r="AS4399" i="18"/>
  <c r="AT4399" i="18" s="1"/>
  <c r="AS4400" i="18"/>
  <c r="AT4400" i="18" s="1"/>
  <c r="AS4401" i="18"/>
  <c r="AT4401" i="18" s="1"/>
  <c r="AS4402" i="18"/>
  <c r="AT4402" i="18" s="1"/>
  <c r="AS4403" i="18"/>
  <c r="AT4403" i="18" s="1"/>
  <c r="AS4404" i="18"/>
  <c r="AT4404" i="18" s="1"/>
  <c r="AS4405" i="18"/>
  <c r="AT4405" i="18" s="1"/>
  <c r="AS4406" i="18"/>
  <c r="AT4406" i="18" s="1"/>
  <c r="AS4407" i="18"/>
  <c r="AT4407" i="18" s="1"/>
  <c r="AS4408" i="18"/>
  <c r="AT4408" i="18" s="1"/>
  <c r="AS4409" i="18"/>
  <c r="AT4409" i="18" s="1"/>
  <c r="AS4410" i="18"/>
  <c r="AT4410" i="18" s="1"/>
  <c r="AS4411" i="18"/>
  <c r="AT4411" i="18" s="1"/>
  <c r="AS4412" i="18"/>
  <c r="AT4412" i="18" s="1"/>
  <c r="AS4413" i="18"/>
  <c r="AT4413" i="18" s="1"/>
  <c r="AS4414" i="18"/>
  <c r="AT4414" i="18" s="1"/>
  <c r="AS4415" i="18"/>
  <c r="AT4415" i="18" s="1"/>
  <c r="AS4416" i="18"/>
  <c r="AT4416" i="18" s="1"/>
  <c r="AS4417" i="18"/>
  <c r="AT4417" i="18" s="1"/>
  <c r="AS4418" i="18"/>
  <c r="AT4418" i="18" s="1"/>
  <c r="AS4419" i="18"/>
  <c r="AT4419" i="18" s="1"/>
  <c r="AS4420" i="18"/>
  <c r="AT4420" i="18" s="1"/>
  <c r="AS4421" i="18"/>
  <c r="AT4421" i="18" s="1"/>
  <c r="AS4422" i="18"/>
  <c r="AT4422" i="18" s="1"/>
  <c r="AS4423" i="18"/>
  <c r="AT4423" i="18" s="1"/>
  <c r="AS4424" i="18"/>
  <c r="AT4424" i="18" s="1"/>
  <c r="AS4425" i="18"/>
  <c r="AT4425" i="18" s="1"/>
  <c r="AS4426" i="18"/>
  <c r="AT4426" i="18" s="1"/>
  <c r="AS4427" i="18"/>
  <c r="AT4427" i="18" s="1"/>
  <c r="AS4428" i="18"/>
  <c r="AT4428" i="18" s="1"/>
  <c r="AS4429" i="18"/>
  <c r="AT4429" i="18" s="1"/>
  <c r="AS4430" i="18"/>
  <c r="AT4430" i="18" s="1"/>
  <c r="AS4431" i="18"/>
  <c r="AT4431" i="18" s="1"/>
  <c r="AS4432" i="18"/>
  <c r="AT4432" i="18" s="1"/>
  <c r="AS4433" i="18"/>
  <c r="AT4433" i="18" s="1"/>
  <c r="AS4434" i="18"/>
  <c r="AT4434" i="18" s="1"/>
  <c r="AS4435" i="18"/>
  <c r="AT4435" i="18" s="1"/>
  <c r="AS4436" i="18"/>
  <c r="AT4436" i="18" s="1"/>
  <c r="AS4437" i="18"/>
  <c r="AT4437" i="18" s="1"/>
  <c r="AS4438" i="18"/>
  <c r="AT4438" i="18" s="1"/>
  <c r="AS4439" i="18"/>
  <c r="AT4439" i="18" s="1"/>
  <c r="AS4440" i="18"/>
  <c r="AT4440" i="18" s="1"/>
  <c r="AS4441" i="18"/>
  <c r="AT4441" i="18" s="1"/>
  <c r="AS4442" i="18"/>
  <c r="AT4442" i="18" s="1"/>
  <c r="AS4443" i="18"/>
  <c r="AT4443" i="18" s="1"/>
  <c r="AS4444" i="18"/>
  <c r="AT4444" i="18" s="1"/>
  <c r="AS4445" i="18"/>
  <c r="AT4445" i="18" s="1"/>
  <c r="AS4446" i="18"/>
  <c r="AT4446" i="18" s="1"/>
  <c r="AS4447" i="18"/>
  <c r="AT4447" i="18" s="1"/>
  <c r="AS4448" i="18"/>
  <c r="AT4448" i="18" s="1"/>
  <c r="AS4449" i="18"/>
  <c r="AT4449" i="18" s="1"/>
  <c r="AS4450" i="18"/>
  <c r="AT4450" i="18" s="1"/>
  <c r="AS4451" i="18"/>
  <c r="AT4451" i="18" s="1"/>
  <c r="AS4452" i="18"/>
  <c r="AT4452" i="18" s="1"/>
  <c r="AS4453" i="18"/>
  <c r="AT4453" i="18" s="1"/>
  <c r="AS4454" i="18"/>
  <c r="AT4454" i="18" s="1"/>
  <c r="AS4455" i="18"/>
  <c r="AT4455" i="18" s="1"/>
  <c r="AS4456" i="18"/>
  <c r="AT4456" i="18" s="1"/>
  <c r="AS4457" i="18"/>
  <c r="AT4457" i="18" s="1"/>
  <c r="AS4458" i="18"/>
  <c r="AT4458" i="18" s="1"/>
  <c r="AS4459" i="18"/>
  <c r="AT4459" i="18" s="1"/>
  <c r="AS4460" i="18"/>
  <c r="AT4460" i="18" s="1"/>
  <c r="AS4461" i="18"/>
  <c r="AT4461" i="18" s="1"/>
  <c r="AS4462" i="18"/>
  <c r="AT4462" i="18" s="1"/>
  <c r="AS4463" i="18"/>
  <c r="AT4463" i="18" s="1"/>
  <c r="AS4464" i="18"/>
  <c r="AT4464" i="18" s="1"/>
  <c r="AS4465" i="18"/>
  <c r="AT4465" i="18" s="1"/>
  <c r="AS4466" i="18"/>
  <c r="AT4466" i="18" s="1"/>
  <c r="AS4467" i="18"/>
  <c r="AT4467" i="18" s="1"/>
  <c r="AS4468" i="18"/>
  <c r="AT4468" i="18" s="1"/>
  <c r="AS4469" i="18"/>
  <c r="AT4469" i="18" s="1"/>
  <c r="AS4470" i="18"/>
  <c r="AT4470" i="18" s="1"/>
  <c r="AS4471" i="18"/>
  <c r="AT4471" i="18" s="1"/>
  <c r="AS4472" i="18"/>
  <c r="AT4472" i="18" s="1"/>
  <c r="AS4473" i="18"/>
  <c r="AT4473" i="18" s="1"/>
  <c r="AS4474" i="18"/>
  <c r="AT4474" i="18" s="1"/>
  <c r="AS4475" i="18"/>
  <c r="AT4475" i="18" s="1"/>
  <c r="AS4476" i="18"/>
  <c r="AT4476" i="18" s="1"/>
  <c r="AS4477" i="18"/>
  <c r="AT4477" i="18" s="1"/>
  <c r="AS4478" i="18"/>
  <c r="AT4478" i="18" s="1"/>
  <c r="AS4479" i="18"/>
  <c r="AT4479" i="18" s="1"/>
  <c r="AS4480" i="18"/>
  <c r="AT4480" i="18" s="1"/>
  <c r="AS4481" i="18"/>
  <c r="AT4481" i="18" s="1"/>
  <c r="AS4482" i="18"/>
  <c r="AT4482" i="18" s="1"/>
  <c r="AS4483" i="18"/>
  <c r="AT4483" i="18" s="1"/>
  <c r="AS4484" i="18"/>
  <c r="AT4484" i="18" s="1"/>
  <c r="AS4485" i="18"/>
  <c r="AT4485" i="18" s="1"/>
  <c r="AS4486" i="18"/>
  <c r="AT4486" i="18" s="1"/>
  <c r="AS4487" i="18"/>
  <c r="AT4487" i="18" s="1"/>
  <c r="AS4488" i="18"/>
  <c r="AT4488" i="18" s="1"/>
  <c r="AS4489" i="18"/>
  <c r="AT4489" i="18" s="1"/>
  <c r="AS4490" i="18"/>
  <c r="AT4490" i="18" s="1"/>
  <c r="AS4491" i="18"/>
  <c r="AT4491" i="18" s="1"/>
  <c r="AS4492" i="18"/>
  <c r="AT4492" i="18" s="1"/>
  <c r="AS4493" i="18"/>
  <c r="AT4493" i="18" s="1"/>
  <c r="AS4494" i="18"/>
  <c r="AT4494" i="18" s="1"/>
  <c r="AS4495" i="18"/>
  <c r="AT4495" i="18" s="1"/>
  <c r="AS4496" i="18"/>
  <c r="AT4496" i="18" s="1"/>
  <c r="AS4497" i="18"/>
  <c r="AT4497" i="18" s="1"/>
  <c r="AS4498" i="18"/>
  <c r="AT4498" i="18" s="1"/>
  <c r="AS4499" i="18"/>
  <c r="AT4499" i="18" s="1"/>
  <c r="AS4500" i="18"/>
  <c r="AT4500" i="18" s="1"/>
  <c r="AS4501" i="18"/>
  <c r="AT4501" i="18" s="1"/>
  <c r="AS4502" i="18"/>
  <c r="AT4502" i="18" s="1"/>
  <c r="AS4503" i="18"/>
  <c r="AT4503" i="18" s="1"/>
  <c r="AS4504" i="18"/>
  <c r="AT4504" i="18" s="1"/>
  <c r="AS4505" i="18"/>
  <c r="AT4505" i="18" s="1"/>
  <c r="AS4506" i="18"/>
  <c r="AT4506" i="18" s="1"/>
  <c r="AS4507" i="18"/>
  <c r="AT4507" i="18" s="1"/>
  <c r="AS4508" i="18"/>
  <c r="AT4508" i="18" s="1"/>
  <c r="AS4509" i="18"/>
  <c r="AT4509" i="18" s="1"/>
  <c r="AS4510" i="18"/>
  <c r="AT4510" i="18" s="1"/>
  <c r="AS4511" i="18"/>
  <c r="AT4511" i="18" s="1"/>
  <c r="AS4512" i="18"/>
  <c r="AT4512" i="18" s="1"/>
  <c r="AS4513" i="18"/>
  <c r="AT4513" i="18" s="1"/>
  <c r="AS4514" i="18"/>
  <c r="AT4514" i="18" s="1"/>
  <c r="AS4515" i="18"/>
  <c r="AT4515" i="18" s="1"/>
  <c r="AS4516" i="18"/>
  <c r="AT4516" i="18" s="1"/>
  <c r="AS4517" i="18"/>
  <c r="AT4517" i="18" s="1"/>
  <c r="AS4518" i="18"/>
  <c r="AT4518" i="18" s="1"/>
  <c r="AS4519" i="18"/>
  <c r="AT4519" i="18" s="1"/>
  <c r="AS4520" i="18"/>
  <c r="AT4520" i="18" s="1"/>
  <c r="AS4521" i="18"/>
  <c r="AT4521" i="18" s="1"/>
  <c r="AS4522" i="18"/>
  <c r="AT4522" i="18" s="1"/>
  <c r="AS4523" i="18"/>
  <c r="AT4523" i="18" s="1"/>
  <c r="AS4524" i="18"/>
  <c r="AT4524" i="18" s="1"/>
  <c r="AS4525" i="18"/>
  <c r="AT4525" i="18" s="1"/>
  <c r="AS4526" i="18"/>
  <c r="AT4526" i="18" s="1"/>
  <c r="AS4527" i="18"/>
  <c r="AT4527" i="18" s="1"/>
  <c r="AS4528" i="18"/>
  <c r="AT4528" i="18" s="1"/>
  <c r="AS4529" i="18"/>
  <c r="AT4529" i="18" s="1"/>
  <c r="AS4530" i="18"/>
  <c r="AT4530" i="18" s="1"/>
  <c r="AS4531" i="18"/>
  <c r="AT4531" i="18" s="1"/>
  <c r="AS4532" i="18"/>
  <c r="AT4532" i="18" s="1"/>
  <c r="AS4533" i="18"/>
  <c r="AT4533" i="18" s="1"/>
  <c r="AS4534" i="18"/>
  <c r="AT4534" i="18" s="1"/>
  <c r="AS4535" i="18"/>
  <c r="AT4535" i="18" s="1"/>
  <c r="AS4536" i="18"/>
  <c r="AT4536" i="18" s="1"/>
  <c r="AS4537" i="18"/>
  <c r="AT4537" i="18" s="1"/>
  <c r="AS4538" i="18"/>
  <c r="AT4538" i="18" s="1"/>
  <c r="AS4539" i="18"/>
  <c r="AT4539" i="18" s="1"/>
  <c r="AS4540" i="18"/>
  <c r="AT4540" i="18" s="1"/>
  <c r="AS4541" i="18"/>
  <c r="AT4541" i="18" s="1"/>
  <c r="AS4542" i="18"/>
  <c r="AT4542" i="18" s="1"/>
  <c r="AS4543" i="18"/>
  <c r="AT4543" i="18" s="1"/>
  <c r="AS4544" i="18"/>
  <c r="AT4544" i="18" s="1"/>
  <c r="AS4545" i="18"/>
  <c r="AT4545" i="18" s="1"/>
  <c r="AS4546" i="18"/>
  <c r="AT4546" i="18" s="1"/>
  <c r="AS4547" i="18"/>
  <c r="AT4547" i="18" s="1"/>
  <c r="AS4548" i="18"/>
  <c r="AT4548" i="18" s="1"/>
  <c r="AS4549" i="18"/>
  <c r="AT4549" i="18" s="1"/>
  <c r="AS4550" i="18"/>
  <c r="AT4550" i="18" s="1"/>
  <c r="AS4551" i="18"/>
  <c r="AT4551" i="18" s="1"/>
  <c r="AS4552" i="18"/>
  <c r="AT4552" i="18" s="1"/>
  <c r="AS4553" i="18"/>
  <c r="AT4553" i="18" s="1"/>
  <c r="AS4554" i="18"/>
  <c r="AT4554" i="18" s="1"/>
  <c r="AS4555" i="18"/>
  <c r="AT4555" i="18" s="1"/>
  <c r="AS4556" i="18"/>
  <c r="AT4556" i="18" s="1"/>
  <c r="AS4557" i="18"/>
  <c r="AT4557" i="18" s="1"/>
  <c r="AS4558" i="18"/>
  <c r="AT4558" i="18" s="1"/>
  <c r="AS4559" i="18"/>
  <c r="AT4559" i="18" s="1"/>
  <c r="AS4560" i="18"/>
  <c r="AT4560" i="18" s="1"/>
  <c r="AS4561" i="18"/>
  <c r="AT4561" i="18" s="1"/>
  <c r="AS4562" i="18"/>
  <c r="AT4562" i="18" s="1"/>
  <c r="AS4563" i="18"/>
  <c r="AT4563" i="18" s="1"/>
  <c r="AS4564" i="18"/>
  <c r="AT4564" i="18" s="1"/>
  <c r="AS4565" i="18"/>
  <c r="AT4565" i="18" s="1"/>
  <c r="AS4566" i="18"/>
  <c r="AT4566" i="18" s="1"/>
  <c r="AS4567" i="18"/>
  <c r="AT4567" i="18" s="1"/>
  <c r="AS4568" i="18"/>
  <c r="AT4568" i="18" s="1"/>
  <c r="AS4569" i="18"/>
  <c r="AT4569" i="18" s="1"/>
  <c r="AS4570" i="18"/>
  <c r="AT4570" i="18" s="1"/>
  <c r="AS4571" i="18"/>
  <c r="AT4571" i="18" s="1"/>
  <c r="AS4572" i="18"/>
  <c r="AT4572" i="18" s="1"/>
  <c r="AS4573" i="18"/>
  <c r="AT4573" i="18" s="1"/>
  <c r="AS4574" i="18"/>
  <c r="AT4574" i="18" s="1"/>
  <c r="AS4575" i="18"/>
  <c r="AT4575" i="18" s="1"/>
  <c r="AS4576" i="18"/>
  <c r="AT4576" i="18" s="1"/>
  <c r="AS4577" i="18"/>
  <c r="AT4577" i="18" s="1"/>
  <c r="AS4578" i="18"/>
  <c r="AT4578" i="18" s="1"/>
  <c r="AS4579" i="18"/>
  <c r="AT4579" i="18" s="1"/>
  <c r="AS4580" i="18"/>
  <c r="AT4580" i="18" s="1"/>
  <c r="AS4581" i="18"/>
  <c r="AT4581" i="18" s="1"/>
  <c r="AS4582" i="18"/>
  <c r="AT4582" i="18" s="1"/>
  <c r="AS4583" i="18"/>
  <c r="AT4583" i="18" s="1"/>
  <c r="AS4584" i="18"/>
  <c r="AT4584" i="18" s="1"/>
  <c r="AS4585" i="18"/>
  <c r="AT4585" i="18" s="1"/>
  <c r="AS4586" i="18"/>
  <c r="AT4586" i="18" s="1"/>
  <c r="AS4587" i="18"/>
  <c r="AT4587" i="18" s="1"/>
  <c r="AS4588" i="18"/>
  <c r="AT4588" i="18" s="1"/>
  <c r="AS4589" i="18"/>
  <c r="AT4589" i="18" s="1"/>
  <c r="AS4590" i="18"/>
  <c r="AT4590" i="18" s="1"/>
  <c r="AS4591" i="18"/>
  <c r="AT4591" i="18" s="1"/>
  <c r="AS4592" i="18"/>
  <c r="AT4592" i="18" s="1"/>
  <c r="AS4593" i="18"/>
  <c r="AT4593" i="18" s="1"/>
  <c r="AS4594" i="18"/>
  <c r="AT4594" i="18" s="1"/>
  <c r="AS4595" i="18"/>
  <c r="AT4595" i="18" s="1"/>
  <c r="AS4596" i="18"/>
  <c r="AT4596" i="18" s="1"/>
  <c r="AS4597" i="18"/>
  <c r="AT4597" i="18" s="1"/>
  <c r="AS4598" i="18"/>
  <c r="AT4598" i="18" s="1"/>
  <c r="AS4599" i="18"/>
  <c r="AT4599" i="18" s="1"/>
  <c r="AS4600" i="18"/>
  <c r="AT4600" i="18" s="1"/>
  <c r="AS4601" i="18"/>
  <c r="AT4601" i="18" s="1"/>
  <c r="AS4602" i="18"/>
  <c r="AT4602" i="18" s="1"/>
  <c r="AS4603" i="18"/>
  <c r="AT4603" i="18" s="1"/>
  <c r="AS4604" i="18"/>
  <c r="AT4604" i="18" s="1"/>
  <c r="AS4605" i="18"/>
  <c r="AT4605" i="18" s="1"/>
  <c r="AS4606" i="18"/>
  <c r="AT4606" i="18" s="1"/>
  <c r="AS4607" i="18"/>
  <c r="AT4607" i="18" s="1"/>
  <c r="AS4608" i="18"/>
  <c r="AT4608" i="18" s="1"/>
  <c r="AS4609" i="18"/>
  <c r="AT4609" i="18" s="1"/>
  <c r="AS4610" i="18"/>
  <c r="AT4610" i="18" s="1"/>
  <c r="AS4611" i="18"/>
  <c r="AT4611" i="18" s="1"/>
  <c r="AS4612" i="18"/>
  <c r="AT4612" i="18" s="1"/>
  <c r="AS4613" i="18"/>
  <c r="AT4613" i="18" s="1"/>
  <c r="AS4614" i="18"/>
  <c r="AT4614" i="18" s="1"/>
  <c r="AS4615" i="18"/>
  <c r="AT4615" i="18" s="1"/>
  <c r="AS4616" i="18"/>
  <c r="AT4616" i="18" s="1"/>
  <c r="AS4617" i="18"/>
  <c r="AT4617" i="18" s="1"/>
  <c r="AS4618" i="18"/>
  <c r="AT4618" i="18" s="1"/>
  <c r="AS4619" i="18"/>
  <c r="AT4619" i="18" s="1"/>
  <c r="AS4620" i="18"/>
  <c r="AT4620" i="18" s="1"/>
  <c r="AS4621" i="18"/>
  <c r="AT4621" i="18" s="1"/>
  <c r="AS4622" i="18"/>
  <c r="AT4622" i="18" s="1"/>
  <c r="AS4623" i="18"/>
  <c r="AT4623" i="18" s="1"/>
  <c r="AS4624" i="18"/>
  <c r="AT4624" i="18" s="1"/>
  <c r="AS4625" i="18"/>
  <c r="AT4625" i="18" s="1"/>
  <c r="AS4626" i="18"/>
  <c r="AT4626" i="18" s="1"/>
  <c r="AS4627" i="18"/>
  <c r="AT4627" i="18" s="1"/>
  <c r="AS4628" i="18"/>
  <c r="AT4628" i="18" s="1"/>
  <c r="AS4629" i="18"/>
  <c r="AT4629" i="18" s="1"/>
  <c r="AS4630" i="18"/>
  <c r="AT4630" i="18" s="1"/>
  <c r="AS4631" i="18"/>
  <c r="AT4631" i="18" s="1"/>
  <c r="AS4632" i="18"/>
  <c r="AT4632" i="18" s="1"/>
  <c r="AS4633" i="18"/>
  <c r="AT4633" i="18" s="1"/>
  <c r="AS4634" i="18"/>
  <c r="AT4634" i="18" s="1"/>
  <c r="AS4635" i="18"/>
  <c r="AT4635" i="18" s="1"/>
  <c r="AS4636" i="18"/>
  <c r="AT4636" i="18" s="1"/>
  <c r="AS4637" i="18"/>
  <c r="AT4637" i="18" s="1"/>
  <c r="AS4638" i="18"/>
  <c r="AT4638" i="18" s="1"/>
  <c r="AS4639" i="18"/>
  <c r="AT4639" i="18" s="1"/>
  <c r="AS4640" i="18"/>
  <c r="AT4640" i="18" s="1"/>
  <c r="AS4641" i="18"/>
  <c r="AT4641" i="18" s="1"/>
  <c r="AS4642" i="18"/>
  <c r="AT4642" i="18" s="1"/>
  <c r="AS4643" i="18"/>
  <c r="AT4643" i="18" s="1"/>
  <c r="AS4644" i="18"/>
  <c r="AT4644" i="18" s="1"/>
  <c r="AS4645" i="18"/>
  <c r="AT4645" i="18" s="1"/>
  <c r="AS4646" i="18"/>
  <c r="AT4646" i="18" s="1"/>
  <c r="AS4647" i="18"/>
  <c r="AT4647" i="18" s="1"/>
  <c r="AS4648" i="18"/>
  <c r="AT4648" i="18" s="1"/>
  <c r="AS4649" i="18"/>
  <c r="AT4649" i="18" s="1"/>
  <c r="AS4650" i="18"/>
  <c r="AT4650" i="18" s="1"/>
  <c r="AS4651" i="18"/>
  <c r="AT4651" i="18" s="1"/>
  <c r="AS4652" i="18"/>
  <c r="AT4652" i="18" s="1"/>
  <c r="AS4653" i="18"/>
  <c r="AT4653" i="18" s="1"/>
  <c r="AS4654" i="18"/>
  <c r="AT4654" i="18" s="1"/>
  <c r="AS4655" i="18"/>
  <c r="AT4655" i="18" s="1"/>
  <c r="AS4656" i="18"/>
  <c r="AT4656" i="18" s="1"/>
  <c r="AS4657" i="18"/>
  <c r="AT4657" i="18" s="1"/>
  <c r="AS4658" i="18"/>
  <c r="AT4658" i="18" s="1"/>
  <c r="AS4659" i="18"/>
  <c r="AT4659" i="18" s="1"/>
  <c r="AS4660" i="18"/>
  <c r="AT4660" i="18" s="1"/>
  <c r="AS4661" i="18"/>
  <c r="AT4661" i="18" s="1"/>
  <c r="AS4662" i="18"/>
  <c r="AT4662" i="18" s="1"/>
  <c r="AS4663" i="18"/>
  <c r="AT4663" i="18" s="1"/>
  <c r="AS4664" i="18"/>
  <c r="AT4664" i="18" s="1"/>
  <c r="AS4665" i="18"/>
  <c r="AT4665" i="18" s="1"/>
  <c r="AS4666" i="18"/>
  <c r="AT4666" i="18" s="1"/>
  <c r="AS4667" i="18"/>
  <c r="AT4667" i="18" s="1"/>
  <c r="AS4668" i="18"/>
  <c r="AT4668" i="18" s="1"/>
  <c r="AS4669" i="18"/>
  <c r="AT4669" i="18" s="1"/>
  <c r="AS4670" i="18"/>
  <c r="AT4670" i="18" s="1"/>
  <c r="AS4671" i="18"/>
  <c r="AT4671" i="18" s="1"/>
  <c r="AS4672" i="18"/>
  <c r="AT4672" i="18" s="1"/>
  <c r="AS4673" i="18"/>
  <c r="AT4673" i="18" s="1"/>
  <c r="AS4674" i="18"/>
  <c r="AT4674" i="18" s="1"/>
  <c r="AS4675" i="18"/>
  <c r="AT4675" i="18" s="1"/>
  <c r="AS4676" i="18"/>
  <c r="AT4676" i="18" s="1"/>
  <c r="AS4677" i="18"/>
  <c r="AT4677" i="18" s="1"/>
  <c r="AS4678" i="18"/>
  <c r="AT4678" i="18" s="1"/>
  <c r="AS4679" i="18"/>
  <c r="AT4679" i="18" s="1"/>
  <c r="AS4680" i="18"/>
  <c r="AT4680" i="18" s="1"/>
  <c r="AS4681" i="18"/>
  <c r="AT4681" i="18" s="1"/>
  <c r="AS4682" i="18"/>
  <c r="AT4682" i="18" s="1"/>
  <c r="AS4683" i="18"/>
  <c r="AT4683" i="18" s="1"/>
  <c r="AS4684" i="18"/>
  <c r="AT4684" i="18" s="1"/>
  <c r="AS4685" i="18"/>
  <c r="AT4685" i="18" s="1"/>
  <c r="AS4686" i="18"/>
  <c r="AT4686" i="18" s="1"/>
  <c r="AS4687" i="18"/>
  <c r="AT4687" i="18" s="1"/>
  <c r="AS4688" i="18"/>
  <c r="AT4688" i="18" s="1"/>
  <c r="AS4689" i="18"/>
  <c r="AT4689" i="18" s="1"/>
  <c r="AS4690" i="18"/>
  <c r="AT4690" i="18" s="1"/>
  <c r="AS4691" i="18"/>
  <c r="AT4691" i="18" s="1"/>
  <c r="AS4692" i="18"/>
  <c r="AT4692" i="18" s="1"/>
  <c r="AS4693" i="18"/>
  <c r="AT4693" i="18" s="1"/>
  <c r="AS4694" i="18"/>
  <c r="AT4694" i="18" s="1"/>
  <c r="AS4695" i="18"/>
  <c r="AT4695" i="18" s="1"/>
  <c r="AS4696" i="18"/>
  <c r="AT4696" i="18" s="1"/>
  <c r="AS4697" i="18"/>
  <c r="AT4697" i="18" s="1"/>
  <c r="AS4698" i="18"/>
  <c r="AT4698" i="18" s="1"/>
  <c r="AS4699" i="18"/>
  <c r="AT4699" i="18" s="1"/>
  <c r="AS4700" i="18"/>
  <c r="AT4700" i="18" s="1"/>
  <c r="AS4701" i="18"/>
  <c r="AT4701" i="18" s="1"/>
  <c r="AS4702" i="18"/>
  <c r="AT4702" i="18" s="1"/>
  <c r="AS4703" i="18"/>
  <c r="AT4703" i="18" s="1"/>
  <c r="AS4704" i="18"/>
  <c r="AT4704" i="18" s="1"/>
  <c r="AS4705" i="18"/>
  <c r="AT4705" i="18" s="1"/>
  <c r="AS4706" i="18"/>
  <c r="AT4706" i="18" s="1"/>
  <c r="AS4707" i="18"/>
  <c r="AT4707" i="18" s="1"/>
  <c r="AS4708" i="18"/>
  <c r="AT4708" i="18" s="1"/>
  <c r="AS4709" i="18"/>
  <c r="AT4709" i="18" s="1"/>
  <c r="AS4710" i="18"/>
  <c r="AT4710" i="18" s="1"/>
  <c r="AS4711" i="18"/>
  <c r="AT4711" i="18" s="1"/>
  <c r="AS4712" i="18"/>
  <c r="AT4712" i="18" s="1"/>
  <c r="AS4713" i="18"/>
  <c r="AT4713" i="18" s="1"/>
  <c r="AS4714" i="18"/>
  <c r="AT4714" i="18" s="1"/>
  <c r="AS4715" i="18"/>
  <c r="AT4715" i="18" s="1"/>
  <c r="AS4716" i="18"/>
  <c r="AT4716" i="18" s="1"/>
  <c r="AS4717" i="18"/>
  <c r="AT4717" i="18" s="1"/>
  <c r="AS4718" i="18"/>
  <c r="AT4718" i="18" s="1"/>
  <c r="AS4719" i="18"/>
  <c r="AT4719" i="18" s="1"/>
  <c r="AS4720" i="18"/>
  <c r="AT4720" i="18" s="1"/>
  <c r="AS4721" i="18"/>
  <c r="AT4721" i="18" s="1"/>
  <c r="AS4722" i="18"/>
  <c r="AT4722" i="18" s="1"/>
  <c r="AS4723" i="18"/>
  <c r="AT4723" i="18" s="1"/>
  <c r="AS4724" i="18"/>
  <c r="AT4724" i="18" s="1"/>
  <c r="AS4725" i="18"/>
  <c r="AT4725" i="18" s="1"/>
  <c r="AS4726" i="18"/>
  <c r="AT4726" i="18" s="1"/>
  <c r="AS4727" i="18"/>
  <c r="AT4727" i="18" s="1"/>
  <c r="AS4728" i="18"/>
  <c r="AT4728" i="18" s="1"/>
  <c r="AS4729" i="18"/>
  <c r="AT4729" i="18" s="1"/>
  <c r="AS4730" i="18"/>
  <c r="AT4730" i="18" s="1"/>
  <c r="AS4731" i="18"/>
  <c r="AT4731" i="18" s="1"/>
  <c r="AS4732" i="18"/>
  <c r="AT4732" i="18" s="1"/>
  <c r="AS4733" i="18"/>
  <c r="AT4733" i="18" s="1"/>
  <c r="AS4734" i="18"/>
  <c r="AT4734" i="18" s="1"/>
  <c r="AS4735" i="18"/>
  <c r="AT4735" i="18" s="1"/>
  <c r="AS4736" i="18"/>
  <c r="AT4736" i="18" s="1"/>
  <c r="AS4737" i="18"/>
  <c r="AT4737" i="18" s="1"/>
  <c r="AS4738" i="18"/>
  <c r="AT4738" i="18" s="1"/>
  <c r="AS4739" i="18"/>
  <c r="AT4739" i="18" s="1"/>
  <c r="AS4740" i="18"/>
  <c r="AT4740" i="18" s="1"/>
  <c r="AS4741" i="18"/>
  <c r="AT4741" i="18" s="1"/>
  <c r="AS4742" i="18"/>
  <c r="AT4742" i="18" s="1"/>
  <c r="AS4743" i="18"/>
  <c r="AT4743" i="18" s="1"/>
  <c r="AS4744" i="18"/>
  <c r="AT4744" i="18" s="1"/>
  <c r="AS4745" i="18"/>
  <c r="AT4745" i="18" s="1"/>
  <c r="AS4746" i="18"/>
  <c r="AT4746" i="18" s="1"/>
  <c r="AS4747" i="18"/>
  <c r="AT4747" i="18" s="1"/>
  <c r="AS4748" i="18"/>
  <c r="AT4748" i="18" s="1"/>
  <c r="AS4749" i="18"/>
  <c r="AT4749" i="18" s="1"/>
  <c r="AS4750" i="18"/>
  <c r="AT4750" i="18" s="1"/>
  <c r="AS4751" i="18"/>
  <c r="AT4751" i="18" s="1"/>
  <c r="AS4752" i="18"/>
  <c r="AT4752" i="18" s="1"/>
  <c r="AS4753" i="18"/>
  <c r="AT4753" i="18" s="1"/>
  <c r="AS4754" i="18"/>
  <c r="AT4754" i="18" s="1"/>
  <c r="AS4755" i="18"/>
  <c r="AT4755" i="18" s="1"/>
  <c r="AS4756" i="18"/>
  <c r="AT4756" i="18" s="1"/>
  <c r="AS4757" i="18"/>
  <c r="AT4757" i="18" s="1"/>
  <c r="AS4758" i="18"/>
  <c r="AT4758" i="18" s="1"/>
  <c r="AS4759" i="18"/>
  <c r="AT4759" i="18" s="1"/>
  <c r="AS4760" i="18"/>
  <c r="AT4760" i="18" s="1"/>
  <c r="AS4761" i="18"/>
  <c r="AT4761" i="18" s="1"/>
  <c r="AS4762" i="18"/>
  <c r="AT4762" i="18" s="1"/>
  <c r="AS4763" i="18"/>
  <c r="AT4763" i="18" s="1"/>
  <c r="AS4764" i="18"/>
  <c r="AT4764" i="18" s="1"/>
  <c r="AS4765" i="18"/>
  <c r="AT4765" i="18" s="1"/>
  <c r="AS4766" i="18"/>
  <c r="AT4766" i="18" s="1"/>
  <c r="AS4767" i="18"/>
  <c r="AT4767" i="18" s="1"/>
  <c r="AS4768" i="18"/>
  <c r="AT4768" i="18" s="1"/>
  <c r="AS4769" i="18"/>
  <c r="AT4769" i="18" s="1"/>
  <c r="AS4770" i="18"/>
  <c r="AT4770" i="18" s="1"/>
  <c r="AS4771" i="18"/>
  <c r="AT4771" i="18" s="1"/>
  <c r="AS4772" i="18"/>
  <c r="AT4772" i="18" s="1"/>
  <c r="AS4773" i="18"/>
  <c r="AT4773" i="18" s="1"/>
  <c r="AS4774" i="18"/>
  <c r="AT4774" i="18" s="1"/>
  <c r="AS4775" i="18"/>
  <c r="AT4775" i="18" s="1"/>
  <c r="AS4776" i="18"/>
  <c r="AT4776" i="18" s="1"/>
  <c r="AS4777" i="18"/>
  <c r="AT4777" i="18" s="1"/>
  <c r="AS4778" i="18"/>
  <c r="AT4778" i="18" s="1"/>
  <c r="AS4779" i="18"/>
  <c r="AT4779" i="18" s="1"/>
  <c r="AS4780" i="18"/>
  <c r="AT4780" i="18" s="1"/>
  <c r="AS4781" i="18"/>
  <c r="AT4781" i="18" s="1"/>
  <c r="AS4782" i="18"/>
  <c r="AT4782" i="18" s="1"/>
  <c r="AS4783" i="18"/>
  <c r="AT4783" i="18" s="1"/>
  <c r="AS4784" i="18"/>
  <c r="AT4784" i="18" s="1"/>
  <c r="AS4785" i="18"/>
  <c r="AT4785" i="18" s="1"/>
  <c r="AS4786" i="18"/>
  <c r="AT4786" i="18" s="1"/>
  <c r="AS4787" i="18"/>
  <c r="AT4787" i="18" s="1"/>
  <c r="AS4788" i="18"/>
  <c r="AT4788" i="18" s="1"/>
  <c r="AS4789" i="18"/>
  <c r="AT4789" i="18" s="1"/>
  <c r="AS4790" i="18"/>
  <c r="AT4790" i="18" s="1"/>
  <c r="AS4791" i="18"/>
  <c r="AT4791" i="18" s="1"/>
  <c r="AS4792" i="18"/>
  <c r="AT4792" i="18" s="1"/>
  <c r="AS4793" i="18"/>
  <c r="AT4793" i="18" s="1"/>
  <c r="AS4794" i="18"/>
  <c r="AT4794" i="18" s="1"/>
  <c r="AS4795" i="18"/>
  <c r="AT4795" i="18" s="1"/>
  <c r="AS4796" i="18"/>
  <c r="AT4796" i="18" s="1"/>
  <c r="AS4797" i="18"/>
  <c r="AT4797" i="18" s="1"/>
  <c r="AS4798" i="18"/>
  <c r="AT4798" i="18" s="1"/>
  <c r="AS4799" i="18"/>
  <c r="AT4799" i="18" s="1"/>
  <c r="AS4800" i="18"/>
  <c r="AT4800" i="18" s="1"/>
  <c r="AS4801" i="18"/>
  <c r="AT4801" i="18" s="1"/>
  <c r="AS4802" i="18"/>
  <c r="AT4802" i="18" s="1"/>
  <c r="AS4803" i="18"/>
  <c r="AT4803" i="18" s="1"/>
  <c r="AS4804" i="18"/>
  <c r="AT4804" i="18" s="1"/>
  <c r="AS4805" i="18"/>
  <c r="AT4805" i="18" s="1"/>
  <c r="AS4806" i="18"/>
  <c r="AT4806" i="18" s="1"/>
  <c r="AS4807" i="18"/>
  <c r="AT4807" i="18" s="1"/>
  <c r="AS4808" i="18"/>
  <c r="AT4808" i="18" s="1"/>
  <c r="AS4809" i="18"/>
  <c r="AT4809" i="18" s="1"/>
  <c r="AS4810" i="18"/>
  <c r="AT4810" i="18" s="1"/>
  <c r="AS4811" i="18"/>
  <c r="AT4811" i="18" s="1"/>
  <c r="AS4812" i="18"/>
  <c r="AT4812" i="18" s="1"/>
  <c r="AS4813" i="18"/>
  <c r="AT4813" i="18" s="1"/>
  <c r="AS4814" i="18"/>
  <c r="AT4814" i="18" s="1"/>
  <c r="AS4815" i="18"/>
  <c r="AT4815" i="18" s="1"/>
  <c r="AS4816" i="18"/>
  <c r="AT4816" i="18" s="1"/>
  <c r="AS4817" i="18"/>
  <c r="AT4817" i="18" s="1"/>
  <c r="AS4818" i="18"/>
  <c r="AT4818" i="18" s="1"/>
  <c r="AS4819" i="18"/>
  <c r="AT4819" i="18" s="1"/>
  <c r="AS4820" i="18"/>
  <c r="AT4820" i="18" s="1"/>
  <c r="AS4821" i="18"/>
  <c r="AT4821" i="18" s="1"/>
  <c r="AS4822" i="18"/>
  <c r="AT4822" i="18" s="1"/>
  <c r="AS4823" i="18"/>
  <c r="AT4823" i="18" s="1"/>
  <c r="AS4824" i="18"/>
  <c r="AT4824" i="18" s="1"/>
  <c r="AS4825" i="18"/>
  <c r="AT4825" i="18" s="1"/>
  <c r="AS4826" i="18"/>
  <c r="AT4826" i="18" s="1"/>
  <c r="AS4827" i="18"/>
  <c r="AT4827" i="18" s="1"/>
  <c r="AS4828" i="18"/>
  <c r="AT4828" i="18" s="1"/>
  <c r="AS4829" i="18"/>
  <c r="AT4829" i="18" s="1"/>
  <c r="AS4830" i="18"/>
  <c r="AT4830" i="18" s="1"/>
  <c r="AS4831" i="18"/>
  <c r="AT4831" i="18" s="1"/>
  <c r="AS4832" i="18"/>
  <c r="AT4832" i="18" s="1"/>
  <c r="AS4833" i="18"/>
  <c r="AT4833" i="18" s="1"/>
  <c r="AS4834" i="18"/>
  <c r="AT4834" i="18" s="1"/>
  <c r="AS4835" i="18"/>
  <c r="AT4835" i="18" s="1"/>
  <c r="AS4836" i="18"/>
  <c r="AT4836" i="18" s="1"/>
  <c r="AS4837" i="18"/>
  <c r="AT4837" i="18" s="1"/>
  <c r="AS4838" i="18"/>
  <c r="AT4838" i="18" s="1"/>
  <c r="AS4839" i="18"/>
  <c r="AT4839" i="18" s="1"/>
  <c r="AS4840" i="18"/>
  <c r="AT4840" i="18" s="1"/>
  <c r="AS4841" i="18"/>
  <c r="AT4841" i="18" s="1"/>
  <c r="AS4842" i="18"/>
  <c r="AT4842" i="18" s="1"/>
  <c r="AS4843" i="18"/>
  <c r="AT4843" i="18" s="1"/>
  <c r="AS4844" i="18"/>
  <c r="AT4844" i="18" s="1"/>
  <c r="AS4845" i="18"/>
  <c r="AT4845" i="18" s="1"/>
  <c r="AS4846" i="18"/>
  <c r="AT4846" i="18" s="1"/>
  <c r="AS4847" i="18"/>
  <c r="AT4847" i="18" s="1"/>
  <c r="AS4848" i="18"/>
  <c r="AT4848" i="18" s="1"/>
  <c r="AS4849" i="18"/>
  <c r="AT4849" i="18" s="1"/>
  <c r="AS4850" i="18"/>
  <c r="AT4850" i="18" s="1"/>
  <c r="AS4851" i="18"/>
  <c r="AT4851" i="18" s="1"/>
  <c r="AS4852" i="18"/>
  <c r="AT4852" i="18" s="1"/>
  <c r="AS4853" i="18"/>
  <c r="AT4853" i="18" s="1"/>
  <c r="AS4854" i="18"/>
  <c r="AT4854" i="18" s="1"/>
  <c r="AS4855" i="18"/>
  <c r="AT4855" i="18" s="1"/>
  <c r="AS4856" i="18"/>
  <c r="AT4856" i="18" s="1"/>
  <c r="AS4857" i="18"/>
  <c r="AT4857" i="18" s="1"/>
  <c r="AS4858" i="18"/>
  <c r="AT4858" i="18" s="1"/>
  <c r="AS4859" i="18"/>
  <c r="AT4859" i="18" s="1"/>
  <c r="AS4860" i="18"/>
  <c r="AT4860" i="18" s="1"/>
  <c r="AS4861" i="18"/>
  <c r="AT4861" i="18" s="1"/>
  <c r="AS4862" i="18"/>
  <c r="AT4862" i="18" s="1"/>
  <c r="AS4863" i="18"/>
  <c r="AT4863" i="18" s="1"/>
  <c r="AS4864" i="18"/>
  <c r="AT4864" i="18" s="1"/>
  <c r="AS4865" i="18"/>
  <c r="AT4865" i="18" s="1"/>
  <c r="AS4866" i="18"/>
  <c r="AT4866" i="18" s="1"/>
  <c r="AS4867" i="18"/>
  <c r="AT4867" i="18" s="1"/>
  <c r="AS4868" i="18"/>
  <c r="AT4868" i="18" s="1"/>
  <c r="AS4869" i="18"/>
  <c r="AT4869" i="18" s="1"/>
  <c r="AS4870" i="18"/>
  <c r="AT4870" i="18" s="1"/>
  <c r="AS4871" i="18"/>
  <c r="AT4871" i="18" s="1"/>
  <c r="AS4872" i="18"/>
  <c r="AT4872" i="18" s="1"/>
  <c r="AS4873" i="18"/>
  <c r="AT4873" i="18" s="1"/>
  <c r="AS4874" i="18"/>
  <c r="AT4874" i="18" s="1"/>
  <c r="AS4875" i="18"/>
  <c r="AT4875" i="18" s="1"/>
  <c r="AS4876" i="18"/>
  <c r="AT4876" i="18" s="1"/>
  <c r="AS4877" i="18"/>
  <c r="AT4877" i="18" s="1"/>
  <c r="AS4878" i="18"/>
  <c r="AT4878" i="18" s="1"/>
  <c r="AS4879" i="18"/>
  <c r="AT4879" i="18" s="1"/>
  <c r="AS4880" i="18"/>
  <c r="AT4880" i="18" s="1"/>
  <c r="AS4881" i="18"/>
  <c r="AT4881" i="18" s="1"/>
  <c r="AS4882" i="18"/>
  <c r="AT4882" i="18" s="1"/>
  <c r="AS4883" i="18"/>
  <c r="AT4883" i="18" s="1"/>
  <c r="AS4884" i="18"/>
  <c r="AT4884" i="18" s="1"/>
  <c r="AS4885" i="18"/>
  <c r="AT4885" i="18" s="1"/>
  <c r="AS4886" i="18"/>
  <c r="AT4886" i="18" s="1"/>
  <c r="AS4887" i="18"/>
  <c r="AT4887" i="18" s="1"/>
  <c r="AS4888" i="18"/>
  <c r="AT4888" i="18" s="1"/>
  <c r="AS4889" i="18"/>
  <c r="AT4889" i="18" s="1"/>
  <c r="AS4890" i="18"/>
  <c r="AT4890" i="18" s="1"/>
  <c r="AS4891" i="18"/>
  <c r="AT4891" i="18" s="1"/>
  <c r="AS4892" i="18"/>
  <c r="AT4892" i="18" s="1"/>
  <c r="AS4893" i="18"/>
  <c r="AT4893" i="18" s="1"/>
  <c r="AS4894" i="18"/>
  <c r="AT4894" i="18" s="1"/>
  <c r="AS4895" i="18"/>
  <c r="AT4895" i="18" s="1"/>
  <c r="AS4896" i="18"/>
  <c r="AT4896" i="18" s="1"/>
  <c r="AS4897" i="18"/>
  <c r="AT4897" i="18" s="1"/>
  <c r="AS4898" i="18"/>
  <c r="AT4898" i="18" s="1"/>
  <c r="AS4899" i="18"/>
  <c r="AT4899" i="18" s="1"/>
  <c r="AS4900" i="18"/>
  <c r="AT4900" i="18" s="1"/>
  <c r="AS4901" i="18"/>
  <c r="AT4901" i="18" s="1"/>
  <c r="AS4902" i="18"/>
  <c r="AT4902" i="18" s="1"/>
  <c r="AS4903" i="18"/>
  <c r="AT4903" i="18" s="1"/>
  <c r="AS4904" i="18"/>
  <c r="AT4904" i="18" s="1"/>
  <c r="AS4905" i="18"/>
  <c r="AT4905" i="18" s="1"/>
  <c r="AS4906" i="18"/>
  <c r="AT4906" i="18" s="1"/>
  <c r="AS4907" i="18"/>
  <c r="AT4907" i="18" s="1"/>
  <c r="AS4908" i="18"/>
  <c r="AT4908" i="18" s="1"/>
  <c r="AS4909" i="18"/>
  <c r="AT4909" i="18" s="1"/>
  <c r="AS4910" i="18"/>
  <c r="AT4910" i="18" s="1"/>
  <c r="AS4911" i="18"/>
  <c r="AT4911" i="18" s="1"/>
  <c r="AS4912" i="18"/>
  <c r="AT4912" i="18" s="1"/>
  <c r="AS4913" i="18"/>
  <c r="AT4913" i="18" s="1"/>
  <c r="AS4914" i="18"/>
  <c r="AT4914" i="18" s="1"/>
  <c r="AS4915" i="18"/>
  <c r="AT4915" i="18" s="1"/>
  <c r="AS4916" i="18"/>
  <c r="AT4916" i="18" s="1"/>
  <c r="AS4917" i="18"/>
  <c r="AT4917" i="18" s="1"/>
  <c r="AS4918" i="18"/>
  <c r="AT4918" i="18" s="1"/>
  <c r="AS4919" i="18"/>
  <c r="AT4919" i="18" s="1"/>
  <c r="AS4920" i="18"/>
  <c r="AT4920" i="18" s="1"/>
  <c r="AS4921" i="18"/>
  <c r="AT4921" i="18" s="1"/>
  <c r="AS4922" i="18"/>
  <c r="AT4922" i="18" s="1"/>
  <c r="AS4923" i="18"/>
  <c r="AT4923" i="18" s="1"/>
  <c r="AS4924" i="18"/>
  <c r="AT4924" i="18" s="1"/>
  <c r="AS4925" i="18"/>
  <c r="AT4925" i="18" s="1"/>
  <c r="AS4926" i="18"/>
  <c r="AT4926" i="18" s="1"/>
  <c r="AS4927" i="18"/>
  <c r="AT4927" i="18" s="1"/>
  <c r="AS4928" i="18"/>
  <c r="AT4928" i="18" s="1"/>
  <c r="AS4929" i="18"/>
  <c r="AT4929" i="18" s="1"/>
  <c r="AS4930" i="18"/>
  <c r="AT4930" i="18" s="1"/>
  <c r="AS4931" i="18"/>
  <c r="AT4931" i="18" s="1"/>
  <c r="AS4932" i="18"/>
  <c r="AT4932" i="18" s="1"/>
  <c r="AS4933" i="18"/>
  <c r="AT4933" i="18" s="1"/>
  <c r="AS4934" i="18"/>
  <c r="AT4934" i="18" s="1"/>
  <c r="AS4935" i="18"/>
  <c r="AT4935" i="18" s="1"/>
  <c r="AS4936" i="18"/>
  <c r="AT4936" i="18" s="1"/>
  <c r="AS4937" i="18"/>
  <c r="AT4937" i="18" s="1"/>
  <c r="AS4938" i="18"/>
  <c r="AT4938" i="18" s="1"/>
  <c r="AS4939" i="18"/>
  <c r="AT4939" i="18" s="1"/>
  <c r="AS4940" i="18"/>
  <c r="AT4940" i="18" s="1"/>
  <c r="AS4941" i="18"/>
  <c r="AT4941" i="18" s="1"/>
  <c r="AS4942" i="18"/>
  <c r="AT4942" i="18" s="1"/>
  <c r="AS4943" i="18"/>
  <c r="AT4943" i="18" s="1"/>
  <c r="AS4944" i="18"/>
  <c r="AT4944" i="18" s="1"/>
  <c r="AS4945" i="18"/>
  <c r="AT4945" i="18" s="1"/>
  <c r="AS4946" i="18"/>
  <c r="AT4946" i="18" s="1"/>
  <c r="AS4947" i="18"/>
  <c r="AT4947" i="18" s="1"/>
  <c r="AS4948" i="18"/>
  <c r="AT4948" i="18" s="1"/>
  <c r="AS4949" i="18"/>
  <c r="AT4949" i="18" s="1"/>
  <c r="AS4950" i="18"/>
  <c r="AT4950" i="18" s="1"/>
  <c r="AS4951" i="18"/>
  <c r="AT4951" i="18" s="1"/>
  <c r="AS4952" i="18"/>
  <c r="AT4952" i="18" s="1"/>
  <c r="AS4953" i="18"/>
  <c r="AT4953" i="18" s="1"/>
  <c r="AS4954" i="18"/>
  <c r="AT4954" i="18" s="1"/>
  <c r="AS4955" i="18"/>
  <c r="AT4955" i="18" s="1"/>
  <c r="AS4956" i="18"/>
  <c r="AT4956" i="18" s="1"/>
  <c r="AS4957" i="18"/>
  <c r="AT4957" i="18" s="1"/>
  <c r="AS4958" i="18"/>
  <c r="AT4958" i="18" s="1"/>
  <c r="AS4959" i="18"/>
  <c r="AT4959" i="18" s="1"/>
  <c r="AS4960" i="18"/>
  <c r="AT4960" i="18" s="1"/>
  <c r="AS4961" i="18"/>
  <c r="AT4961" i="18" s="1"/>
  <c r="AS4962" i="18"/>
  <c r="AT4962" i="18" s="1"/>
  <c r="AS4963" i="18"/>
  <c r="AT4963" i="18" s="1"/>
  <c r="AS4964" i="18"/>
  <c r="AT4964" i="18" s="1"/>
  <c r="AS4965" i="18"/>
  <c r="AT4965" i="18" s="1"/>
  <c r="AS4966" i="18"/>
  <c r="AT4966" i="18" s="1"/>
  <c r="AS4967" i="18"/>
  <c r="AT4967" i="18" s="1"/>
  <c r="AS4968" i="18"/>
  <c r="AT4968" i="18" s="1"/>
  <c r="AS4969" i="18"/>
  <c r="AT4969" i="18" s="1"/>
  <c r="AS4970" i="18"/>
  <c r="AT4970" i="18" s="1"/>
  <c r="AS4971" i="18"/>
  <c r="AT4971" i="18" s="1"/>
  <c r="AS4972" i="18"/>
  <c r="AT4972" i="18" s="1"/>
  <c r="AS4973" i="18"/>
  <c r="AT4973" i="18" s="1"/>
  <c r="AS4974" i="18"/>
  <c r="AT4974" i="18" s="1"/>
  <c r="AS4975" i="18"/>
  <c r="AT4975" i="18" s="1"/>
  <c r="AS4976" i="18"/>
  <c r="AT4976" i="18" s="1"/>
  <c r="AS4977" i="18"/>
  <c r="AT4977" i="18" s="1"/>
  <c r="AS4978" i="18"/>
  <c r="AT4978" i="18" s="1"/>
  <c r="AS4979" i="18"/>
  <c r="AT4979" i="18" s="1"/>
  <c r="AS4980" i="18"/>
  <c r="AT4980" i="18" s="1"/>
  <c r="AS4981" i="18"/>
  <c r="AT4981" i="18" s="1"/>
  <c r="AS4982" i="18"/>
  <c r="AT4982" i="18" s="1"/>
  <c r="AS4983" i="18"/>
  <c r="AT4983" i="18" s="1"/>
  <c r="AS4984" i="18"/>
  <c r="AT4984" i="18" s="1"/>
  <c r="AS4985" i="18"/>
  <c r="AT4985" i="18" s="1"/>
  <c r="AS4986" i="18"/>
  <c r="AT4986" i="18" s="1"/>
  <c r="AS4987" i="18"/>
  <c r="AT4987" i="18" s="1"/>
  <c r="AS4988" i="18"/>
  <c r="AT4988" i="18" s="1"/>
  <c r="AS4989" i="18"/>
  <c r="AT4989" i="18" s="1"/>
  <c r="AS4990" i="18"/>
  <c r="AT4990" i="18" s="1"/>
  <c r="AS4991" i="18"/>
  <c r="AT4991" i="18" s="1"/>
  <c r="AS4992" i="18"/>
  <c r="AT4992" i="18" s="1"/>
  <c r="AS4993" i="18"/>
  <c r="AT4993" i="18" s="1"/>
  <c r="AS4994" i="18"/>
  <c r="AT4994" i="18" s="1"/>
  <c r="AS4995" i="18"/>
  <c r="AT4995" i="18" s="1"/>
  <c r="AS4996" i="18"/>
  <c r="AT4996" i="18" s="1"/>
  <c r="AS4997" i="18"/>
  <c r="AT4997" i="18" s="1"/>
  <c r="AS4998" i="18"/>
  <c r="AT4998" i="18" s="1"/>
  <c r="AS4999" i="18"/>
  <c r="AT4999" i="18" s="1"/>
  <c r="AS5000" i="18"/>
  <c r="AT5000" i="18" s="1"/>
  <c r="AS5001" i="18"/>
  <c r="AT5001" i="18" s="1"/>
  <c r="AS5002" i="18"/>
  <c r="AT5002" i="18" s="1"/>
  <c r="AS5003" i="18"/>
  <c r="AT5003" i="18" s="1"/>
  <c r="AS1004" i="18"/>
  <c r="AT1004" i="18" s="1"/>
  <c r="AS1005" i="18"/>
  <c r="AT1005" i="18" s="1"/>
  <c r="AS1006" i="18"/>
  <c r="AT1006" i="18" s="1"/>
  <c r="AO1007" i="18"/>
  <c r="AP1007" i="18" s="1"/>
  <c r="AO1008" i="18"/>
  <c r="AP1008" i="18" s="1"/>
  <c r="AO1009" i="18"/>
  <c r="AP1009" i="18" s="1"/>
  <c r="AO1010" i="18"/>
  <c r="AP1010" i="18" s="1"/>
  <c r="AO1011" i="18"/>
  <c r="AP1011" i="18" s="1"/>
  <c r="AO1012" i="18"/>
  <c r="AP1012" i="18" s="1"/>
  <c r="AO1013" i="18"/>
  <c r="AP1013" i="18" s="1"/>
  <c r="AO1014" i="18"/>
  <c r="AP1014" i="18" s="1"/>
  <c r="AO1015" i="18"/>
  <c r="AP1015" i="18" s="1"/>
  <c r="AO1016" i="18"/>
  <c r="AP1016" i="18" s="1"/>
  <c r="AO1017" i="18"/>
  <c r="AP1017" i="18" s="1"/>
  <c r="AO1018" i="18"/>
  <c r="AP1018" i="18" s="1"/>
  <c r="AO1019" i="18"/>
  <c r="AP1019" i="18" s="1"/>
  <c r="AO1020" i="18"/>
  <c r="AP1020" i="18" s="1"/>
  <c r="AO1021" i="18"/>
  <c r="AP1021" i="18" s="1"/>
  <c r="AO1022" i="18"/>
  <c r="AP1022" i="18" s="1"/>
  <c r="AO1023" i="18"/>
  <c r="AP1023" i="18" s="1"/>
  <c r="AO1024" i="18"/>
  <c r="AP1024" i="18" s="1"/>
  <c r="AO1025" i="18"/>
  <c r="AP1025" i="18" s="1"/>
  <c r="AO1026" i="18"/>
  <c r="AP1026" i="18" s="1"/>
  <c r="AO1027" i="18"/>
  <c r="AP1027" i="18" s="1"/>
  <c r="AO1028" i="18"/>
  <c r="AP1028" i="18" s="1"/>
  <c r="AO1029" i="18"/>
  <c r="AP1029" i="18" s="1"/>
  <c r="AO1030" i="18"/>
  <c r="AP1030" i="18" s="1"/>
  <c r="AO1031" i="18"/>
  <c r="AP1031" i="18" s="1"/>
  <c r="AO1032" i="18"/>
  <c r="AP1032" i="18" s="1"/>
  <c r="AO1033" i="18"/>
  <c r="AP1033" i="18" s="1"/>
  <c r="AO1034" i="18"/>
  <c r="AP1034" i="18" s="1"/>
  <c r="AO1035" i="18"/>
  <c r="AP1035" i="18" s="1"/>
  <c r="AO1036" i="18"/>
  <c r="AP1036" i="18" s="1"/>
  <c r="AO1037" i="18"/>
  <c r="AP1037" i="18" s="1"/>
  <c r="AO1038" i="18"/>
  <c r="AP1038" i="18" s="1"/>
  <c r="AO1039" i="18"/>
  <c r="AP1039" i="18" s="1"/>
  <c r="AO1040" i="18"/>
  <c r="AP1040" i="18" s="1"/>
  <c r="AO1041" i="18"/>
  <c r="AP1041" i="18" s="1"/>
  <c r="AO1042" i="18"/>
  <c r="AP1042" i="18" s="1"/>
  <c r="AO1043" i="18"/>
  <c r="AP1043" i="18" s="1"/>
  <c r="AO1044" i="18"/>
  <c r="AP1044" i="18" s="1"/>
  <c r="AO1045" i="18"/>
  <c r="AP1045" i="18" s="1"/>
  <c r="AO1046" i="18"/>
  <c r="AP1046" i="18" s="1"/>
  <c r="AO1047" i="18"/>
  <c r="AP1047" i="18" s="1"/>
  <c r="AO1048" i="18"/>
  <c r="AP1048" i="18" s="1"/>
  <c r="AO1049" i="18"/>
  <c r="AP1049" i="18" s="1"/>
  <c r="AO1050" i="18"/>
  <c r="AP1050" i="18" s="1"/>
  <c r="AO1051" i="18"/>
  <c r="AP1051" i="18" s="1"/>
  <c r="AO1052" i="18"/>
  <c r="AP1052" i="18" s="1"/>
  <c r="AO1053" i="18"/>
  <c r="AP1053" i="18" s="1"/>
  <c r="AO1054" i="18"/>
  <c r="AP1054" i="18" s="1"/>
  <c r="AO1055" i="18"/>
  <c r="AP1055" i="18" s="1"/>
  <c r="AO1056" i="18"/>
  <c r="AP1056" i="18" s="1"/>
  <c r="AO1057" i="18"/>
  <c r="AP1057" i="18" s="1"/>
  <c r="AO1058" i="18"/>
  <c r="AP1058" i="18" s="1"/>
  <c r="AO1059" i="18"/>
  <c r="AP1059" i="18" s="1"/>
  <c r="AO1060" i="18"/>
  <c r="AP1060" i="18" s="1"/>
  <c r="AO1061" i="18"/>
  <c r="AP1061" i="18" s="1"/>
  <c r="AO1062" i="18"/>
  <c r="AP1062" i="18" s="1"/>
  <c r="AO1063" i="18"/>
  <c r="AP1063" i="18" s="1"/>
  <c r="AO1064" i="18"/>
  <c r="AP1064" i="18" s="1"/>
  <c r="AO1065" i="18"/>
  <c r="AP1065" i="18" s="1"/>
  <c r="AO1066" i="18"/>
  <c r="AP1066" i="18" s="1"/>
  <c r="AO1067" i="18"/>
  <c r="AP1067" i="18" s="1"/>
  <c r="AO1068" i="18"/>
  <c r="AP1068" i="18" s="1"/>
  <c r="AO1069" i="18"/>
  <c r="AP1069" i="18" s="1"/>
  <c r="AO1070" i="18"/>
  <c r="AP1070" i="18" s="1"/>
  <c r="AO1071" i="18"/>
  <c r="AP1071" i="18" s="1"/>
  <c r="AO1072" i="18"/>
  <c r="AP1072" i="18" s="1"/>
  <c r="AO1073" i="18"/>
  <c r="AP1073" i="18" s="1"/>
  <c r="AO1074" i="18"/>
  <c r="AP1074" i="18" s="1"/>
  <c r="AO1075" i="18"/>
  <c r="AP1075" i="18" s="1"/>
  <c r="AO1076" i="18"/>
  <c r="AP1076" i="18" s="1"/>
  <c r="AO1077" i="18"/>
  <c r="AP1077" i="18" s="1"/>
  <c r="AO1078" i="18"/>
  <c r="AP1078" i="18" s="1"/>
  <c r="AO1079" i="18"/>
  <c r="AP1079" i="18" s="1"/>
  <c r="AO1080" i="18"/>
  <c r="AP1080" i="18" s="1"/>
  <c r="AO1081" i="18"/>
  <c r="AP1081" i="18" s="1"/>
  <c r="AO1082" i="18"/>
  <c r="AP1082" i="18" s="1"/>
  <c r="AO1083" i="18"/>
  <c r="AP1083" i="18" s="1"/>
  <c r="AO1084" i="18"/>
  <c r="AP1084" i="18" s="1"/>
  <c r="AO1085" i="18"/>
  <c r="AP1085" i="18" s="1"/>
  <c r="AO1086" i="18"/>
  <c r="AP1086" i="18" s="1"/>
  <c r="AO1087" i="18"/>
  <c r="AP1087" i="18" s="1"/>
  <c r="AO1088" i="18"/>
  <c r="AP1088" i="18" s="1"/>
  <c r="AO1089" i="18"/>
  <c r="AP1089" i="18" s="1"/>
  <c r="AO1090" i="18"/>
  <c r="AP1090" i="18" s="1"/>
  <c r="AO1091" i="18"/>
  <c r="AP1091" i="18" s="1"/>
  <c r="AO1092" i="18"/>
  <c r="AP1092" i="18" s="1"/>
  <c r="AO1093" i="18"/>
  <c r="AP1093" i="18" s="1"/>
  <c r="AO1094" i="18"/>
  <c r="AP1094" i="18" s="1"/>
  <c r="AO1095" i="18"/>
  <c r="AP1095" i="18" s="1"/>
  <c r="AO1096" i="18"/>
  <c r="AP1096" i="18" s="1"/>
  <c r="AO1097" i="18"/>
  <c r="AP1097" i="18" s="1"/>
  <c r="AO1098" i="18"/>
  <c r="AP1098" i="18" s="1"/>
  <c r="AO1099" i="18"/>
  <c r="AP1099" i="18" s="1"/>
  <c r="AO1100" i="18"/>
  <c r="AP1100" i="18" s="1"/>
  <c r="AO1101" i="18"/>
  <c r="AP1101" i="18" s="1"/>
  <c r="AO1102" i="18"/>
  <c r="AP1102" i="18" s="1"/>
  <c r="AO1103" i="18"/>
  <c r="AP1103" i="18" s="1"/>
  <c r="AO1104" i="18"/>
  <c r="AP1104" i="18" s="1"/>
  <c r="AO1105" i="18"/>
  <c r="AP1105" i="18" s="1"/>
  <c r="AO1106" i="18"/>
  <c r="AP1106" i="18" s="1"/>
  <c r="AO1107" i="18"/>
  <c r="AP1107" i="18" s="1"/>
  <c r="AO1108" i="18"/>
  <c r="AP1108" i="18" s="1"/>
  <c r="AO1109" i="18"/>
  <c r="AP1109" i="18" s="1"/>
  <c r="AO1110" i="18"/>
  <c r="AP1110" i="18" s="1"/>
  <c r="AO1111" i="18"/>
  <c r="AP1111" i="18" s="1"/>
  <c r="AO1112" i="18"/>
  <c r="AP1112" i="18" s="1"/>
  <c r="AO1113" i="18"/>
  <c r="AP1113" i="18" s="1"/>
  <c r="AO1114" i="18"/>
  <c r="AP1114" i="18" s="1"/>
  <c r="AO1115" i="18"/>
  <c r="AP1115" i="18" s="1"/>
  <c r="AO1116" i="18"/>
  <c r="AP1116" i="18" s="1"/>
  <c r="AO1117" i="18"/>
  <c r="AP1117" i="18" s="1"/>
  <c r="AO1118" i="18"/>
  <c r="AP1118" i="18" s="1"/>
  <c r="AO1119" i="18"/>
  <c r="AP1119" i="18" s="1"/>
  <c r="AO1120" i="18"/>
  <c r="AP1120" i="18" s="1"/>
  <c r="AO1121" i="18"/>
  <c r="AP1121" i="18" s="1"/>
  <c r="AO1122" i="18"/>
  <c r="AP1122" i="18" s="1"/>
  <c r="AO1123" i="18"/>
  <c r="AP1123" i="18" s="1"/>
  <c r="AO1124" i="18"/>
  <c r="AP1124" i="18" s="1"/>
  <c r="AO1125" i="18"/>
  <c r="AP1125" i="18" s="1"/>
  <c r="AO1126" i="18"/>
  <c r="AP1126" i="18" s="1"/>
  <c r="AO1127" i="18"/>
  <c r="AP1127" i="18" s="1"/>
  <c r="AO1128" i="18"/>
  <c r="AP1128" i="18" s="1"/>
  <c r="AO1129" i="18"/>
  <c r="AP1129" i="18" s="1"/>
  <c r="AO1130" i="18"/>
  <c r="AP1130" i="18" s="1"/>
  <c r="AO1131" i="18"/>
  <c r="AP1131" i="18" s="1"/>
  <c r="AO1132" i="18"/>
  <c r="AP1132" i="18" s="1"/>
  <c r="AO1133" i="18"/>
  <c r="AP1133" i="18" s="1"/>
  <c r="AO1134" i="18"/>
  <c r="AP1134" i="18" s="1"/>
  <c r="AO1135" i="18"/>
  <c r="AP1135" i="18" s="1"/>
  <c r="AO1136" i="18"/>
  <c r="AP1136" i="18" s="1"/>
  <c r="AO1137" i="18"/>
  <c r="AP1137" i="18" s="1"/>
  <c r="AO1138" i="18"/>
  <c r="AP1138" i="18" s="1"/>
  <c r="AO1139" i="18"/>
  <c r="AP1139" i="18" s="1"/>
  <c r="AO1140" i="18"/>
  <c r="AP1140" i="18" s="1"/>
  <c r="AO1141" i="18"/>
  <c r="AP1141" i="18" s="1"/>
  <c r="AO1142" i="18"/>
  <c r="AP1142" i="18" s="1"/>
  <c r="AO1143" i="18"/>
  <c r="AP1143" i="18" s="1"/>
  <c r="AO1144" i="18"/>
  <c r="AP1144" i="18" s="1"/>
  <c r="AO1145" i="18"/>
  <c r="AP1145" i="18" s="1"/>
  <c r="AO1146" i="18"/>
  <c r="AP1146" i="18" s="1"/>
  <c r="AO1147" i="18"/>
  <c r="AP1147" i="18" s="1"/>
  <c r="AO1148" i="18"/>
  <c r="AP1148" i="18" s="1"/>
  <c r="AO1149" i="18"/>
  <c r="AP1149" i="18" s="1"/>
  <c r="AO1150" i="18"/>
  <c r="AP1150" i="18" s="1"/>
  <c r="AO1151" i="18"/>
  <c r="AP1151" i="18" s="1"/>
  <c r="AO1152" i="18"/>
  <c r="AP1152" i="18" s="1"/>
  <c r="AO1153" i="18"/>
  <c r="AP1153" i="18" s="1"/>
  <c r="AO1154" i="18"/>
  <c r="AP1154" i="18" s="1"/>
  <c r="AO1155" i="18"/>
  <c r="AP1155" i="18" s="1"/>
  <c r="AO1156" i="18"/>
  <c r="AP1156" i="18" s="1"/>
  <c r="AO1157" i="18"/>
  <c r="AP1157" i="18" s="1"/>
  <c r="AO1158" i="18"/>
  <c r="AP1158" i="18" s="1"/>
  <c r="AO1159" i="18"/>
  <c r="AP1159" i="18" s="1"/>
  <c r="AO1160" i="18"/>
  <c r="AP1160" i="18" s="1"/>
  <c r="AO1161" i="18"/>
  <c r="AP1161" i="18" s="1"/>
  <c r="AO1162" i="18"/>
  <c r="AP1162" i="18" s="1"/>
  <c r="AO1163" i="18"/>
  <c r="AP1163" i="18" s="1"/>
  <c r="AO1164" i="18"/>
  <c r="AP1164" i="18" s="1"/>
  <c r="AO1165" i="18"/>
  <c r="AP1165" i="18" s="1"/>
  <c r="AO1166" i="18"/>
  <c r="AP1166" i="18" s="1"/>
  <c r="AO1167" i="18"/>
  <c r="AP1167" i="18" s="1"/>
  <c r="AO1168" i="18"/>
  <c r="AP1168" i="18" s="1"/>
  <c r="AO1169" i="18"/>
  <c r="AP1169" i="18" s="1"/>
  <c r="AO1170" i="18"/>
  <c r="AP1170" i="18" s="1"/>
  <c r="AO1171" i="18"/>
  <c r="AP1171" i="18" s="1"/>
  <c r="AO1172" i="18"/>
  <c r="AP1172" i="18" s="1"/>
  <c r="AO1173" i="18"/>
  <c r="AP1173" i="18" s="1"/>
  <c r="AO1174" i="18"/>
  <c r="AP1174" i="18" s="1"/>
  <c r="AO1175" i="18"/>
  <c r="AP1175" i="18" s="1"/>
  <c r="AO1176" i="18"/>
  <c r="AP1176" i="18" s="1"/>
  <c r="AO1177" i="18"/>
  <c r="AP1177" i="18" s="1"/>
  <c r="AO1178" i="18"/>
  <c r="AP1178" i="18" s="1"/>
  <c r="AO1179" i="18"/>
  <c r="AP1179" i="18" s="1"/>
  <c r="AO1180" i="18"/>
  <c r="AP1180" i="18" s="1"/>
  <c r="AO1181" i="18"/>
  <c r="AP1181" i="18" s="1"/>
  <c r="AO1182" i="18"/>
  <c r="AP1182" i="18" s="1"/>
  <c r="AO1183" i="18"/>
  <c r="AP1183" i="18" s="1"/>
  <c r="AO1184" i="18"/>
  <c r="AP1184" i="18" s="1"/>
  <c r="AO1185" i="18"/>
  <c r="AP1185" i="18" s="1"/>
  <c r="AO1186" i="18"/>
  <c r="AP1186" i="18" s="1"/>
  <c r="AO1187" i="18"/>
  <c r="AP1187" i="18" s="1"/>
  <c r="AO1188" i="18"/>
  <c r="AP1188" i="18" s="1"/>
  <c r="AO1189" i="18"/>
  <c r="AP1189" i="18" s="1"/>
  <c r="AO1190" i="18"/>
  <c r="AP1190" i="18" s="1"/>
  <c r="AO1191" i="18"/>
  <c r="AP1191" i="18" s="1"/>
  <c r="AO1192" i="18"/>
  <c r="AP1192" i="18" s="1"/>
  <c r="AO1193" i="18"/>
  <c r="AP1193" i="18" s="1"/>
  <c r="AO1194" i="18"/>
  <c r="AP1194" i="18" s="1"/>
  <c r="AO1195" i="18"/>
  <c r="AP1195" i="18" s="1"/>
  <c r="AO1196" i="18"/>
  <c r="AP1196" i="18" s="1"/>
  <c r="AO1197" i="18"/>
  <c r="AP1197" i="18" s="1"/>
  <c r="AO1198" i="18"/>
  <c r="AP1198" i="18" s="1"/>
  <c r="AO1199" i="18"/>
  <c r="AP1199" i="18" s="1"/>
  <c r="AO1200" i="18"/>
  <c r="AP1200" i="18" s="1"/>
  <c r="AO1201" i="18"/>
  <c r="AP1201" i="18" s="1"/>
  <c r="AO1202" i="18"/>
  <c r="AP1202" i="18" s="1"/>
  <c r="AO1203" i="18"/>
  <c r="AP1203" i="18" s="1"/>
  <c r="AO1204" i="18"/>
  <c r="AP1204" i="18" s="1"/>
  <c r="AO1205" i="18"/>
  <c r="AP1205" i="18" s="1"/>
  <c r="AO1206" i="18"/>
  <c r="AP1206" i="18" s="1"/>
  <c r="AO1207" i="18"/>
  <c r="AP1207" i="18" s="1"/>
  <c r="AO1208" i="18"/>
  <c r="AP1208" i="18" s="1"/>
  <c r="AO1209" i="18"/>
  <c r="AP1209" i="18" s="1"/>
  <c r="AO1210" i="18"/>
  <c r="AP1210" i="18" s="1"/>
  <c r="AO1211" i="18"/>
  <c r="AP1211" i="18" s="1"/>
  <c r="AO1212" i="18"/>
  <c r="AP1212" i="18" s="1"/>
  <c r="AO1213" i="18"/>
  <c r="AP1213" i="18" s="1"/>
  <c r="AO1214" i="18"/>
  <c r="AP1214" i="18" s="1"/>
  <c r="AO1215" i="18"/>
  <c r="AP1215" i="18" s="1"/>
  <c r="AO1216" i="18"/>
  <c r="AP1216" i="18" s="1"/>
  <c r="AO1217" i="18"/>
  <c r="AP1217" i="18" s="1"/>
  <c r="AO1218" i="18"/>
  <c r="AP1218" i="18" s="1"/>
  <c r="AO1219" i="18"/>
  <c r="AP1219" i="18" s="1"/>
  <c r="AO1220" i="18"/>
  <c r="AP1220" i="18" s="1"/>
  <c r="AO1221" i="18"/>
  <c r="AP1221" i="18" s="1"/>
  <c r="AO1222" i="18"/>
  <c r="AP1222" i="18" s="1"/>
  <c r="AO1223" i="18"/>
  <c r="AP1223" i="18" s="1"/>
  <c r="AO1224" i="18"/>
  <c r="AP1224" i="18" s="1"/>
  <c r="AO1225" i="18"/>
  <c r="AP1225" i="18" s="1"/>
  <c r="AO1226" i="18"/>
  <c r="AP1226" i="18" s="1"/>
  <c r="AO1227" i="18"/>
  <c r="AP1227" i="18" s="1"/>
  <c r="AO1228" i="18"/>
  <c r="AP1228" i="18" s="1"/>
  <c r="AO1229" i="18"/>
  <c r="AP1229" i="18" s="1"/>
  <c r="AO1230" i="18"/>
  <c r="AP1230" i="18" s="1"/>
  <c r="AO1231" i="18"/>
  <c r="AP1231" i="18" s="1"/>
  <c r="AO1232" i="18"/>
  <c r="AP1232" i="18" s="1"/>
  <c r="AO1233" i="18"/>
  <c r="AP1233" i="18" s="1"/>
  <c r="AO1234" i="18"/>
  <c r="AP1234" i="18" s="1"/>
  <c r="AO1235" i="18"/>
  <c r="AP1235" i="18" s="1"/>
  <c r="AO1236" i="18"/>
  <c r="AP1236" i="18" s="1"/>
  <c r="AO1237" i="18"/>
  <c r="AP1237" i="18" s="1"/>
  <c r="AO1238" i="18"/>
  <c r="AP1238" i="18" s="1"/>
  <c r="AO1239" i="18"/>
  <c r="AP1239" i="18" s="1"/>
  <c r="AO1240" i="18"/>
  <c r="AP1240" i="18" s="1"/>
  <c r="AO1241" i="18"/>
  <c r="AP1241" i="18" s="1"/>
  <c r="AO1242" i="18"/>
  <c r="AP1242" i="18" s="1"/>
  <c r="AO1243" i="18"/>
  <c r="AP1243" i="18" s="1"/>
  <c r="AO1244" i="18"/>
  <c r="AP1244" i="18" s="1"/>
  <c r="AO1245" i="18"/>
  <c r="AP1245" i="18" s="1"/>
  <c r="AO1246" i="18"/>
  <c r="AP1246" i="18" s="1"/>
  <c r="AO1247" i="18"/>
  <c r="AP1247" i="18" s="1"/>
  <c r="AO1248" i="18"/>
  <c r="AP1248" i="18" s="1"/>
  <c r="AO1249" i="18"/>
  <c r="AP1249" i="18" s="1"/>
  <c r="AO1250" i="18"/>
  <c r="AP1250" i="18" s="1"/>
  <c r="AO1251" i="18"/>
  <c r="AP1251" i="18" s="1"/>
  <c r="AO1252" i="18"/>
  <c r="AP1252" i="18" s="1"/>
  <c r="AO1253" i="18"/>
  <c r="AP1253" i="18" s="1"/>
  <c r="AO1254" i="18"/>
  <c r="AP1254" i="18" s="1"/>
  <c r="AO1255" i="18"/>
  <c r="AP1255" i="18" s="1"/>
  <c r="AO1256" i="18"/>
  <c r="AP1256" i="18" s="1"/>
  <c r="AO1257" i="18"/>
  <c r="AP1257" i="18" s="1"/>
  <c r="AO1258" i="18"/>
  <c r="AP1258" i="18" s="1"/>
  <c r="AO1259" i="18"/>
  <c r="AP1259" i="18" s="1"/>
  <c r="AO1260" i="18"/>
  <c r="AP1260" i="18" s="1"/>
  <c r="AO1261" i="18"/>
  <c r="AP1261" i="18" s="1"/>
  <c r="AO1262" i="18"/>
  <c r="AP1262" i="18" s="1"/>
  <c r="AO1263" i="18"/>
  <c r="AP1263" i="18" s="1"/>
  <c r="AO1264" i="18"/>
  <c r="AP1264" i="18" s="1"/>
  <c r="AO1265" i="18"/>
  <c r="AP1265" i="18" s="1"/>
  <c r="AO1266" i="18"/>
  <c r="AP1266" i="18" s="1"/>
  <c r="AO1267" i="18"/>
  <c r="AP1267" i="18" s="1"/>
  <c r="AO1268" i="18"/>
  <c r="AP1268" i="18" s="1"/>
  <c r="AO1269" i="18"/>
  <c r="AP1269" i="18" s="1"/>
  <c r="AO1270" i="18"/>
  <c r="AP1270" i="18" s="1"/>
  <c r="AO1271" i="18"/>
  <c r="AP1271" i="18" s="1"/>
  <c r="AO1272" i="18"/>
  <c r="AP1272" i="18" s="1"/>
  <c r="AO1273" i="18"/>
  <c r="AP1273" i="18" s="1"/>
  <c r="AO1274" i="18"/>
  <c r="AP1274" i="18" s="1"/>
  <c r="AO1275" i="18"/>
  <c r="AP1275" i="18" s="1"/>
  <c r="AO1276" i="18"/>
  <c r="AP1276" i="18" s="1"/>
  <c r="AO1277" i="18"/>
  <c r="AP1277" i="18" s="1"/>
  <c r="AO1278" i="18"/>
  <c r="AP1278" i="18" s="1"/>
  <c r="AO1279" i="18"/>
  <c r="AP1279" i="18" s="1"/>
  <c r="AO1280" i="18"/>
  <c r="AP1280" i="18" s="1"/>
  <c r="AO1281" i="18"/>
  <c r="AP1281" i="18" s="1"/>
  <c r="AO1282" i="18"/>
  <c r="AP1282" i="18" s="1"/>
  <c r="AO1283" i="18"/>
  <c r="AP1283" i="18" s="1"/>
  <c r="AO1284" i="18"/>
  <c r="AP1284" i="18" s="1"/>
  <c r="AO1285" i="18"/>
  <c r="AP1285" i="18" s="1"/>
  <c r="AO1286" i="18"/>
  <c r="AP1286" i="18" s="1"/>
  <c r="AO1287" i="18"/>
  <c r="AP1287" i="18" s="1"/>
  <c r="AO1288" i="18"/>
  <c r="AP1288" i="18" s="1"/>
  <c r="AO1289" i="18"/>
  <c r="AP1289" i="18" s="1"/>
  <c r="AO1290" i="18"/>
  <c r="AP1290" i="18" s="1"/>
  <c r="AO1291" i="18"/>
  <c r="AP1291" i="18" s="1"/>
  <c r="AO1292" i="18"/>
  <c r="AP1292" i="18" s="1"/>
  <c r="AO1293" i="18"/>
  <c r="AP1293" i="18" s="1"/>
  <c r="AO1294" i="18"/>
  <c r="AP1294" i="18" s="1"/>
  <c r="AO1295" i="18"/>
  <c r="AP1295" i="18" s="1"/>
  <c r="AO1296" i="18"/>
  <c r="AP1296" i="18" s="1"/>
  <c r="AO1297" i="18"/>
  <c r="AP1297" i="18" s="1"/>
  <c r="AO1298" i="18"/>
  <c r="AP1298" i="18" s="1"/>
  <c r="AO1299" i="18"/>
  <c r="AP1299" i="18" s="1"/>
  <c r="AO1300" i="18"/>
  <c r="AP1300" i="18" s="1"/>
  <c r="AO1301" i="18"/>
  <c r="AP1301" i="18" s="1"/>
  <c r="AO1302" i="18"/>
  <c r="AP1302" i="18" s="1"/>
  <c r="AO1303" i="18"/>
  <c r="AP1303" i="18" s="1"/>
  <c r="AO1304" i="18"/>
  <c r="AP1304" i="18" s="1"/>
  <c r="AO1305" i="18"/>
  <c r="AP1305" i="18" s="1"/>
  <c r="AO1306" i="18"/>
  <c r="AP1306" i="18" s="1"/>
  <c r="AO1307" i="18"/>
  <c r="AP1307" i="18" s="1"/>
  <c r="AO1308" i="18"/>
  <c r="AP1308" i="18" s="1"/>
  <c r="AO1309" i="18"/>
  <c r="AP1309" i="18" s="1"/>
  <c r="AO1310" i="18"/>
  <c r="AP1310" i="18" s="1"/>
  <c r="AO1311" i="18"/>
  <c r="AP1311" i="18" s="1"/>
  <c r="AO1312" i="18"/>
  <c r="AP1312" i="18" s="1"/>
  <c r="AO1313" i="18"/>
  <c r="AP1313" i="18" s="1"/>
  <c r="AO1314" i="18"/>
  <c r="AP1314" i="18" s="1"/>
  <c r="AO1315" i="18"/>
  <c r="AP1315" i="18" s="1"/>
  <c r="AO1316" i="18"/>
  <c r="AP1316" i="18" s="1"/>
  <c r="AO1317" i="18"/>
  <c r="AP1317" i="18" s="1"/>
  <c r="AO1318" i="18"/>
  <c r="AP1318" i="18" s="1"/>
  <c r="AO1319" i="18"/>
  <c r="AP1319" i="18" s="1"/>
  <c r="AO1320" i="18"/>
  <c r="AP1320" i="18" s="1"/>
  <c r="AO1321" i="18"/>
  <c r="AP1321" i="18" s="1"/>
  <c r="AO1322" i="18"/>
  <c r="AP1322" i="18" s="1"/>
  <c r="AO1323" i="18"/>
  <c r="AP1323" i="18" s="1"/>
  <c r="AO1324" i="18"/>
  <c r="AP1324" i="18" s="1"/>
  <c r="AO1325" i="18"/>
  <c r="AP1325" i="18" s="1"/>
  <c r="AO1326" i="18"/>
  <c r="AP1326" i="18" s="1"/>
  <c r="AO1327" i="18"/>
  <c r="AP1327" i="18" s="1"/>
  <c r="AO1328" i="18"/>
  <c r="AP1328" i="18" s="1"/>
  <c r="AO1329" i="18"/>
  <c r="AP1329" i="18" s="1"/>
  <c r="AO1330" i="18"/>
  <c r="AP1330" i="18" s="1"/>
  <c r="AO1331" i="18"/>
  <c r="AP1331" i="18" s="1"/>
  <c r="AO1332" i="18"/>
  <c r="AP1332" i="18" s="1"/>
  <c r="AO1333" i="18"/>
  <c r="AP1333" i="18" s="1"/>
  <c r="AO1334" i="18"/>
  <c r="AP1334" i="18" s="1"/>
  <c r="AO1335" i="18"/>
  <c r="AP1335" i="18" s="1"/>
  <c r="AO1336" i="18"/>
  <c r="AP1336" i="18" s="1"/>
  <c r="AO1337" i="18"/>
  <c r="AP1337" i="18" s="1"/>
  <c r="AO1338" i="18"/>
  <c r="AP1338" i="18" s="1"/>
  <c r="AO1339" i="18"/>
  <c r="AP1339" i="18" s="1"/>
  <c r="AO1340" i="18"/>
  <c r="AP1340" i="18" s="1"/>
  <c r="AO1341" i="18"/>
  <c r="AP1341" i="18" s="1"/>
  <c r="AO1342" i="18"/>
  <c r="AP1342" i="18" s="1"/>
  <c r="AO1343" i="18"/>
  <c r="AP1343" i="18" s="1"/>
  <c r="AO1344" i="18"/>
  <c r="AP1344" i="18" s="1"/>
  <c r="AO1345" i="18"/>
  <c r="AP1345" i="18" s="1"/>
  <c r="AO1346" i="18"/>
  <c r="AP1346" i="18" s="1"/>
  <c r="AO1347" i="18"/>
  <c r="AP1347" i="18" s="1"/>
  <c r="AO1348" i="18"/>
  <c r="AP1348" i="18" s="1"/>
  <c r="AO1349" i="18"/>
  <c r="AP1349" i="18" s="1"/>
  <c r="AO1350" i="18"/>
  <c r="AP1350" i="18" s="1"/>
  <c r="AO1351" i="18"/>
  <c r="AP1351" i="18" s="1"/>
  <c r="AO1352" i="18"/>
  <c r="AP1352" i="18" s="1"/>
  <c r="AO1353" i="18"/>
  <c r="AP1353" i="18" s="1"/>
  <c r="AO1354" i="18"/>
  <c r="AP1354" i="18" s="1"/>
  <c r="AO1355" i="18"/>
  <c r="AP1355" i="18" s="1"/>
  <c r="AO1356" i="18"/>
  <c r="AP1356" i="18" s="1"/>
  <c r="AO1357" i="18"/>
  <c r="AP1357" i="18" s="1"/>
  <c r="AO1358" i="18"/>
  <c r="AP1358" i="18" s="1"/>
  <c r="AO1359" i="18"/>
  <c r="AP1359" i="18" s="1"/>
  <c r="AO1360" i="18"/>
  <c r="AP1360" i="18" s="1"/>
  <c r="AO1361" i="18"/>
  <c r="AP1361" i="18" s="1"/>
  <c r="AO1362" i="18"/>
  <c r="AP1362" i="18" s="1"/>
  <c r="AO1363" i="18"/>
  <c r="AP1363" i="18" s="1"/>
  <c r="AO1364" i="18"/>
  <c r="AP1364" i="18" s="1"/>
  <c r="AO1365" i="18"/>
  <c r="AP1365" i="18" s="1"/>
  <c r="AO1366" i="18"/>
  <c r="AP1366" i="18" s="1"/>
  <c r="AO1367" i="18"/>
  <c r="AP1367" i="18" s="1"/>
  <c r="AO1368" i="18"/>
  <c r="AP1368" i="18" s="1"/>
  <c r="AO1369" i="18"/>
  <c r="AP1369" i="18" s="1"/>
  <c r="AO1370" i="18"/>
  <c r="AP1370" i="18" s="1"/>
  <c r="AO1371" i="18"/>
  <c r="AP1371" i="18" s="1"/>
  <c r="AO1372" i="18"/>
  <c r="AP1372" i="18" s="1"/>
  <c r="AO1373" i="18"/>
  <c r="AP1373" i="18" s="1"/>
  <c r="AO1374" i="18"/>
  <c r="AP1374" i="18" s="1"/>
  <c r="AO1375" i="18"/>
  <c r="AP1375" i="18" s="1"/>
  <c r="AO1376" i="18"/>
  <c r="AP1376" i="18" s="1"/>
  <c r="AO1377" i="18"/>
  <c r="AP1377" i="18" s="1"/>
  <c r="AO1378" i="18"/>
  <c r="AP1378" i="18" s="1"/>
  <c r="AO1379" i="18"/>
  <c r="AP1379" i="18" s="1"/>
  <c r="AO1380" i="18"/>
  <c r="AP1380" i="18" s="1"/>
  <c r="AO1381" i="18"/>
  <c r="AP1381" i="18" s="1"/>
  <c r="AO1382" i="18"/>
  <c r="AP1382" i="18" s="1"/>
  <c r="AO1383" i="18"/>
  <c r="AP1383" i="18" s="1"/>
  <c r="AO1384" i="18"/>
  <c r="AP1384" i="18" s="1"/>
  <c r="AO1385" i="18"/>
  <c r="AP1385" i="18" s="1"/>
  <c r="AO1386" i="18"/>
  <c r="AP1386" i="18" s="1"/>
  <c r="AO1387" i="18"/>
  <c r="AP1387" i="18" s="1"/>
  <c r="AO1388" i="18"/>
  <c r="AP1388" i="18" s="1"/>
  <c r="AO1389" i="18"/>
  <c r="AP1389" i="18" s="1"/>
  <c r="AO1390" i="18"/>
  <c r="AP1390" i="18" s="1"/>
  <c r="AO1391" i="18"/>
  <c r="AP1391" i="18" s="1"/>
  <c r="AO1392" i="18"/>
  <c r="AP1392" i="18" s="1"/>
  <c r="AO1393" i="18"/>
  <c r="AP1393" i="18" s="1"/>
  <c r="AO1394" i="18"/>
  <c r="AP1394" i="18" s="1"/>
  <c r="AO1395" i="18"/>
  <c r="AP1395" i="18" s="1"/>
  <c r="AO1396" i="18"/>
  <c r="AP1396" i="18" s="1"/>
  <c r="AO1397" i="18"/>
  <c r="AP1397" i="18" s="1"/>
  <c r="AO1398" i="18"/>
  <c r="AP1398" i="18" s="1"/>
  <c r="AO1399" i="18"/>
  <c r="AP1399" i="18" s="1"/>
  <c r="AO1400" i="18"/>
  <c r="AP1400" i="18" s="1"/>
  <c r="AO1401" i="18"/>
  <c r="AP1401" i="18" s="1"/>
  <c r="AO1402" i="18"/>
  <c r="AP1402" i="18" s="1"/>
  <c r="AO1403" i="18"/>
  <c r="AP1403" i="18" s="1"/>
  <c r="AO1404" i="18"/>
  <c r="AP1404" i="18" s="1"/>
  <c r="AO1405" i="18"/>
  <c r="AP1405" i="18" s="1"/>
  <c r="AO1406" i="18"/>
  <c r="AP1406" i="18" s="1"/>
  <c r="AO1407" i="18"/>
  <c r="AP1407" i="18" s="1"/>
  <c r="AO1408" i="18"/>
  <c r="AP1408" i="18" s="1"/>
  <c r="AO1409" i="18"/>
  <c r="AP1409" i="18" s="1"/>
  <c r="AO1410" i="18"/>
  <c r="AP1410" i="18" s="1"/>
  <c r="AO1411" i="18"/>
  <c r="AP1411" i="18" s="1"/>
  <c r="AO1412" i="18"/>
  <c r="AP1412" i="18" s="1"/>
  <c r="AO1413" i="18"/>
  <c r="AP1413" i="18" s="1"/>
  <c r="AO1414" i="18"/>
  <c r="AP1414" i="18" s="1"/>
  <c r="AO1415" i="18"/>
  <c r="AP1415" i="18" s="1"/>
  <c r="AO1416" i="18"/>
  <c r="AP1416" i="18" s="1"/>
  <c r="AO1417" i="18"/>
  <c r="AP1417" i="18" s="1"/>
  <c r="AO1418" i="18"/>
  <c r="AP1418" i="18" s="1"/>
  <c r="AO1419" i="18"/>
  <c r="AP1419" i="18" s="1"/>
  <c r="AO1420" i="18"/>
  <c r="AP1420" i="18" s="1"/>
  <c r="AO1421" i="18"/>
  <c r="AP1421" i="18" s="1"/>
  <c r="AO1422" i="18"/>
  <c r="AP1422" i="18" s="1"/>
  <c r="AO1423" i="18"/>
  <c r="AP1423" i="18" s="1"/>
  <c r="AO1424" i="18"/>
  <c r="AP1424" i="18" s="1"/>
  <c r="AO1425" i="18"/>
  <c r="AP1425" i="18" s="1"/>
  <c r="AO1426" i="18"/>
  <c r="AP1426" i="18" s="1"/>
  <c r="AO1427" i="18"/>
  <c r="AP1427" i="18" s="1"/>
  <c r="AO1428" i="18"/>
  <c r="AP1428" i="18" s="1"/>
  <c r="AO1429" i="18"/>
  <c r="AP1429" i="18" s="1"/>
  <c r="AO1430" i="18"/>
  <c r="AP1430" i="18" s="1"/>
  <c r="AO1431" i="18"/>
  <c r="AP1431" i="18" s="1"/>
  <c r="AO1432" i="18"/>
  <c r="AP1432" i="18" s="1"/>
  <c r="AO1433" i="18"/>
  <c r="AP1433" i="18" s="1"/>
  <c r="AO1434" i="18"/>
  <c r="AP1434" i="18" s="1"/>
  <c r="AO1435" i="18"/>
  <c r="AP1435" i="18" s="1"/>
  <c r="AO1436" i="18"/>
  <c r="AP1436" i="18" s="1"/>
  <c r="AO1437" i="18"/>
  <c r="AP1437" i="18" s="1"/>
  <c r="AO1438" i="18"/>
  <c r="AP1438" i="18" s="1"/>
  <c r="AO1439" i="18"/>
  <c r="AP1439" i="18" s="1"/>
  <c r="AO1440" i="18"/>
  <c r="AP1440" i="18" s="1"/>
  <c r="AO1441" i="18"/>
  <c r="AP1441" i="18" s="1"/>
  <c r="AO1442" i="18"/>
  <c r="AP1442" i="18" s="1"/>
  <c r="AO1443" i="18"/>
  <c r="AP1443" i="18" s="1"/>
  <c r="AO1444" i="18"/>
  <c r="AP1444" i="18" s="1"/>
  <c r="AO1445" i="18"/>
  <c r="AP1445" i="18" s="1"/>
  <c r="AO1446" i="18"/>
  <c r="AP1446" i="18" s="1"/>
  <c r="AO1447" i="18"/>
  <c r="AP1447" i="18" s="1"/>
  <c r="AO1448" i="18"/>
  <c r="AP1448" i="18" s="1"/>
  <c r="AO1449" i="18"/>
  <c r="AP1449" i="18" s="1"/>
  <c r="AO1450" i="18"/>
  <c r="AP1450" i="18" s="1"/>
  <c r="AO1451" i="18"/>
  <c r="AP1451" i="18" s="1"/>
  <c r="AO1452" i="18"/>
  <c r="AP1452" i="18" s="1"/>
  <c r="AO1453" i="18"/>
  <c r="AP1453" i="18" s="1"/>
  <c r="AO1454" i="18"/>
  <c r="AP1454" i="18" s="1"/>
  <c r="AO1455" i="18"/>
  <c r="AP1455" i="18" s="1"/>
  <c r="AO1456" i="18"/>
  <c r="AP1456" i="18" s="1"/>
  <c r="AO1457" i="18"/>
  <c r="AP1457" i="18" s="1"/>
  <c r="AO1458" i="18"/>
  <c r="AP1458" i="18" s="1"/>
  <c r="AO1459" i="18"/>
  <c r="AP1459" i="18" s="1"/>
  <c r="AO1460" i="18"/>
  <c r="AP1460" i="18" s="1"/>
  <c r="AO1461" i="18"/>
  <c r="AP1461" i="18" s="1"/>
  <c r="AO1462" i="18"/>
  <c r="AP1462" i="18" s="1"/>
  <c r="AO1463" i="18"/>
  <c r="AP1463" i="18" s="1"/>
  <c r="AO1464" i="18"/>
  <c r="AP1464" i="18" s="1"/>
  <c r="AO1465" i="18"/>
  <c r="AP1465" i="18" s="1"/>
  <c r="AO1466" i="18"/>
  <c r="AP1466" i="18" s="1"/>
  <c r="AO1467" i="18"/>
  <c r="AP1467" i="18" s="1"/>
  <c r="AO1468" i="18"/>
  <c r="AP1468" i="18" s="1"/>
  <c r="AO1469" i="18"/>
  <c r="AP1469" i="18" s="1"/>
  <c r="AO1470" i="18"/>
  <c r="AP1470" i="18" s="1"/>
  <c r="AO1471" i="18"/>
  <c r="AP1471" i="18" s="1"/>
  <c r="AO1472" i="18"/>
  <c r="AP1472" i="18" s="1"/>
  <c r="AO1473" i="18"/>
  <c r="AP1473" i="18" s="1"/>
  <c r="AO1474" i="18"/>
  <c r="AP1474" i="18" s="1"/>
  <c r="AO1475" i="18"/>
  <c r="AP1475" i="18" s="1"/>
  <c r="AO1476" i="18"/>
  <c r="AP1476" i="18" s="1"/>
  <c r="AO1477" i="18"/>
  <c r="AP1477" i="18" s="1"/>
  <c r="AO1478" i="18"/>
  <c r="AP1478" i="18" s="1"/>
  <c r="AO1479" i="18"/>
  <c r="AP1479" i="18" s="1"/>
  <c r="AO1480" i="18"/>
  <c r="AP1480" i="18" s="1"/>
  <c r="AO1481" i="18"/>
  <c r="AP1481" i="18" s="1"/>
  <c r="AO1482" i="18"/>
  <c r="AP1482" i="18" s="1"/>
  <c r="AO1483" i="18"/>
  <c r="AP1483" i="18" s="1"/>
  <c r="AO1484" i="18"/>
  <c r="AP1484" i="18" s="1"/>
  <c r="AO1485" i="18"/>
  <c r="AP1485" i="18" s="1"/>
  <c r="AO1486" i="18"/>
  <c r="AP1486" i="18" s="1"/>
  <c r="AO1487" i="18"/>
  <c r="AP1487" i="18" s="1"/>
  <c r="AO1488" i="18"/>
  <c r="AP1488" i="18" s="1"/>
  <c r="AO1489" i="18"/>
  <c r="AP1489" i="18" s="1"/>
  <c r="AO1490" i="18"/>
  <c r="AP1490" i="18" s="1"/>
  <c r="AO1491" i="18"/>
  <c r="AP1491" i="18" s="1"/>
  <c r="AO1492" i="18"/>
  <c r="AP1492" i="18" s="1"/>
  <c r="AO1493" i="18"/>
  <c r="AP1493" i="18" s="1"/>
  <c r="AO1494" i="18"/>
  <c r="AP1494" i="18" s="1"/>
  <c r="AO1495" i="18"/>
  <c r="AP1495" i="18" s="1"/>
  <c r="AO1496" i="18"/>
  <c r="AP1496" i="18" s="1"/>
  <c r="AO1497" i="18"/>
  <c r="AP1497" i="18" s="1"/>
  <c r="AO1498" i="18"/>
  <c r="AP1498" i="18" s="1"/>
  <c r="AO1499" i="18"/>
  <c r="AP1499" i="18" s="1"/>
  <c r="AO1500" i="18"/>
  <c r="AP1500" i="18" s="1"/>
  <c r="AO1501" i="18"/>
  <c r="AP1501" i="18" s="1"/>
  <c r="AO1502" i="18"/>
  <c r="AP1502" i="18" s="1"/>
  <c r="AO1503" i="18"/>
  <c r="AP1503" i="18" s="1"/>
  <c r="AO1504" i="18"/>
  <c r="AP1504" i="18" s="1"/>
  <c r="AO1505" i="18"/>
  <c r="AP1505" i="18" s="1"/>
  <c r="AO1506" i="18"/>
  <c r="AP1506" i="18" s="1"/>
  <c r="AO1507" i="18"/>
  <c r="AP1507" i="18" s="1"/>
  <c r="AO1508" i="18"/>
  <c r="AP1508" i="18" s="1"/>
  <c r="AO1509" i="18"/>
  <c r="AP1509" i="18" s="1"/>
  <c r="AO1510" i="18"/>
  <c r="AP1510" i="18" s="1"/>
  <c r="AO1511" i="18"/>
  <c r="AP1511" i="18" s="1"/>
  <c r="AO1512" i="18"/>
  <c r="AP1512" i="18" s="1"/>
  <c r="AO1513" i="18"/>
  <c r="AP1513" i="18" s="1"/>
  <c r="AO1514" i="18"/>
  <c r="AP1514" i="18" s="1"/>
  <c r="AO1515" i="18"/>
  <c r="AP1515" i="18" s="1"/>
  <c r="AO1516" i="18"/>
  <c r="AP1516" i="18" s="1"/>
  <c r="AO1517" i="18"/>
  <c r="AP1517" i="18" s="1"/>
  <c r="AO1518" i="18"/>
  <c r="AP1518" i="18" s="1"/>
  <c r="AO1519" i="18"/>
  <c r="AP1519" i="18" s="1"/>
  <c r="AO1520" i="18"/>
  <c r="AP1520" i="18" s="1"/>
  <c r="AO1521" i="18"/>
  <c r="AP1521" i="18" s="1"/>
  <c r="AO1522" i="18"/>
  <c r="AP1522" i="18" s="1"/>
  <c r="AO1523" i="18"/>
  <c r="AP1523" i="18" s="1"/>
  <c r="AO1524" i="18"/>
  <c r="AP1524" i="18" s="1"/>
  <c r="AO1525" i="18"/>
  <c r="AP1525" i="18" s="1"/>
  <c r="AO1526" i="18"/>
  <c r="AP1526" i="18" s="1"/>
  <c r="AO1527" i="18"/>
  <c r="AP1527" i="18" s="1"/>
  <c r="AO1528" i="18"/>
  <c r="AP1528" i="18" s="1"/>
  <c r="AO1529" i="18"/>
  <c r="AP1529" i="18" s="1"/>
  <c r="AO1530" i="18"/>
  <c r="AP1530" i="18" s="1"/>
  <c r="AO1531" i="18"/>
  <c r="AP1531" i="18" s="1"/>
  <c r="AO1532" i="18"/>
  <c r="AP1532" i="18" s="1"/>
  <c r="AO1533" i="18"/>
  <c r="AP1533" i="18" s="1"/>
  <c r="AO1534" i="18"/>
  <c r="AP1534" i="18" s="1"/>
  <c r="AO1535" i="18"/>
  <c r="AP1535" i="18" s="1"/>
  <c r="AO1536" i="18"/>
  <c r="AP1536" i="18" s="1"/>
  <c r="AO1537" i="18"/>
  <c r="AP1537" i="18" s="1"/>
  <c r="AO1538" i="18"/>
  <c r="AP1538" i="18" s="1"/>
  <c r="AO1539" i="18"/>
  <c r="AP1539" i="18" s="1"/>
  <c r="AO1540" i="18"/>
  <c r="AP1540" i="18" s="1"/>
  <c r="AO1541" i="18"/>
  <c r="AP1541" i="18" s="1"/>
  <c r="AO1542" i="18"/>
  <c r="AP1542" i="18" s="1"/>
  <c r="AO1543" i="18"/>
  <c r="AP1543" i="18" s="1"/>
  <c r="AO1544" i="18"/>
  <c r="AP1544" i="18" s="1"/>
  <c r="AO1545" i="18"/>
  <c r="AP1545" i="18" s="1"/>
  <c r="AO1546" i="18"/>
  <c r="AP1546" i="18" s="1"/>
  <c r="AO1547" i="18"/>
  <c r="AP1547" i="18" s="1"/>
  <c r="AO1548" i="18"/>
  <c r="AP1548" i="18" s="1"/>
  <c r="AO1549" i="18"/>
  <c r="AP1549" i="18" s="1"/>
  <c r="AO1550" i="18"/>
  <c r="AP1550" i="18" s="1"/>
  <c r="AO1551" i="18"/>
  <c r="AP1551" i="18" s="1"/>
  <c r="AO1552" i="18"/>
  <c r="AP1552" i="18" s="1"/>
  <c r="AO1553" i="18"/>
  <c r="AP1553" i="18" s="1"/>
  <c r="AO1554" i="18"/>
  <c r="AP1554" i="18" s="1"/>
  <c r="AO1555" i="18"/>
  <c r="AP1555" i="18" s="1"/>
  <c r="AO1556" i="18"/>
  <c r="AP1556" i="18" s="1"/>
  <c r="AO1557" i="18"/>
  <c r="AP1557" i="18" s="1"/>
  <c r="AO1558" i="18"/>
  <c r="AP1558" i="18" s="1"/>
  <c r="AO1559" i="18"/>
  <c r="AP1559" i="18" s="1"/>
  <c r="AO1560" i="18"/>
  <c r="AP1560" i="18" s="1"/>
  <c r="AO1561" i="18"/>
  <c r="AP1561" i="18" s="1"/>
  <c r="AO1562" i="18"/>
  <c r="AP1562" i="18" s="1"/>
  <c r="AO1563" i="18"/>
  <c r="AP1563" i="18" s="1"/>
  <c r="AO1564" i="18"/>
  <c r="AP1564" i="18" s="1"/>
  <c r="AO1565" i="18"/>
  <c r="AP1565" i="18" s="1"/>
  <c r="AO1566" i="18"/>
  <c r="AP1566" i="18" s="1"/>
  <c r="AO1567" i="18"/>
  <c r="AP1567" i="18" s="1"/>
  <c r="AO1568" i="18"/>
  <c r="AP1568" i="18" s="1"/>
  <c r="AO1569" i="18"/>
  <c r="AP1569" i="18" s="1"/>
  <c r="AO1570" i="18"/>
  <c r="AP1570" i="18" s="1"/>
  <c r="AO1571" i="18"/>
  <c r="AP1571" i="18" s="1"/>
  <c r="AO1572" i="18"/>
  <c r="AP1572" i="18" s="1"/>
  <c r="AO1573" i="18"/>
  <c r="AP1573" i="18" s="1"/>
  <c r="AO1574" i="18"/>
  <c r="AP1574" i="18" s="1"/>
  <c r="AO1575" i="18"/>
  <c r="AP1575" i="18" s="1"/>
  <c r="AO1576" i="18"/>
  <c r="AP1576" i="18" s="1"/>
  <c r="AO1577" i="18"/>
  <c r="AP1577" i="18" s="1"/>
  <c r="AO1578" i="18"/>
  <c r="AP1578" i="18" s="1"/>
  <c r="AO1579" i="18"/>
  <c r="AP1579" i="18" s="1"/>
  <c r="AO1580" i="18"/>
  <c r="AP1580" i="18" s="1"/>
  <c r="AO1581" i="18"/>
  <c r="AP1581" i="18" s="1"/>
  <c r="AO1582" i="18"/>
  <c r="AP1582" i="18" s="1"/>
  <c r="AO1583" i="18"/>
  <c r="AP1583" i="18" s="1"/>
  <c r="AO1584" i="18"/>
  <c r="AP1584" i="18" s="1"/>
  <c r="AO1585" i="18"/>
  <c r="AP1585" i="18" s="1"/>
  <c r="AO1586" i="18"/>
  <c r="AP1586" i="18" s="1"/>
  <c r="AO1587" i="18"/>
  <c r="AP1587" i="18" s="1"/>
  <c r="AO1588" i="18"/>
  <c r="AP1588" i="18" s="1"/>
  <c r="AO1589" i="18"/>
  <c r="AP1589" i="18" s="1"/>
  <c r="AO1590" i="18"/>
  <c r="AP1590" i="18" s="1"/>
  <c r="AO1591" i="18"/>
  <c r="AP1591" i="18" s="1"/>
  <c r="AO1592" i="18"/>
  <c r="AP1592" i="18" s="1"/>
  <c r="AO1593" i="18"/>
  <c r="AP1593" i="18" s="1"/>
  <c r="AO1594" i="18"/>
  <c r="AP1594" i="18" s="1"/>
  <c r="AO1595" i="18"/>
  <c r="AP1595" i="18" s="1"/>
  <c r="AO1596" i="18"/>
  <c r="AP1596" i="18" s="1"/>
  <c r="AO1597" i="18"/>
  <c r="AP1597" i="18" s="1"/>
  <c r="AO1598" i="18"/>
  <c r="AP1598" i="18" s="1"/>
  <c r="AO1599" i="18"/>
  <c r="AP1599" i="18" s="1"/>
  <c r="AO1600" i="18"/>
  <c r="AP1600" i="18" s="1"/>
  <c r="AO1601" i="18"/>
  <c r="AP1601" i="18" s="1"/>
  <c r="AO1602" i="18"/>
  <c r="AP1602" i="18" s="1"/>
  <c r="AO1603" i="18"/>
  <c r="AP1603" i="18" s="1"/>
  <c r="AO1604" i="18"/>
  <c r="AP1604" i="18" s="1"/>
  <c r="AO1605" i="18"/>
  <c r="AP1605" i="18" s="1"/>
  <c r="AO1606" i="18"/>
  <c r="AP1606" i="18" s="1"/>
  <c r="AO1607" i="18"/>
  <c r="AP1607" i="18" s="1"/>
  <c r="AO1608" i="18"/>
  <c r="AP1608" i="18" s="1"/>
  <c r="AO1609" i="18"/>
  <c r="AP1609" i="18" s="1"/>
  <c r="AO1610" i="18"/>
  <c r="AP1610" i="18" s="1"/>
  <c r="AO1611" i="18"/>
  <c r="AP1611" i="18" s="1"/>
  <c r="AO1612" i="18"/>
  <c r="AP1612" i="18" s="1"/>
  <c r="AO1613" i="18"/>
  <c r="AP1613" i="18" s="1"/>
  <c r="AO1614" i="18"/>
  <c r="AP1614" i="18" s="1"/>
  <c r="AO1615" i="18"/>
  <c r="AP1615" i="18" s="1"/>
  <c r="AO1616" i="18"/>
  <c r="AP1616" i="18" s="1"/>
  <c r="AO1617" i="18"/>
  <c r="AP1617" i="18" s="1"/>
  <c r="AO1618" i="18"/>
  <c r="AP1618" i="18" s="1"/>
  <c r="AO1619" i="18"/>
  <c r="AP1619" i="18" s="1"/>
  <c r="AO1620" i="18"/>
  <c r="AP1620" i="18" s="1"/>
  <c r="AO1621" i="18"/>
  <c r="AP1621" i="18" s="1"/>
  <c r="AO1622" i="18"/>
  <c r="AP1622" i="18" s="1"/>
  <c r="AO1623" i="18"/>
  <c r="AP1623" i="18" s="1"/>
  <c r="AO1624" i="18"/>
  <c r="AP1624" i="18" s="1"/>
  <c r="AO1625" i="18"/>
  <c r="AP1625" i="18" s="1"/>
  <c r="AO1626" i="18"/>
  <c r="AP1626" i="18" s="1"/>
  <c r="AO1627" i="18"/>
  <c r="AP1627" i="18" s="1"/>
  <c r="AO1628" i="18"/>
  <c r="AP1628" i="18" s="1"/>
  <c r="AO1629" i="18"/>
  <c r="AP1629" i="18" s="1"/>
  <c r="AO1630" i="18"/>
  <c r="AP1630" i="18" s="1"/>
  <c r="AO1631" i="18"/>
  <c r="AP1631" i="18" s="1"/>
  <c r="AO1632" i="18"/>
  <c r="AP1632" i="18" s="1"/>
  <c r="AO1633" i="18"/>
  <c r="AP1633" i="18" s="1"/>
  <c r="AO1634" i="18"/>
  <c r="AP1634" i="18" s="1"/>
  <c r="AO1635" i="18"/>
  <c r="AP1635" i="18" s="1"/>
  <c r="AO1636" i="18"/>
  <c r="AP1636" i="18" s="1"/>
  <c r="AO1637" i="18"/>
  <c r="AP1637" i="18" s="1"/>
  <c r="AO1638" i="18"/>
  <c r="AP1638" i="18" s="1"/>
  <c r="AO1639" i="18"/>
  <c r="AP1639" i="18" s="1"/>
  <c r="AO1640" i="18"/>
  <c r="AP1640" i="18" s="1"/>
  <c r="AO1641" i="18"/>
  <c r="AP1641" i="18" s="1"/>
  <c r="AO1642" i="18"/>
  <c r="AP1642" i="18" s="1"/>
  <c r="AO1643" i="18"/>
  <c r="AP1643" i="18" s="1"/>
  <c r="AO1644" i="18"/>
  <c r="AP1644" i="18" s="1"/>
  <c r="AO1645" i="18"/>
  <c r="AP1645" i="18" s="1"/>
  <c r="AO1646" i="18"/>
  <c r="AP1646" i="18" s="1"/>
  <c r="AO1647" i="18"/>
  <c r="AP1647" i="18" s="1"/>
  <c r="AO1648" i="18"/>
  <c r="AP1648" i="18" s="1"/>
  <c r="AO1649" i="18"/>
  <c r="AP1649" i="18" s="1"/>
  <c r="AO1650" i="18"/>
  <c r="AP1650" i="18" s="1"/>
  <c r="AO1651" i="18"/>
  <c r="AP1651" i="18" s="1"/>
  <c r="AO1652" i="18"/>
  <c r="AP1652" i="18" s="1"/>
  <c r="AO1653" i="18"/>
  <c r="AP1653" i="18" s="1"/>
  <c r="AO1654" i="18"/>
  <c r="AP1654" i="18" s="1"/>
  <c r="AO1655" i="18"/>
  <c r="AP1655" i="18" s="1"/>
  <c r="AO1656" i="18"/>
  <c r="AP1656" i="18" s="1"/>
  <c r="AO1657" i="18"/>
  <c r="AP1657" i="18" s="1"/>
  <c r="AO1658" i="18"/>
  <c r="AP1658" i="18" s="1"/>
  <c r="AO1659" i="18"/>
  <c r="AP1659" i="18" s="1"/>
  <c r="AO1660" i="18"/>
  <c r="AP1660" i="18" s="1"/>
  <c r="AO1661" i="18"/>
  <c r="AP1661" i="18" s="1"/>
  <c r="AO1662" i="18"/>
  <c r="AP1662" i="18" s="1"/>
  <c r="AO1663" i="18"/>
  <c r="AP1663" i="18" s="1"/>
  <c r="AO1664" i="18"/>
  <c r="AP1664" i="18" s="1"/>
  <c r="AO1665" i="18"/>
  <c r="AP1665" i="18" s="1"/>
  <c r="AO1666" i="18"/>
  <c r="AP1666" i="18" s="1"/>
  <c r="AO1667" i="18"/>
  <c r="AP1667" i="18" s="1"/>
  <c r="AO1668" i="18"/>
  <c r="AP1668" i="18" s="1"/>
  <c r="AO1669" i="18"/>
  <c r="AP1669" i="18" s="1"/>
  <c r="AO1670" i="18"/>
  <c r="AP1670" i="18" s="1"/>
  <c r="AO1671" i="18"/>
  <c r="AP1671" i="18" s="1"/>
  <c r="AO1672" i="18"/>
  <c r="AP1672" i="18" s="1"/>
  <c r="AO1673" i="18"/>
  <c r="AP1673" i="18" s="1"/>
  <c r="AO1674" i="18"/>
  <c r="AP1674" i="18" s="1"/>
  <c r="AO1675" i="18"/>
  <c r="AP1675" i="18" s="1"/>
  <c r="AO1676" i="18"/>
  <c r="AP1676" i="18" s="1"/>
  <c r="AO1677" i="18"/>
  <c r="AP1677" i="18" s="1"/>
  <c r="AO1678" i="18"/>
  <c r="AP1678" i="18" s="1"/>
  <c r="AO1679" i="18"/>
  <c r="AP1679" i="18" s="1"/>
  <c r="AO1680" i="18"/>
  <c r="AP1680" i="18" s="1"/>
  <c r="AO1681" i="18"/>
  <c r="AP1681" i="18" s="1"/>
  <c r="AO1682" i="18"/>
  <c r="AP1682" i="18" s="1"/>
  <c r="AO1683" i="18"/>
  <c r="AP1683" i="18" s="1"/>
  <c r="AO1684" i="18"/>
  <c r="AP1684" i="18" s="1"/>
  <c r="AO1685" i="18"/>
  <c r="AP1685" i="18" s="1"/>
  <c r="AO1686" i="18"/>
  <c r="AP1686" i="18" s="1"/>
  <c r="AO1687" i="18"/>
  <c r="AP1687" i="18" s="1"/>
  <c r="AO1688" i="18"/>
  <c r="AP1688" i="18" s="1"/>
  <c r="AO1689" i="18"/>
  <c r="AP1689" i="18" s="1"/>
  <c r="AO1690" i="18"/>
  <c r="AP1690" i="18" s="1"/>
  <c r="AO1691" i="18"/>
  <c r="AP1691" i="18" s="1"/>
  <c r="AO1692" i="18"/>
  <c r="AP1692" i="18" s="1"/>
  <c r="AO1693" i="18"/>
  <c r="AP1693" i="18" s="1"/>
  <c r="AO1694" i="18"/>
  <c r="AP1694" i="18" s="1"/>
  <c r="AO1695" i="18"/>
  <c r="AP1695" i="18" s="1"/>
  <c r="AO1696" i="18"/>
  <c r="AP1696" i="18" s="1"/>
  <c r="AO1697" i="18"/>
  <c r="AP1697" i="18" s="1"/>
  <c r="AO1698" i="18"/>
  <c r="AP1698" i="18" s="1"/>
  <c r="AO1699" i="18"/>
  <c r="AP1699" i="18" s="1"/>
  <c r="AO1700" i="18"/>
  <c r="AP1700" i="18" s="1"/>
  <c r="AO1701" i="18"/>
  <c r="AP1701" i="18" s="1"/>
  <c r="AO1702" i="18"/>
  <c r="AP1702" i="18" s="1"/>
  <c r="AO1703" i="18"/>
  <c r="AP1703" i="18" s="1"/>
  <c r="AO1704" i="18"/>
  <c r="AP1704" i="18" s="1"/>
  <c r="AO1705" i="18"/>
  <c r="AP1705" i="18" s="1"/>
  <c r="AO1706" i="18"/>
  <c r="AP1706" i="18" s="1"/>
  <c r="AO1707" i="18"/>
  <c r="AP1707" i="18" s="1"/>
  <c r="AO1708" i="18"/>
  <c r="AP1708" i="18" s="1"/>
  <c r="AO1709" i="18"/>
  <c r="AP1709" i="18" s="1"/>
  <c r="AO1710" i="18"/>
  <c r="AP1710" i="18" s="1"/>
  <c r="AO1711" i="18"/>
  <c r="AP1711" i="18" s="1"/>
  <c r="AO1712" i="18"/>
  <c r="AP1712" i="18" s="1"/>
  <c r="AO1713" i="18"/>
  <c r="AP1713" i="18" s="1"/>
  <c r="AO1714" i="18"/>
  <c r="AP1714" i="18" s="1"/>
  <c r="AO1715" i="18"/>
  <c r="AP1715" i="18" s="1"/>
  <c r="AO1716" i="18"/>
  <c r="AP1716" i="18" s="1"/>
  <c r="AO1717" i="18"/>
  <c r="AP1717" i="18" s="1"/>
  <c r="AO1718" i="18"/>
  <c r="AP1718" i="18" s="1"/>
  <c r="AO1719" i="18"/>
  <c r="AP1719" i="18" s="1"/>
  <c r="AO1720" i="18"/>
  <c r="AP1720" i="18" s="1"/>
  <c r="AO1721" i="18"/>
  <c r="AP1721" i="18" s="1"/>
  <c r="AO1722" i="18"/>
  <c r="AP1722" i="18" s="1"/>
  <c r="AO1723" i="18"/>
  <c r="AP1723" i="18" s="1"/>
  <c r="AO1724" i="18"/>
  <c r="AP1724" i="18" s="1"/>
  <c r="AO1725" i="18"/>
  <c r="AP1725" i="18" s="1"/>
  <c r="AO1726" i="18"/>
  <c r="AP1726" i="18" s="1"/>
  <c r="AO1727" i="18"/>
  <c r="AP1727" i="18" s="1"/>
  <c r="AO1728" i="18"/>
  <c r="AP1728" i="18" s="1"/>
  <c r="AO1729" i="18"/>
  <c r="AP1729" i="18" s="1"/>
  <c r="AO1730" i="18"/>
  <c r="AP1730" i="18" s="1"/>
  <c r="AO1731" i="18"/>
  <c r="AP1731" i="18" s="1"/>
  <c r="AO1732" i="18"/>
  <c r="AP1732" i="18" s="1"/>
  <c r="AO1733" i="18"/>
  <c r="AP1733" i="18" s="1"/>
  <c r="AO1734" i="18"/>
  <c r="AP1734" i="18" s="1"/>
  <c r="AO1735" i="18"/>
  <c r="AP1735" i="18" s="1"/>
  <c r="AO1736" i="18"/>
  <c r="AP1736" i="18" s="1"/>
  <c r="AO1737" i="18"/>
  <c r="AP1737" i="18" s="1"/>
  <c r="AO1738" i="18"/>
  <c r="AP1738" i="18" s="1"/>
  <c r="AO1739" i="18"/>
  <c r="AP1739" i="18" s="1"/>
  <c r="AO1740" i="18"/>
  <c r="AP1740" i="18" s="1"/>
  <c r="AO1741" i="18"/>
  <c r="AP1741" i="18" s="1"/>
  <c r="AO1742" i="18"/>
  <c r="AP1742" i="18" s="1"/>
  <c r="AO1743" i="18"/>
  <c r="AP1743" i="18" s="1"/>
  <c r="AO1744" i="18"/>
  <c r="AP1744" i="18" s="1"/>
  <c r="AO1745" i="18"/>
  <c r="AP1745" i="18" s="1"/>
  <c r="AO1746" i="18"/>
  <c r="AP1746" i="18" s="1"/>
  <c r="AO1747" i="18"/>
  <c r="AP1747" i="18" s="1"/>
  <c r="AO1748" i="18"/>
  <c r="AP1748" i="18" s="1"/>
  <c r="AO1749" i="18"/>
  <c r="AP1749" i="18" s="1"/>
  <c r="AO1750" i="18"/>
  <c r="AP1750" i="18" s="1"/>
  <c r="AO1751" i="18"/>
  <c r="AP1751" i="18" s="1"/>
  <c r="AO1752" i="18"/>
  <c r="AP1752" i="18" s="1"/>
  <c r="AO1753" i="18"/>
  <c r="AP1753" i="18" s="1"/>
  <c r="AO1754" i="18"/>
  <c r="AP1754" i="18" s="1"/>
  <c r="AO1755" i="18"/>
  <c r="AP1755" i="18" s="1"/>
  <c r="AO1756" i="18"/>
  <c r="AP1756" i="18" s="1"/>
  <c r="AO1757" i="18"/>
  <c r="AP1757" i="18" s="1"/>
  <c r="AO1758" i="18"/>
  <c r="AP1758" i="18" s="1"/>
  <c r="AO1759" i="18"/>
  <c r="AP1759" i="18" s="1"/>
  <c r="AO1760" i="18"/>
  <c r="AP1760" i="18" s="1"/>
  <c r="AO1761" i="18"/>
  <c r="AP1761" i="18" s="1"/>
  <c r="AO1762" i="18"/>
  <c r="AP1762" i="18" s="1"/>
  <c r="AO1763" i="18"/>
  <c r="AP1763" i="18" s="1"/>
  <c r="AO1764" i="18"/>
  <c r="AP1764" i="18" s="1"/>
  <c r="AO1765" i="18"/>
  <c r="AP1765" i="18" s="1"/>
  <c r="AO1766" i="18"/>
  <c r="AP1766" i="18" s="1"/>
  <c r="AO1767" i="18"/>
  <c r="AP1767" i="18" s="1"/>
  <c r="AO1768" i="18"/>
  <c r="AP1768" i="18" s="1"/>
  <c r="AO1769" i="18"/>
  <c r="AP1769" i="18" s="1"/>
  <c r="AO1770" i="18"/>
  <c r="AP1770" i="18" s="1"/>
  <c r="AO1771" i="18"/>
  <c r="AP1771" i="18" s="1"/>
  <c r="AO1772" i="18"/>
  <c r="AP1772" i="18" s="1"/>
  <c r="AO1773" i="18"/>
  <c r="AP1773" i="18" s="1"/>
  <c r="AO1774" i="18"/>
  <c r="AP1774" i="18" s="1"/>
  <c r="AO1775" i="18"/>
  <c r="AP1775" i="18" s="1"/>
  <c r="AO1776" i="18"/>
  <c r="AP1776" i="18" s="1"/>
  <c r="AO1777" i="18"/>
  <c r="AP1777" i="18" s="1"/>
  <c r="AO1778" i="18"/>
  <c r="AP1778" i="18" s="1"/>
  <c r="AO1779" i="18"/>
  <c r="AP1779" i="18" s="1"/>
  <c r="AO1780" i="18"/>
  <c r="AP1780" i="18" s="1"/>
  <c r="AO1781" i="18"/>
  <c r="AP1781" i="18" s="1"/>
  <c r="AO1782" i="18"/>
  <c r="AP1782" i="18" s="1"/>
  <c r="AO1783" i="18"/>
  <c r="AP1783" i="18" s="1"/>
  <c r="AO1784" i="18"/>
  <c r="AP1784" i="18" s="1"/>
  <c r="AO1785" i="18"/>
  <c r="AP1785" i="18" s="1"/>
  <c r="AO1786" i="18"/>
  <c r="AP1786" i="18" s="1"/>
  <c r="AO1787" i="18"/>
  <c r="AP1787" i="18" s="1"/>
  <c r="AO1788" i="18"/>
  <c r="AP1788" i="18" s="1"/>
  <c r="AO1789" i="18"/>
  <c r="AP1789" i="18" s="1"/>
  <c r="AO1790" i="18"/>
  <c r="AP1790" i="18" s="1"/>
  <c r="AO1791" i="18"/>
  <c r="AP1791" i="18" s="1"/>
  <c r="AO1792" i="18"/>
  <c r="AP1792" i="18" s="1"/>
  <c r="AO1793" i="18"/>
  <c r="AP1793" i="18" s="1"/>
  <c r="AO1794" i="18"/>
  <c r="AP1794" i="18" s="1"/>
  <c r="AO1795" i="18"/>
  <c r="AP1795" i="18" s="1"/>
  <c r="AO1796" i="18"/>
  <c r="AP1796" i="18" s="1"/>
  <c r="AO1797" i="18"/>
  <c r="AP1797" i="18" s="1"/>
  <c r="AO1798" i="18"/>
  <c r="AP1798" i="18" s="1"/>
  <c r="AO1799" i="18"/>
  <c r="AP1799" i="18" s="1"/>
  <c r="AO1800" i="18"/>
  <c r="AP1800" i="18" s="1"/>
  <c r="AO1801" i="18"/>
  <c r="AP1801" i="18" s="1"/>
  <c r="AO1802" i="18"/>
  <c r="AP1802" i="18" s="1"/>
  <c r="AO1803" i="18"/>
  <c r="AP1803" i="18" s="1"/>
  <c r="AO1804" i="18"/>
  <c r="AP1804" i="18" s="1"/>
  <c r="AO1805" i="18"/>
  <c r="AP1805" i="18" s="1"/>
  <c r="AO1806" i="18"/>
  <c r="AP1806" i="18" s="1"/>
  <c r="AO1807" i="18"/>
  <c r="AP1807" i="18" s="1"/>
  <c r="AO1808" i="18"/>
  <c r="AP1808" i="18" s="1"/>
  <c r="AO1809" i="18"/>
  <c r="AP1809" i="18" s="1"/>
  <c r="AO1810" i="18"/>
  <c r="AP1810" i="18" s="1"/>
  <c r="AO1811" i="18"/>
  <c r="AP1811" i="18" s="1"/>
  <c r="AO1812" i="18"/>
  <c r="AP1812" i="18" s="1"/>
  <c r="AO1813" i="18"/>
  <c r="AP1813" i="18" s="1"/>
  <c r="AO1814" i="18"/>
  <c r="AP1814" i="18" s="1"/>
  <c r="AO1815" i="18"/>
  <c r="AP1815" i="18" s="1"/>
  <c r="AO1816" i="18"/>
  <c r="AP1816" i="18" s="1"/>
  <c r="AO1817" i="18"/>
  <c r="AP1817" i="18" s="1"/>
  <c r="AO1818" i="18"/>
  <c r="AP1818" i="18" s="1"/>
  <c r="AO1819" i="18"/>
  <c r="AP1819" i="18" s="1"/>
  <c r="AO1820" i="18"/>
  <c r="AP1820" i="18" s="1"/>
  <c r="AO1821" i="18"/>
  <c r="AP1821" i="18" s="1"/>
  <c r="AO1822" i="18"/>
  <c r="AP1822" i="18" s="1"/>
  <c r="AO1823" i="18"/>
  <c r="AP1823" i="18" s="1"/>
  <c r="AO1824" i="18"/>
  <c r="AP1824" i="18" s="1"/>
  <c r="AO1825" i="18"/>
  <c r="AP1825" i="18" s="1"/>
  <c r="AO1826" i="18"/>
  <c r="AP1826" i="18" s="1"/>
  <c r="AO1827" i="18"/>
  <c r="AP1827" i="18" s="1"/>
  <c r="AO1828" i="18"/>
  <c r="AP1828" i="18" s="1"/>
  <c r="AO1829" i="18"/>
  <c r="AP1829" i="18" s="1"/>
  <c r="AO1830" i="18"/>
  <c r="AP1830" i="18" s="1"/>
  <c r="AO1831" i="18"/>
  <c r="AP1831" i="18" s="1"/>
  <c r="AO1832" i="18"/>
  <c r="AP1832" i="18" s="1"/>
  <c r="AO1833" i="18"/>
  <c r="AP1833" i="18" s="1"/>
  <c r="AO1834" i="18"/>
  <c r="AP1834" i="18" s="1"/>
  <c r="AO1835" i="18"/>
  <c r="AP1835" i="18" s="1"/>
  <c r="AO1836" i="18"/>
  <c r="AP1836" i="18" s="1"/>
  <c r="AO1837" i="18"/>
  <c r="AP1837" i="18" s="1"/>
  <c r="AO1838" i="18"/>
  <c r="AP1838" i="18" s="1"/>
  <c r="AO1839" i="18"/>
  <c r="AP1839" i="18" s="1"/>
  <c r="AO1840" i="18"/>
  <c r="AP1840" i="18" s="1"/>
  <c r="AO1841" i="18"/>
  <c r="AP1841" i="18" s="1"/>
  <c r="AO1842" i="18"/>
  <c r="AP1842" i="18" s="1"/>
  <c r="AO1843" i="18"/>
  <c r="AP1843" i="18" s="1"/>
  <c r="AO1844" i="18"/>
  <c r="AP1844" i="18" s="1"/>
  <c r="AO1845" i="18"/>
  <c r="AP1845" i="18" s="1"/>
  <c r="AO1846" i="18"/>
  <c r="AP1846" i="18" s="1"/>
  <c r="AO1847" i="18"/>
  <c r="AP1847" i="18" s="1"/>
  <c r="AO1848" i="18"/>
  <c r="AP1848" i="18" s="1"/>
  <c r="AO1849" i="18"/>
  <c r="AP1849" i="18" s="1"/>
  <c r="AO1850" i="18"/>
  <c r="AP1850" i="18" s="1"/>
  <c r="AO1851" i="18"/>
  <c r="AP1851" i="18" s="1"/>
  <c r="AO1852" i="18"/>
  <c r="AP1852" i="18" s="1"/>
  <c r="AO1853" i="18"/>
  <c r="AP1853" i="18" s="1"/>
  <c r="AO1854" i="18"/>
  <c r="AP1854" i="18" s="1"/>
  <c r="AO1855" i="18"/>
  <c r="AP1855" i="18" s="1"/>
  <c r="AO1856" i="18"/>
  <c r="AP1856" i="18" s="1"/>
  <c r="AO1857" i="18"/>
  <c r="AP1857" i="18" s="1"/>
  <c r="AO1858" i="18"/>
  <c r="AP1858" i="18" s="1"/>
  <c r="AO1859" i="18"/>
  <c r="AP1859" i="18" s="1"/>
  <c r="AO1860" i="18"/>
  <c r="AP1860" i="18" s="1"/>
  <c r="AO1861" i="18"/>
  <c r="AP1861" i="18" s="1"/>
  <c r="AO1862" i="18"/>
  <c r="AP1862" i="18" s="1"/>
  <c r="AO1863" i="18"/>
  <c r="AP1863" i="18" s="1"/>
  <c r="AO1864" i="18"/>
  <c r="AP1864" i="18" s="1"/>
  <c r="AO1865" i="18"/>
  <c r="AP1865" i="18" s="1"/>
  <c r="AO1866" i="18"/>
  <c r="AP1866" i="18" s="1"/>
  <c r="AO1867" i="18"/>
  <c r="AP1867" i="18" s="1"/>
  <c r="AO1868" i="18"/>
  <c r="AP1868" i="18" s="1"/>
  <c r="AO1869" i="18"/>
  <c r="AP1869" i="18" s="1"/>
  <c r="AO1870" i="18"/>
  <c r="AP1870" i="18" s="1"/>
  <c r="AO1871" i="18"/>
  <c r="AP1871" i="18" s="1"/>
  <c r="AO1872" i="18"/>
  <c r="AP1872" i="18" s="1"/>
  <c r="AO1873" i="18"/>
  <c r="AP1873" i="18" s="1"/>
  <c r="AO1874" i="18"/>
  <c r="AP1874" i="18" s="1"/>
  <c r="AO1875" i="18"/>
  <c r="AP1875" i="18" s="1"/>
  <c r="AO1876" i="18"/>
  <c r="AP1876" i="18" s="1"/>
  <c r="AO1877" i="18"/>
  <c r="AP1877" i="18" s="1"/>
  <c r="AO1878" i="18"/>
  <c r="AP1878" i="18" s="1"/>
  <c r="AO1879" i="18"/>
  <c r="AP1879" i="18" s="1"/>
  <c r="AO1880" i="18"/>
  <c r="AP1880" i="18" s="1"/>
  <c r="AO1881" i="18"/>
  <c r="AP1881" i="18" s="1"/>
  <c r="AO1882" i="18"/>
  <c r="AP1882" i="18" s="1"/>
  <c r="AO1883" i="18"/>
  <c r="AP1883" i="18" s="1"/>
  <c r="AO1884" i="18"/>
  <c r="AP1884" i="18" s="1"/>
  <c r="AO1885" i="18"/>
  <c r="AP1885" i="18" s="1"/>
  <c r="AO1886" i="18"/>
  <c r="AP1886" i="18" s="1"/>
  <c r="AO1887" i="18"/>
  <c r="AP1887" i="18" s="1"/>
  <c r="AO1888" i="18"/>
  <c r="AP1888" i="18" s="1"/>
  <c r="AO1889" i="18"/>
  <c r="AP1889" i="18" s="1"/>
  <c r="AO1890" i="18"/>
  <c r="AP1890" i="18" s="1"/>
  <c r="AO1891" i="18"/>
  <c r="AP1891" i="18" s="1"/>
  <c r="AO1892" i="18"/>
  <c r="AP1892" i="18" s="1"/>
  <c r="AO1893" i="18"/>
  <c r="AP1893" i="18" s="1"/>
  <c r="AO1894" i="18"/>
  <c r="AP1894" i="18" s="1"/>
  <c r="AO1895" i="18"/>
  <c r="AP1895" i="18" s="1"/>
  <c r="AO1896" i="18"/>
  <c r="AP1896" i="18" s="1"/>
  <c r="AO1897" i="18"/>
  <c r="AP1897" i="18" s="1"/>
  <c r="AO1898" i="18"/>
  <c r="AP1898" i="18" s="1"/>
  <c r="AO1899" i="18"/>
  <c r="AP1899" i="18" s="1"/>
  <c r="AO1900" i="18"/>
  <c r="AP1900" i="18" s="1"/>
  <c r="AO1901" i="18"/>
  <c r="AP1901" i="18" s="1"/>
  <c r="AO1902" i="18"/>
  <c r="AP1902" i="18" s="1"/>
  <c r="AO1903" i="18"/>
  <c r="AP1903" i="18" s="1"/>
  <c r="AO1904" i="18"/>
  <c r="AP1904" i="18" s="1"/>
  <c r="AO1905" i="18"/>
  <c r="AP1905" i="18" s="1"/>
  <c r="AO1906" i="18"/>
  <c r="AP1906" i="18" s="1"/>
  <c r="AO1907" i="18"/>
  <c r="AP1907" i="18" s="1"/>
  <c r="AO1908" i="18"/>
  <c r="AP1908" i="18" s="1"/>
  <c r="AO1909" i="18"/>
  <c r="AP1909" i="18" s="1"/>
  <c r="AO1910" i="18"/>
  <c r="AP1910" i="18" s="1"/>
  <c r="AO1911" i="18"/>
  <c r="AP1911" i="18" s="1"/>
  <c r="AO1912" i="18"/>
  <c r="AP1912" i="18" s="1"/>
  <c r="AO1913" i="18"/>
  <c r="AP1913" i="18" s="1"/>
  <c r="AO1914" i="18"/>
  <c r="AP1914" i="18" s="1"/>
  <c r="AO1915" i="18"/>
  <c r="AP1915" i="18" s="1"/>
  <c r="AO1916" i="18"/>
  <c r="AP1916" i="18" s="1"/>
  <c r="AO1917" i="18"/>
  <c r="AP1917" i="18" s="1"/>
  <c r="AO1918" i="18"/>
  <c r="AP1918" i="18" s="1"/>
  <c r="AO1919" i="18"/>
  <c r="AP1919" i="18" s="1"/>
  <c r="AO1920" i="18"/>
  <c r="AP1920" i="18" s="1"/>
  <c r="AO1921" i="18"/>
  <c r="AP1921" i="18" s="1"/>
  <c r="AO1922" i="18"/>
  <c r="AP1922" i="18" s="1"/>
  <c r="AO1923" i="18"/>
  <c r="AP1923" i="18" s="1"/>
  <c r="AO1924" i="18"/>
  <c r="AP1924" i="18" s="1"/>
  <c r="AO1925" i="18"/>
  <c r="AP1925" i="18" s="1"/>
  <c r="AO1926" i="18"/>
  <c r="AP1926" i="18" s="1"/>
  <c r="AO1927" i="18"/>
  <c r="AP1927" i="18" s="1"/>
  <c r="AO1928" i="18"/>
  <c r="AP1928" i="18" s="1"/>
  <c r="AO1929" i="18"/>
  <c r="AP1929" i="18" s="1"/>
  <c r="AO1930" i="18"/>
  <c r="AP1930" i="18" s="1"/>
  <c r="AO1931" i="18"/>
  <c r="AP1931" i="18" s="1"/>
  <c r="AO1932" i="18"/>
  <c r="AP1932" i="18" s="1"/>
  <c r="AO1933" i="18"/>
  <c r="AP1933" i="18" s="1"/>
  <c r="AO1934" i="18"/>
  <c r="AP1934" i="18" s="1"/>
  <c r="AO1935" i="18"/>
  <c r="AP1935" i="18" s="1"/>
  <c r="AO1936" i="18"/>
  <c r="AP1936" i="18" s="1"/>
  <c r="AO1937" i="18"/>
  <c r="AP1937" i="18" s="1"/>
  <c r="AO1938" i="18"/>
  <c r="AP1938" i="18" s="1"/>
  <c r="AO1939" i="18"/>
  <c r="AP1939" i="18" s="1"/>
  <c r="AO1940" i="18"/>
  <c r="AP1940" i="18" s="1"/>
  <c r="AO1941" i="18"/>
  <c r="AP1941" i="18" s="1"/>
  <c r="AO1942" i="18"/>
  <c r="AP1942" i="18" s="1"/>
  <c r="AO1943" i="18"/>
  <c r="AP1943" i="18" s="1"/>
  <c r="AO1944" i="18"/>
  <c r="AP1944" i="18" s="1"/>
  <c r="AO1945" i="18"/>
  <c r="AP1945" i="18" s="1"/>
  <c r="AO1946" i="18"/>
  <c r="AP1946" i="18" s="1"/>
  <c r="AO1947" i="18"/>
  <c r="AP1947" i="18" s="1"/>
  <c r="AO1948" i="18"/>
  <c r="AP1948" i="18" s="1"/>
  <c r="AO1949" i="18"/>
  <c r="AP1949" i="18" s="1"/>
  <c r="AO1950" i="18"/>
  <c r="AP1950" i="18" s="1"/>
  <c r="AO1951" i="18"/>
  <c r="AP1951" i="18" s="1"/>
  <c r="AO1952" i="18"/>
  <c r="AP1952" i="18" s="1"/>
  <c r="AO1953" i="18"/>
  <c r="AP1953" i="18" s="1"/>
  <c r="AO1954" i="18"/>
  <c r="AP1954" i="18" s="1"/>
  <c r="AO1955" i="18"/>
  <c r="AP1955" i="18" s="1"/>
  <c r="AO1956" i="18"/>
  <c r="AP1956" i="18" s="1"/>
  <c r="AO1957" i="18"/>
  <c r="AP1957" i="18" s="1"/>
  <c r="AO1958" i="18"/>
  <c r="AP1958" i="18" s="1"/>
  <c r="AO1959" i="18"/>
  <c r="AP1959" i="18" s="1"/>
  <c r="AO1960" i="18"/>
  <c r="AP1960" i="18" s="1"/>
  <c r="AO1961" i="18"/>
  <c r="AP1961" i="18" s="1"/>
  <c r="AO1962" i="18"/>
  <c r="AP1962" i="18" s="1"/>
  <c r="AO1963" i="18"/>
  <c r="AP1963" i="18" s="1"/>
  <c r="AO1964" i="18"/>
  <c r="AP1964" i="18" s="1"/>
  <c r="AO1965" i="18"/>
  <c r="AP1965" i="18" s="1"/>
  <c r="AO1966" i="18"/>
  <c r="AP1966" i="18" s="1"/>
  <c r="AO1967" i="18"/>
  <c r="AP1967" i="18" s="1"/>
  <c r="AO1968" i="18"/>
  <c r="AP1968" i="18" s="1"/>
  <c r="AO1969" i="18"/>
  <c r="AP1969" i="18" s="1"/>
  <c r="AO1970" i="18"/>
  <c r="AP1970" i="18" s="1"/>
  <c r="AO1971" i="18"/>
  <c r="AP1971" i="18" s="1"/>
  <c r="AO1972" i="18"/>
  <c r="AP1972" i="18" s="1"/>
  <c r="AO1973" i="18"/>
  <c r="AP1973" i="18" s="1"/>
  <c r="AO1974" i="18"/>
  <c r="AP1974" i="18" s="1"/>
  <c r="AO1975" i="18"/>
  <c r="AP1975" i="18" s="1"/>
  <c r="AO1976" i="18"/>
  <c r="AP1976" i="18" s="1"/>
  <c r="AO1977" i="18"/>
  <c r="AP1977" i="18" s="1"/>
  <c r="AO1978" i="18"/>
  <c r="AP1978" i="18" s="1"/>
  <c r="AO1979" i="18"/>
  <c r="AP1979" i="18" s="1"/>
  <c r="AO1980" i="18"/>
  <c r="AP1980" i="18" s="1"/>
  <c r="AO1981" i="18"/>
  <c r="AP1981" i="18" s="1"/>
  <c r="AO1982" i="18"/>
  <c r="AP1982" i="18" s="1"/>
  <c r="AO1983" i="18"/>
  <c r="AP1983" i="18" s="1"/>
  <c r="AO1984" i="18"/>
  <c r="AP1984" i="18" s="1"/>
  <c r="AO1985" i="18"/>
  <c r="AP1985" i="18" s="1"/>
  <c r="AO1986" i="18"/>
  <c r="AP1986" i="18" s="1"/>
  <c r="AO1987" i="18"/>
  <c r="AP1987" i="18" s="1"/>
  <c r="AO1988" i="18"/>
  <c r="AP1988" i="18" s="1"/>
  <c r="AO1989" i="18"/>
  <c r="AP1989" i="18" s="1"/>
  <c r="AO1990" i="18"/>
  <c r="AP1990" i="18" s="1"/>
  <c r="AO1991" i="18"/>
  <c r="AP1991" i="18" s="1"/>
  <c r="AO1992" i="18"/>
  <c r="AP1992" i="18" s="1"/>
  <c r="AO1993" i="18"/>
  <c r="AP1993" i="18" s="1"/>
  <c r="AO1994" i="18"/>
  <c r="AP1994" i="18" s="1"/>
  <c r="AO1995" i="18"/>
  <c r="AP1995" i="18" s="1"/>
  <c r="AO1996" i="18"/>
  <c r="AP1996" i="18" s="1"/>
  <c r="AO1997" i="18"/>
  <c r="AP1997" i="18" s="1"/>
  <c r="AO1998" i="18"/>
  <c r="AP1998" i="18" s="1"/>
  <c r="AO1999" i="18"/>
  <c r="AP1999" i="18" s="1"/>
  <c r="AO2000" i="18"/>
  <c r="AP2000" i="18" s="1"/>
  <c r="AO2001" i="18"/>
  <c r="AP2001" i="18" s="1"/>
  <c r="AO2002" i="18"/>
  <c r="AP2002" i="18" s="1"/>
  <c r="AO2003" i="18"/>
  <c r="AP2003" i="18" s="1"/>
  <c r="AO2004" i="18"/>
  <c r="AP2004" i="18" s="1"/>
  <c r="AO2005" i="18"/>
  <c r="AP2005" i="18" s="1"/>
  <c r="AO2006" i="18"/>
  <c r="AP2006" i="18" s="1"/>
  <c r="AO2007" i="18"/>
  <c r="AP2007" i="18" s="1"/>
  <c r="AO2008" i="18"/>
  <c r="AP2008" i="18" s="1"/>
  <c r="AO2009" i="18"/>
  <c r="AP2009" i="18" s="1"/>
  <c r="AO2010" i="18"/>
  <c r="AP2010" i="18" s="1"/>
  <c r="AO2011" i="18"/>
  <c r="AP2011" i="18" s="1"/>
  <c r="AO2012" i="18"/>
  <c r="AP2012" i="18" s="1"/>
  <c r="AO2013" i="18"/>
  <c r="AP2013" i="18" s="1"/>
  <c r="AO2014" i="18"/>
  <c r="AP2014" i="18" s="1"/>
  <c r="AO2015" i="18"/>
  <c r="AP2015" i="18" s="1"/>
  <c r="AO2016" i="18"/>
  <c r="AP2016" i="18" s="1"/>
  <c r="AO2017" i="18"/>
  <c r="AP2017" i="18" s="1"/>
  <c r="AO2018" i="18"/>
  <c r="AP2018" i="18" s="1"/>
  <c r="AO2019" i="18"/>
  <c r="AP2019" i="18" s="1"/>
  <c r="AO2020" i="18"/>
  <c r="AP2020" i="18" s="1"/>
  <c r="AO2021" i="18"/>
  <c r="AP2021" i="18" s="1"/>
  <c r="AO2022" i="18"/>
  <c r="AP2022" i="18" s="1"/>
  <c r="AO2023" i="18"/>
  <c r="AP2023" i="18" s="1"/>
  <c r="AO2024" i="18"/>
  <c r="AP2024" i="18" s="1"/>
  <c r="AO2025" i="18"/>
  <c r="AP2025" i="18" s="1"/>
  <c r="AO2026" i="18"/>
  <c r="AP2026" i="18" s="1"/>
  <c r="AO2027" i="18"/>
  <c r="AP2027" i="18" s="1"/>
  <c r="AO2028" i="18"/>
  <c r="AP2028" i="18" s="1"/>
  <c r="AO2029" i="18"/>
  <c r="AP2029" i="18" s="1"/>
  <c r="AO2030" i="18"/>
  <c r="AP2030" i="18" s="1"/>
  <c r="AO2031" i="18"/>
  <c r="AP2031" i="18" s="1"/>
  <c r="AO2032" i="18"/>
  <c r="AP2032" i="18" s="1"/>
  <c r="AO2033" i="18"/>
  <c r="AP2033" i="18" s="1"/>
  <c r="AO2034" i="18"/>
  <c r="AP2034" i="18" s="1"/>
  <c r="AO2035" i="18"/>
  <c r="AP2035" i="18" s="1"/>
  <c r="AO2036" i="18"/>
  <c r="AP2036" i="18" s="1"/>
  <c r="AO2037" i="18"/>
  <c r="AP2037" i="18" s="1"/>
  <c r="AO2038" i="18"/>
  <c r="AP2038" i="18" s="1"/>
  <c r="AO2039" i="18"/>
  <c r="AP2039" i="18" s="1"/>
  <c r="AO2040" i="18"/>
  <c r="AP2040" i="18" s="1"/>
  <c r="AO2041" i="18"/>
  <c r="AP2041" i="18" s="1"/>
  <c r="AO2042" i="18"/>
  <c r="AP2042" i="18" s="1"/>
  <c r="AO2043" i="18"/>
  <c r="AP2043" i="18" s="1"/>
  <c r="AO2044" i="18"/>
  <c r="AP2044" i="18" s="1"/>
  <c r="AO2045" i="18"/>
  <c r="AP2045" i="18" s="1"/>
  <c r="AO2046" i="18"/>
  <c r="AP2046" i="18" s="1"/>
  <c r="AO2047" i="18"/>
  <c r="AP2047" i="18" s="1"/>
  <c r="AO2048" i="18"/>
  <c r="AP2048" i="18" s="1"/>
  <c r="AO2049" i="18"/>
  <c r="AP2049" i="18" s="1"/>
  <c r="AO2050" i="18"/>
  <c r="AP2050" i="18" s="1"/>
  <c r="AO2051" i="18"/>
  <c r="AP2051" i="18" s="1"/>
  <c r="AO2052" i="18"/>
  <c r="AP2052" i="18" s="1"/>
  <c r="AO2053" i="18"/>
  <c r="AP2053" i="18" s="1"/>
  <c r="AO2054" i="18"/>
  <c r="AP2054" i="18" s="1"/>
  <c r="AO2055" i="18"/>
  <c r="AP2055" i="18" s="1"/>
  <c r="AO2056" i="18"/>
  <c r="AP2056" i="18" s="1"/>
  <c r="AO2057" i="18"/>
  <c r="AP2057" i="18" s="1"/>
  <c r="AO2058" i="18"/>
  <c r="AP2058" i="18" s="1"/>
  <c r="AO2059" i="18"/>
  <c r="AP2059" i="18" s="1"/>
  <c r="AO2060" i="18"/>
  <c r="AP2060" i="18" s="1"/>
  <c r="AO2061" i="18"/>
  <c r="AP2061" i="18" s="1"/>
  <c r="AO2062" i="18"/>
  <c r="AP2062" i="18" s="1"/>
  <c r="AO2063" i="18"/>
  <c r="AP2063" i="18" s="1"/>
  <c r="AO2064" i="18"/>
  <c r="AP2064" i="18" s="1"/>
  <c r="AO2065" i="18"/>
  <c r="AP2065" i="18" s="1"/>
  <c r="AO2066" i="18"/>
  <c r="AP2066" i="18" s="1"/>
  <c r="AO2067" i="18"/>
  <c r="AP2067" i="18" s="1"/>
  <c r="AO2068" i="18"/>
  <c r="AP2068" i="18" s="1"/>
  <c r="AO2069" i="18"/>
  <c r="AP2069" i="18" s="1"/>
  <c r="AO2070" i="18"/>
  <c r="AP2070" i="18" s="1"/>
  <c r="AO2071" i="18"/>
  <c r="AP2071" i="18" s="1"/>
  <c r="AO2072" i="18"/>
  <c r="AP2072" i="18" s="1"/>
  <c r="AO2073" i="18"/>
  <c r="AP2073" i="18" s="1"/>
  <c r="AO2074" i="18"/>
  <c r="AP2074" i="18" s="1"/>
  <c r="AO2075" i="18"/>
  <c r="AP2075" i="18" s="1"/>
  <c r="AO2076" i="18"/>
  <c r="AP2076" i="18" s="1"/>
  <c r="AO2077" i="18"/>
  <c r="AP2077" i="18" s="1"/>
  <c r="AO2078" i="18"/>
  <c r="AP2078" i="18" s="1"/>
  <c r="AO2079" i="18"/>
  <c r="AP2079" i="18" s="1"/>
  <c r="AO2080" i="18"/>
  <c r="AP2080" i="18" s="1"/>
  <c r="AO2081" i="18"/>
  <c r="AP2081" i="18" s="1"/>
  <c r="AO2082" i="18"/>
  <c r="AP2082" i="18" s="1"/>
  <c r="AO2083" i="18"/>
  <c r="AP2083" i="18" s="1"/>
  <c r="AO2084" i="18"/>
  <c r="AP2084" i="18" s="1"/>
  <c r="AO2085" i="18"/>
  <c r="AP2085" i="18" s="1"/>
  <c r="AO2086" i="18"/>
  <c r="AP2086" i="18" s="1"/>
  <c r="AO2087" i="18"/>
  <c r="AP2087" i="18" s="1"/>
  <c r="AO2088" i="18"/>
  <c r="AP2088" i="18" s="1"/>
  <c r="AO2089" i="18"/>
  <c r="AP2089" i="18" s="1"/>
  <c r="AO2090" i="18"/>
  <c r="AP2090" i="18" s="1"/>
  <c r="AO2091" i="18"/>
  <c r="AP2091" i="18" s="1"/>
  <c r="AO2092" i="18"/>
  <c r="AP2092" i="18" s="1"/>
  <c r="AO2093" i="18"/>
  <c r="AP2093" i="18" s="1"/>
  <c r="AO2094" i="18"/>
  <c r="AP2094" i="18" s="1"/>
  <c r="AO2095" i="18"/>
  <c r="AP2095" i="18" s="1"/>
  <c r="AO2096" i="18"/>
  <c r="AP2096" i="18" s="1"/>
  <c r="AO2097" i="18"/>
  <c r="AP2097" i="18" s="1"/>
  <c r="AO2098" i="18"/>
  <c r="AP2098" i="18" s="1"/>
  <c r="AO2099" i="18"/>
  <c r="AP2099" i="18" s="1"/>
  <c r="AO2100" i="18"/>
  <c r="AP2100" i="18" s="1"/>
  <c r="AO2101" i="18"/>
  <c r="AP2101" i="18" s="1"/>
  <c r="AO2102" i="18"/>
  <c r="AP2102" i="18" s="1"/>
  <c r="AO2103" i="18"/>
  <c r="AP2103" i="18" s="1"/>
  <c r="AO2104" i="18"/>
  <c r="AP2104" i="18" s="1"/>
  <c r="AO2105" i="18"/>
  <c r="AP2105" i="18" s="1"/>
  <c r="AO2106" i="18"/>
  <c r="AP2106" i="18" s="1"/>
  <c r="AO2107" i="18"/>
  <c r="AP2107" i="18" s="1"/>
  <c r="AO2108" i="18"/>
  <c r="AP2108" i="18" s="1"/>
  <c r="AO2109" i="18"/>
  <c r="AP2109" i="18" s="1"/>
  <c r="AO2110" i="18"/>
  <c r="AP2110" i="18" s="1"/>
  <c r="AO2111" i="18"/>
  <c r="AP2111" i="18" s="1"/>
  <c r="AO2112" i="18"/>
  <c r="AP2112" i="18" s="1"/>
  <c r="AO2113" i="18"/>
  <c r="AP2113" i="18" s="1"/>
  <c r="AO2114" i="18"/>
  <c r="AP2114" i="18" s="1"/>
  <c r="AO2115" i="18"/>
  <c r="AP2115" i="18" s="1"/>
  <c r="AO2116" i="18"/>
  <c r="AP2116" i="18" s="1"/>
  <c r="AO2117" i="18"/>
  <c r="AP2117" i="18" s="1"/>
  <c r="AO2118" i="18"/>
  <c r="AP2118" i="18" s="1"/>
  <c r="AO2119" i="18"/>
  <c r="AP2119" i="18" s="1"/>
  <c r="AO2120" i="18"/>
  <c r="AP2120" i="18" s="1"/>
  <c r="AO2121" i="18"/>
  <c r="AP2121" i="18" s="1"/>
  <c r="AO2122" i="18"/>
  <c r="AP2122" i="18" s="1"/>
  <c r="AO2123" i="18"/>
  <c r="AP2123" i="18" s="1"/>
  <c r="AO2124" i="18"/>
  <c r="AP2124" i="18" s="1"/>
  <c r="AO2125" i="18"/>
  <c r="AP2125" i="18" s="1"/>
  <c r="AO2126" i="18"/>
  <c r="AP2126" i="18" s="1"/>
  <c r="AO2127" i="18"/>
  <c r="AP2127" i="18" s="1"/>
  <c r="AO2128" i="18"/>
  <c r="AP2128" i="18" s="1"/>
  <c r="AO2129" i="18"/>
  <c r="AP2129" i="18" s="1"/>
  <c r="AO2130" i="18"/>
  <c r="AP2130" i="18" s="1"/>
  <c r="AO2131" i="18"/>
  <c r="AP2131" i="18" s="1"/>
  <c r="AO2132" i="18"/>
  <c r="AP2132" i="18" s="1"/>
  <c r="AO2133" i="18"/>
  <c r="AP2133" i="18" s="1"/>
  <c r="AO2134" i="18"/>
  <c r="AP2134" i="18" s="1"/>
  <c r="AO2135" i="18"/>
  <c r="AP2135" i="18" s="1"/>
  <c r="AO2136" i="18"/>
  <c r="AP2136" i="18" s="1"/>
  <c r="AO2137" i="18"/>
  <c r="AP2137" i="18" s="1"/>
  <c r="AO2138" i="18"/>
  <c r="AP2138" i="18" s="1"/>
  <c r="AO2139" i="18"/>
  <c r="AP2139" i="18" s="1"/>
  <c r="AO2140" i="18"/>
  <c r="AP2140" i="18" s="1"/>
  <c r="AO2141" i="18"/>
  <c r="AP2141" i="18" s="1"/>
  <c r="AO2142" i="18"/>
  <c r="AP2142" i="18" s="1"/>
  <c r="AO2143" i="18"/>
  <c r="AP2143" i="18" s="1"/>
  <c r="AO2144" i="18"/>
  <c r="AP2144" i="18" s="1"/>
  <c r="AO2145" i="18"/>
  <c r="AP2145" i="18" s="1"/>
  <c r="AO2146" i="18"/>
  <c r="AP2146" i="18" s="1"/>
  <c r="AO2147" i="18"/>
  <c r="AP2147" i="18" s="1"/>
  <c r="AO2148" i="18"/>
  <c r="AP2148" i="18" s="1"/>
  <c r="AO2149" i="18"/>
  <c r="AP2149" i="18" s="1"/>
  <c r="AO2150" i="18"/>
  <c r="AP2150" i="18" s="1"/>
  <c r="AO2151" i="18"/>
  <c r="AP2151" i="18" s="1"/>
  <c r="AO2152" i="18"/>
  <c r="AP2152" i="18" s="1"/>
  <c r="AO2153" i="18"/>
  <c r="AP2153" i="18" s="1"/>
  <c r="AO2154" i="18"/>
  <c r="AP2154" i="18" s="1"/>
  <c r="AO2155" i="18"/>
  <c r="AP2155" i="18" s="1"/>
  <c r="AO2156" i="18"/>
  <c r="AP2156" i="18" s="1"/>
  <c r="AO2157" i="18"/>
  <c r="AP2157" i="18" s="1"/>
  <c r="AO2158" i="18"/>
  <c r="AP2158" i="18" s="1"/>
  <c r="AO2159" i="18"/>
  <c r="AP2159" i="18" s="1"/>
  <c r="AO2160" i="18"/>
  <c r="AP2160" i="18" s="1"/>
  <c r="AO2161" i="18"/>
  <c r="AP2161" i="18" s="1"/>
  <c r="AO2162" i="18"/>
  <c r="AP2162" i="18" s="1"/>
  <c r="AO2163" i="18"/>
  <c r="AP2163" i="18" s="1"/>
  <c r="AO2164" i="18"/>
  <c r="AP2164" i="18" s="1"/>
  <c r="AO2165" i="18"/>
  <c r="AP2165" i="18" s="1"/>
  <c r="AO2166" i="18"/>
  <c r="AP2166" i="18" s="1"/>
  <c r="AO2167" i="18"/>
  <c r="AP2167" i="18" s="1"/>
  <c r="AO2168" i="18"/>
  <c r="AP2168" i="18" s="1"/>
  <c r="AO2169" i="18"/>
  <c r="AP2169" i="18" s="1"/>
  <c r="AO2170" i="18"/>
  <c r="AP2170" i="18" s="1"/>
  <c r="AO2171" i="18"/>
  <c r="AP2171" i="18" s="1"/>
  <c r="AO2172" i="18"/>
  <c r="AP2172" i="18" s="1"/>
  <c r="AO2173" i="18"/>
  <c r="AP2173" i="18" s="1"/>
  <c r="AO2174" i="18"/>
  <c r="AP2174" i="18" s="1"/>
  <c r="AO2175" i="18"/>
  <c r="AP2175" i="18" s="1"/>
  <c r="AO2176" i="18"/>
  <c r="AP2176" i="18" s="1"/>
  <c r="AO2177" i="18"/>
  <c r="AP2177" i="18" s="1"/>
  <c r="AO2178" i="18"/>
  <c r="AP2178" i="18" s="1"/>
  <c r="AO2179" i="18"/>
  <c r="AP2179" i="18" s="1"/>
  <c r="AO2180" i="18"/>
  <c r="AP2180" i="18" s="1"/>
  <c r="AO2181" i="18"/>
  <c r="AP2181" i="18" s="1"/>
  <c r="AO2182" i="18"/>
  <c r="AP2182" i="18" s="1"/>
  <c r="AO2183" i="18"/>
  <c r="AP2183" i="18" s="1"/>
  <c r="AO2184" i="18"/>
  <c r="AP2184" i="18" s="1"/>
  <c r="AO2185" i="18"/>
  <c r="AP2185" i="18" s="1"/>
  <c r="AO2186" i="18"/>
  <c r="AP2186" i="18" s="1"/>
  <c r="AO2187" i="18"/>
  <c r="AP2187" i="18" s="1"/>
  <c r="AO2188" i="18"/>
  <c r="AP2188" i="18" s="1"/>
  <c r="AO2189" i="18"/>
  <c r="AP2189" i="18" s="1"/>
  <c r="AO2190" i="18"/>
  <c r="AP2190" i="18" s="1"/>
  <c r="AO2191" i="18"/>
  <c r="AP2191" i="18" s="1"/>
  <c r="AO2192" i="18"/>
  <c r="AP2192" i="18" s="1"/>
  <c r="AO2193" i="18"/>
  <c r="AP2193" i="18" s="1"/>
  <c r="AO2194" i="18"/>
  <c r="AP2194" i="18" s="1"/>
  <c r="AO2195" i="18"/>
  <c r="AP2195" i="18" s="1"/>
  <c r="AO2196" i="18"/>
  <c r="AP2196" i="18" s="1"/>
  <c r="AO2197" i="18"/>
  <c r="AP2197" i="18" s="1"/>
  <c r="AO2198" i="18"/>
  <c r="AP2198" i="18" s="1"/>
  <c r="AO2199" i="18"/>
  <c r="AP2199" i="18" s="1"/>
  <c r="AO2200" i="18"/>
  <c r="AP2200" i="18" s="1"/>
  <c r="AO2201" i="18"/>
  <c r="AP2201" i="18" s="1"/>
  <c r="AO2202" i="18"/>
  <c r="AP2202" i="18" s="1"/>
  <c r="AO2203" i="18"/>
  <c r="AP2203" i="18" s="1"/>
  <c r="AO2204" i="18"/>
  <c r="AP2204" i="18" s="1"/>
  <c r="AO2205" i="18"/>
  <c r="AP2205" i="18" s="1"/>
  <c r="AO2206" i="18"/>
  <c r="AP2206" i="18" s="1"/>
  <c r="AO2207" i="18"/>
  <c r="AP2207" i="18" s="1"/>
  <c r="AO2208" i="18"/>
  <c r="AP2208" i="18" s="1"/>
  <c r="AO2209" i="18"/>
  <c r="AP2209" i="18" s="1"/>
  <c r="AO2210" i="18"/>
  <c r="AP2210" i="18" s="1"/>
  <c r="AO2211" i="18"/>
  <c r="AP2211" i="18" s="1"/>
  <c r="AO2212" i="18"/>
  <c r="AP2212" i="18" s="1"/>
  <c r="AO2213" i="18"/>
  <c r="AP2213" i="18" s="1"/>
  <c r="AO2214" i="18"/>
  <c r="AP2214" i="18" s="1"/>
  <c r="AO2215" i="18"/>
  <c r="AP2215" i="18" s="1"/>
  <c r="AO2216" i="18"/>
  <c r="AP2216" i="18" s="1"/>
  <c r="AO2217" i="18"/>
  <c r="AP2217" i="18" s="1"/>
  <c r="AO2218" i="18"/>
  <c r="AP2218" i="18" s="1"/>
  <c r="AO2219" i="18"/>
  <c r="AP2219" i="18" s="1"/>
  <c r="AO2220" i="18"/>
  <c r="AP2220" i="18" s="1"/>
  <c r="AO2221" i="18"/>
  <c r="AP2221" i="18" s="1"/>
  <c r="AO2222" i="18"/>
  <c r="AP2222" i="18" s="1"/>
  <c r="AO2223" i="18"/>
  <c r="AP2223" i="18" s="1"/>
  <c r="AO2224" i="18"/>
  <c r="AP2224" i="18" s="1"/>
  <c r="AO2225" i="18"/>
  <c r="AP2225" i="18" s="1"/>
  <c r="AO2226" i="18"/>
  <c r="AP2226" i="18" s="1"/>
  <c r="AO2227" i="18"/>
  <c r="AP2227" i="18" s="1"/>
  <c r="AO2228" i="18"/>
  <c r="AP2228" i="18" s="1"/>
  <c r="AO2229" i="18"/>
  <c r="AP2229" i="18" s="1"/>
  <c r="AO2230" i="18"/>
  <c r="AP2230" i="18" s="1"/>
  <c r="AO2231" i="18"/>
  <c r="AP2231" i="18" s="1"/>
  <c r="AO2232" i="18"/>
  <c r="AP2232" i="18" s="1"/>
  <c r="AO2233" i="18"/>
  <c r="AP2233" i="18" s="1"/>
  <c r="AO2234" i="18"/>
  <c r="AP2234" i="18" s="1"/>
  <c r="AO2235" i="18"/>
  <c r="AP2235" i="18" s="1"/>
  <c r="AO2236" i="18"/>
  <c r="AP2236" i="18" s="1"/>
  <c r="AO2237" i="18"/>
  <c r="AP2237" i="18" s="1"/>
  <c r="AO2238" i="18"/>
  <c r="AP2238" i="18" s="1"/>
  <c r="AO2239" i="18"/>
  <c r="AP2239" i="18" s="1"/>
  <c r="AO2240" i="18"/>
  <c r="AP2240" i="18" s="1"/>
  <c r="AO2241" i="18"/>
  <c r="AP2241" i="18" s="1"/>
  <c r="AO2242" i="18"/>
  <c r="AP2242" i="18" s="1"/>
  <c r="AO2243" i="18"/>
  <c r="AP2243" i="18" s="1"/>
  <c r="AO2244" i="18"/>
  <c r="AP2244" i="18" s="1"/>
  <c r="AO2245" i="18"/>
  <c r="AP2245" i="18" s="1"/>
  <c r="AO2246" i="18"/>
  <c r="AP2246" i="18" s="1"/>
  <c r="AO2247" i="18"/>
  <c r="AP2247" i="18" s="1"/>
  <c r="AO2248" i="18"/>
  <c r="AP2248" i="18" s="1"/>
  <c r="AO2249" i="18"/>
  <c r="AP2249" i="18" s="1"/>
  <c r="AO2250" i="18"/>
  <c r="AP2250" i="18" s="1"/>
  <c r="AO2251" i="18"/>
  <c r="AP2251" i="18" s="1"/>
  <c r="AO2252" i="18"/>
  <c r="AP2252" i="18" s="1"/>
  <c r="AO2253" i="18"/>
  <c r="AP2253" i="18" s="1"/>
  <c r="AO2254" i="18"/>
  <c r="AP2254" i="18" s="1"/>
  <c r="AO2255" i="18"/>
  <c r="AP2255" i="18" s="1"/>
  <c r="AO2256" i="18"/>
  <c r="AP2256" i="18" s="1"/>
  <c r="AO2257" i="18"/>
  <c r="AP2257" i="18" s="1"/>
  <c r="AO2258" i="18"/>
  <c r="AP2258" i="18" s="1"/>
  <c r="AO2259" i="18"/>
  <c r="AP2259" i="18" s="1"/>
  <c r="AO2260" i="18"/>
  <c r="AP2260" i="18" s="1"/>
  <c r="AO2261" i="18"/>
  <c r="AP2261" i="18" s="1"/>
  <c r="AO2262" i="18"/>
  <c r="AP2262" i="18" s="1"/>
  <c r="AO2263" i="18"/>
  <c r="AP2263" i="18" s="1"/>
  <c r="AO2264" i="18"/>
  <c r="AP2264" i="18" s="1"/>
  <c r="AO2265" i="18"/>
  <c r="AP2265" i="18" s="1"/>
  <c r="AO2266" i="18"/>
  <c r="AP2266" i="18" s="1"/>
  <c r="AO2267" i="18"/>
  <c r="AP2267" i="18" s="1"/>
  <c r="AO2268" i="18"/>
  <c r="AP2268" i="18" s="1"/>
  <c r="AO2269" i="18"/>
  <c r="AP2269" i="18" s="1"/>
  <c r="AO2270" i="18"/>
  <c r="AP2270" i="18" s="1"/>
  <c r="AO2271" i="18"/>
  <c r="AP2271" i="18" s="1"/>
  <c r="AO2272" i="18"/>
  <c r="AP2272" i="18" s="1"/>
  <c r="AO2273" i="18"/>
  <c r="AP2273" i="18" s="1"/>
  <c r="AO2274" i="18"/>
  <c r="AP2274" i="18" s="1"/>
  <c r="AO2275" i="18"/>
  <c r="AP2275" i="18" s="1"/>
  <c r="AO2276" i="18"/>
  <c r="AP2276" i="18" s="1"/>
  <c r="AO2277" i="18"/>
  <c r="AP2277" i="18" s="1"/>
  <c r="AO2278" i="18"/>
  <c r="AP2278" i="18" s="1"/>
  <c r="AO2279" i="18"/>
  <c r="AP2279" i="18" s="1"/>
  <c r="AO2280" i="18"/>
  <c r="AP2280" i="18" s="1"/>
  <c r="AO2281" i="18"/>
  <c r="AP2281" i="18" s="1"/>
  <c r="AO2282" i="18"/>
  <c r="AP2282" i="18" s="1"/>
  <c r="AO2283" i="18"/>
  <c r="AP2283" i="18" s="1"/>
  <c r="AO2284" i="18"/>
  <c r="AP2284" i="18" s="1"/>
  <c r="AO2285" i="18"/>
  <c r="AP2285" i="18" s="1"/>
  <c r="AO2286" i="18"/>
  <c r="AP2286" i="18" s="1"/>
  <c r="AO2287" i="18"/>
  <c r="AP2287" i="18" s="1"/>
  <c r="AO2288" i="18"/>
  <c r="AP2288" i="18" s="1"/>
  <c r="AO2289" i="18"/>
  <c r="AP2289" i="18" s="1"/>
  <c r="AO2290" i="18"/>
  <c r="AP2290" i="18" s="1"/>
  <c r="AO2291" i="18"/>
  <c r="AP2291" i="18" s="1"/>
  <c r="AO2292" i="18"/>
  <c r="AP2292" i="18" s="1"/>
  <c r="AO2293" i="18"/>
  <c r="AP2293" i="18" s="1"/>
  <c r="AO2294" i="18"/>
  <c r="AP2294" i="18" s="1"/>
  <c r="AO2295" i="18"/>
  <c r="AP2295" i="18" s="1"/>
  <c r="AO2296" i="18"/>
  <c r="AP2296" i="18" s="1"/>
  <c r="AO2297" i="18"/>
  <c r="AP2297" i="18" s="1"/>
  <c r="AO2298" i="18"/>
  <c r="AP2298" i="18" s="1"/>
  <c r="AO2299" i="18"/>
  <c r="AP2299" i="18" s="1"/>
  <c r="AO2300" i="18"/>
  <c r="AP2300" i="18" s="1"/>
  <c r="AO2301" i="18"/>
  <c r="AP2301" i="18" s="1"/>
  <c r="AO2302" i="18"/>
  <c r="AP2302" i="18" s="1"/>
  <c r="AO2303" i="18"/>
  <c r="AP2303" i="18" s="1"/>
  <c r="AO2304" i="18"/>
  <c r="AP2304" i="18" s="1"/>
  <c r="AO2305" i="18"/>
  <c r="AP2305" i="18" s="1"/>
  <c r="AO2306" i="18"/>
  <c r="AP2306" i="18" s="1"/>
  <c r="AO2307" i="18"/>
  <c r="AP2307" i="18" s="1"/>
  <c r="AO2308" i="18"/>
  <c r="AP2308" i="18" s="1"/>
  <c r="AO2309" i="18"/>
  <c r="AP2309" i="18" s="1"/>
  <c r="AO2310" i="18"/>
  <c r="AP2310" i="18" s="1"/>
  <c r="AO2311" i="18"/>
  <c r="AP2311" i="18" s="1"/>
  <c r="AO2312" i="18"/>
  <c r="AP2312" i="18" s="1"/>
  <c r="AO2313" i="18"/>
  <c r="AP2313" i="18" s="1"/>
  <c r="AO2314" i="18"/>
  <c r="AP2314" i="18" s="1"/>
  <c r="AO2315" i="18"/>
  <c r="AP2315" i="18" s="1"/>
  <c r="AO2316" i="18"/>
  <c r="AP2316" i="18" s="1"/>
  <c r="AO2317" i="18"/>
  <c r="AP2317" i="18" s="1"/>
  <c r="AO2318" i="18"/>
  <c r="AP2318" i="18" s="1"/>
  <c r="AO2319" i="18"/>
  <c r="AP2319" i="18" s="1"/>
  <c r="AO2320" i="18"/>
  <c r="AP2320" i="18" s="1"/>
  <c r="AO2321" i="18"/>
  <c r="AP2321" i="18" s="1"/>
  <c r="AO2322" i="18"/>
  <c r="AP2322" i="18" s="1"/>
  <c r="AO2323" i="18"/>
  <c r="AP2323" i="18" s="1"/>
  <c r="AO2324" i="18"/>
  <c r="AP2324" i="18" s="1"/>
  <c r="AO2325" i="18"/>
  <c r="AP2325" i="18" s="1"/>
  <c r="AO2326" i="18"/>
  <c r="AP2326" i="18" s="1"/>
  <c r="AO2327" i="18"/>
  <c r="AP2327" i="18" s="1"/>
  <c r="AO2328" i="18"/>
  <c r="AP2328" i="18" s="1"/>
  <c r="AO2329" i="18"/>
  <c r="AP2329" i="18" s="1"/>
  <c r="AO2330" i="18"/>
  <c r="AP2330" i="18" s="1"/>
  <c r="AO2331" i="18"/>
  <c r="AP2331" i="18" s="1"/>
  <c r="AO2332" i="18"/>
  <c r="AP2332" i="18" s="1"/>
  <c r="AO2333" i="18"/>
  <c r="AP2333" i="18" s="1"/>
  <c r="AO2334" i="18"/>
  <c r="AP2334" i="18" s="1"/>
  <c r="AO2335" i="18"/>
  <c r="AP2335" i="18" s="1"/>
  <c r="AO2336" i="18"/>
  <c r="AP2336" i="18" s="1"/>
  <c r="AO2337" i="18"/>
  <c r="AP2337" i="18" s="1"/>
  <c r="AO2338" i="18"/>
  <c r="AP2338" i="18" s="1"/>
  <c r="AO2339" i="18"/>
  <c r="AP2339" i="18" s="1"/>
  <c r="AO2340" i="18"/>
  <c r="AP2340" i="18" s="1"/>
  <c r="AO2341" i="18"/>
  <c r="AP2341" i="18" s="1"/>
  <c r="AO2342" i="18"/>
  <c r="AP2342" i="18" s="1"/>
  <c r="AO2343" i="18"/>
  <c r="AP2343" i="18" s="1"/>
  <c r="AO2344" i="18"/>
  <c r="AP2344" i="18" s="1"/>
  <c r="AO2345" i="18"/>
  <c r="AP2345" i="18" s="1"/>
  <c r="AO2346" i="18"/>
  <c r="AP2346" i="18" s="1"/>
  <c r="AO2347" i="18"/>
  <c r="AP2347" i="18" s="1"/>
  <c r="AO2348" i="18"/>
  <c r="AP2348" i="18" s="1"/>
  <c r="AO2349" i="18"/>
  <c r="AP2349" i="18" s="1"/>
  <c r="AO2350" i="18"/>
  <c r="AP2350" i="18" s="1"/>
  <c r="AO2351" i="18"/>
  <c r="AP2351" i="18" s="1"/>
  <c r="AO2352" i="18"/>
  <c r="AP2352" i="18" s="1"/>
  <c r="AO2353" i="18"/>
  <c r="AP2353" i="18" s="1"/>
  <c r="AO2354" i="18"/>
  <c r="AP2354" i="18" s="1"/>
  <c r="AO2355" i="18"/>
  <c r="AP2355" i="18" s="1"/>
  <c r="AO2356" i="18"/>
  <c r="AP2356" i="18" s="1"/>
  <c r="AO2357" i="18"/>
  <c r="AP2357" i="18" s="1"/>
  <c r="AO2358" i="18"/>
  <c r="AP2358" i="18" s="1"/>
  <c r="AO2359" i="18"/>
  <c r="AP2359" i="18" s="1"/>
  <c r="AO2360" i="18"/>
  <c r="AP2360" i="18" s="1"/>
  <c r="AO2361" i="18"/>
  <c r="AP2361" i="18" s="1"/>
  <c r="AO2362" i="18"/>
  <c r="AP2362" i="18" s="1"/>
  <c r="AO2363" i="18"/>
  <c r="AP2363" i="18" s="1"/>
  <c r="AO2364" i="18"/>
  <c r="AP2364" i="18" s="1"/>
  <c r="AO2365" i="18"/>
  <c r="AP2365" i="18" s="1"/>
  <c r="AO2366" i="18"/>
  <c r="AP2366" i="18" s="1"/>
  <c r="AO2367" i="18"/>
  <c r="AP2367" i="18" s="1"/>
  <c r="AO2368" i="18"/>
  <c r="AP2368" i="18" s="1"/>
  <c r="AO2369" i="18"/>
  <c r="AP2369" i="18" s="1"/>
  <c r="AO2370" i="18"/>
  <c r="AP2370" i="18" s="1"/>
  <c r="AO2371" i="18"/>
  <c r="AP2371" i="18" s="1"/>
  <c r="AO2372" i="18"/>
  <c r="AP2372" i="18" s="1"/>
  <c r="AO2373" i="18"/>
  <c r="AP2373" i="18" s="1"/>
  <c r="AO2374" i="18"/>
  <c r="AP2374" i="18" s="1"/>
  <c r="AO2375" i="18"/>
  <c r="AP2375" i="18" s="1"/>
  <c r="AO2376" i="18"/>
  <c r="AP2376" i="18" s="1"/>
  <c r="AO2377" i="18"/>
  <c r="AP2377" i="18" s="1"/>
  <c r="AO2378" i="18"/>
  <c r="AP2378" i="18" s="1"/>
  <c r="AO2379" i="18"/>
  <c r="AP2379" i="18" s="1"/>
  <c r="AO2380" i="18"/>
  <c r="AP2380" i="18" s="1"/>
  <c r="AO2381" i="18"/>
  <c r="AP2381" i="18" s="1"/>
  <c r="AO2382" i="18"/>
  <c r="AP2382" i="18" s="1"/>
  <c r="AO2383" i="18"/>
  <c r="AP2383" i="18" s="1"/>
  <c r="AO2384" i="18"/>
  <c r="AP2384" i="18" s="1"/>
  <c r="AO2385" i="18"/>
  <c r="AP2385" i="18" s="1"/>
  <c r="AO2386" i="18"/>
  <c r="AP2386" i="18" s="1"/>
  <c r="AO2387" i="18"/>
  <c r="AP2387" i="18" s="1"/>
  <c r="AO2388" i="18"/>
  <c r="AP2388" i="18" s="1"/>
  <c r="AO2389" i="18"/>
  <c r="AP2389" i="18" s="1"/>
  <c r="AO2390" i="18"/>
  <c r="AP2390" i="18" s="1"/>
  <c r="AO2391" i="18"/>
  <c r="AP2391" i="18" s="1"/>
  <c r="AO2392" i="18"/>
  <c r="AP2392" i="18" s="1"/>
  <c r="AO2393" i="18"/>
  <c r="AP2393" i="18" s="1"/>
  <c r="AO2394" i="18"/>
  <c r="AP2394" i="18" s="1"/>
  <c r="AO2395" i="18"/>
  <c r="AP2395" i="18" s="1"/>
  <c r="AO2396" i="18"/>
  <c r="AP2396" i="18" s="1"/>
  <c r="AO2397" i="18"/>
  <c r="AP2397" i="18" s="1"/>
  <c r="AO2398" i="18"/>
  <c r="AP2398" i="18" s="1"/>
  <c r="AO2399" i="18"/>
  <c r="AP2399" i="18" s="1"/>
  <c r="AO2400" i="18"/>
  <c r="AP2400" i="18" s="1"/>
  <c r="AO2401" i="18"/>
  <c r="AP2401" i="18" s="1"/>
  <c r="AO2402" i="18"/>
  <c r="AP2402" i="18" s="1"/>
  <c r="AO2403" i="18"/>
  <c r="AP2403" i="18" s="1"/>
  <c r="AO2404" i="18"/>
  <c r="AP2404" i="18" s="1"/>
  <c r="AO2405" i="18"/>
  <c r="AP2405" i="18" s="1"/>
  <c r="AO2406" i="18"/>
  <c r="AP2406" i="18" s="1"/>
  <c r="AO2407" i="18"/>
  <c r="AP2407" i="18" s="1"/>
  <c r="AO2408" i="18"/>
  <c r="AP2408" i="18" s="1"/>
  <c r="AO2409" i="18"/>
  <c r="AP2409" i="18" s="1"/>
  <c r="AO2410" i="18"/>
  <c r="AP2410" i="18" s="1"/>
  <c r="AO2411" i="18"/>
  <c r="AP2411" i="18" s="1"/>
  <c r="AO2412" i="18"/>
  <c r="AP2412" i="18" s="1"/>
  <c r="AO2413" i="18"/>
  <c r="AP2413" i="18" s="1"/>
  <c r="AO2414" i="18"/>
  <c r="AP2414" i="18" s="1"/>
  <c r="AO2415" i="18"/>
  <c r="AP2415" i="18" s="1"/>
  <c r="AO2416" i="18"/>
  <c r="AP2416" i="18" s="1"/>
  <c r="AO2417" i="18"/>
  <c r="AP2417" i="18" s="1"/>
  <c r="AO2418" i="18"/>
  <c r="AP2418" i="18" s="1"/>
  <c r="AO2419" i="18"/>
  <c r="AP2419" i="18" s="1"/>
  <c r="AO2420" i="18"/>
  <c r="AP2420" i="18" s="1"/>
  <c r="AO2421" i="18"/>
  <c r="AP2421" i="18" s="1"/>
  <c r="AO2422" i="18"/>
  <c r="AP2422" i="18" s="1"/>
  <c r="AO2423" i="18"/>
  <c r="AP2423" i="18" s="1"/>
  <c r="AO2424" i="18"/>
  <c r="AP2424" i="18" s="1"/>
  <c r="AO2425" i="18"/>
  <c r="AP2425" i="18" s="1"/>
  <c r="AO2426" i="18"/>
  <c r="AP2426" i="18" s="1"/>
  <c r="AO2427" i="18"/>
  <c r="AP2427" i="18" s="1"/>
  <c r="AO2428" i="18"/>
  <c r="AP2428" i="18" s="1"/>
  <c r="AO2429" i="18"/>
  <c r="AP2429" i="18" s="1"/>
  <c r="AO2430" i="18"/>
  <c r="AP2430" i="18" s="1"/>
  <c r="AO2431" i="18"/>
  <c r="AP2431" i="18" s="1"/>
  <c r="AO2432" i="18"/>
  <c r="AP2432" i="18" s="1"/>
  <c r="AO2433" i="18"/>
  <c r="AP2433" i="18" s="1"/>
  <c r="AO2434" i="18"/>
  <c r="AP2434" i="18" s="1"/>
  <c r="AO2435" i="18"/>
  <c r="AP2435" i="18" s="1"/>
  <c r="AO2436" i="18"/>
  <c r="AP2436" i="18" s="1"/>
  <c r="AO2437" i="18"/>
  <c r="AP2437" i="18" s="1"/>
  <c r="AO2438" i="18"/>
  <c r="AP2438" i="18" s="1"/>
  <c r="AO2439" i="18"/>
  <c r="AP2439" i="18" s="1"/>
  <c r="AO2440" i="18"/>
  <c r="AP2440" i="18" s="1"/>
  <c r="AO2441" i="18"/>
  <c r="AP2441" i="18" s="1"/>
  <c r="AO2442" i="18"/>
  <c r="AP2442" i="18" s="1"/>
  <c r="AO2443" i="18"/>
  <c r="AP2443" i="18" s="1"/>
  <c r="AO2444" i="18"/>
  <c r="AP2444" i="18" s="1"/>
  <c r="AO2445" i="18"/>
  <c r="AP2445" i="18" s="1"/>
  <c r="AO2446" i="18"/>
  <c r="AP2446" i="18" s="1"/>
  <c r="AO2447" i="18"/>
  <c r="AP2447" i="18" s="1"/>
  <c r="AO2448" i="18"/>
  <c r="AP2448" i="18" s="1"/>
  <c r="AO2449" i="18"/>
  <c r="AP2449" i="18" s="1"/>
  <c r="AO2450" i="18"/>
  <c r="AP2450" i="18" s="1"/>
  <c r="AO2451" i="18"/>
  <c r="AP2451" i="18" s="1"/>
  <c r="AO2452" i="18"/>
  <c r="AP2452" i="18" s="1"/>
  <c r="AO2453" i="18"/>
  <c r="AP2453" i="18" s="1"/>
  <c r="AO2454" i="18"/>
  <c r="AP2454" i="18" s="1"/>
  <c r="AO2455" i="18"/>
  <c r="AP2455" i="18" s="1"/>
  <c r="AO2456" i="18"/>
  <c r="AP2456" i="18" s="1"/>
  <c r="AO2457" i="18"/>
  <c r="AP2457" i="18" s="1"/>
  <c r="AO2458" i="18"/>
  <c r="AP2458" i="18" s="1"/>
  <c r="AO2459" i="18"/>
  <c r="AP2459" i="18" s="1"/>
  <c r="AO2460" i="18"/>
  <c r="AP2460" i="18" s="1"/>
  <c r="AO2461" i="18"/>
  <c r="AP2461" i="18" s="1"/>
  <c r="AO2462" i="18"/>
  <c r="AP2462" i="18" s="1"/>
  <c r="AO2463" i="18"/>
  <c r="AP2463" i="18" s="1"/>
  <c r="AO2464" i="18"/>
  <c r="AP2464" i="18" s="1"/>
  <c r="AO2465" i="18"/>
  <c r="AP2465" i="18" s="1"/>
  <c r="AO2466" i="18"/>
  <c r="AP2466" i="18" s="1"/>
  <c r="AO2467" i="18"/>
  <c r="AP2467" i="18" s="1"/>
  <c r="AO2468" i="18"/>
  <c r="AP2468" i="18" s="1"/>
  <c r="AO2469" i="18"/>
  <c r="AP2469" i="18" s="1"/>
  <c r="AO2470" i="18"/>
  <c r="AP2470" i="18" s="1"/>
  <c r="AO2471" i="18"/>
  <c r="AP2471" i="18" s="1"/>
  <c r="AO2472" i="18"/>
  <c r="AP2472" i="18" s="1"/>
  <c r="AO2473" i="18"/>
  <c r="AP2473" i="18" s="1"/>
  <c r="AO2474" i="18"/>
  <c r="AP2474" i="18" s="1"/>
  <c r="AO2475" i="18"/>
  <c r="AP2475" i="18" s="1"/>
  <c r="AO2476" i="18"/>
  <c r="AP2476" i="18" s="1"/>
  <c r="AO2477" i="18"/>
  <c r="AP2477" i="18" s="1"/>
  <c r="AO2478" i="18"/>
  <c r="AP2478" i="18" s="1"/>
  <c r="AO2479" i="18"/>
  <c r="AP2479" i="18" s="1"/>
  <c r="AO2480" i="18"/>
  <c r="AP2480" i="18" s="1"/>
  <c r="AO2481" i="18"/>
  <c r="AP2481" i="18" s="1"/>
  <c r="AO2482" i="18"/>
  <c r="AP2482" i="18" s="1"/>
  <c r="AO2483" i="18"/>
  <c r="AP2483" i="18" s="1"/>
  <c r="AO2484" i="18"/>
  <c r="AP2484" i="18" s="1"/>
  <c r="AO2485" i="18"/>
  <c r="AP2485" i="18" s="1"/>
  <c r="AO2486" i="18"/>
  <c r="AP2486" i="18" s="1"/>
  <c r="AO2487" i="18"/>
  <c r="AP2487" i="18" s="1"/>
  <c r="AO2488" i="18"/>
  <c r="AP2488" i="18" s="1"/>
  <c r="AO2489" i="18"/>
  <c r="AP2489" i="18" s="1"/>
  <c r="AO2490" i="18"/>
  <c r="AP2490" i="18" s="1"/>
  <c r="AO2491" i="18"/>
  <c r="AP2491" i="18" s="1"/>
  <c r="AO2492" i="18"/>
  <c r="AP2492" i="18" s="1"/>
  <c r="AO2493" i="18"/>
  <c r="AP2493" i="18" s="1"/>
  <c r="AO2494" i="18"/>
  <c r="AP2494" i="18" s="1"/>
  <c r="AO2495" i="18"/>
  <c r="AP2495" i="18" s="1"/>
  <c r="AO2496" i="18"/>
  <c r="AP2496" i="18" s="1"/>
  <c r="AO2497" i="18"/>
  <c r="AP2497" i="18" s="1"/>
  <c r="AO2498" i="18"/>
  <c r="AP2498" i="18" s="1"/>
  <c r="AO2499" i="18"/>
  <c r="AP2499" i="18" s="1"/>
  <c r="AO2500" i="18"/>
  <c r="AP2500" i="18" s="1"/>
  <c r="AO2501" i="18"/>
  <c r="AP2501" i="18" s="1"/>
  <c r="AO2502" i="18"/>
  <c r="AP2502" i="18" s="1"/>
  <c r="AO2503" i="18"/>
  <c r="AP2503" i="18" s="1"/>
  <c r="AO2504" i="18"/>
  <c r="AP2504" i="18" s="1"/>
  <c r="AO2505" i="18"/>
  <c r="AP2505" i="18" s="1"/>
  <c r="AO2506" i="18"/>
  <c r="AP2506" i="18" s="1"/>
  <c r="AO2507" i="18"/>
  <c r="AP2507" i="18" s="1"/>
  <c r="AO2508" i="18"/>
  <c r="AP2508" i="18" s="1"/>
  <c r="AO2509" i="18"/>
  <c r="AP2509" i="18" s="1"/>
  <c r="AO2510" i="18"/>
  <c r="AP2510" i="18" s="1"/>
  <c r="AO2511" i="18"/>
  <c r="AP2511" i="18" s="1"/>
  <c r="AO2512" i="18"/>
  <c r="AP2512" i="18" s="1"/>
  <c r="AO2513" i="18"/>
  <c r="AP2513" i="18" s="1"/>
  <c r="AO2514" i="18"/>
  <c r="AP2514" i="18" s="1"/>
  <c r="AO2515" i="18"/>
  <c r="AP2515" i="18" s="1"/>
  <c r="AO2516" i="18"/>
  <c r="AP2516" i="18" s="1"/>
  <c r="AO2517" i="18"/>
  <c r="AP2517" i="18" s="1"/>
  <c r="AO2518" i="18"/>
  <c r="AP2518" i="18" s="1"/>
  <c r="AO2519" i="18"/>
  <c r="AP2519" i="18" s="1"/>
  <c r="AO2520" i="18"/>
  <c r="AP2520" i="18" s="1"/>
  <c r="AO2521" i="18"/>
  <c r="AP2521" i="18" s="1"/>
  <c r="AO2522" i="18"/>
  <c r="AP2522" i="18" s="1"/>
  <c r="AO2523" i="18"/>
  <c r="AP2523" i="18" s="1"/>
  <c r="AO2524" i="18"/>
  <c r="AP2524" i="18" s="1"/>
  <c r="AO2525" i="18"/>
  <c r="AP2525" i="18" s="1"/>
  <c r="AO2526" i="18"/>
  <c r="AP2526" i="18" s="1"/>
  <c r="AO2527" i="18"/>
  <c r="AP2527" i="18" s="1"/>
  <c r="AO2528" i="18"/>
  <c r="AP2528" i="18" s="1"/>
  <c r="AO2529" i="18"/>
  <c r="AP2529" i="18" s="1"/>
  <c r="AO2530" i="18"/>
  <c r="AP2530" i="18" s="1"/>
  <c r="AO2531" i="18"/>
  <c r="AP2531" i="18" s="1"/>
  <c r="AO2532" i="18"/>
  <c r="AP2532" i="18" s="1"/>
  <c r="AO2533" i="18"/>
  <c r="AP2533" i="18" s="1"/>
  <c r="AO2534" i="18"/>
  <c r="AP2534" i="18" s="1"/>
  <c r="AO2535" i="18"/>
  <c r="AP2535" i="18" s="1"/>
  <c r="AO2536" i="18"/>
  <c r="AP2536" i="18" s="1"/>
  <c r="AO2537" i="18"/>
  <c r="AP2537" i="18" s="1"/>
  <c r="AO2538" i="18"/>
  <c r="AP2538" i="18" s="1"/>
  <c r="AO2539" i="18"/>
  <c r="AP2539" i="18" s="1"/>
  <c r="AO2540" i="18"/>
  <c r="AP2540" i="18" s="1"/>
  <c r="AO2541" i="18"/>
  <c r="AP2541" i="18" s="1"/>
  <c r="AO2542" i="18"/>
  <c r="AP2542" i="18" s="1"/>
  <c r="AO2543" i="18"/>
  <c r="AP2543" i="18" s="1"/>
  <c r="AO2544" i="18"/>
  <c r="AP2544" i="18" s="1"/>
  <c r="AO2545" i="18"/>
  <c r="AP2545" i="18" s="1"/>
  <c r="AO2546" i="18"/>
  <c r="AP2546" i="18" s="1"/>
  <c r="AO2547" i="18"/>
  <c r="AP2547" i="18" s="1"/>
  <c r="AO2548" i="18"/>
  <c r="AP2548" i="18" s="1"/>
  <c r="AO2549" i="18"/>
  <c r="AP2549" i="18" s="1"/>
  <c r="AO2550" i="18"/>
  <c r="AP2550" i="18" s="1"/>
  <c r="AO2551" i="18"/>
  <c r="AP2551" i="18" s="1"/>
  <c r="AO2552" i="18"/>
  <c r="AP2552" i="18" s="1"/>
  <c r="AO2553" i="18"/>
  <c r="AP2553" i="18" s="1"/>
  <c r="AO2554" i="18"/>
  <c r="AP2554" i="18" s="1"/>
  <c r="AO2555" i="18"/>
  <c r="AP2555" i="18" s="1"/>
  <c r="AO2556" i="18"/>
  <c r="AP2556" i="18" s="1"/>
  <c r="AO2557" i="18"/>
  <c r="AP2557" i="18" s="1"/>
  <c r="AO2558" i="18"/>
  <c r="AP2558" i="18" s="1"/>
  <c r="AO2559" i="18"/>
  <c r="AP2559" i="18" s="1"/>
  <c r="AO2560" i="18"/>
  <c r="AP2560" i="18" s="1"/>
  <c r="AO2561" i="18"/>
  <c r="AP2561" i="18" s="1"/>
  <c r="AO2562" i="18"/>
  <c r="AP2562" i="18" s="1"/>
  <c r="AO2563" i="18"/>
  <c r="AP2563" i="18" s="1"/>
  <c r="AO2564" i="18"/>
  <c r="AP2564" i="18" s="1"/>
  <c r="AO2565" i="18"/>
  <c r="AP2565" i="18" s="1"/>
  <c r="AO2566" i="18"/>
  <c r="AP2566" i="18" s="1"/>
  <c r="AO2567" i="18"/>
  <c r="AP2567" i="18" s="1"/>
  <c r="AO2568" i="18"/>
  <c r="AP2568" i="18" s="1"/>
  <c r="AO2569" i="18"/>
  <c r="AP2569" i="18" s="1"/>
  <c r="AO2570" i="18"/>
  <c r="AP2570" i="18" s="1"/>
  <c r="AO2571" i="18"/>
  <c r="AP2571" i="18" s="1"/>
  <c r="AO2572" i="18"/>
  <c r="AP2572" i="18" s="1"/>
  <c r="AO2573" i="18"/>
  <c r="AP2573" i="18" s="1"/>
  <c r="AO2574" i="18"/>
  <c r="AP2574" i="18" s="1"/>
  <c r="AO2575" i="18"/>
  <c r="AP2575" i="18" s="1"/>
  <c r="AO2576" i="18"/>
  <c r="AP2576" i="18" s="1"/>
  <c r="AO2577" i="18"/>
  <c r="AP2577" i="18" s="1"/>
  <c r="AO2578" i="18"/>
  <c r="AP2578" i="18" s="1"/>
  <c r="AO2579" i="18"/>
  <c r="AP2579" i="18" s="1"/>
  <c r="AO2580" i="18"/>
  <c r="AP2580" i="18" s="1"/>
  <c r="AO2581" i="18"/>
  <c r="AP2581" i="18" s="1"/>
  <c r="AO2582" i="18"/>
  <c r="AP2582" i="18" s="1"/>
  <c r="AO2583" i="18"/>
  <c r="AP2583" i="18" s="1"/>
  <c r="AO2584" i="18"/>
  <c r="AP2584" i="18" s="1"/>
  <c r="AO2585" i="18"/>
  <c r="AP2585" i="18" s="1"/>
  <c r="AO2586" i="18"/>
  <c r="AP2586" i="18" s="1"/>
  <c r="AO2587" i="18"/>
  <c r="AP2587" i="18" s="1"/>
  <c r="AO2588" i="18"/>
  <c r="AP2588" i="18" s="1"/>
  <c r="AO2589" i="18"/>
  <c r="AP2589" i="18" s="1"/>
  <c r="AO2590" i="18"/>
  <c r="AP2590" i="18" s="1"/>
  <c r="AO2591" i="18"/>
  <c r="AP2591" i="18" s="1"/>
  <c r="AO2592" i="18"/>
  <c r="AP2592" i="18" s="1"/>
  <c r="AO2593" i="18"/>
  <c r="AP2593" i="18" s="1"/>
  <c r="AO2594" i="18"/>
  <c r="AP2594" i="18" s="1"/>
  <c r="AO2595" i="18"/>
  <c r="AP2595" i="18" s="1"/>
  <c r="AO2596" i="18"/>
  <c r="AP2596" i="18" s="1"/>
  <c r="AO2597" i="18"/>
  <c r="AP2597" i="18" s="1"/>
  <c r="AO2598" i="18"/>
  <c r="AP2598" i="18" s="1"/>
  <c r="AO2599" i="18"/>
  <c r="AP2599" i="18" s="1"/>
  <c r="AO2600" i="18"/>
  <c r="AP2600" i="18" s="1"/>
  <c r="AO2601" i="18"/>
  <c r="AP2601" i="18" s="1"/>
  <c r="AO2602" i="18"/>
  <c r="AP2602" i="18" s="1"/>
  <c r="AO2603" i="18"/>
  <c r="AP2603" i="18" s="1"/>
  <c r="AO2604" i="18"/>
  <c r="AP2604" i="18" s="1"/>
  <c r="AO2605" i="18"/>
  <c r="AP2605" i="18" s="1"/>
  <c r="AO2606" i="18"/>
  <c r="AP2606" i="18" s="1"/>
  <c r="AO2607" i="18"/>
  <c r="AP2607" i="18" s="1"/>
  <c r="AO2608" i="18"/>
  <c r="AP2608" i="18" s="1"/>
  <c r="AO2609" i="18"/>
  <c r="AP2609" i="18" s="1"/>
  <c r="AO2610" i="18"/>
  <c r="AP2610" i="18" s="1"/>
  <c r="AO2611" i="18"/>
  <c r="AP2611" i="18" s="1"/>
  <c r="AO2612" i="18"/>
  <c r="AP2612" i="18" s="1"/>
  <c r="AO2613" i="18"/>
  <c r="AP2613" i="18" s="1"/>
  <c r="AO2614" i="18"/>
  <c r="AP2614" i="18" s="1"/>
  <c r="AO2615" i="18"/>
  <c r="AP2615" i="18" s="1"/>
  <c r="AO2616" i="18"/>
  <c r="AP2616" i="18" s="1"/>
  <c r="AO2617" i="18"/>
  <c r="AP2617" i="18" s="1"/>
  <c r="AO2618" i="18"/>
  <c r="AP2618" i="18" s="1"/>
  <c r="AO2619" i="18"/>
  <c r="AP2619" i="18" s="1"/>
  <c r="AO2620" i="18"/>
  <c r="AP2620" i="18" s="1"/>
  <c r="AO2621" i="18"/>
  <c r="AP2621" i="18" s="1"/>
  <c r="AO2622" i="18"/>
  <c r="AP2622" i="18" s="1"/>
  <c r="AO2623" i="18"/>
  <c r="AP2623" i="18" s="1"/>
  <c r="AO2624" i="18"/>
  <c r="AP2624" i="18" s="1"/>
  <c r="AO2625" i="18"/>
  <c r="AP2625" i="18" s="1"/>
  <c r="AO2626" i="18"/>
  <c r="AP2626" i="18" s="1"/>
  <c r="AO2627" i="18"/>
  <c r="AP2627" i="18" s="1"/>
  <c r="AO2628" i="18"/>
  <c r="AP2628" i="18" s="1"/>
  <c r="AO2629" i="18"/>
  <c r="AP2629" i="18" s="1"/>
  <c r="AO2630" i="18"/>
  <c r="AP2630" i="18" s="1"/>
  <c r="AO2631" i="18"/>
  <c r="AP2631" i="18" s="1"/>
  <c r="AO2632" i="18"/>
  <c r="AP2632" i="18" s="1"/>
  <c r="AO2633" i="18"/>
  <c r="AP2633" i="18" s="1"/>
  <c r="AO2634" i="18"/>
  <c r="AP2634" i="18" s="1"/>
  <c r="AO2635" i="18"/>
  <c r="AP2635" i="18" s="1"/>
  <c r="AO2636" i="18"/>
  <c r="AP2636" i="18" s="1"/>
  <c r="AO2637" i="18"/>
  <c r="AP2637" i="18" s="1"/>
  <c r="AO2638" i="18"/>
  <c r="AP2638" i="18" s="1"/>
  <c r="AO2639" i="18"/>
  <c r="AP2639" i="18" s="1"/>
  <c r="AO2640" i="18"/>
  <c r="AP2640" i="18" s="1"/>
  <c r="AO2641" i="18"/>
  <c r="AP2641" i="18" s="1"/>
  <c r="AO2642" i="18"/>
  <c r="AP2642" i="18" s="1"/>
  <c r="AO2643" i="18"/>
  <c r="AP2643" i="18" s="1"/>
  <c r="AO2644" i="18"/>
  <c r="AP2644" i="18" s="1"/>
  <c r="AO2645" i="18"/>
  <c r="AP2645" i="18" s="1"/>
  <c r="AO2646" i="18"/>
  <c r="AP2646" i="18" s="1"/>
  <c r="AO2647" i="18"/>
  <c r="AP2647" i="18" s="1"/>
  <c r="AO2648" i="18"/>
  <c r="AP2648" i="18" s="1"/>
  <c r="AO2649" i="18"/>
  <c r="AP2649" i="18" s="1"/>
  <c r="AO2650" i="18"/>
  <c r="AP2650" i="18" s="1"/>
  <c r="AO2651" i="18"/>
  <c r="AP2651" i="18" s="1"/>
  <c r="AO2652" i="18"/>
  <c r="AP2652" i="18" s="1"/>
  <c r="AO2653" i="18"/>
  <c r="AP2653" i="18" s="1"/>
  <c r="AO2654" i="18"/>
  <c r="AP2654" i="18" s="1"/>
  <c r="AO2655" i="18"/>
  <c r="AP2655" i="18" s="1"/>
  <c r="AO2656" i="18"/>
  <c r="AP2656" i="18" s="1"/>
  <c r="AO2657" i="18"/>
  <c r="AP2657" i="18" s="1"/>
  <c r="AO2658" i="18"/>
  <c r="AP2658" i="18" s="1"/>
  <c r="AO2659" i="18"/>
  <c r="AP2659" i="18" s="1"/>
  <c r="AO2660" i="18"/>
  <c r="AP2660" i="18" s="1"/>
  <c r="AO2661" i="18"/>
  <c r="AP2661" i="18" s="1"/>
  <c r="AO2662" i="18"/>
  <c r="AP2662" i="18" s="1"/>
  <c r="AO2663" i="18"/>
  <c r="AP2663" i="18" s="1"/>
  <c r="AO2664" i="18"/>
  <c r="AP2664" i="18" s="1"/>
  <c r="AO2665" i="18"/>
  <c r="AP2665" i="18" s="1"/>
  <c r="AO2666" i="18"/>
  <c r="AP2666" i="18" s="1"/>
  <c r="AO2667" i="18"/>
  <c r="AP2667" i="18" s="1"/>
  <c r="AO2668" i="18"/>
  <c r="AP2668" i="18" s="1"/>
  <c r="AO2669" i="18"/>
  <c r="AP2669" i="18" s="1"/>
  <c r="AO2670" i="18"/>
  <c r="AP2670" i="18" s="1"/>
  <c r="AO2671" i="18"/>
  <c r="AP2671" i="18" s="1"/>
  <c r="AO2672" i="18"/>
  <c r="AP2672" i="18" s="1"/>
  <c r="AO2673" i="18"/>
  <c r="AP2673" i="18" s="1"/>
  <c r="AO2674" i="18"/>
  <c r="AP2674" i="18" s="1"/>
  <c r="AO2675" i="18"/>
  <c r="AP2675" i="18" s="1"/>
  <c r="AO2676" i="18"/>
  <c r="AP2676" i="18" s="1"/>
  <c r="AO2677" i="18"/>
  <c r="AP2677" i="18" s="1"/>
  <c r="AO2678" i="18"/>
  <c r="AP2678" i="18" s="1"/>
  <c r="AO2679" i="18"/>
  <c r="AP2679" i="18" s="1"/>
  <c r="AO2680" i="18"/>
  <c r="AP2680" i="18" s="1"/>
  <c r="AO2681" i="18"/>
  <c r="AP2681" i="18" s="1"/>
  <c r="AO2682" i="18"/>
  <c r="AP2682" i="18" s="1"/>
  <c r="AO2683" i="18"/>
  <c r="AP2683" i="18" s="1"/>
  <c r="AO2684" i="18"/>
  <c r="AP2684" i="18" s="1"/>
  <c r="AO2685" i="18"/>
  <c r="AP2685" i="18" s="1"/>
  <c r="AO2686" i="18"/>
  <c r="AP2686" i="18" s="1"/>
  <c r="AO2687" i="18"/>
  <c r="AP2687" i="18" s="1"/>
  <c r="AO2688" i="18"/>
  <c r="AP2688" i="18" s="1"/>
  <c r="AO2689" i="18"/>
  <c r="AP2689" i="18" s="1"/>
  <c r="AO2690" i="18"/>
  <c r="AP2690" i="18" s="1"/>
  <c r="AO2691" i="18"/>
  <c r="AP2691" i="18" s="1"/>
  <c r="AO2692" i="18"/>
  <c r="AP2692" i="18" s="1"/>
  <c r="AO2693" i="18"/>
  <c r="AP2693" i="18" s="1"/>
  <c r="AO2694" i="18"/>
  <c r="AP2694" i="18" s="1"/>
  <c r="AO2695" i="18"/>
  <c r="AP2695" i="18" s="1"/>
  <c r="AO2696" i="18"/>
  <c r="AP2696" i="18" s="1"/>
  <c r="AO2697" i="18"/>
  <c r="AP2697" i="18" s="1"/>
  <c r="AO2698" i="18"/>
  <c r="AP2698" i="18" s="1"/>
  <c r="AO2699" i="18"/>
  <c r="AP2699" i="18" s="1"/>
  <c r="AO2700" i="18"/>
  <c r="AP2700" i="18" s="1"/>
  <c r="AO2701" i="18"/>
  <c r="AP2701" i="18" s="1"/>
  <c r="AO2702" i="18"/>
  <c r="AP2702" i="18" s="1"/>
  <c r="AO2703" i="18"/>
  <c r="AP2703" i="18" s="1"/>
  <c r="AO2704" i="18"/>
  <c r="AP2704" i="18" s="1"/>
  <c r="AO2705" i="18"/>
  <c r="AP2705" i="18" s="1"/>
  <c r="AO2706" i="18"/>
  <c r="AP2706" i="18" s="1"/>
  <c r="AO2707" i="18"/>
  <c r="AP2707" i="18" s="1"/>
  <c r="AO2708" i="18"/>
  <c r="AP2708" i="18" s="1"/>
  <c r="AO2709" i="18"/>
  <c r="AP2709" i="18" s="1"/>
  <c r="AO2710" i="18"/>
  <c r="AP2710" i="18" s="1"/>
  <c r="AO2711" i="18"/>
  <c r="AP2711" i="18" s="1"/>
  <c r="AO2712" i="18"/>
  <c r="AP2712" i="18" s="1"/>
  <c r="AO2713" i="18"/>
  <c r="AP2713" i="18" s="1"/>
  <c r="AO2714" i="18"/>
  <c r="AP2714" i="18" s="1"/>
  <c r="AO2715" i="18"/>
  <c r="AP2715" i="18" s="1"/>
  <c r="AO2716" i="18"/>
  <c r="AP2716" i="18" s="1"/>
  <c r="AO2717" i="18"/>
  <c r="AP2717" i="18" s="1"/>
  <c r="AO2718" i="18"/>
  <c r="AP2718" i="18" s="1"/>
  <c r="AO2719" i="18"/>
  <c r="AP2719" i="18" s="1"/>
  <c r="AO2720" i="18"/>
  <c r="AP2720" i="18" s="1"/>
  <c r="AO2721" i="18"/>
  <c r="AP2721" i="18" s="1"/>
  <c r="AO2722" i="18"/>
  <c r="AP2722" i="18" s="1"/>
  <c r="AO2723" i="18"/>
  <c r="AP2723" i="18" s="1"/>
  <c r="AO2724" i="18"/>
  <c r="AP2724" i="18" s="1"/>
  <c r="AO2725" i="18"/>
  <c r="AP2725" i="18" s="1"/>
  <c r="AO2726" i="18"/>
  <c r="AP2726" i="18" s="1"/>
  <c r="AO2727" i="18"/>
  <c r="AP2727" i="18" s="1"/>
  <c r="AO2728" i="18"/>
  <c r="AP2728" i="18" s="1"/>
  <c r="AO2729" i="18"/>
  <c r="AP2729" i="18" s="1"/>
  <c r="AO2730" i="18"/>
  <c r="AP2730" i="18" s="1"/>
  <c r="AO2731" i="18"/>
  <c r="AP2731" i="18" s="1"/>
  <c r="AO2732" i="18"/>
  <c r="AP2732" i="18" s="1"/>
  <c r="AO2733" i="18"/>
  <c r="AP2733" i="18" s="1"/>
  <c r="AO2734" i="18"/>
  <c r="AP2734" i="18" s="1"/>
  <c r="AO2735" i="18"/>
  <c r="AP2735" i="18" s="1"/>
  <c r="AO2736" i="18"/>
  <c r="AP2736" i="18" s="1"/>
  <c r="AO2737" i="18"/>
  <c r="AP2737" i="18" s="1"/>
  <c r="AO2738" i="18"/>
  <c r="AP2738" i="18" s="1"/>
  <c r="AO2739" i="18"/>
  <c r="AP2739" i="18" s="1"/>
  <c r="AO2740" i="18"/>
  <c r="AP2740" i="18" s="1"/>
  <c r="AO2741" i="18"/>
  <c r="AP2741" i="18" s="1"/>
  <c r="AO2742" i="18"/>
  <c r="AP2742" i="18" s="1"/>
  <c r="AO2743" i="18"/>
  <c r="AP2743" i="18" s="1"/>
  <c r="AO2744" i="18"/>
  <c r="AP2744" i="18" s="1"/>
  <c r="AO2745" i="18"/>
  <c r="AP2745" i="18" s="1"/>
  <c r="AO2746" i="18"/>
  <c r="AP2746" i="18" s="1"/>
  <c r="AO2747" i="18"/>
  <c r="AP2747" i="18" s="1"/>
  <c r="AO2748" i="18"/>
  <c r="AP2748" i="18" s="1"/>
  <c r="AO2749" i="18"/>
  <c r="AP2749" i="18" s="1"/>
  <c r="AO2750" i="18"/>
  <c r="AP2750" i="18" s="1"/>
  <c r="AO2751" i="18"/>
  <c r="AP2751" i="18" s="1"/>
  <c r="AO2752" i="18"/>
  <c r="AP2752" i="18" s="1"/>
  <c r="AO2753" i="18"/>
  <c r="AP2753" i="18" s="1"/>
  <c r="AO2754" i="18"/>
  <c r="AP2754" i="18" s="1"/>
  <c r="AO2755" i="18"/>
  <c r="AP2755" i="18" s="1"/>
  <c r="AO2756" i="18"/>
  <c r="AP2756" i="18" s="1"/>
  <c r="AO2757" i="18"/>
  <c r="AP2757" i="18" s="1"/>
  <c r="AO2758" i="18"/>
  <c r="AP2758" i="18" s="1"/>
  <c r="AO2759" i="18"/>
  <c r="AP2759" i="18" s="1"/>
  <c r="AO2760" i="18"/>
  <c r="AP2760" i="18" s="1"/>
  <c r="AO2761" i="18"/>
  <c r="AP2761" i="18" s="1"/>
  <c r="AO2762" i="18"/>
  <c r="AP2762" i="18" s="1"/>
  <c r="AO2763" i="18"/>
  <c r="AP2763" i="18" s="1"/>
  <c r="AO2764" i="18"/>
  <c r="AP2764" i="18" s="1"/>
  <c r="AO2765" i="18"/>
  <c r="AP2765" i="18" s="1"/>
  <c r="AO2766" i="18"/>
  <c r="AP2766" i="18" s="1"/>
  <c r="AO2767" i="18"/>
  <c r="AP2767" i="18" s="1"/>
  <c r="AO2768" i="18"/>
  <c r="AP2768" i="18" s="1"/>
  <c r="AO2769" i="18"/>
  <c r="AP2769" i="18" s="1"/>
  <c r="AO2770" i="18"/>
  <c r="AP2770" i="18" s="1"/>
  <c r="AO2771" i="18"/>
  <c r="AP2771" i="18" s="1"/>
  <c r="AO2772" i="18"/>
  <c r="AP2772" i="18" s="1"/>
  <c r="AO2773" i="18"/>
  <c r="AP2773" i="18" s="1"/>
  <c r="AO2774" i="18"/>
  <c r="AP2774" i="18" s="1"/>
  <c r="AO2775" i="18"/>
  <c r="AP2775" i="18" s="1"/>
  <c r="AO2776" i="18"/>
  <c r="AP2776" i="18" s="1"/>
  <c r="AO2777" i="18"/>
  <c r="AP2777" i="18" s="1"/>
  <c r="AO2778" i="18"/>
  <c r="AP2778" i="18" s="1"/>
  <c r="AO2779" i="18"/>
  <c r="AP2779" i="18" s="1"/>
  <c r="AO2780" i="18"/>
  <c r="AP2780" i="18" s="1"/>
  <c r="AO2781" i="18"/>
  <c r="AP2781" i="18" s="1"/>
  <c r="AO2782" i="18"/>
  <c r="AP2782" i="18" s="1"/>
  <c r="AO2783" i="18"/>
  <c r="AP2783" i="18" s="1"/>
  <c r="AO2784" i="18"/>
  <c r="AP2784" i="18" s="1"/>
  <c r="AO2785" i="18"/>
  <c r="AP2785" i="18" s="1"/>
  <c r="AO2786" i="18"/>
  <c r="AP2786" i="18" s="1"/>
  <c r="AO2787" i="18"/>
  <c r="AP2787" i="18" s="1"/>
  <c r="AO2788" i="18"/>
  <c r="AP2788" i="18" s="1"/>
  <c r="AO2789" i="18"/>
  <c r="AP2789" i="18" s="1"/>
  <c r="AO2790" i="18"/>
  <c r="AP2790" i="18" s="1"/>
  <c r="AO2791" i="18"/>
  <c r="AP2791" i="18" s="1"/>
  <c r="AO2792" i="18"/>
  <c r="AP2792" i="18" s="1"/>
  <c r="AO2793" i="18"/>
  <c r="AP2793" i="18" s="1"/>
  <c r="AO2794" i="18"/>
  <c r="AP2794" i="18" s="1"/>
  <c r="AO2795" i="18"/>
  <c r="AP2795" i="18" s="1"/>
  <c r="AO2796" i="18"/>
  <c r="AP2796" i="18" s="1"/>
  <c r="AO2797" i="18"/>
  <c r="AP2797" i="18" s="1"/>
  <c r="AO2798" i="18"/>
  <c r="AP2798" i="18" s="1"/>
  <c r="AO2799" i="18"/>
  <c r="AP2799" i="18" s="1"/>
  <c r="AO2800" i="18"/>
  <c r="AP2800" i="18" s="1"/>
  <c r="AO2801" i="18"/>
  <c r="AP2801" i="18" s="1"/>
  <c r="AO2802" i="18"/>
  <c r="AP2802" i="18" s="1"/>
  <c r="AO2803" i="18"/>
  <c r="AP2803" i="18" s="1"/>
  <c r="AO2804" i="18"/>
  <c r="AP2804" i="18" s="1"/>
  <c r="AO2805" i="18"/>
  <c r="AP2805" i="18" s="1"/>
  <c r="AO2806" i="18"/>
  <c r="AP2806" i="18" s="1"/>
  <c r="AO2807" i="18"/>
  <c r="AP2807" i="18" s="1"/>
  <c r="AO2808" i="18"/>
  <c r="AP2808" i="18" s="1"/>
  <c r="AO2809" i="18"/>
  <c r="AP2809" i="18" s="1"/>
  <c r="AO2810" i="18"/>
  <c r="AP2810" i="18" s="1"/>
  <c r="AO2811" i="18"/>
  <c r="AP2811" i="18" s="1"/>
  <c r="AO2812" i="18"/>
  <c r="AP2812" i="18" s="1"/>
  <c r="AO2813" i="18"/>
  <c r="AP2813" i="18" s="1"/>
  <c r="AO2814" i="18"/>
  <c r="AP2814" i="18" s="1"/>
  <c r="AO2815" i="18"/>
  <c r="AP2815" i="18" s="1"/>
  <c r="AO2816" i="18"/>
  <c r="AP2816" i="18" s="1"/>
  <c r="AO2817" i="18"/>
  <c r="AP2817" i="18" s="1"/>
  <c r="AO2818" i="18"/>
  <c r="AP2818" i="18" s="1"/>
  <c r="AO2819" i="18"/>
  <c r="AP2819" i="18" s="1"/>
  <c r="AO2820" i="18"/>
  <c r="AP2820" i="18" s="1"/>
  <c r="AO2821" i="18"/>
  <c r="AP2821" i="18" s="1"/>
  <c r="AO2822" i="18"/>
  <c r="AP2822" i="18" s="1"/>
  <c r="AO2823" i="18"/>
  <c r="AP2823" i="18" s="1"/>
  <c r="AO2824" i="18"/>
  <c r="AP2824" i="18" s="1"/>
  <c r="AO2825" i="18"/>
  <c r="AP2825" i="18" s="1"/>
  <c r="AO2826" i="18"/>
  <c r="AP2826" i="18" s="1"/>
  <c r="AO2827" i="18"/>
  <c r="AP2827" i="18" s="1"/>
  <c r="AO2828" i="18"/>
  <c r="AP2828" i="18" s="1"/>
  <c r="AO2829" i="18"/>
  <c r="AP2829" i="18" s="1"/>
  <c r="AO2830" i="18"/>
  <c r="AP2830" i="18" s="1"/>
  <c r="AO2831" i="18"/>
  <c r="AP2831" i="18" s="1"/>
  <c r="AO2832" i="18"/>
  <c r="AP2832" i="18" s="1"/>
  <c r="AO2833" i="18"/>
  <c r="AP2833" i="18" s="1"/>
  <c r="AO2834" i="18"/>
  <c r="AP2834" i="18" s="1"/>
  <c r="AO2835" i="18"/>
  <c r="AP2835" i="18" s="1"/>
  <c r="AO2836" i="18"/>
  <c r="AP2836" i="18" s="1"/>
  <c r="AO2837" i="18"/>
  <c r="AP2837" i="18" s="1"/>
  <c r="AO2838" i="18"/>
  <c r="AP2838" i="18" s="1"/>
  <c r="AO2839" i="18"/>
  <c r="AP2839" i="18" s="1"/>
  <c r="AO2840" i="18"/>
  <c r="AP2840" i="18" s="1"/>
  <c r="AO2841" i="18"/>
  <c r="AP2841" i="18" s="1"/>
  <c r="AO2842" i="18"/>
  <c r="AP2842" i="18" s="1"/>
  <c r="AO2843" i="18"/>
  <c r="AP2843" i="18" s="1"/>
  <c r="AO2844" i="18"/>
  <c r="AP2844" i="18" s="1"/>
  <c r="AO2845" i="18"/>
  <c r="AP2845" i="18" s="1"/>
  <c r="AO2846" i="18"/>
  <c r="AP2846" i="18" s="1"/>
  <c r="AO2847" i="18"/>
  <c r="AP2847" i="18" s="1"/>
  <c r="AO2848" i="18"/>
  <c r="AP2848" i="18" s="1"/>
  <c r="AO2849" i="18"/>
  <c r="AP2849" i="18" s="1"/>
  <c r="AO2850" i="18"/>
  <c r="AP2850" i="18" s="1"/>
  <c r="AO2851" i="18"/>
  <c r="AP2851" i="18" s="1"/>
  <c r="AO2852" i="18"/>
  <c r="AP2852" i="18" s="1"/>
  <c r="AO2853" i="18"/>
  <c r="AP2853" i="18" s="1"/>
  <c r="AO2854" i="18"/>
  <c r="AP2854" i="18" s="1"/>
  <c r="AO2855" i="18"/>
  <c r="AP2855" i="18" s="1"/>
  <c r="AO2856" i="18"/>
  <c r="AP2856" i="18" s="1"/>
  <c r="AO2857" i="18"/>
  <c r="AP2857" i="18" s="1"/>
  <c r="AO2858" i="18"/>
  <c r="AP2858" i="18" s="1"/>
  <c r="AO2859" i="18"/>
  <c r="AP2859" i="18" s="1"/>
  <c r="AO2860" i="18"/>
  <c r="AP2860" i="18" s="1"/>
  <c r="AO2861" i="18"/>
  <c r="AP2861" i="18" s="1"/>
  <c r="AO2862" i="18"/>
  <c r="AP2862" i="18" s="1"/>
  <c r="AO2863" i="18"/>
  <c r="AP2863" i="18" s="1"/>
  <c r="AO2864" i="18"/>
  <c r="AP2864" i="18" s="1"/>
  <c r="AO2865" i="18"/>
  <c r="AP2865" i="18" s="1"/>
  <c r="AO2866" i="18"/>
  <c r="AP2866" i="18" s="1"/>
  <c r="AO2867" i="18"/>
  <c r="AP2867" i="18" s="1"/>
  <c r="AO2868" i="18"/>
  <c r="AP2868" i="18" s="1"/>
  <c r="AO2869" i="18"/>
  <c r="AP2869" i="18" s="1"/>
  <c r="AO2870" i="18"/>
  <c r="AP2870" i="18" s="1"/>
  <c r="AO2871" i="18"/>
  <c r="AP2871" i="18" s="1"/>
  <c r="AO2872" i="18"/>
  <c r="AP2872" i="18" s="1"/>
  <c r="AO2873" i="18"/>
  <c r="AP2873" i="18" s="1"/>
  <c r="AO2874" i="18"/>
  <c r="AP2874" i="18" s="1"/>
  <c r="AO2875" i="18"/>
  <c r="AP2875" i="18" s="1"/>
  <c r="AO2876" i="18"/>
  <c r="AP2876" i="18" s="1"/>
  <c r="AO2877" i="18"/>
  <c r="AP2877" i="18" s="1"/>
  <c r="AO2878" i="18"/>
  <c r="AP2878" i="18" s="1"/>
  <c r="AO2879" i="18"/>
  <c r="AP2879" i="18" s="1"/>
  <c r="AO2880" i="18"/>
  <c r="AP2880" i="18" s="1"/>
  <c r="AO2881" i="18"/>
  <c r="AP2881" i="18" s="1"/>
  <c r="AO2882" i="18"/>
  <c r="AP2882" i="18" s="1"/>
  <c r="AO2883" i="18"/>
  <c r="AP2883" i="18" s="1"/>
  <c r="AO2884" i="18"/>
  <c r="AP2884" i="18" s="1"/>
  <c r="AO2885" i="18"/>
  <c r="AP2885" i="18" s="1"/>
  <c r="AO2886" i="18"/>
  <c r="AP2886" i="18" s="1"/>
  <c r="AO2887" i="18"/>
  <c r="AP2887" i="18" s="1"/>
  <c r="AO2888" i="18"/>
  <c r="AP2888" i="18" s="1"/>
  <c r="AO2889" i="18"/>
  <c r="AP2889" i="18" s="1"/>
  <c r="AO2890" i="18"/>
  <c r="AP2890" i="18" s="1"/>
  <c r="AO2891" i="18"/>
  <c r="AP2891" i="18" s="1"/>
  <c r="AO2892" i="18"/>
  <c r="AP2892" i="18" s="1"/>
  <c r="AO2893" i="18"/>
  <c r="AP2893" i="18" s="1"/>
  <c r="AO2894" i="18"/>
  <c r="AP2894" i="18" s="1"/>
  <c r="AO2895" i="18"/>
  <c r="AP2895" i="18" s="1"/>
  <c r="AO2896" i="18"/>
  <c r="AP2896" i="18" s="1"/>
  <c r="AO2897" i="18"/>
  <c r="AP2897" i="18" s="1"/>
  <c r="AO2898" i="18"/>
  <c r="AP2898" i="18" s="1"/>
  <c r="AO2899" i="18"/>
  <c r="AP2899" i="18" s="1"/>
  <c r="AO2900" i="18"/>
  <c r="AP2900" i="18" s="1"/>
  <c r="AO2901" i="18"/>
  <c r="AP2901" i="18" s="1"/>
  <c r="AO2902" i="18"/>
  <c r="AP2902" i="18" s="1"/>
  <c r="AO2903" i="18"/>
  <c r="AP2903" i="18" s="1"/>
  <c r="AO2904" i="18"/>
  <c r="AP2904" i="18" s="1"/>
  <c r="AO2905" i="18"/>
  <c r="AP2905" i="18" s="1"/>
  <c r="AO2906" i="18"/>
  <c r="AP2906" i="18" s="1"/>
  <c r="AO2907" i="18"/>
  <c r="AP2907" i="18" s="1"/>
  <c r="AO2908" i="18"/>
  <c r="AP2908" i="18" s="1"/>
  <c r="AO2909" i="18"/>
  <c r="AP2909" i="18" s="1"/>
  <c r="AO2910" i="18"/>
  <c r="AP2910" i="18" s="1"/>
  <c r="AO2911" i="18"/>
  <c r="AP2911" i="18" s="1"/>
  <c r="AO2912" i="18"/>
  <c r="AP2912" i="18" s="1"/>
  <c r="AO2913" i="18"/>
  <c r="AP2913" i="18" s="1"/>
  <c r="AO2914" i="18"/>
  <c r="AP2914" i="18" s="1"/>
  <c r="AO2915" i="18"/>
  <c r="AP2915" i="18" s="1"/>
  <c r="AO2916" i="18"/>
  <c r="AP2916" i="18" s="1"/>
  <c r="AO2917" i="18"/>
  <c r="AP2917" i="18" s="1"/>
  <c r="AO2918" i="18"/>
  <c r="AP2918" i="18" s="1"/>
  <c r="AO2919" i="18"/>
  <c r="AP2919" i="18" s="1"/>
  <c r="AO2920" i="18"/>
  <c r="AP2920" i="18" s="1"/>
  <c r="AO2921" i="18"/>
  <c r="AP2921" i="18" s="1"/>
  <c r="AO2922" i="18"/>
  <c r="AP2922" i="18" s="1"/>
  <c r="AO2923" i="18"/>
  <c r="AP2923" i="18" s="1"/>
  <c r="AO2924" i="18"/>
  <c r="AP2924" i="18" s="1"/>
  <c r="AO2925" i="18"/>
  <c r="AP2925" i="18" s="1"/>
  <c r="AO2926" i="18"/>
  <c r="AP2926" i="18" s="1"/>
  <c r="AO2927" i="18"/>
  <c r="AP2927" i="18" s="1"/>
  <c r="AO2928" i="18"/>
  <c r="AP2928" i="18" s="1"/>
  <c r="AO2929" i="18"/>
  <c r="AP2929" i="18" s="1"/>
  <c r="AO2930" i="18"/>
  <c r="AP2930" i="18" s="1"/>
  <c r="AO2931" i="18"/>
  <c r="AP2931" i="18" s="1"/>
  <c r="AO2932" i="18"/>
  <c r="AP2932" i="18" s="1"/>
  <c r="AO2933" i="18"/>
  <c r="AP2933" i="18" s="1"/>
  <c r="AO2934" i="18"/>
  <c r="AP2934" i="18" s="1"/>
  <c r="AO2935" i="18"/>
  <c r="AP2935" i="18" s="1"/>
  <c r="AO2936" i="18"/>
  <c r="AP2936" i="18" s="1"/>
  <c r="AO2937" i="18"/>
  <c r="AP2937" i="18" s="1"/>
  <c r="AO2938" i="18"/>
  <c r="AP2938" i="18" s="1"/>
  <c r="AO2939" i="18"/>
  <c r="AP2939" i="18" s="1"/>
  <c r="AO2940" i="18"/>
  <c r="AP2940" i="18" s="1"/>
  <c r="AO2941" i="18"/>
  <c r="AP2941" i="18" s="1"/>
  <c r="AO2942" i="18"/>
  <c r="AP2942" i="18" s="1"/>
  <c r="AO2943" i="18"/>
  <c r="AP2943" i="18" s="1"/>
  <c r="AO2944" i="18"/>
  <c r="AP2944" i="18" s="1"/>
  <c r="AO2945" i="18"/>
  <c r="AP2945" i="18" s="1"/>
  <c r="AO2946" i="18"/>
  <c r="AP2946" i="18" s="1"/>
  <c r="AO2947" i="18"/>
  <c r="AP2947" i="18" s="1"/>
  <c r="AO2948" i="18"/>
  <c r="AP2948" i="18" s="1"/>
  <c r="AO2949" i="18"/>
  <c r="AP2949" i="18" s="1"/>
  <c r="AO2950" i="18"/>
  <c r="AP2950" i="18" s="1"/>
  <c r="AO2951" i="18"/>
  <c r="AP2951" i="18" s="1"/>
  <c r="AO2952" i="18"/>
  <c r="AP2952" i="18" s="1"/>
  <c r="AO2953" i="18"/>
  <c r="AP2953" i="18" s="1"/>
  <c r="AO2954" i="18"/>
  <c r="AP2954" i="18" s="1"/>
  <c r="AO2955" i="18"/>
  <c r="AP2955" i="18" s="1"/>
  <c r="AO2956" i="18"/>
  <c r="AP2956" i="18" s="1"/>
  <c r="AO2957" i="18"/>
  <c r="AP2957" i="18" s="1"/>
  <c r="AO2958" i="18"/>
  <c r="AP2958" i="18" s="1"/>
  <c r="AO2959" i="18"/>
  <c r="AP2959" i="18" s="1"/>
  <c r="AO2960" i="18"/>
  <c r="AP2960" i="18" s="1"/>
  <c r="AO2961" i="18"/>
  <c r="AP2961" i="18" s="1"/>
  <c r="AO2962" i="18"/>
  <c r="AP2962" i="18" s="1"/>
  <c r="AO2963" i="18"/>
  <c r="AP2963" i="18" s="1"/>
  <c r="AO2964" i="18"/>
  <c r="AP2964" i="18" s="1"/>
  <c r="AO2965" i="18"/>
  <c r="AP2965" i="18" s="1"/>
  <c r="AO2966" i="18"/>
  <c r="AP2966" i="18" s="1"/>
  <c r="AO2967" i="18"/>
  <c r="AP2967" i="18" s="1"/>
  <c r="AO2968" i="18"/>
  <c r="AP2968" i="18" s="1"/>
  <c r="AO2969" i="18"/>
  <c r="AP2969" i="18" s="1"/>
  <c r="AO2970" i="18"/>
  <c r="AP2970" i="18" s="1"/>
  <c r="AO2971" i="18"/>
  <c r="AP2971" i="18" s="1"/>
  <c r="AO2972" i="18"/>
  <c r="AP2972" i="18" s="1"/>
  <c r="AO2973" i="18"/>
  <c r="AP2973" i="18" s="1"/>
  <c r="AO2974" i="18"/>
  <c r="AP2974" i="18" s="1"/>
  <c r="AO2975" i="18"/>
  <c r="AP2975" i="18" s="1"/>
  <c r="AO2976" i="18"/>
  <c r="AP2976" i="18" s="1"/>
  <c r="AO2977" i="18"/>
  <c r="AP2977" i="18" s="1"/>
  <c r="AO2978" i="18"/>
  <c r="AP2978" i="18" s="1"/>
  <c r="AO2979" i="18"/>
  <c r="AP2979" i="18" s="1"/>
  <c r="AO2980" i="18"/>
  <c r="AP2980" i="18" s="1"/>
  <c r="AO2981" i="18"/>
  <c r="AP2981" i="18" s="1"/>
  <c r="AO2982" i="18"/>
  <c r="AP2982" i="18" s="1"/>
  <c r="AO2983" i="18"/>
  <c r="AP2983" i="18" s="1"/>
  <c r="AO2984" i="18"/>
  <c r="AP2984" i="18" s="1"/>
  <c r="AO2985" i="18"/>
  <c r="AP2985" i="18" s="1"/>
  <c r="AO2986" i="18"/>
  <c r="AP2986" i="18" s="1"/>
  <c r="AO2987" i="18"/>
  <c r="AP2987" i="18" s="1"/>
  <c r="AO2988" i="18"/>
  <c r="AP2988" i="18" s="1"/>
  <c r="AO2989" i="18"/>
  <c r="AP2989" i="18" s="1"/>
  <c r="AO2990" i="18"/>
  <c r="AP2990" i="18" s="1"/>
  <c r="AO2991" i="18"/>
  <c r="AP2991" i="18" s="1"/>
  <c r="AO2992" i="18"/>
  <c r="AP2992" i="18" s="1"/>
  <c r="AO2993" i="18"/>
  <c r="AP2993" i="18" s="1"/>
  <c r="AO2994" i="18"/>
  <c r="AP2994" i="18" s="1"/>
  <c r="AO2995" i="18"/>
  <c r="AP2995" i="18" s="1"/>
  <c r="AO2996" i="18"/>
  <c r="AP2996" i="18" s="1"/>
  <c r="AO2997" i="18"/>
  <c r="AP2997" i="18" s="1"/>
  <c r="AO2998" i="18"/>
  <c r="AP2998" i="18" s="1"/>
  <c r="AO2999" i="18"/>
  <c r="AP2999" i="18" s="1"/>
  <c r="AO3000" i="18"/>
  <c r="AP3000" i="18" s="1"/>
  <c r="AO3001" i="18"/>
  <c r="AP3001" i="18" s="1"/>
  <c r="AO3002" i="18"/>
  <c r="AP3002" i="18" s="1"/>
  <c r="AO3003" i="18"/>
  <c r="AP3003" i="18" s="1"/>
  <c r="AO3004" i="18"/>
  <c r="AP3004" i="18" s="1"/>
  <c r="AO3005" i="18"/>
  <c r="AP3005" i="18" s="1"/>
  <c r="AO3006" i="18"/>
  <c r="AP3006" i="18" s="1"/>
  <c r="AO3007" i="18"/>
  <c r="AP3007" i="18" s="1"/>
  <c r="AO3008" i="18"/>
  <c r="AP3008" i="18" s="1"/>
  <c r="AO3009" i="18"/>
  <c r="AP3009" i="18" s="1"/>
  <c r="AO3010" i="18"/>
  <c r="AP3010" i="18" s="1"/>
  <c r="AO3011" i="18"/>
  <c r="AP3011" i="18" s="1"/>
  <c r="AO3012" i="18"/>
  <c r="AP3012" i="18" s="1"/>
  <c r="AO3013" i="18"/>
  <c r="AP3013" i="18" s="1"/>
  <c r="AO3014" i="18"/>
  <c r="AP3014" i="18" s="1"/>
  <c r="AO3015" i="18"/>
  <c r="AP3015" i="18" s="1"/>
  <c r="AO3016" i="18"/>
  <c r="AP3016" i="18" s="1"/>
  <c r="AO3017" i="18"/>
  <c r="AP3017" i="18" s="1"/>
  <c r="AO3018" i="18"/>
  <c r="AP3018" i="18" s="1"/>
  <c r="AO3019" i="18"/>
  <c r="AP3019" i="18" s="1"/>
  <c r="AO3020" i="18"/>
  <c r="AP3020" i="18" s="1"/>
  <c r="AO3021" i="18"/>
  <c r="AP3021" i="18" s="1"/>
  <c r="AO3022" i="18"/>
  <c r="AP3022" i="18" s="1"/>
  <c r="AO3023" i="18"/>
  <c r="AP3023" i="18" s="1"/>
  <c r="AO3024" i="18"/>
  <c r="AP3024" i="18" s="1"/>
  <c r="AO3025" i="18"/>
  <c r="AP3025" i="18" s="1"/>
  <c r="AO3026" i="18"/>
  <c r="AP3026" i="18" s="1"/>
  <c r="AO3027" i="18"/>
  <c r="AP3027" i="18" s="1"/>
  <c r="AO3028" i="18"/>
  <c r="AP3028" i="18" s="1"/>
  <c r="AO3029" i="18"/>
  <c r="AP3029" i="18" s="1"/>
  <c r="AO3030" i="18"/>
  <c r="AP3030" i="18" s="1"/>
  <c r="AO3031" i="18"/>
  <c r="AP3031" i="18" s="1"/>
  <c r="AO3032" i="18"/>
  <c r="AP3032" i="18" s="1"/>
  <c r="AO3033" i="18"/>
  <c r="AP3033" i="18" s="1"/>
  <c r="AO3034" i="18"/>
  <c r="AP3034" i="18" s="1"/>
  <c r="AO3035" i="18"/>
  <c r="AP3035" i="18" s="1"/>
  <c r="AO3036" i="18"/>
  <c r="AP3036" i="18" s="1"/>
  <c r="AO3037" i="18"/>
  <c r="AP3037" i="18" s="1"/>
  <c r="AO3038" i="18"/>
  <c r="AP3038" i="18" s="1"/>
  <c r="AO3039" i="18"/>
  <c r="AP3039" i="18" s="1"/>
  <c r="AO3040" i="18"/>
  <c r="AP3040" i="18" s="1"/>
  <c r="AO3041" i="18"/>
  <c r="AP3041" i="18" s="1"/>
  <c r="AO3042" i="18"/>
  <c r="AP3042" i="18" s="1"/>
  <c r="AO3043" i="18"/>
  <c r="AP3043" i="18" s="1"/>
  <c r="AO3044" i="18"/>
  <c r="AP3044" i="18" s="1"/>
  <c r="AO3045" i="18"/>
  <c r="AP3045" i="18" s="1"/>
  <c r="AO3046" i="18"/>
  <c r="AP3046" i="18" s="1"/>
  <c r="AO3047" i="18"/>
  <c r="AP3047" i="18" s="1"/>
  <c r="AO3048" i="18"/>
  <c r="AP3048" i="18" s="1"/>
  <c r="AO3049" i="18"/>
  <c r="AP3049" i="18" s="1"/>
  <c r="AO3050" i="18"/>
  <c r="AP3050" i="18" s="1"/>
  <c r="AO3051" i="18"/>
  <c r="AP3051" i="18" s="1"/>
  <c r="AO3052" i="18"/>
  <c r="AP3052" i="18" s="1"/>
  <c r="AO3053" i="18"/>
  <c r="AP3053" i="18" s="1"/>
  <c r="AO3054" i="18"/>
  <c r="AP3054" i="18" s="1"/>
  <c r="AO3055" i="18"/>
  <c r="AP3055" i="18" s="1"/>
  <c r="AO3056" i="18"/>
  <c r="AP3056" i="18" s="1"/>
  <c r="AO3057" i="18"/>
  <c r="AP3057" i="18" s="1"/>
  <c r="AO3058" i="18"/>
  <c r="AP3058" i="18" s="1"/>
  <c r="AO3059" i="18"/>
  <c r="AP3059" i="18" s="1"/>
  <c r="AO3060" i="18"/>
  <c r="AP3060" i="18" s="1"/>
  <c r="AO3061" i="18"/>
  <c r="AP3061" i="18" s="1"/>
  <c r="AO3062" i="18"/>
  <c r="AP3062" i="18" s="1"/>
  <c r="AO3063" i="18"/>
  <c r="AP3063" i="18" s="1"/>
  <c r="AO3064" i="18"/>
  <c r="AP3064" i="18" s="1"/>
  <c r="AO3065" i="18"/>
  <c r="AP3065" i="18" s="1"/>
  <c r="AO3066" i="18"/>
  <c r="AP3066" i="18" s="1"/>
  <c r="AO3067" i="18"/>
  <c r="AP3067" i="18" s="1"/>
  <c r="AO3068" i="18"/>
  <c r="AP3068" i="18" s="1"/>
  <c r="AO3069" i="18"/>
  <c r="AP3069" i="18" s="1"/>
  <c r="AO3070" i="18"/>
  <c r="AP3070" i="18" s="1"/>
  <c r="AO3071" i="18"/>
  <c r="AP3071" i="18" s="1"/>
  <c r="AO3072" i="18"/>
  <c r="AP3072" i="18" s="1"/>
  <c r="AO3073" i="18"/>
  <c r="AP3073" i="18" s="1"/>
  <c r="AO3074" i="18"/>
  <c r="AP3074" i="18" s="1"/>
  <c r="AO3075" i="18"/>
  <c r="AP3075" i="18" s="1"/>
  <c r="AO3076" i="18"/>
  <c r="AP3076" i="18" s="1"/>
  <c r="AO3077" i="18"/>
  <c r="AP3077" i="18" s="1"/>
  <c r="AO3078" i="18"/>
  <c r="AP3078" i="18" s="1"/>
  <c r="AO3079" i="18"/>
  <c r="AP3079" i="18" s="1"/>
  <c r="AO3080" i="18"/>
  <c r="AP3080" i="18" s="1"/>
  <c r="AO3081" i="18"/>
  <c r="AP3081" i="18" s="1"/>
  <c r="AO3082" i="18"/>
  <c r="AP3082" i="18" s="1"/>
  <c r="AO3083" i="18"/>
  <c r="AP3083" i="18" s="1"/>
  <c r="AO3084" i="18"/>
  <c r="AP3084" i="18" s="1"/>
  <c r="AO3085" i="18"/>
  <c r="AP3085" i="18" s="1"/>
  <c r="AO3086" i="18"/>
  <c r="AP3086" i="18" s="1"/>
  <c r="AO3087" i="18"/>
  <c r="AP3087" i="18" s="1"/>
  <c r="AO3088" i="18"/>
  <c r="AP3088" i="18" s="1"/>
  <c r="AO3089" i="18"/>
  <c r="AP3089" i="18" s="1"/>
  <c r="AO3090" i="18"/>
  <c r="AP3090" i="18" s="1"/>
  <c r="AO3091" i="18"/>
  <c r="AP3091" i="18" s="1"/>
  <c r="AO3092" i="18"/>
  <c r="AP3092" i="18" s="1"/>
  <c r="AO3093" i="18"/>
  <c r="AP3093" i="18" s="1"/>
  <c r="AO3094" i="18"/>
  <c r="AP3094" i="18" s="1"/>
  <c r="AO3095" i="18"/>
  <c r="AP3095" i="18" s="1"/>
  <c r="AO3096" i="18"/>
  <c r="AP3096" i="18" s="1"/>
  <c r="AO3097" i="18"/>
  <c r="AP3097" i="18" s="1"/>
  <c r="AO3098" i="18"/>
  <c r="AP3098" i="18" s="1"/>
  <c r="AO3099" i="18"/>
  <c r="AP3099" i="18" s="1"/>
  <c r="AO3100" i="18"/>
  <c r="AP3100" i="18" s="1"/>
  <c r="AO3101" i="18"/>
  <c r="AP3101" i="18" s="1"/>
  <c r="AO3102" i="18"/>
  <c r="AP3102" i="18" s="1"/>
  <c r="AO3103" i="18"/>
  <c r="AP3103" i="18" s="1"/>
  <c r="AO3104" i="18"/>
  <c r="AP3104" i="18" s="1"/>
  <c r="AO3105" i="18"/>
  <c r="AP3105" i="18" s="1"/>
  <c r="AO3106" i="18"/>
  <c r="AP3106" i="18" s="1"/>
  <c r="AO3107" i="18"/>
  <c r="AP3107" i="18" s="1"/>
  <c r="AO3108" i="18"/>
  <c r="AP3108" i="18" s="1"/>
  <c r="AO3109" i="18"/>
  <c r="AP3109" i="18" s="1"/>
  <c r="AO3110" i="18"/>
  <c r="AP3110" i="18" s="1"/>
  <c r="AO3111" i="18"/>
  <c r="AP3111" i="18" s="1"/>
  <c r="AO3112" i="18"/>
  <c r="AP3112" i="18" s="1"/>
  <c r="AO3113" i="18"/>
  <c r="AP3113" i="18" s="1"/>
  <c r="AO3114" i="18"/>
  <c r="AP3114" i="18" s="1"/>
  <c r="AO3115" i="18"/>
  <c r="AP3115" i="18" s="1"/>
  <c r="AO3116" i="18"/>
  <c r="AP3116" i="18" s="1"/>
  <c r="AO3117" i="18"/>
  <c r="AP3117" i="18" s="1"/>
  <c r="AO3118" i="18"/>
  <c r="AP3118" i="18" s="1"/>
  <c r="AO3119" i="18"/>
  <c r="AP3119" i="18" s="1"/>
  <c r="AO3120" i="18"/>
  <c r="AP3120" i="18" s="1"/>
  <c r="AO3121" i="18"/>
  <c r="AP3121" i="18" s="1"/>
  <c r="AO3122" i="18"/>
  <c r="AP3122" i="18" s="1"/>
  <c r="AO3123" i="18"/>
  <c r="AP3123" i="18" s="1"/>
  <c r="AO3124" i="18"/>
  <c r="AP3124" i="18" s="1"/>
  <c r="AO3125" i="18"/>
  <c r="AP3125" i="18" s="1"/>
  <c r="AO3126" i="18"/>
  <c r="AP3126" i="18" s="1"/>
  <c r="AO3127" i="18"/>
  <c r="AP3127" i="18" s="1"/>
  <c r="AO3128" i="18"/>
  <c r="AP3128" i="18" s="1"/>
  <c r="AO3129" i="18"/>
  <c r="AP3129" i="18" s="1"/>
  <c r="AO3130" i="18"/>
  <c r="AP3130" i="18" s="1"/>
  <c r="AO3131" i="18"/>
  <c r="AP3131" i="18" s="1"/>
  <c r="AO3132" i="18"/>
  <c r="AP3132" i="18" s="1"/>
  <c r="AO3133" i="18"/>
  <c r="AP3133" i="18" s="1"/>
  <c r="AO3134" i="18"/>
  <c r="AP3134" i="18" s="1"/>
  <c r="AO3135" i="18"/>
  <c r="AP3135" i="18" s="1"/>
  <c r="AO3136" i="18"/>
  <c r="AP3136" i="18" s="1"/>
  <c r="AO3137" i="18"/>
  <c r="AP3137" i="18" s="1"/>
  <c r="AO3138" i="18"/>
  <c r="AP3138" i="18" s="1"/>
  <c r="AO3139" i="18"/>
  <c r="AP3139" i="18" s="1"/>
  <c r="AO3140" i="18"/>
  <c r="AP3140" i="18" s="1"/>
  <c r="AO3141" i="18"/>
  <c r="AP3141" i="18" s="1"/>
  <c r="AO3142" i="18"/>
  <c r="AP3142" i="18" s="1"/>
  <c r="AO3143" i="18"/>
  <c r="AP3143" i="18" s="1"/>
  <c r="AO3144" i="18"/>
  <c r="AP3144" i="18" s="1"/>
  <c r="AO3145" i="18"/>
  <c r="AP3145" i="18" s="1"/>
  <c r="AO3146" i="18"/>
  <c r="AP3146" i="18" s="1"/>
  <c r="AO3147" i="18"/>
  <c r="AP3147" i="18" s="1"/>
  <c r="AO3148" i="18"/>
  <c r="AP3148" i="18" s="1"/>
  <c r="AO3149" i="18"/>
  <c r="AP3149" i="18" s="1"/>
  <c r="AO3150" i="18"/>
  <c r="AP3150" i="18" s="1"/>
  <c r="AO3151" i="18"/>
  <c r="AP3151" i="18" s="1"/>
  <c r="AO3152" i="18"/>
  <c r="AP3152" i="18" s="1"/>
  <c r="AO3153" i="18"/>
  <c r="AP3153" i="18" s="1"/>
  <c r="AO3154" i="18"/>
  <c r="AP3154" i="18" s="1"/>
  <c r="AO3155" i="18"/>
  <c r="AP3155" i="18" s="1"/>
  <c r="AO3156" i="18"/>
  <c r="AP3156" i="18" s="1"/>
  <c r="AO3157" i="18"/>
  <c r="AP3157" i="18" s="1"/>
  <c r="AO3158" i="18"/>
  <c r="AP3158" i="18" s="1"/>
  <c r="AO3159" i="18"/>
  <c r="AP3159" i="18" s="1"/>
  <c r="AO3160" i="18"/>
  <c r="AP3160" i="18" s="1"/>
  <c r="AO3161" i="18"/>
  <c r="AP3161" i="18" s="1"/>
  <c r="AO3162" i="18"/>
  <c r="AP3162" i="18" s="1"/>
  <c r="AO3163" i="18"/>
  <c r="AP3163" i="18" s="1"/>
  <c r="AO3164" i="18"/>
  <c r="AP3164" i="18" s="1"/>
  <c r="AO3165" i="18"/>
  <c r="AP3165" i="18" s="1"/>
  <c r="AO3166" i="18"/>
  <c r="AP3166" i="18" s="1"/>
  <c r="AO3167" i="18"/>
  <c r="AP3167" i="18" s="1"/>
  <c r="AO3168" i="18"/>
  <c r="AP3168" i="18" s="1"/>
  <c r="AO3169" i="18"/>
  <c r="AP3169" i="18" s="1"/>
  <c r="AO3170" i="18"/>
  <c r="AP3170" i="18" s="1"/>
  <c r="AO3171" i="18"/>
  <c r="AP3171" i="18" s="1"/>
  <c r="AO3172" i="18"/>
  <c r="AP3172" i="18" s="1"/>
  <c r="AO3173" i="18"/>
  <c r="AP3173" i="18" s="1"/>
  <c r="AO3174" i="18"/>
  <c r="AP3174" i="18" s="1"/>
  <c r="AO3175" i="18"/>
  <c r="AP3175" i="18" s="1"/>
  <c r="AO3176" i="18"/>
  <c r="AP3176" i="18" s="1"/>
  <c r="AO3177" i="18"/>
  <c r="AP3177" i="18" s="1"/>
  <c r="AO3178" i="18"/>
  <c r="AP3178" i="18" s="1"/>
  <c r="AO3179" i="18"/>
  <c r="AP3179" i="18" s="1"/>
  <c r="AO3180" i="18"/>
  <c r="AP3180" i="18" s="1"/>
  <c r="AO3181" i="18"/>
  <c r="AP3181" i="18" s="1"/>
  <c r="AO3182" i="18"/>
  <c r="AP3182" i="18" s="1"/>
  <c r="AO3183" i="18"/>
  <c r="AP3183" i="18" s="1"/>
  <c r="AO3184" i="18"/>
  <c r="AP3184" i="18" s="1"/>
  <c r="AO3185" i="18"/>
  <c r="AP3185" i="18" s="1"/>
  <c r="AO3186" i="18"/>
  <c r="AP3186" i="18" s="1"/>
  <c r="AO3187" i="18"/>
  <c r="AP3187" i="18" s="1"/>
  <c r="AO3188" i="18"/>
  <c r="AP3188" i="18" s="1"/>
  <c r="AO3189" i="18"/>
  <c r="AP3189" i="18" s="1"/>
  <c r="AO3190" i="18"/>
  <c r="AP3190" i="18" s="1"/>
  <c r="AO3191" i="18"/>
  <c r="AP3191" i="18" s="1"/>
  <c r="AO3192" i="18"/>
  <c r="AP3192" i="18" s="1"/>
  <c r="AO3193" i="18"/>
  <c r="AP3193" i="18" s="1"/>
  <c r="AO3194" i="18"/>
  <c r="AP3194" i="18" s="1"/>
  <c r="AO3195" i="18"/>
  <c r="AP3195" i="18" s="1"/>
  <c r="AO3196" i="18"/>
  <c r="AP3196" i="18" s="1"/>
  <c r="AO3197" i="18"/>
  <c r="AP3197" i="18" s="1"/>
  <c r="AO3198" i="18"/>
  <c r="AP3198" i="18" s="1"/>
  <c r="AO3199" i="18"/>
  <c r="AP3199" i="18" s="1"/>
  <c r="AO3200" i="18"/>
  <c r="AP3200" i="18" s="1"/>
  <c r="AO3201" i="18"/>
  <c r="AP3201" i="18" s="1"/>
  <c r="AO3202" i="18"/>
  <c r="AP3202" i="18" s="1"/>
  <c r="AO3203" i="18"/>
  <c r="AP3203" i="18" s="1"/>
  <c r="AO3204" i="18"/>
  <c r="AP3204" i="18" s="1"/>
  <c r="AO3205" i="18"/>
  <c r="AP3205" i="18" s="1"/>
  <c r="AO3206" i="18"/>
  <c r="AP3206" i="18" s="1"/>
  <c r="AO3207" i="18"/>
  <c r="AP3207" i="18" s="1"/>
  <c r="AO3208" i="18"/>
  <c r="AP3208" i="18" s="1"/>
  <c r="AO3209" i="18"/>
  <c r="AP3209" i="18" s="1"/>
  <c r="AO3210" i="18"/>
  <c r="AP3210" i="18" s="1"/>
  <c r="AO3211" i="18"/>
  <c r="AP3211" i="18" s="1"/>
  <c r="AO3212" i="18"/>
  <c r="AP3212" i="18" s="1"/>
  <c r="AO3213" i="18"/>
  <c r="AP3213" i="18" s="1"/>
  <c r="AO3214" i="18"/>
  <c r="AP3214" i="18" s="1"/>
  <c r="AO3215" i="18"/>
  <c r="AP3215" i="18" s="1"/>
  <c r="AO3216" i="18"/>
  <c r="AP3216" i="18" s="1"/>
  <c r="AO3217" i="18"/>
  <c r="AP3217" i="18" s="1"/>
  <c r="AO3218" i="18"/>
  <c r="AP3218" i="18" s="1"/>
  <c r="AO3219" i="18"/>
  <c r="AP3219" i="18" s="1"/>
  <c r="AO3220" i="18"/>
  <c r="AP3220" i="18" s="1"/>
  <c r="AO3221" i="18"/>
  <c r="AP3221" i="18" s="1"/>
  <c r="AO3222" i="18"/>
  <c r="AP3222" i="18" s="1"/>
  <c r="AO3223" i="18"/>
  <c r="AP3223" i="18" s="1"/>
  <c r="AO3224" i="18"/>
  <c r="AP3224" i="18" s="1"/>
  <c r="AO3225" i="18"/>
  <c r="AP3225" i="18" s="1"/>
  <c r="AO3226" i="18"/>
  <c r="AP3226" i="18" s="1"/>
  <c r="AO3227" i="18"/>
  <c r="AP3227" i="18" s="1"/>
  <c r="AO3228" i="18"/>
  <c r="AP3228" i="18" s="1"/>
  <c r="AO3229" i="18"/>
  <c r="AP3229" i="18" s="1"/>
  <c r="AO3230" i="18"/>
  <c r="AP3230" i="18" s="1"/>
  <c r="AO3231" i="18"/>
  <c r="AP3231" i="18" s="1"/>
  <c r="AO3232" i="18"/>
  <c r="AP3232" i="18" s="1"/>
  <c r="AO3233" i="18"/>
  <c r="AP3233" i="18" s="1"/>
  <c r="AO3234" i="18"/>
  <c r="AP3234" i="18" s="1"/>
  <c r="AO3235" i="18"/>
  <c r="AP3235" i="18" s="1"/>
  <c r="AO3236" i="18"/>
  <c r="AP3236" i="18" s="1"/>
  <c r="AO3237" i="18"/>
  <c r="AP3237" i="18" s="1"/>
  <c r="AO3238" i="18"/>
  <c r="AP3238" i="18" s="1"/>
  <c r="AO3239" i="18"/>
  <c r="AP3239" i="18" s="1"/>
  <c r="AO3240" i="18"/>
  <c r="AP3240" i="18" s="1"/>
  <c r="AO3241" i="18"/>
  <c r="AP3241" i="18" s="1"/>
  <c r="AO3242" i="18"/>
  <c r="AP3242" i="18" s="1"/>
  <c r="AO3243" i="18"/>
  <c r="AP3243" i="18" s="1"/>
  <c r="AO3244" i="18"/>
  <c r="AP3244" i="18" s="1"/>
  <c r="AO3245" i="18"/>
  <c r="AP3245" i="18" s="1"/>
  <c r="AO3246" i="18"/>
  <c r="AP3246" i="18" s="1"/>
  <c r="AO3247" i="18"/>
  <c r="AP3247" i="18" s="1"/>
  <c r="AO3248" i="18"/>
  <c r="AP3248" i="18" s="1"/>
  <c r="AO3249" i="18"/>
  <c r="AP3249" i="18" s="1"/>
  <c r="AO3250" i="18"/>
  <c r="AP3250" i="18" s="1"/>
  <c r="AO3251" i="18"/>
  <c r="AP3251" i="18" s="1"/>
  <c r="AO3252" i="18"/>
  <c r="AP3252" i="18" s="1"/>
  <c r="AO3253" i="18"/>
  <c r="AP3253" i="18" s="1"/>
  <c r="AO3254" i="18"/>
  <c r="AP3254" i="18" s="1"/>
  <c r="AO3255" i="18"/>
  <c r="AP3255" i="18" s="1"/>
  <c r="AO3256" i="18"/>
  <c r="AP3256" i="18" s="1"/>
  <c r="AO3257" i="18"/>
  <c r="AP3257" i="18" s="1"/>
  <c r="AO3258" i="18"/>
  <c r="AP3258" i="18" s="1"/>
  <c r="AO3259" i="18"/>
  <c r="AP3259" i="18" s="1"/>
  <c r="AO3260" i="18"/>
  <c r="AP3260" i="18" s="1"/>
  <c r="AO3261" i="18"/>
  <c r="AP3261" i="18" s="1"/>
  <c r="AO3262" i="18"/>
  <c r="AP3262" i="18" s="1"/>
  <c r="AO3263" i="18"/>
  <c r="AP3263" i="18" s="1"/>
  <c r="AO3264" i="18"/>
  <c r="AP3264" i="18" s="1"/>
  <c r="AO3265" i="18"/>
  <c r="AP3265" i="18" s="1"/>
  <c r="AO3266" i="18"/>
  <c r="AP3266" i="18" s="1"/>
  <c r="AO3267" i="18"/>
  <c r="AP3267" i="18" s="1"/>
  <c r="AO3268" i="18"/>
  <c r="AP3268" i="18" s="1"/>
  <c r="AO3269" i="18"/>
  <c r="AP3269" i="18" s="1"/>
  <c r="AO3270" i="18"/>
  <c r="AP3270" i="18" s="1"/>
  <c r="AO3271" i="18"/>
  <c r="AP3271" i="18" s="1"/>
  <c r="AO3272" i="18"/>
  <c r="AP3272" i="18" s="1"/>
  <c r="AO3273" i="18"/>
  <c r="AP3273" i="18" s="1"/>
  <c r="AO3274" i="18"/>
  <c r="AP3274" i="18" s="1"/>
  <c r="AO3275" i="18"/>
  <c r="AP3275" i="18" s="1"/>
  <c r="AO3276" i="18"/>
  <c r="AP3276" i="18" s="1"/>
  <c r="AO3277" i="18"/>
  <c r="AP3277" i="18" s="1"/>
  <c r="AO3278" i="18"/>
  <c r="AP3278" i="18" s="1"/>
  <c r="AO3279" i="18"/>
  <c r="AP3279" i="18" s="1"/>
  <c r="AO3280" i="18"/>
  <c r="AP3280" i="18" s="1"/>
  <c r="AO3281" i="18"/>
  <c r="AP3281" i="18" s="1"/>
  <c r="AO3282" i="18"/>
  <c r="AP3282" i="18" s="1"/>
  <c r="AO3283" i="18"/>
  <c r="AP3283" i="18" s="1"/>
  <c r="AO3284" i="18"/>
  <c r="AP3284" i="18" s="1"/>
  <c r="AO3285" i="18"/>
  <c r="AP3285" i="18" s="1"/>
  <c r="AO3286" i="18"/>
  <c r="AP3286" i="18" s="1"/>
  <c r="AO3287" i="18"/>
  <c r="AP3287" i="18" s="1"/>
  <c r="AO3288" i="18"/>
  <c r="AP3288" i="18" s="1"/>
  <c r="AO3289" i="18"/>
  <c r="AP3289" i="18" s="1"/>
  <c r="AO3290" i="18"/>
  <c r="AP3290" i="18" s="1"/>
  <c r="AO3291" i="18"/>
  <c r="AP3291" i="18" s="1"/>
  <c r="AO3292" i="18"/>
  <c r="AP3292" i="18" s="1"/>
  <c r="AO3293" i="18"/>
  <c r="AP3293" i="18" s="1"/>
  <c r="AO3294" i="18"/>
  <c r="AP3294" i="18" s="1"/>
  <c r="AO3295" i="18"/>
  <c r="AP3295" i="18" s="1"/>
  <c r="AO3296" i="18"/>
  <c r="AP3296" i="18" s="1"/>
  <c r="AO3297" i="18"/>
  <c r="AP3297" i="18" s="1"/>
  <c r="AO3298" i="18"/>
  <c r="AP3298" i="18" s="1"/>
  <c r="AO3299" i="18"/>
  <c r="AP3299" i="18" s="1"/>
  <c r="AO3300" i="18"/>
  <c r="AP3300" i="18" s="1"/>
  <c r="AO3301" i="18"/>
  <c r="AP3301" i="18" s="1"/>
  <c r="AO3302" i="18"/>
  <c r="AP3302" i="18" s="1"/>
  <c r="AO3303" i="18"/>
  <c r="AP3303" i="18" s="1"/>
  <c r="AO3304" i="18"/>
  <c r="AP3304" i="18" s="1"/>
  <c r="AO3305" i="18"/>
  <c r="AP3305" i="18" s="1"/>
  <c r="AO3306" i="18"/>
  <c r="AP3306" i="18" s="1"/>
  <c r="AO3307" i="18"/>
  <c r="AP3307" i="18" s="1"/>
  <c r="AO3308" i="18"/>
  <c r="AP3308" i="18" s="1"/>
  <c r="AO3309" i="18"/>
  <c r="AP3309" i="18" s="1"/>
  <c r="AO3310" i="18"/>
  <c r="AP3310" i="18" s="1"/>
  <c r="AO3311" i="18"/>
  <c r="AP3311" i="18" s="1"/>
  <c r="AO3312" i="18"/>
  <c r="AP3312" i="18" s="1"/>
  <c r="AO3313" i="18"/>
  <c r="AP3313" i="18" s="1"/>
  <c r="AO3314" i="18"/>
  <c r="AP3314" i="18" s="1"/>
  <c r="AO3315" i="18"/>
  <c r="AP3315" i="18" s="1"/>
  <c r="AO3316" i="18"/>
  <c r="AP3316" i="18" s="1"/>
  <c r="AO3317" i="18"/>
  <c r="AP3317" i="18" s="1"/>
  <c r="AO3318" i="18"/>
  <c r="AP3318" i="18" s="1"/>
  <c r="AO3319" i="18"/>
  <c r="AP3319" i="18" s="1"/>
  <c r="AO3320" i="18"/>
  <c r="AP3320" i="18" s="1"/>
  <c r="AO3321" i="18"/>
  <c r="AP3321" i="18" s="1"/>
  <c r="AO3322" i="18"/>
  <c r="AP3322" i="18" s="1"/>
  <c r="AO3323" i="18"/>
  <c r="AP3323" i="18" s="1"/>
  <c r="AO3324" i="18"/>
  <c r="AP3324" i="18" s="1"/>
  <c r="AO3325" i="18"/>
  <c r="AP3325" i="18" s="1"/>
  <c r="AO3326" i="18"/>
  <c r="AP3326" i="18" s="1"/>
  <c r="AO3327" i="18"/>
  <c r="AP3327" i="18" s="1"/>
  <c r="AO3328" i="18"/>
  <c r="AP3328" i="18" s="1"/>
  <c r="AO3329" i="18"/>
  <c r="AP3329" i="18" s="1"/>
  <c r="AO3330" i="18"/>
  <c r="AP3330" i="18" s="1"/>
  <c r="AO3331" i="18"/>
  <c r="AP3331" i="18" s="1"/>
  <c r="AO3332" i="18"/>
  <c r="AP3332" i="18" s="1"/>
  <c r="AO3333" i="18"/>
  <c r="AP3333" i="18" s="1"/>
  <c r="AO3334" i="18"/>
  <c r="AP3334" i="18" s="1"/>
  <c r="AO3335" i="18"/>
  <c r="AP3335" i="18" s="1"/>
  <c r="AO3336" i="18"/>
  <c r="AP3336" i="18" s="1"/>
  <c r="AO3337" i="18"/>
  <c r="AP3337" i="18" s="1"/>
  <c r="AO3338" i="18"/>
  <c r="AP3338" i="18" s="1"/>
  <c r="AO3339" i="18"/>
  <c r="AP3339" i="18" s="1"/>
  <c r="AO3340" i="18"/>
  <c r="AP3340" i="18" s="1"/>
  <c r="AO3341" i="18"/>
  <c r="AP3341" i="18" s="1"/>
  <c r="AO3342" i="18"/>
  <c r="AP3342" i="18" s="1"/>
  <c r="AO3343" i="18"/>
  <c r="AP3343" i="18" s="1"/>
  <c r="AO3344" i="18"/>
  <c r="AP3344" i="18" s="1"/>
  <c r="AO3345" i="18"/>
  <c r="AP3345" i="18" s="1"/>
  <c r="AO3346" i="18"/>
  <c r="AP3346" i="18" s="1"/>
  <c r="AO3347" i="18"/>
  <c r="AP3347" i="18" s="1"/>
  <c r="AO3348" i="18"/>
  <c r="AP3348" i="18" s="1"/>
  <c r="AO3349" i="18"/>
  <c r="AP3349" i="18" s="1"/>
  <c r="AO3350" i="18"/>
  <c r="AP3350" i="18" s="1"/>
  <c r="AO3351" i="18"/>
  <c r="AP3351" i="18" s="1"/>
  <c r="AO3352" i="18"/>
  <c r="AP3352" i="18" s="1"/>
  <c r="AO3353" i="18"/>
  <c r="AP3353" i="18" s="1"/>
  <c r="AO3354" i="18"/>
  <c r="AP3354" i="18" s="1"/>
  <c r="AO3355" i="18"/>
  <c r="AP3355" i="18" s="1"/>
  <c r="AO3356" i="18"/>
  <c r="AP3356" i="18" s="1"/>
  <c r="AO3357" i="18"/>
  <c r="AP3357" i="18" s="1"/>
  <c r="AO3358" i="18"/>
  <c r="AP3358" i="18" s="1"/>
  <c r="AO3359" i="18"/>
  <c r="AP3359" i="18" s="1"/>
  <c r="AO3360" i="18"/>
  <c r="AP3360" i="18" s="1"/>
  <c r="AO3361" i="18"/>
  <c r="AP3361" i="18" s="1"/>
  <c r="AO3362" i="18"/>
  <c r="AP3362" i="18" s="1"/>
  <c r="AO3363" i="18"/>
  <c r="AP3363" i="18" s="1"/>
  <c r="AO3364" i="18"/>
  <c r="AP3364" i="18" s="1"/>
  <c r="AO3365" i="18"/>
  <c r="AP3365" i="18" s="1"/>
  <c r="AO3366" i="18"/>
  <c r="AP3366" i="18" s="1"/>
  <c r="AO3367" i="18"/>
  <c r="AP3367" i="18" s="1"/>
  <c r="AO3368" i="18"/>
  <c r="AP3368" i="18" s="1"/>
  <c r="AO3369" i="18"/>
  <c r="AP3369" i="18" s="1"/>
  <c r="AO3370" i="18"/>
  <c r="AP3370" i="18" s="1"/>
  <c r="AO3371" i="18"/>
  <c r="AP3371" i="18" s="1"/>
  <c r="AO3372" i="18"/>
  <c r="AP3372" i="18" s="1"/>
  <c r="AO3373" i="18"/>
  <c r="AP3373" i="18" s="1"/>
  <c r="AO3374" i="18"/>
  <c r="AP3374" i="18" s="1"/>
  <c r="AO3375" i="18"/>
  <c r="AP3375" i="18" s="1"/>
  <c r="AO3376" i="18"/>
  <c r="AP3376" i="18" s="1"/>
  <c r="AO3377" i="18"/>
  <c r="AP3377" i="18" s="1"/>
  <c r="AO3378" i="18"/>
  <c r="AP3378" i="18" s="1"/>
  <c r="AO3379" i="18"/>
  <c r="AP3379" i="18" s="1"/>
  <c r="AO3380" i="18"/>
  <c r="AP3380" i="18" s="1"/>
  <c r="AO3381" i="18"/>
  <c r="AP3381" i="18" s="1"/>
  <c r="AO3382" i="18"/>
  <c r="AP3382" i="18" s="1"/>
  <c r="AO3383" i="18"/>
  <c r="AP3383" i="18" s="1"/>
  <c r="AO3384" i="18"/>
  <c r="AP3384" i="18" s="1"/>
  <c r="AO3385" i="18"/>
  <c r="AP3385" i="18" s="1"/>
  <c r="AO3386" i="18"/>
  <c r="AP3386" i="18" s="1"/>
  <c r="AO3387" i="18"/>
  <c r="AP3387" i="18" s="1"/>
  <c r="AO3388" i="18"/>
  <c r="AP3388" i="18" s="1"/>
  <c r="AO3389" i="18"/>
  <c r="AP3389" i="18" s="1"/>
  <c r="AO3390" i="18"/>
  <c r="AP3390" i="18" s="1"/>
  <c r="AO3391" i="18"/>
  <c r="AP3391" i="18" s="1"/>
  <c r="AO3392" i="18"/>
  <c r="AP3392" i="18" s="1"/>
  <c r="AO3393" i="18"/>
  <c r="AP3393" i="18" s="1"/>
  <c r="AO3394" i="18"/>
  <c r="AP3394" i="18" s="1"/>
  <c r="AO3395" i="18"/>
  <c r="AP3395" i="18" s="1"/>
  <c r="AO3396" i="18"/>
  <c r="AP3396" i="18" s="1"/>
  <c r="AO3397" i="18"/>
  <c r="AP3397" i="18" s="1"/>
  <c r="AO3398" i="18"/>
  <c r="AP3398" i="18" s="1"/>
  <c r="AO3399" i="18"/>
  <c r="AP3399" i="18" s="1"/>
  <c r="AO3400" i="18"/>
  <c r="AP3400" i="18" s="1"/>
  <c r="AO3401" i="18"/>
  <c r="AP3401" i="18" s="1"/>
  <c r="AO3402" i="18"/>
  <c r="AP3402" i="18" s="1"/>
  <c r="AO3403" i="18"/>
  <c r="AP3403" i="18" s="1"/>
  <c r="AO3404" i="18"/>
  <c r="AP3404" i="18" s="1"/>
  <c r="AO3405" i="18"/>
  <c r="AP3405" i="18" s="1"/>
  <c r="AO3406" i="18"/>
  <c r="AP3406" i="18" s="1"/>
  <c r="AO3407" i="18"/>
  <c r="AP3407" i="18" s="1"/>
  <c r="AO3408" i="18"/>
  <c r="AP3408" i="18" s="1"/>
  <c r="AO3409" i="18"/>
  <c r="AP3409" i="18" s="1"/>
  <c r="AO3410" i="18"/>
  <c r="AP3410" i="18" s="1"/>
  <c r="AO3411" i="18"/>
  <c r="AP3411" i="18" s="1"/>
  <c r="AO3412" i="18"/>
  <c r="AP3412" i="18" s="1"/>
  <c r="AO3413" i="18"/>
  <c r="AP3413" i="18" s="1"/>
  <c r="AO3414" i="18"/>
  <c r="AP3414" i="18" s="1"/>
  <c r="AO3415" i="18"/>
  <c r="AP3415" i="18" s="1"/>
  <c r="AO3416" i="18"/>
  <c r="AP3416" i="18" s="1"/>
  <c r="AO3417" i="18"/>
  <c r="AP3417" i="18" s="1"/>
  <c r="AO3418" i="18"/>
  <c r="AP3418" i="18" s="1"/>
  <c r="AO3419" i="18"/>
  <c r="AP3419" i="18" s="1"/>
  <c r="AO3420" i="18"/>
  <c r="AP3420" i="18" s="1"/>
  <c r="AO3421" i="18"/>
  <c r="AP3421" i="18" s="1"/>
  <c r="AO3422" i="18"/>
  <c r="AP3422" i="18" s="1"/>
  <c r="AO3423" i="18"/>
  <c r="AP3423" i="18" s="1"/>
  <c r="AO3424" i="18"/>
  <c r="AP3424" i="18" s="1"/>
  <c r="AO3425" i="18"/>
  <c r="AP3425" i="18" s="1"/>
  <c r="AO3426" i="18"/>
  <c r="AP3426" i="18" s="1"/>
  <c r="AO3427" i="18"/>
  <c r="AP3427" i="18" s="1"/>
  <c r="AO3428" i="18"/>
  <c r="AP3428" i="18" s="1"/>
  <c r="AO3429" i="18"/>
  <c r="AP3429" i="18" s="1"/>
  <c r="AO3430" i="18"/>
  <c r="AP3430" i="18" s="1"/>
  <c r="AO3431" i="18"/>
  <c r="AP3431" i="18" s="1"/>
  <c r="AO3432" i="18"/>
  <c r="AP3432" i="18" s="1"/>
  <c r="AO3433" i="18"/>
  <c r="AP3433" i="18" s="1"/>
  <c r="AO3434" i="18"/>
  <c r="AP3434" i="18" s="1"/>
  <c r="AO3435" i="18"/>
  <c r="AP3435" i="18" s="1"/>
  <c r="AO3436" i="18"/>
  <c r="AP3436" i="18" s="1"/>
  <c r="AO3437" i="18"/>
  <c r="AP3437" i="18" s="1"/>
  <c r="AO3438" i="18"/>
  <c r="AP3438" i="18" s="1"/>
  <c r="AO3439" i="18"/>
  <c r="AP3439" i="18" s="1"/>
  <c r="AO3440" i="18"/>
  <c r="AP3440" i="18" s="1"/>
  <c r="AO3441" i="18"/>
  <c r="AP3441" i="18" s="1"/>
  <c r="AO3442" i="18"/>
  <c r="AP3442" i="18" s="1"/>
  <c r="AO3443" i="18"/>
  <c r="AP3443" i="18" s="1"/>
  <c r="AO3444" i="18"/>
  <c r="AP3444" i="18" s="1"/>
  <c r="AO3445" i="18"/>
  <c r="AP3445" i="18" s="1"/>
  <c r="AO3446" i="18"/>
  <c r="AP3446" i="18" s="1"/>
  <c r="AO3447" i="18"/>
  <c r="AP3447" i="18" s="1"/>
  <c r="AO3448" i="18"/>
  <c r="AP3448" i="18" s="1"/>
  <c r="AO3449" i="18"/>
  <c r="AP3449" i="18" s="1"/>
  <c r="AO3450" i="18"/>
  <c r="AP3450" i="18" s="1"/>
  <c r="AO3451" i="18"/>
  <c r="AP3451" i="18" s="1"/>
  <c r="AO3452" i="18"/>
  <c r="AP3452" i="18" s="1"/>
  <c r="AO3453" i="18"/>
  <c r="AP3453" i="18" s="1"/>
  <c r="AO3454" i="18"/>
  <c r="AP3454" i="18" s="1"/>
  <c r="AO3455" i="18"/>
  <c r="AP3455" i="18" s="1"/>
  <c r="AO3456" i="18"/>
  <c r="AP3456" i="18" s="1"/>
  <c r="AO3457" i="18"/>
  <c r="AP3457" i="18" s="1"/>
  <c r="AO3458" i="18"/>
  <c r="AP3458" i="18" s="1"/>
  <c r="AO3459" i="18"/>
  <c r="AP3459" i="18" s="1"/>
  <c r="AO3460" i="18"/>
  <c r="AP3460" i="18" s="1"/>
  <c r="AO3461" i="18"/>
  <c r="AP3461" i="18" s="1"/>
  <c r="AO3462" i="18"/>
  <c r="AP3462" i="18" s="1"/>
  <c r="AO3463" i="18"/>
  <c r="AP3463" i="18" s="1"/>
  <c r="AO3464" i="18"/>
  <c r="AP3464" i="18" s="1"/>
  <c r="AO3465" i="18"/>
  <c r="AP3465" i="18" s="1"/>
  <c r="AO3466" i="18"/>
  <c r="AP3466" i="18" s="1"/>
  <c r="AO3467" i="18"/>
  <c r="AP3467" i="18" s="1"/>
  <c r="AO3468" i="18"/>
  <c r="AP3468" i="18" s="1"/>
  <c r="AO3469" i="18"/>
  <c r="AP3469" i="18" s="1"/>
  <c r="AO3470" i="18"/>
  <c r="AP3470" i="18" s="1"/>
  <c r="AO3471" i="18"/>
  <c r="AP3471" i="18" s="1"/>
  <c r="AO3472" i="18"/>
  <c r="AP3472" i="18" s="1"/>
  <c r="AO3473" i="18"/>
  <c r="AP3473" i="18" s="1"/>
  <c r="AO3474" i="18"/>
  <c r="AP3474" i="18" s="1"/>
  <c r="AO3475" i="18"/>
  <c r="AP3475" i="18" s="1"/>
  <c r="AO3476" i="18"/>
  <c r="AP3476" i="18" s="1"/>
  <c r="AO3477" i="18"/>
  <c r="AP3477" i="18" s="1"/>
  <c r="AO3478" i="18"/>
  <c r="AP3478" i="18" s="1"/>
  <c r="AO3479" i="18"/>
  <c r="AP3479" i="18" s="1"/>
  <c r="AO3480" i="18"/>
  <c r="AP3480" i="18" s="1"/>
  <c r="AO3481" i="18"/>
  <c r="AP3481" i="18" s="1"/>
  <c r="AO3482" i="18"/>
  <c r="AP3482" i="18" s="1"/>
  <c r="AO3483" i="18"/>
  <c r="AP3483" i="18" s="1"/>
  <c r="AO3484" i="18"/>
  <c r="AP3484" i="18" s="1"/>
  <c r="AO3485" i="18"/>
  <c r="AP3485" i="18" s="1"/>
  <c r="AO3486" i="18"/>
  <c r="AP3486" i="18" s="1"/>
  <c r="AO3487" i="18"/>
  <c r="AP3487" i="18" s="1"/>
  <c r="AO3488" i="18"/>
  <c r="AP3488" i="18" s="1"/>
  <c r="AO3489" i="18"/>
  <c r="AP3489" i="18" s="1"/>
  <c r="AO3490" i="18"/>
  <c r="AP3490" i="18" s="1"/>
  <c r="AO3491" i="18"/>
  <c r="AP3491" i="18" s="1"/>
  <c r="AO3492" i="18"/>
  <c r="AP3492" i="18" s="1"/>
  <c r="AO3493" i="18"/>
  <c r="AP3493" i="18" s="1"/>
  <c r="AO3494" i="18"/>
  <c r="AP3494" i="18" s="1"/>
  <c r="AO3495" i="18"/>
  <c r="AP3495" i="18" s="1"/>
  <c r="AO3496" i="18"/>
  <c r="AP3496" i="18" s="1"/>
  <c r="AO3497" i="18"/>
  <c r="AP3497" i="18" s="1"/>
  <c r="AO3498" i="18"/>
  <c r="AP3498" i="18" s="1"/>
  <c r="AO3499" i="18"/>
  <c r="AP3499" i="18" s="1"/>
  <c r="AO3500" i="18"/>
  <c r="AP3500" i="18" s="1"/>
  <c r="AO3501" i="18"/>
  <c r="AP3501" i="18" s="1"/>
  <c r="AO3502" i="18"/>
  <c r="AP3502" i="18" s="1"/>
  <c r="AO3503" i="18"/>
  <c r="AP3503" i="18" s="1"/>
  <c r="AO3504" i="18"/>
  <c r="AP3504" i="18" s="1"/>
  <c r="AO3505" i="18"/>
  <c r="AP3505" i="18" s="1"/>
  <c r="AO3506" i="18"/>
  <c r="AP3506" i="18" s="1"/>
  <c r="AO3507" i="18"/>
  <c r="AP3507" i="18" s="1"/>
  <c r="AO3508" i="18"/>
  <c r="AP3508" i="18" s="1"/>
  <c r="AO3509" i="18"/>
  <c r="AP3509" i="18" s="1"/>
  <c r="AO3510" i="18"/>
  <c r="AP3510" i="18" s="1"/>
  <c r="AO3511" i="18"/>
  <c r="AP3511" i="18" s="1"/>
  <c r="AO3512" i="18"/>
  <c r="AP3512" i="18" s="1"/>
  <c r="AO3513" i="18"/>
  <c r="AP3513" i="18" s="1"/>
  <c r="AO3514" i="18"/>
  <c r="AP3514" i="18" s="1"/>
  <c r="AO3515" i="18"/>
  <c r="AP3515" i="18" s="1"/>
  <c r="AO3516" i="18"/>
  <c r="AP3516" i="18" s="1"/>
  <c r="AO3517" i="18"/>
  <c r="AP3517" i="18" s="1"/>
  <c r="AO3518" i="18"/>
  <c r="AP3518" i="18" s="1"/>
  <c r="AO3519" i="18"/>
  <c r="AP3519" i="18" s="1"/>
  <c r="AO3520" i="18"/>
  <c r="AP3520" i="18" s="1"/>
  <c r="AO3521" i="18"/>
  <c r="AP3521" i="18" s="1"/>
  <c r="AO3522" i="18"/>
  <c r="AP3522" i="18" s="1"/>
  <c r="AO3523" i="18"/>
  <c r="AP3523" i="18" s="1"/>
  <c r="AO3524" i="18"/>
  <c r="AP3524" i="18" s="1"/>
  <c r="AO3525" i="18"/>
  <c r="AP3525" i="18" s="1"/>
  <c r="AO3526" i="18"/>
  <c r="AP3526" i="18" s="1"/>
  <c r="AO3527" i="18"/>
  <c r="AP3527" i="18" s="1"/>
  <c r="AO3528" i="18"/>
  <c r="AP3528" i="18" s="1"/>
  <c r="AO3529" i="18"/>
  <c r="AP3529" i="18" s="1"/>
  <c r="AO3530" i="18"/>
  <c r="AP3530" i="18" s="1"/>
  <c r="AO3531" i="18"/>
  <c r="AP3531" i="18" s="1"/>
  <c r="AO3532" i="18"/>
  <c r="AP3532" i="18" s="1"/>
  <c r="AO3533" i="18"/>
  <c r="AP3533" i="18" s="1"/>
  <c r="AO3534" i="18"/>
  <c r="AP3534" i="18" s="1"/>
  <c r="AO3535" i="18"/>
  <c r="AP3535" i="18" s="1"/>
  <c r="AO3536" i="18"/>
  <c r="AP3536" i="18" s="1"/>
  <c r="AO3537" i="18"/>
  <c r="AP3537" i="18" s="1"/>
  <c r="AO3538" i="18"/>
  <c r="AP3538" i="18" s="1"/>
  <c r="AO3539" i="18"/>
  <c r="AP3539" i="18" s="1"/>
  <c r="AO3540" i="18"/>
  <c r="AP3540" i="18" s="1"/>
  <c r="AO3541" i="18"/>
  <c r="AP3541" i="18" s="1"/>
  <c r="AO3542" i="18"/>
  <c r="AP3542" i="18" s="1"/>
  <c r="AO3543" i="18"/>
  <c r="AP3543" i="18" s="1"/>
  <c r="AO3544" i="18"/>
  <c r="AP3544" i="18" s="1"/>
  <c r="AO3545" i="18"/>
  <c r="AP3545" i="18" s="1"/>
  <c r="AO3546" i="18"/>
  <c r="AP3546" i="18" s="1"/>
  <c r="AO3547" i="18"/>
  <c r="AP3547" i="18" s="1"/>
  <c r="AO3548" i="18"/>
  <c r="AP3548" i="18" s="1"/>
  <c r="AO3549" i="18"/>
  <c r="AP3549" i="18" s="1"/>
  <c r="AO3550" i="18"/>
  <c r="AP3550" i="18" s="1"/>
  <c r="AO3551" i="18"/>
  <c r="AP3551" i="18" s="1"/>
  <c r="AO3552" i="18"/>
  <c r="AP3552" i="18" s="1"/>
  <c r="AO3553" i="18"/>
  <c r="AP3553" i="18" s="1"/>
  <c r="AO3554" i="18"/>
  <c r="AP3554" i="18" s="1"/>
  <c r="AO3555" i="18"/>
  <c r="AP3555" i="18" s="1"/>
  <c r="AO3556" i="18"/>
  <c r="AP3556" i="18" s="1"/>
  <c r="AO3557" i="18"/>
  <c r="AP3557" i="18" s="1"/>
  <c r="AO3558" i="18"/>
  <c r="AP3558" i="18" s="1"/>
  <c r="AO3559" i="18"/>
  <c r="AP3559" i="18" s="1"/>
  <c r="AO3560" i="18"/>
  <c r="AP3560" i="18" s="1"/>
  <c r="AO3561" i="18"/>
  <c r="AP3561" i="18" s="1"/>
  <c r="AO3562" i="18"/>
  <c r="AP3562" i="18" s="1"/>
  <c r="AO3563" i="18"/>
  <c r="AP3563" i="18" s="1"/>
  <c r="AO3564" i="18"/>
  <c r="AP3564" i="18" s="1"/>
  <c r="AO3565" i="18"/>
  <c r="AP3565" i="18" s="1"/>
  <c r="AO3566" i="18"/>
  <c r="AP3566" i="18" s="1"/>
  <c r="AO3567" i="18"/>
  <c r="AP3567" i="18" s="1"/>
  <c r="AO3568" i="18"/>
  <c r="AP3568" i="18" s="1"/>
  <c r="AO3569" i="18"/>
  <c r="AP3569" i="18" s="1"/>
  <c r="AO3570" i="18"/>
  <c r="AP3570" i="18" s="1"/>
  <c r="AO3571" i="18"/>
  <c r="AP3571" i="18" s="1"/>
  <c r="AO3572" i="18"/>
  <c r="AP3572" i="18" s="1"/>
  <c r="AO3573" i="18"/>
  <c r="AP3573" i="18" s="1"/>
  <c r="AO3574" i="18"/>
  <c r="AP3574" i="18" s="1"/>
  <c r="AO3575" i="18"/>
  <c r="AP3575" i="18" s="1"/>
  <c r="AO3576" i="18"/>
  <c r="AP3576" i="18" s="1"/>
  <c r="AO3577" i="18"/>
  <c r="AP3577" i="18" s="1"/>
  <c r="AO3578" i="18"/>
  <c r="AP3578" i="18" s="1"/>
  <c r="AO3579" i="18"/>
  <c r="AP3579" i="18" s="1"/>
  <c r="AO3580" i="18"/>
  <c r="AP3580" i="18" s="1"/>
  <c r="AO3581" i="18"/>
  <c r="AP3581" i="18" s="1"/>
  <c r="AO3582" i="18"/>
  <c r="AP3582" i="18" s="1"/>
  <c r="AO3583" i="18"/>
  <c r="AP3583" i="18" s="1"/>
  <c r="AO3584" i="18"/>
  <c r="AP3584" i="18" s="1"/>
  <c r="AO3585" i="18"/>
  <c r="AP3585" i="18" s="1"/>
  <c r="AO3586" i="18"/>
  <c r="AP3586" i="18" s="1"/>
  <c r="AO3587" i="18"/>
  <c r="AP3587" i="18" s="1"/>
  <c r="AO3588" i="18"/>
  <c r="AP3588" i="18" s="1"/>
  <c r="AO3589" i="18"/>
  <c r="AP3589" i="18" s="1"/>
  <c r="AO3590" i="18"/>
  <c r="AP3590" i="18" s="1"/>
  <c r="AO3591" i="18"/>
  <c r="AP3591" i="18" s="1"/>
  <c r="AO3592" i="18"/>
  <c r="AP3592" i="18" s="1"/>
  <c r="AO3593" i="18"/>
  <c r="AP3593" i="18" s="1"/>
  <c r="AO3594" i="18"/>
  <c r="AP3594" i="18" s="1"/>
  <c r="AO3595" i="18"/>
  <c r="AP3595" i="18" s="1"/>
  <c r="AO3596" i="18"/>
  <c r="AP3596" i="18" s="1"/>
  <c r="AO3597" i="18"/>
  <c r="AP3597" i="18" s="1"/>
  <c r="AO3598" i="18"/>
  <c r="AP3598" i="18" s="1"/>
  <c r="AO3599" i="18"/>
  <c r="AP3599" i="18" s="1"/>
  <c r="AO3600" i="18"/>
  <c r="AP3600" i="18" s="1"/>
  <c r="AO3601" i="18"/>
  <c r="AP3601" i="18" s="1"/>
  <c r="AO3602" i="18"/>
  <c r="AP3602" i="18" s="1"/>
  <c r="AO3603" i="18"/>
  <c r="AP3603" i="18" s="1"/>
  <c r="AO3604" i="18"/>
  <c r="AP3604" i="18" s="1"/>
  <c r="AO3605" i="18"/>
  <c r="AP3605" i="18" s="1"/>
  <c r="AO3606" i="18"/>
  <c r="AP3606" i="18" s="1"/>
  <c r="AO3607" i="18"/>
  <c r="AP3607" i="18" s="1"/>
  <c r="AO3608" i="18"/>
  <c r="AP3608" i="18" s="1"/>
  <c r="AO3609" i="18"/>
  <c r="AP3609" i="18" s="1"/>
  <c r="AO3610" i="18"/>
  <c r="AP3610" i="18" s="1"/>
  <c r="AO3611" i="18"/>
  <c r="AP3611" i="18" s="1"/>
  <c r="AO3612" i="18"/>
  <c r="AP3612" i="18" s="1"/>
  <c r="AO3613" i="18"/>
  <c r="AP3613" i="18" s="1"/>
  <c r="AO3614" i="18"/>
  <c r="AP3614" i="18" s="1"/>
  <c r="AO3615" i="18"/>
  <c r="AP3615" i="18" s="1"/>
  <c r="AO3616" i="18"/>
  <c r="AP3616" i="18" s="1"/>
  <c r="AO3617" i="18"/>
  <c r="AP3617" i="18" s="1"/>
  <c r="AO3618" i="18"/>
  <c r="AP3618" i="18" s="1"/>
  <c r="AO3619" i="18"/>
  <c r="AP3619" i="18" s="1"/>
  <c r="AO3620" i="18"/>
  <c r="AP3620" i="18" s="1"/>
  <c r="AO3621" i="18"/>
  <c r="AP3621" i="18" s="1"/>
  <c r="AO3622" i="18"/>
  <c r="AP3622" i="18" s="1"/>
  <c r="AO3623" i="18"/>
  <c r="AP3623" i="18" s="1"/>
  <c r="AO3624" i="18"/>
  <c r="AP3624" i="18" s="1"/>
  <c r="AO3625" i="18"/>
  <c r="AP3625" i="18" s="1"/>
  <c r="AO3626" i="18"/>
  <c r="AP3626" i="18" s="1"/>
  <c r="AO3627" i="18"/>
  <c r="AP3627" i="18" s="1"/>
  <c r="AO3628" i="18"/>
  <c r="AP3628" i="18" s="1"/>
  <c r="AO3629" i="18"/>
  <c r="AP3629" i="18" s="1"/>
  <c r="AO3630" i="18"/>
  <c r="AP3630" i="18" s="1"/>
  <c r="AO3631" i="18"/>
  <c r="AP3631" i="18" s="1"/>
  <c r="AO3632" i="18"/>
  <c r="AP3632" i="18" s="1"/>
  <c r="AO3633" i="18"/>
  <c r="AP3633" i="18" s="1"/>
  <c r="AO3634" i="18"/>
  <c r="AP3634" i="18" s="1"/>
  <c r="AO3635" i="18"/>
  <c r="AP3635" i="18" s="1"/>
  <c r="AO3636" i="18"/>
  <c r="AP3636" i="18" s="1"/>
  <c r="AO3637" i="18"/>
  <c r="AP3637" i="18" s="1"/>
  <c r="AO3638" i="18"/>
  <c r="AP3638" i="18" s="1"/>
  <c r="AO3639" i="18"/>
  <c r="AP3639" i="18" s="1"/>
  <c r="AO3640" i="18"/>
  <c r="AP3640" i="18" s="1"/>
  <c r="AO3641" i="18"/>
  <c r="AP3641" i="18" s="1"/>
  <c r="AO3642" i="18"/>
  <c r="AP3642" i="18" s="1"/>
  <c r="AO3643" i="18"/>
  <c r="AP3643" i="18" s="1"/>
  <c r="AO3644" i="18"/>
  <c r="AP3644" i="18" s="1"/>
  <c r="AO3645" i="18"/>
  <c r="AP3645" i="18" s="1"/>
  <c r="AO3646" i="18"/>
  <c r="AP3646" i="18" s="1"/>
  <c r="AO3647" i="18"/>
  <c r="AP3647" i="18" s="1"/>
  <c r="AO3648" i="18"/>
  <c r="AP3648" i="18" s="1"/>
  <c r="AO3649" i="18"/>
  <c r="AP3649" i="18" s="1"/>
  <c r="AO3650" i="18"/>
  <c r="AP3650" i="18" s="1"/>
  <c r="AO3651" i="18"/>
  <c r="AP3651" i="18" s="1"/>
  <c r="AO3652" i="18"/>
  <c r="AP3652" i="18" s="1"/>
  <c r="AO3653" i="18"/>
  <c r="AP3653" i="18" s="1"/>
  <c r="AO3654" i="18"/>
  <c r="AP3654" i="18" s="1"/>
  <c r="AO3655" i="18"/>
  <c r="AP3655" i="18" s="1"/>
  <c r="AO3656" i="18"/>
  <c r="AP3656" i="18" s="1"/>
  <c r="AO3657" i="18"/>
  <c r="AP3657" i="18" s="1"/>
  <c r="AO3658" i="18"/>
  <c r="AP3658" i="18" s="1"/>
  <c r="AO3659" i="18"/>
  <c r="AP3659" i="18" s="1"/>
  <c r="AO3660" i="18"/>
  <c r="AP3660" i="18" s="1"/>
  <c r="AO3661" i="18"/>
  <c r="AP3661" i="18" s="1"/>
  <c r="AO3662" i="18"/>
  <c r="AP3662" i="18" s="1"/>
  <c r="AO3663" i="18"/>
  <c r="AP3663" i="18" s="1"/>
  <c r="AO3664" i="18"/>
  <c r="AP3664" i="18" s="1"/>
  <c r="AO3665" i="18"/>
  <c r="AP3665" i="18" s="1"/>
  <c r="AO3666" i="18"/>
  <c r="AP3666" i="18" s="1"/>
  <c r="AO3667" i="18"/>
  <c r="AP3667" i="18" s="1"/>
  <c r="AO3668" i="18"/>
  <c r="AP3668" i="18" s="1"/>
  <c r="AO3669" i="18"/>
  <c r="AP3669" i="18" s="1"/>
  <c r="AO3670" i="18"/>
  <c r="AP3670" i="18" s="1"/>
  <c r="AO3671" i="18"/>
  <c r="AP3671" i="18" s="1"/>
  <c r="AO3672" i="18"/>
  <c r="AP3672" i="18" s="1"/>
  <c r="AO3673" i="18"/>
  <c r="AP3673" i="18" s="1"/>
  <c r="AO3674" i="18"/>
  <c r="AP3674" i="18" s="1"/>
  <c r="AO3675" i="18"/>
  <c r="AP3675" i="18" s="1"/>
  <c r="AO3676" i="18"/>
  <c r="AP3676" i="18" s="1"/>
  <c r="AO3677" i="18"/>
  <c r="AP3677" i="18" s="1"/>
  <c r="AO3678" i="18"/>
  <c r="AP3678" i="18" s="1"/>
  <c r="AO3679" i="18"/>
  <c r="AP3679" i="18" s="1"/>
  <c r="AO3680" i="18"/>
  <c r="AP3680" i="18" s="1"/>
  <c r="AO3681" i="18"/>
  <c r="AP3681" i="18" s="1"/>
  <c r="AO3682" i="18"/>
  <c r="AP3682" i="18" s="1"/>
  <c r="AO3683" i="18"/>
  <c r="AP3683" i="18" s="1"/>
  <c r="AO3684" i="18"/>
  <c r="AP3684" i="18" s="1"/>
  <c r="AO3685" i="18"/>
  <c r="AP3685" i="18" s="1"/>
  <c r="AO3686" i="18"/>
  <c r="AP3686" i="18" s="1"/>
  <c r="AO3687" i="18"/>
  <c r="AP3687" i="18" s="1"/>
  <c r="AO3688" i="18"/>
  <c r="AP3688" i="18" s="1"/>
  <c r="AO3689" i="18"/>
  <c r="AP3689" i="18" s="1"/>
  <c r="AO3690" i="18"/>
  <c r="AP3690" i="18" s="1"/>
  <c r="AO3691" i="18"/>
  <c r="AP3691" i="18" s="1"/>
  <c r="AO3692" i="18"/>
  <c r="AP3692" i="18" s="1"/>
  <c r="AO3693" i="18"/>
  <c r="AP3693" i="18" s="1"/>
  <c r="AO3694" i="18"/>
  <c r="AP3694" i="18" s="1"/>
  <c r="AO3695" i="18"/>
  <c r="AP3695" i="18" s="1"/>
  <c r="AO3696" i="18"/>
  <c r="AP3696" i="18" s="1"/>
  <c r="AO3697" i="18"/>
  <c r="AP3697" i="18" s="1"/>
  <c r="AO3698" i="18"/>
  <c r="AP3698" i="18" s="1"/>
  <c r="AO3699" i="18"/>
  <c r="AP3699" i="18" s="1"/>
  <c r="AO3700" i="18"/>
  <c r="AP3700" i="18" s="1"/>
  <c r="AO3701" i="18"/>
  <c r="AP3701" i="18" s="1"/>
  <c r="AO3702" i="18"/>
  <c r="AP3702" i="18" s="1"/>
  <c r="AO3703" i="18"/>
  <c r="AP3703" i="18" s="1"/>
  <c r="AO3704" i="18"/>
  <c r="AP3704" i="18" s="1"/>
  <c r="AO3705" i="18"/>
  <c r="AP3705" i="18" s="1"/>
  <c r="AO3706" i="18"/>
  <c r="AP3706" i="18" s="1"/>
  <c r="AO3707" i="18"/>
  <c r="AP3707" i="18" s="1"/>
  <c r="AO3708" i="18"/>
  <c r="AP3708" i="18" s="1"/>
  <c r="AO3709" i="18"/>
  <c r="AP3709" i="18" s="1"/>
  <c r="AO3710" i="18"/>
  <c r="AP3710" i="18" s="1"/>
  <c r="AO3711" i="18"/>
  <c r="AP3711" i="18" s="1"/>
  <c r="AO3712" i="18"/>
  <c r="AP3712" i="18" s="1"/>
  <c r="AO3713" i="18"/>
  <c r="AP3713" i="18" s="1"/>
  <c r="AO3714" i="18"/>
  <c r="AP3714" i="18" s="1"/>
  <c r="AO3715" i="18"/>
  <c r="AP3715" i="18" s="1"/>
  <c r="AO3716" i="18"/>
  <c r="AP3716" i="18" s="1"/>
  <c r="AO3717" i="18"/>
  <c r="AP3717" i="18" s="1"/>
  <c r="AO3718" i="18"/>
  <c r="AP3718" i="18" s="1"/>
  <c r="AO3719" i="18"/>
  <c r="AP3719" i="18" s="1"/>
  <c r="AO3720" i="18"/>
  <c r="AP3720" i="18" s="1"/>
  <c r="AO3721" i="18"/>
  <c r="AP3721" i="18" s="1"/>
  <c r="AO3722" i="18"/>
  <c r="AP3722" i="18" s="1"/>
  <c r="AO3723" i="18"/>
  <c r="AP3723" i="18" s="1"/>
  <c r="AO3724" i="18"/>
  <c r="AP3724" i="18" s="1"/>
  <c r="AO3725" i="18"/>
  <c r="AP3725" i="18" s="1"/>
  <c r="AO3726" i="18"/>
  <c r="AP3726" i="18" s="1"/>
  <c r="AO3727" i="18"/>
  <c r="AP3727" i="18" s="1"/>
  <c r="AO3728" i="18"/>
  <c r="AP3728" i="18" s="1"/>
  <c r="AO3729" i="18"/>
  <c r="AP3729" i="18" s="1"/>
  <c r="AO3730" i="18"/>
  <c r="AP3730" i="18" s="1"/>
  <c r="AO3731" i="18"/>
  <c r="AP3731" i="18" s="1"/>
  <c r="AO3732" i="18"/>
  <c r="AP3732" i="18" s="1"/>
  <c r="AO3733" i="18"/>
  <c r="AP3733" i="18" s="1"/>
  <c r="AO3734" i="18"/>
  <c r="AP3734" i="18" s="1"/>
  <c r="AO3735" i="18"/>
  <c r="AP3735" i="18" s="1"/>
  <c r="AO3736" i="18"/>
  <c r="AP3736" i="18" s="1"/>
  <c r="AO3737" i="18"/>
  <c r="AP3737" i="18" s="1"/>
  <c r="AO3738" i="18"/>
  <c r="AP3738" i="18" s="1"/>
  <c r="AO3739" i="18"/>
  <c r="AP3739" i="18" s="1"/>
  <c r="AO3740" i="18"/>
  <c r="AP3740" i="18" s="1"/>
  <c r="AO3741" i="18"/>
  <c r="AP3741" i="18" s="1"/>
  <c r="AO3742" i="18"/>
  <c r="AP3742" i="18" s="1"/>
  <c r="AO3743" i="18"/>
  <c r="AP3743" i="18" s="1"/>
  <c r="AO3744" i="18"/>
  <c r="AP3744" i="18" s="1"/>
  <c r="AO3745" i="18"/>
  <c r="AP3745" i="18" s="1"/>
  <c r="AO3746" i="18"/>
  <c r="AP3746" i="18" s="1"/>
  <c r="AO3747" i="18"/>
  <c r="AP3747" i="18" s="1"/>
  <c r="AO3748" i="18"/>
  <c r="AP3748" i="18" s="1"/>
  <c r="AO3749" i="18"/>
  <c r="AP3749" i="18" s="1"/>
  <c r="AO3750" i="18"/>
  <c r="AP3750" i="18" s="1"/>
  <c r="AO3751" i="18"/>
  <c r="AP3751" i="18" s="1"/>
  <c r="AO3752" i="18"/>
  <c r="AP3752" i="18" s="1"/>
  <c r="AO3753" i="18"/>
  <c r="AP3753" i="18" s="1"/>
  <c r="AO3754" i="18"/>
  <c r="AP3754" i="18" s="1"/>
  <c r="AO3755" i="18"/>
  <c r="AP3755" i="18" s="1"/>
  <c r="AO3756" i="18"/>
  <c r="AP3756" i="18" s="1"/>
  <c r="AO3757" i="18"/>
  <c r="AP3757" i="18" s="1"/>
  <c r="AO3758" i="18"/>
  <c r="AP3758" i="18" s="1"/>
  <c r="AO3759" i="18"/>
  <c r="AP3759" i="18" s="1"/>
  <c r="AO3760" i="18"/>
  <c r="AP3760" i="18" s="1"/>
  <c r="AO3761" i="18"/>
  <c r="AP3761" i="18" s="1"/>
  <c r="AO3762" i="18"/>
  <c r="AP3762" i="18" s="1"/>
  <c r="AO3763" i="18"/>
  <c r="AP3763" i="18" s="1"/>
  <c r="AO3764" i="18"/>
  <c r="AP3764" i="18" s="1"/>
  <c r="AO3765" i="18"/>
  <c r="AP3765" i="18" s="1"/>
  <c r="AO3766" i="18"/>
  <c r="AP3766" i="18" s="1"/>
  <c r="AO3767" i="18"/>
  <c r="AP3767" i="18" s="1"/>
  <c r="AO3768" i="18"/>
  <c r="AP3768" i="18" s="1"/>
  <c r="AO3769" i="18"/>
  <c r="AP3769" i="18" s="1"/>
  <c r="AO3770" i="18"/>
  <c r="AP3770" i="18" s="1"/>
  <c r="AO3771" i="18"/>
  <c r="AP3771" i="18" s="1"/>
  <c r="AO3772" i="18"/>
  <c r="AP3772" i="18" s="1"/>
  <c r="AO3773" i="18"/>
  <c r="AP3773" i="18" s="1"/>
  <c r="AO3774" i="18"/>
  <c r="AP3774" i="18" s="1"/>
  <c r="AO3775" i="18"/>
  <c r="AP3775" i="18" s="1"/>
  <c r="AO3776" i="18"/>
  <c r="AP3776" i="18" s="1"/>
  <c r="AO3777" i="18"/>
  <c r="AP3777" i="18" s="1"/>
  <c r="AO3778" i="18"/>
  <c r="AP3778" i="18" s="1"/>
  <c r="AO3779" i="18"/>
  <c r="AP3779" i="18" s="1"/>
  <c r="AO3780" i="18"/>
  <c r="AP3780" i="18" s="1"/>
  <c r="AO3781" i="18"/>
  <c r="AP3781" i="18" s="1"/>
  <c r="AO3782" i="18"/>
  <c r="AP3782" i="18" s="1"/>
  <c r="AO3783" i="18"/>
  <c r="AP3783" i="18" s="1"/>
  <c r="AO3784" i="18"/>
  <c r="AP3784" i="18" s="1"/>
  <c r="AO3785" i="18"/>
  <c r="AP3785" i="18" s="1"/>
  <c r="AO3786" i="18"/>
  <c r="AP3786" i="18" s="1"/>
  <c r="AO3787" i="18"/>
  <c r="AP3787" i="18" s="1"/>
  <c r="AO3788" i="18"/>
  <c r="AP3788" i="18" s="1"/>
  <c r="AO3789" i="18"/>
  <c r="AP3789" i="18" s="1"/>
  <c r="AO3790" i="18"/>
  <c r="AP3790" i="18" s="1"/>
  <c r="AO3791" i="18"/>
  <c r="AP3791" i="18" s="1"/>
  <c r="AO3792" i="18"/>
  <c r="AP3792" i="18" s="1"/>
  <c r="AO3793" i="18"/>
  <c r="AP3793" i="18" s="1"/>
  <c r="AO3794" i="18"/>
  <c r="AP3794" i="18" s="1"/>
  <c r="AO3795" i="18"/>
  <c r="AP3795" i="18" s="1"/>
  <c r="AO3796" i="18"/>
  <c r="AP3796" i="18" s="1"/>
  <c r="AO3797" i="18"/>
  <c r="AP3797" i="18" s="1"/>
  <c r="AO3798" i="18"/>
  <c r="AP3798" i="18" s="1"/>
  <c r="AO3799" i="18"/>
  <c r="AP3799" i="18" s="1"/>
  <c r="AO3800" i="18"/>
  <c r="AP3800" i="18" s="1"/>
  <c r="AO3801" i="18"/>
  <c r="AP3801" i="18" s="1"/>
  <c r="AO3802" i="18"/>
  <c r="AP3802" i="18" s="1"/>
  <c r="AO3803" i="18"/>
  <c r="AP3803" i="18" s="1"/>
  <c r="AO3804" i="18"/>
  <c r="AP3804" i="18" s="1"/>
  <c r="AO3805" i="18"/>
  <c r="AP3805" i="18" s="1"/>
  <c r="AO3806" i="18"/>
  <c r="AP3806" i="18" s="1"/>
  <c r="AO3807" i="18"/>
  <c r="AP3807" i="18" s="1"/>
  <c r="AO3808" i="18"/>
  <c r="AP3808" i="18" s="1"/>
  <c r="AO3809" i="18"/>
  <c r="AP3809" i="18" s="1"/>
  <c r="AO3810" i="18"/>
  <c r="AP3810" i="18" s="1"/>
  <c r="AO3811" i="18"/>
  <c r="AP3811" i="18" s="1"/>
  <c r="AO3812" i="18"/>
  <c r="AP3812" i="18" s="1"/>
  <c r="AO3813" i="18"/>
  <c r="AP3813" i="18" s="1"/>
  <c r="AO3814" i="18"/>
  <c r="AP3814" i="18" s="1"/>
  <c r="AO3815" i="18"/>
  <c r="AP3815" i="18" s="1"/>
  <c r="AO3816" i="18"/>
  <c r="AP3816" i="18" s="1"/>
  <c r="AO3817" i="18"/>
  <c r="AP3817" i="18" s="1"/>
  <c r="AO3818" i="18"/>
  <c r="AP3818" i="18" s="1"/>
  <c r="AO3819" i="18"/>
  <c r="AP3819" i="18" s="1"/>
  <c r="AO3820" i="18"/>
  <c r="AP3820" i="18" s="1"/>
  <c r="AO3821" i="18"/>
  <c r="AP3821" i="18" s="1"/>
  <c r="AO3822" i="18"/>
  <c r="AP3822" i="18" s="1"/>
  <c r="AO3823" i="18"/>
  <c r="AP3823" i="18" s="1"/>
  <c r="AO3824" i="18"/>
  <c r="AP3824" i="18" s="1"/>
  <c r="AO3825" i="18"/>
  <c r="AP3825" i="18" s="1"/>
  <c r="AO3826" i="18"/>
  <c r="AP3826" i="18" s="1"/>
  <c r="AO3827" i="18"/>
  <c r="AP3827" i="18" s="1"/>
  <c r="AO3828" i="18"/>
  <c r="AP3828" i="18" s="1"/>
  <c r="AO3829" i="18"/>
  <c r="AP3829" i="18" s="1"/>
  <c r="AO3830" i="18"/>
  <c r="AP3830" i="18" s="1"/>
  <c r="AO3831" i="18"/>
  <c r="AP3831" i="18" s="1"/>
  <c r="AO3832" i="18"/>
  <c r="AP3832" i="18" s="1"/>
  <c r="AO3833" i="18"/>
  <c r="AP3833" i="18" s="1"/>
  <c r="AO3834" i="18"/>
  <c r="AP3834" i="18" s="1"/>
  <c r="AO3835" i="18"/>
  <c r="AP3835" i="18" s="1"/>
  <c r="AO3836" i="18"/>
  <c r="AP3836" i="18" s="1"/>
  <c r="AO3837" i="18"/>
  <c r="AP3837" i="18" s="1"/>
  <c r="AO3838" i="18"/>
  <c r="AP3838" i="18" s="1"/>
  <c r="AO3839" i="18"/>
  <c r="AP3839" i="18" s="1"/>
  <c r="AO3840" i="18"/>
  <c r="AP3840" i="18" s="1"/>
  <c r="AO3841" i="18"/>
  <c r="AP3841" i="18" s="1"/>
  <c r="AO3842" i="18"/>
  <c r="AP3842" i="18" s="1"/>
  <c r="AO3843" i="18"/>
  <c r="AP3843" i="18" s="1"/>
  <c r="AO3844" i="18"/>
  <c r="AP3844" i="18" s="1"/>
  <c r="AO3845" i="18"/>
  <c r="AP3845" i="18" s="1"/>
  <c r="AO3846" i="18"/>
  <c r="AP3846" i="18" s="1"/>
  <c r="AO3847" i="18"/>
  <c r="AP3847" i="18" s="1"/>
  <c r="AO3848" i="18"/>
  <c r="AP3848" i="18" s="1"/>
  <c r="AO3849" i="18"/>
  <c r="AP3849" i="18" s="1"/>
  <c r="AO3850" i="18"/>
  <c r="AP3850" i="18" s="1"/>
  <c r="AO3851" i="18"/>
  <c r="AP3851" i="18" s="1"/>
  <c r="AO3852" i="18"/>
  <c r="AP3852" i="18" s="1"/>
  <c r="AO3853" i="18"/>
  <c r="AP3853" i="18" s="1"/>
  <c r="AO3854" i="18"/>
  <c r="AP3854" i="18" s="1"/>
  <c r="AO3855" i="18"/>
  <c r="AP3855" i="18" s="1"/>
  <c r="AO3856" i="18"/>
  <c r="AP3856" i="18" s="1"/>
  <c r="AO3857" i="18"/>
  <c r="AP3857" i="18" s="1"/>
  <c r="AO3858" i="18"/>
  <c r="AP3858" i="18" s="1"/>
  <c r="AO3859" i="18"/>
  <c r="AP3859" i="18" s="1"/>
  <c r="AO3860" i="18"/>
  <c r="AP3860" i="18" s="1"/>
  <c r="AO3861" i="18"/>
  <c r="AP3861" i="18" s="1"/>
  <c r="AO3862" i="18"/>
  <c r="AP3862" i="18" s="1"/>
  <c r="AO3863" i="18"/>
  <c r="AP3863" i="18" s="1"/>
  <c r="AO3864" i="18"/>
  <c r="AP3864" i="18" s="1"/>
  <c r="AO3865" i="18"/>
  <c r="AP3865" i="18" s="1"/>
  <c r="AO3866" i="18"/>
  <c r="AP3866" i="18" s="1"/>
  <c r="AO3867" i="18"/>
  <c r="AP3867" i="18" s="1"/>
  <c r="AO3868" i="18"/>
  <c r="AP3868" i="18" s="1"/>
  <c r="AO3869" i="18"/>
  <c r="AP3869" i="18" s="1"/>
  <c r="AO3870" i="18"/>
  <c r="AP3870" i="18" s="1"/>
  <c r="AO3871" i="18"/>
  <c r="AP3871" i="18" s="1"/>
  <c r="AO3872" i="18"/>
  <c r="AP3872" i="18" s="1"/>
  <c r="AO3873" i="18"/>
  <c r="AP3873" i="18" s="1"/>
  <c r="AO3874" i="18"/>
  <c r="AP3874" i="18" s="1"/>
  <c r="AO3875" i="18"/>
  <c r="AP3875" i="18" s="1"/>
  <c r="AO3876" i="18"/>
  <c r="AP3876" i="18" s="1"/>
  <c r="AO3877" i="18"/>
  <c r="AP3877" i="18" s="1"/>
  <c r="AO3878" i="18"/>
  <c r="AP3878" i="18" s="1"/>
  <c r="AO3879" i="18"/>
  <c r="AP3879" i="18" s="1"/>
  <c r="AO3880" i="18"/>
  <c r="AP3880" i="18" s="1"/>
  <c r="AO3881" i="18"/>
  <c r="AP3881" i="18" s="1"/>
  <c r="AO3882" i="18"/>
  <c r="AP3882" i="18" s="1"/>
  <c r="AO3883" i="18"/>
  <c r="AP3883" i="18" s="1"/>
  <c r="AO3884" i="18"/>
  <c r="AP3884" i="18" s="1"/>
  <c r="AO3885" i="18"/>
  <c r="AP3885" i="18" s="1"/>
  <c r="AO3886" i="18"/>
  <c r="AP3886" i="18" s="1"/>
  <c r="AO3887" i="18"/>
  <c r="AP3887" i="18" s="1"/>
  <c r="AO3888" i="18"/>
  <c r="AP3888" i="18" s="1"/>
  <c r="AO3889" i="18"/>
  <c r="AP3889" i="18" s="1"/>
  <c r="AO3890" i="18"/>
  <c r="AP3890" i="18" s="1"/>
  <c r="AO3891" i="18"/>
  <c r="AP3891" i="18" s="1"/>
  <c r="AO3892" i="18"/>
  <c r="AP3892" i="18" s="1"/>
  <c r="AO3893" i="18"/>
  <c r="AP3893" i="18" s="1"/>
  <c r="AO3894" i="18"/>
  <c r="AP3894" i="18" s="1"/>
  <c r="AO3895" i="18"/>
  <c r="AP3895" i="18" s="1"/>
  <c r="AO3896" i="18"/>
  <c r="AP3896" i="18" s="1"/>
  <c r="AO3897" i="18"/>
  <c r="AP3897" i="18" s="1"/>
  <c r="AO3898" i="18"/>
  <c r="AP3898" i="18" s="1"/>
  <c r="AO3899" i="18"/>
  <c r="AP3899" i="18" s="1"/>
  <c r="AO3900" i="18"/>
  <c r="AP3900" i="18" s="1"/>
  <c r="AO3901" i="18"/>
  <c r="AP3901" i="18" s="1"/>
  <c r="AO3902" i="18"/>
  <c r="AP3902" i="18" s="1"/>
  <c r="AO3903" i="18"/>
  <c r="AP3903" i="18" s="1"/>
  <c r="AO3904" i="18"/>
  <c r="AP3904" i="18" s="1"/>
  <c r="AO3905" i="18"/>
  <c r="AP3905" i="18" s="1"/>
  <c r="AO3906" i="18"/>
  <c r="AP3906" i="18" s="1"/>
  <c r="AO3907" i="18"/>
  <c r="AP3907" i="18" s="1"/>
  <c r="AO3908" i="18"/>
  <c r="AP3908" i="18" s="1"/>
  <c r="AO3909" i="18"/>
  <c r="AP3909" i="18" s="1"/>
  <c r="AO3910" i="18"/>
  <c r="AP3910" i="18" s="1"/>
  <c r="AO3911" i="18"/>
  <c r="AP3911" i="18" s="1"/>
  <c r="AO3912" i="18"/>
  <c r="AP3912" i="18" s="1"/>
  <c r="AO3913" i="18"/>
  <c r="AP3913" i="18" s="1"/>
  <c r="AO3914" i="18"/>
  <c r="AP3914" i="18" s="1"/>
  <c r="AO3915" i="18"/>
  <c r="AP3915" i="18" s="1"/>
  <c r="AO3916" i="18"/>
  <c r="AP3916" i="18" s="1"/>
  <c r="AO3917" i="18"/>
  <c r="AP3917" i="18" s="1"/>
  <c r="AO3918" i="18"/>
  <c r="AP3918" i="18" s="1"/>
  <c r="AO3919" i="18"/>
  <c r="AP3919" i="18" s="1"/>
  <c r="AO3920" i="18"/>
  <c r="AP3920" i="18" s="1"/>
  <c r="AO3921" i="18"/>
  <c r="AP3921" i="18" s="1"/>
  <c r="AO3922" i="18"/>
  <c r="AP3922" i="18" s="1"/>
  <c r="AO3923" i="18"/>
  <c r="AP3923" i="18" s="1"/>
  <c r="AO3924" i="18"/>
  <c r="AP3924" i="18" s="1"/>
  <c r="AO3925" i="18"/>
  <c r="AP3925" i="18" s="1"/>
  <c r="AO3926" i="18"/>
  <c r="AP3926" i="18" s="1"/>
  <c r="AO3927" i="18"/>
  <c r="AP3927" i="18" s="1"/>
  <c r="AO3928" i="18"/>
  <c r="AP3928" i="18" s="1"/>
  <c r="AO3929" i="18"/>
  <c r="AP3929" i="18" s="1"/>
  <c r="AO3930" i="18"/>
  <c r="AP3930" i="18" s="1"/>
  <c r="AO3931" i="18"/>
  <c r="AP3931" i="18" s="1"/>
  <c r="AO3932" i="18"/>
  <c r="AP3932" i="18" s="1"/>
  <c r="AO3933" i="18"/>
  <c r="AP3933" i="18" s="1"/>
  <c r="AO3934" i="18"/>
  <c r="AP3934" i="18" s="1"/>
  <c r="AO3935" i="18"/>
  <c r="AP3935" i="18" s="1"/>
  <c r="AO3936" i="18"/>
  <c r="AP3936" i="18" s="1"/>
  <c r="AO3937" i="18"/>
  <c r="AP3937" i="18" s="1"/>
  <c r="AO3938" i="18"/>
  <c r="AP3938" i="18" s="1"/>
  <c r="AO3939" i="18"/>
  <c r="AP3939" i="18" s="1"/>
  <c r="AO3940" i="18"/>
  <c r="AP3940" i="18" s="1"/>
  <c r="AO3941" i="18"/>
  <c r="AP3941" i="18" s="1"/>
  <c r="AO3942" i="18"/>
  <c r="AP3942" i="18" s="1"/>
  <c r="AO3943" i="18"/>
  <c r="AP3943" i="18" s="1"/>
  <c r="AO3944" i="18"/>
  <c r="AP3944" i="18" s="1"/>
  <c r="AO3945" i="18"/>
  <c r="AP3945" i="18" s="1"/>
  <c r="AO3946" i="18"/>
  <c r="AP3946" i="18" s="1"/>
  <c r="AO3947" i="18"/>
  <c r="AP3947" i="18" s="1"/>
  <c r="AO3948" i="18"/>
  <c r="AP3948" i="18" s="1"/>
  <c r="AO3949" i="18"/>
  <c r="AP3949" i="18" s="1"/>
  <c r="AO3950" i="18"/>
  <c r="AP3950" i="18" s="1"/>
  <c r="AO3951" i="18"/>
  <c r="AP3951" i="18" s="1"/>
  <c r="AO3952" i="18"/>
  <c r="AP3952" i="18" s="1"/>
  <c r="AO3953" i="18"/>
  <c r="AP3953" i="18" s="1"/>
  <c r="AO3954" i="18"/>
  <c r="AP3954" i="18" s="1"/>
  <c r="AO3955" i="18"/>
  <c r="AP3955" i="18" s="1"/>
  <c r="AO3956" i="18"/>
  <c r="AP3956" i="18" s="1"/>
  <c r="AO3957" i="18"/>
  <c r="AP3957" i="18" s="1"/>
  <c r="AO3958" i="18"/>
  <c r="AP3958" i="18" s="1"/>
  <c r="AO3959" i="18"/>
  <c r="AP3959" i="18" s="1"/>
  <c r="AO3960" i="18"/>
  <c r="AP3960" i="18" s="1"/>
  <c r="AO3961" i="18"/>
  <c r="AP3961" i="18" s="1"/>
  <c r="AO3962" i="18"/>
  <c r="AP3962" i="18" s="1"/>
  <c r="AO3963" i="18"/>
  <c r="AP3963" i="18" s="1"/>
  <c r="AO3964" i="18"/>
  <c r="AP3964" i="18" s="1"/>
  <c r="AO3965" i="18"/>
  <c r="AP3965" i="18" s="1"/>
  <c r="AO3966" i="18"/>
  <c r="AP3966" i="18" s="1"/>
  <c r="AO3967" i="18"/>
  <c r="AP3967" i="18" s="1"/>
  <c r="AO3968" i="18"/>
  <c r="AP3968" i="18" s="1"/>
  <c r="AO3969" i="18"/>
  <c r="AP3969" i="18" s="1"/>
  <c r="AO3970" i="18"/>
  <c r="AP3970" i="18" s="1"/>
  <c r="AO3971" i="18"/>
  <c r="AP3971" i="18" s="1"/>
  <c r="AO3972" i="18"/>
  <c r="AP3972" i="18" s="1"/>
  <c r="AO3973" i="18"/>
  <c r="AP3973" i="18" s="1"/>
  <c r="AO3974" i="18"/>
  <c r="AP3974" i="18" s="1"/>
  <c r="AO3975" i="18"/>
  <c r="AP3975" i="18" s="1"/>
  <c r="AO3976" i="18"/>
  <c r="AP3976" i="18" s="1"/>
  <c r="AO3977" i="18"/>
  <c r="AP3977" i="18" s="1"/>
  <c r="AO3978" i="18"/>
  <c r="AP3978" i="18" s="1"/>
  <c r="AO3979" i="18"/>
  <c r="AP3979" i="18" s="1"/>
  <c r="AO3980" i="18"/>
  <c r="AP3980" i="18" s="1"/>
  <c r="AO3981" i="18"/>
  <c r="AP3981" i="18" s="1"/>
  <c r="AO3982" i="18"/>
  <c r="AP3982" i="18" s="1"/>
  <c r="AO3983" i="18"/>
  <c r="AP3983" i="18" s="1"/>
  <c r="AO3984" i="18"/>
  <c r="AP3984" i="18" s="1"/>
  <c r="AO3985" i="18"/>
  <c r="AP3985" i="18" s="1"/>
  <c r="AO3986" i="18"/>
  <c r="AP3986" i="18" s="1"/>
  <c r="AO3987" i="18"/>
  <c r="AP3987" i="18" s="1"/>
  <c r="AO3988" i="18"/>
  <c r="AP3988" i="18" s="1"/>
  <c r="AO3989" i="18"/>
  <c r="AP3989" i="18" s="1"/>
  <c r="AO3990" i="18"/>
  <c r="AP3990" i="18" s="1"/>
  <c r="AO3991" i="18"/>
  <c r="AP3991" i="18" s="1"/>
  <c r="AO3992" i="18"/>
  <c r="AP3992" i="18" s="1"/>
  <c r="AO3993" i="18"/>
  <c r="AP3993" i="18" s="1"/>
  <c r="AO3994" i="18"/>
  <c r="AP3994" i="18" s="1"/>
  <c r="AO3995" i="18"/>
  <c r="AP3995" i="18" s="1"/>
  <c r="AO3996" i="18"/>
  <c r="AP3996" i="18" s="1"/>
  <c r="AO3997" i="18"/>
  <c r="AP3997" i="18" s="1"/>
  <c r="AO3998" i="18"/>
  <c r="AP3998" i="18" s="1"/>
  <c r="AO3999" i="18"/>
  <c r="AP3999" i="18" s="1"/>
  <c r="AO4000" i="18"/>
  <c r="AP4000" i="18" s="1"/>
  <c r="AO4001" i="18"/>
  <c r="AP4001" i="18" s="1"/>
  <c r="AO4002" i="18"/>
  <c r="AP4002" i="18" s="1"/>
  <c r="AO4003" i="18"/>
  <c r="AP4003" i="18" s="1"/>
  <c r="AO4004" i="18"/>
  <c r="AP4004" i="18" s="1"/>
  <c r="AO4005" i="18"/>
  <c r="AP4005" i="18" s="1"/>
  <c r="AO4006" i="18"/>
  <c r="AP4006" i="18" s="1"/>
  <c r="AO4007" i="18"/>
  <c r="AP4007" i="18" s="1"/>
  <c r="AO4008" i="18"/>
  <c r="AP4008" i="18" s="1"/>
  <c r="AO4009" i="18"/>
  <c r="AP4009" i="18" s="1"/>
  <c r="AO4010" i="18"/>
  <c r="AP4010" i="18" s="1"/>
  <c r="AO4011" i="18"/>
  <c r="AP4011" i="18" s="1"/>
  <c r="AO4012" i="18"/>
  <c r="AP4012" i="18" s="1"/>
  <c r="AO4013" i="18"/>
  <c r="AP4013" i="18" s="1"/>
  <c r="AO4014" i="18"/>
  <c r="AP4014" i="18" s="1"/>
  <c r="AO4015" i="18"/>
  <c r="AP4015" i="18" s="1"/>
  <c r="AO4016" i="18"/>
  <c r="AP4016" i="18" s="1"/>
  <c r="AO4017" i="18"/>
  <c r="AP4017" i="18" s="1"/>
  <c r="AO4018" i="18"/>
  <c r="AP4018" i="18" s="1"/>
  <c r="AO4019" i="18"/>
  <c r="AP4019" i="18" s="1"/>
  <c r="AO4020" i="18"/>
  <c r="AP4020" i="18" s="1"/>
  <c r="AO4021" i="18"/>
  <c r="AP4021" i="18" s="1"/>
  <c r="AO4022" i="18"/>
  <c r="AP4022" i="18" s="1"/>
  <c r="AO4023" i="18"/>
  <c r="AP4023" i="18" s="1"/>
  <c r="AO4024" i="18"/>
  <c r="AP4024" i="18" s="1"/>
  <c r="AO4025" i="18"/>
  <c r="AP4025" i="18" s="1"/>
  <c r="AO4026" i="18"/>
  <c r="AP4026" i="18" s="1"/>
  <c r="AO4027" i="18"/>
  <c r="AP4027" i="18" s="1"/>
  <c r="AO4028" i="18"/>
  <c r="AP4028" i="18" s="1"/>
  <c r="AO4029" i="18"/>
  <c r="AP4029" i="18" s="1"/>
  <c r="AO4030" i="18"/>
  <c r="AP4030" i="18" s="1"/>
  <c r="AO4031" i="18"/>
  <c r="AP4031" i="18" s="1"/>
  <c r="AO4032" i="18"/>
  <c r="AP4032" i="18" s="1"/>
  <c r="AO4033" i="18"/>
  <c r="AP4033" i="18" s="1"/>
  <c r="AO4034" i="18"/>
  <c r="AP4034" i="18" s="1"/>
  <c r="AO4035" i="18"/>
  <c r="AP4035" i="18" s="1"/>
  <c r="AO4036" i="18"/>
  <c r="AP4036" i="18" s="1"/>
  <c r="AO4037" i="18"/>
  <c r="AP4037" i="18" s="1"/>
  <c r="AO4038" i="18"/>
  <c r="AP4038" i="18" s="1"/>
  <c r="AO4039" i="18"/>
  <c r="AP4039" i="18" s="1"/>
  <c r="AO4040" i="18"/>
  <c r="AP4040" i="18" s="1"/>
  <c r="AO4041" i="18"/>
  <c r="AP4041" i="18" s="1"/>
  <c r="AO4042" i="18"/>
  <c r="AP4042" i="18" s="1"/>
  <c r="AO4043" i="18"/>
  <c r="AP4043" i="18" s="1"/>
  <c r="AO4044" i="18"/>
  <c r="AP4044" i="18" s="1"/>
  <c r="AO4045" i="18"/>
  <c r="AP4045" i="18" s="1"/>
  <c r="AO4046" i="18"/>
  <c r="AP4046" i="18" s="1"/>
  <c r="AO4047" i="18"/>
  <c r="AP4047" i="18" s="1"/>
  <c r="AO4048" i="18"/>
  <c r="AP4048" i="18" s="1"/>
  <c r="AO4049" i="18"/>
  <c r="AP4049" i="18" s="1"/>
  <c r="AO4050" i="18"/>
  <c r="AP4050" i="18" s="1"/>
  <c r="AO4051" i="18"/>
  <c r="AP4051" i="18" s="1"/>
  <c r="AO4052" i="18"/>
  <c r="AP4052" i="18" s="1"/>
  <c r="AO4053" i="18"/>
  <c r="AP4053" i="18" s="1"/>
  <c r="AO4054" i="18"/>
  <c r="AP4054" i="18" s="1"/>
  <c r="AO4055" i="18"/>
  <c r="AP4055" i="18" s="1"/>
  <c r="AO4056" i="18"/>
  <c r="AP4056" i="18" s="1"/>
  <c r="AO4057" i="18"/>
  <c r="AP4057" i="18" s="1"/>
  <c r="AO4058" i="18"/>
  <c r="AP4058" i="18" s="1"/>
  <c r="AO4059" i="18"/>
  <c r="AP4059" i="18" s="1"/>
  <c r="AO4060" i="18"/>
  <c r="AP4060" i="18" s="1"/>
  <c r="AO4061" i="18"/>
  <c r="AP4061" i="18" s="1"/>
  <c r="AO4062" i="18"/>
  <c r="AP4062" i="18" s="1"/>
  <c r="AO4063" i="18"/>
  <c r="AP4063" i="18" s="1"/>
  <c r="AO4064" i="18"/>
  <c r="AP4064" i="18" s="1"/>
  <c r="AO4065" i="18"/>
  <c r="AP4065" i="18" s="1"/>
  <c r="AO4066" i="18"/>
  <c r="AP4066" i="18" s="1"/>
  <c r="AO4067" i="18"/>
  <c r="AP4067" i="18" s="1"/>
  <c r="AO4068" i="18"/>
  <c r="AP4068" i="18" s="1"/>
  <c r="AO4069" i="18"/>
  <c r="AP4069" i="18" s="1"/>
  <c r="AO4070" i="18"/>
  <c r="AP4070" i="18" s="1"/>
  <c r="AO4071" i="18"/>
  <c r="AP4071" i="18" s="1"/>
  <c r="AO4072" i="18"/>
  <c r="AP4072" i="18" s="1"/>
  <c r="AO4073" i="18"/>
  <c r="AP4073" i="18" s="1"/>
  <c r="AO4074" i="18"/>
  <c r="AP4074" i="18" s="1"/>
  <c r="AO4075" i="18"/>
  <c r="AP4075" i="18" s="1"/>
  <c r="AO4076" i="18"/>
  <c r="AP4076" i="18" s="1"/>
  <c r="AO4077" i="18"/>
  <c r="AP4077" i="18" s="1"/>
  <c r="AO4078" i="18"/>
  <c r="AP4078" i="18" s="1"/>
  <c r="AO4079" i="18"/>
  <c r="AP4079" i="18" s="1"/>
  <c r="AO4080" i="18"/>
  <c r="AP4080" i="18" s="1"/>
  <c r="AO4081" i="18"/>
  <c r="AP4081" i="18" s="1"/>
  <c r="AO4082" i="18"/>
  <c r="AP4082" i="18" s="1"/>
  <c r="AO4083" i="18"/>
  <c r="AP4083" i="18" s="1"/>
  <c r="AO4084" i="18"/>
  <c r="AP4084" i="18" s="1"/>
  <c r="AO4085" i="18"/>
  <c r="AP4085" i="18" s="1"/>
  <c r="AO4086" i="18"/>
  <c r="AP4086" i="18" s="1"/>
  <c r="AO4087" i="18"/>
  <c r="AP4087" i="18" s="1"/>
  <c r="AO4088" i="18"/>
  <c r="AP4088" i="18" s="1"/>
  <c r="AO4089" i="18"/>
  <c r="AP4089" i="18" s="1"/>
  <c r="AO4090" i="18"/>
  <c r="AP4090" i="18" s="1"/>
  <c r="AO4091" i="18"/>
  <c r="AP4091" i="18" s="1"/>
  <c r="AO4092" i="18"/>
  <c r="AP4092" i="18" s="1"/>
  <c r="AO4093" i="18"/>
  <c r="AP4093" i="18" s="1"/>
  <c r="AO4094" i="18"/>
  <c r="AP4094" i="18" s="1"/>
  <c r="AO4095" i="18"/>
  <c r="AP4095" i="18" s="1"/>
  <c r="AO4096" i="18"/>
  <c r="AP4096" i="18" s="1"/>
  <c r="AO4097" i="18"/>
  <c r="AP4097" i="18" s="1"/>
  <c r="AO4098" i="18"/>
  <c r="AP4098" i="18" s="1"/>
  <c r="AO4099" i="18"/>
  <c r="AP4099" i="18" s="1"/>
  <c r="AO4100" i="18"/>
  <c r="AP4100" i="18" s="1"/>
  <c r="AO4101" i="18"/>
  <c r="AP4101" i="18" s="1"/>
  <c r="AO4102" i="18"/>
  <c r="AP4102" i="18" s="1"/>
  <c r="AO4103" i="18"/>
  <c r="AP4103" i="18" s="1"/>
  <c r="AO4104" i="18"/>
  <c r="AP4104" i="18" s="1"/>
  <c r="AO4105" i="18"/>
  <c r="AP4105" i="18" s="1"/>
  <c r="AO4106" i="18"/>
  <c r="AP4106" i="18" s="1"/>
  <c r="AO4107" i="18"/>
  <c r="AP4107" i="18" s="1"/>
  <c r="AO4108" i="18"/>
  <c r="AP4108" i="18" s="1"/>
  <c r="AO4109" i="18"/>
  <c r="AP4109" i="18" s="1"/>
  <c r="AO4110" i="18"/>
  <c r="AP4110" i="18" s="1"/>
  <c r="AO4111" i="18"/>
  <c r="AP4111" i="18" s="1"/>
  <c r="AO4112" i="18"/>
  <c r="AP4112" i="18" s="1"/>
  <c r="AO4113" i="18"/>
  <c r="AP4113" i="18" s="1"/>
  <c r="AO4114" i="18"/>
  <c r="AP4114" i="18" s="1"/>
  <c r="AO4115" i="18"/>
  <c r="AP4115" i="18" s="1"/>
  <c r="AO4116" i="18"/>
  <c r="AP4116" i="18" s="1"/>
  <c r="AO4117" i="18"/>
  <c r="AP4117" i="18" s="1"/>
  <c r="AO4118" i="18"/>
  <c r="AP4118" i="18" s="1"/>
  <c r="AO4119" i="18"/>
  <c r="AP4119" i="18" s="1"/>
  <c r="AO4120" i="18"/>
  <c r="AP4120" i="18" s="1"/>
  <c r="AO4121" i="18"/>
  <c r="AP4121" i="18" s="1"/>
  <c r="AO4122" i="18"/>
  <c r="AP4122" i="18" s="1"/>
  <c r="AO4123" i="18"/>
  <c r="AP4123" i="18" s="1"/>
  <c r="AO4124" i="18"/>
  <c r="AP4124" i="18" s="1"/>
  <c r="AO4125" i="18"/>
  <c r="AP4125" i="18" s="1"/>
  <c r="AO4126" i="18"/>
  <c r="AP4126" i="18" s="1"/>
  <c r="AO4127" i="18"/>
  <c r="AP4127" i="18" s="1"/>
  <c r="AO4128" i="18"/>
  <c r="AP4128" i="18" s="1"/>
  <c r="AO4129" i="18"/>
  <c r="AP4129" i="18" s="1"/>
  <c r="AO4130" i="18"/>
  <c r="AP4130" i="18" s="1"/>
  <c r="AO4131" i="18"/>
  <c r="AP4131" i="18" s="1"/>
  <c r="AO4132" i="18"/>
  <c r="AP4132" i="18" s="1"/>
  <c r="AO4133" i="18"/>
  <c r="AP4133" i="18" s="1"/>
  <c r="AO4134" i="18"/>
  <c r="AP4134" i="18" s="1"/>
  <c r="AO4135" i="18"/>
  <c r="AP4135" i="18" s="1"/>
  <c r="AO4136" i="18"/>
  <c r="AP4136" i="18" s="1"/>
  <c r="AO4137" i="18"/>
  <c r="AP4137" i="18" s="1"/>
  <c r="AO4138" i="18"/>
  <c r="AP4138" i="18" s="1"/>
  <c r="AO4139" i="18"/>
  <c r="AP4139" i="18" s="1"/>
  <c r="AO4140" i="18"/>
  <c r="AP4140" i="18" s="1"/>
  <c r="AO4141" i="18"/>
  <c r="AP4141" i="18" s="1"/>
  <c r="AO4142" i="18"/>
  <c r="AP4142" i="18" s="1"/>
  <c r="AO4143" i="18"/>
  <c r="AP4143" i="18" s="1"/>
  <c r="AO4144" i="18"/>
  <c r="AP4144" i="18" s="1"/>
  <c r="AO4145" i="18"/>
  <c r="AP4145" i="18" s="1"/>
  <c r="AO4146" i="18"/>
  <c r="AP4146" i="18" s="1"/>
  <c r="AO4147" i="18"/>
  <c r="AP4147" i="18" s="1"/>
  <c r="AO4148" i="18"/>
  <c r="AP4148" i="18" s="1"/>
  <c r="AO4149" i="18"/>
  <c r="AP4149" i="18" s="1"/>
  <c r="AO4150" i="18"/>
  <c r="AP4150" i="18" s="1"/>
  <c r="AO4151" i="18"/>
  <c r="AP4151" i="18" s="1"/>
  <c r="AO4152" i="18"/>
  <c r="AP4152" i="18" s="1"/>
  <c r="AO4153" i="18"/>
  <c r="AP4153" i="18" s="1"/>
  <c r="AO4154" i="18"/>
  <c r="AP4154" i="18" s="1"/>
  <c r="AO4155" i="18"/>
  <c r="AP4155" i="18" s="1"/>
  <c r="AO4156" i="18"/>
  <c r="AP4156" i="18" s="1"/>
  <c r="AO4157" i="18"/>
  <c r="AP4157" i="18" s="1"/>
  <c r="AO4158" i="18"/>
  <c r="AP4158" i="18" s="1"/>
  <c r="AO4159" i="18"/>
  <c r="AP4159" i="18" s="1"/>
  <c r="AO4160" i="18"/>
  <c r="AP4160" i="18" s="1"/>
  <c r="AO4161" i="18"/>
  <c r="AP4161" i="18" s="1"/>
  <c r="AO4162" i="18"/>
  <c r="AP4162" i="18" s="1"/>
  <c r="AO4163" i="18"/>
  <c r="AP4163" i="18" s="1"/>
  <c r="AO4164" i="18"/>
  <c r="AP4164" i="18" s="1"/>
  <c r="AO4165" i="18"/>
  <c r="AP4165" i="18" s="1"/>
  <c r="AO4166" i="18"/>
  <c r="AP4166" i="18" s="1"/>
  <c r="AO4167" i="18"/>
  <c r="AP4167" i="18" s="1"/>
  <c r="AO4168" i="18"/>
  <c r="AP4168" i="18" s="1"/>
  <c r="AO4169" i="18"/>
  <c r="AP4169" i="18" s="1"/>
  <c r="AO4170" i="18"/>
  <c r="AP4170" i="18" s="1"/>
  <c r="AO4171" i="18"/>
  <c r="AP4171" i="18" s="1"/>
  <c r="AO4172" i="18"/>
  <c r="AP4172" i="18" s="1"/>
  <c r="AO4173" i="18"/>
  <c r="AP4173" i="18" s="1"/>
  <c r="AO4174" i="18"/>
  <c r="AP4174" i="18" s="1"/>
  <c r="AO4175" i="18"/>
  <c r="AP4175" i="18" s="1"/>
  <c r="AO4176" i="18"/>
  <c r="AP4176" i="18" s="1"/>
  <c r="AO4177" i="18"/>
  <c r="AP4177" i="18" s="1"/>
  <c r="AO4178" i="18"/>
  <c r="AP4178" i="18" s="1"/>
  <c r="AO4179" i="18"/>
  <c r="AP4179" i="18" s="1"/>
  <c r="AO4180" i="18"/>
  <c r="AP4180" i="18" s="1"/>
  <c r="AO4181" i="18"/>
  <c r="AP4181" i="18" s="1"/>
  <c r="AO4182" i="18"/>
  <c r="AP4182" i="18" s="1"/>
  <c r="AO4183" i="18"/>
  <c r="AP4183" i="18" s="1"/>
  <c r="AO4184" i="18"/>
  <c r="AP4184" i="18" s="1"/>
  <c r="AO4185" i="18"/>
  <c r="AP4185" i="18" s="1"/>
  <c r="AO4186" i="18"/>
  <c r="AP4186" i="18" s="1"/>
  <c r="AO4187" i="18"/>
  <c r="AP4187" i="18" s="1"/>
  <c r="AO4188" i="18"/>
  <c r="AP4188" i="18" s="1"/>
  <c r="AO4189" i="18"/>
  <c r="AP4189" i="18" s="1"/>
  <c r="AO4190" i="18"/>
  <c r="AP4190" i="18" s="1"/>
  <c r="AO4191" i="18"/>
  <c r="AP4191" i="18" s="1"/>
  <c r="AO4192" i="18"/>
  <c r="AP4192" i="18" s="1"/>
  <c r="AO4193" i="18"/>
  <c r="AP4193" i="18" s="1"/>
  <c r="AO4194" i="18"/>
  <c r="AP4194" i="18" s="1"/>
  <c r="AO4195" i="18"/>
  <c r="AP4195" i="18" s="1"/>
  <c r="AO4196" i="18"/>
  <c r="AP4196" i="18" s="1"/>
  <c r="AO4197" i="18"/>
  <c r="AP4197" i="18" s="1"/>
  <c r="AO4198" i="18"/>
  <c r="AP4198" i="18" s="1"/>
  <c r="AO4199" i="18"/>
  <c r="AP4199" i="18" s="1"/>
  <c r="AO4200" i="18"/>
  <c r="AP4200" i="18" s="1"/>
  <c r="AO4201" i="18"/>
  <c r="AP4201" i="18" s="1"/>
  <c r="AO4202" i="18"/>
  <c r="AP4202" i="18" s="1"/>
  <c r="AO4203" i="18"/>
  <c r="AP4203" i="18" s="1"/>
  <c r="AO4204" i="18"/>
  <c r="AP4204" i="18" s="1"/>
  <c r="AO4205" i="18"/>
  <c r="AP4205" i="18" s="1"/>
  <c r="AO4206" i="18"/>
  <c r="AP4206" i="18" s="1"/>
  <c r="AO4207" i="18"/>
  <c r="AP4207" i="18" s="1"/>
  <c r="AO4208" i="18"/>
  <c r="AP4208" i="18" s="1"/>
  <c r="AO4209" i="18"/>
  <c r="AP4209" i="18" s="1"/>
  <c r="AO4210" i="18"/>
  <c r="AP4210" i="18" s="1"/>
  <c r="AO4211" i="18"/>
  <c r="AP4211" i="18" s="1"/>
  <c r="AO4212" i="18"/>
  <c r="AP4212" i="18" s="1"/>
  <c r="AO4213" i="18"/>
  <c r="AP4213" i="18" s="1"/>
  <c r="AO4214" i="18"/>
  <c r="AP4214" i="18" s="1"/>
  <c r="AO4215" i="18"/>
  <c r="AP4215" i="18" s="1"/>
  <c r="AO4216" i="18"/>
  <c r="AP4216" i="18" s="1"/>
  <c r="AO4217" i="18"/>
  <c r="AP4217" i="18" s="1"/>
  <c r="AO4218" i="18"/>
  <c r="AP4218" i="18" s="1"/>
  <c r="AO4219" i="18"/>
  <c r="AP4219" i="18" s="1"/>
  <c r="AO4220" i="18"/>
  <c r="AP4220" i="18" s="1"/>
  <c r="AO4221" i="18"/>
  <c r="AP4221" i="18" s="1"/>
  <c r="AO4222" i="18"/>
  <c r="AP4222" i="18" s="1"/>
  <c r="AO4223" i="18"/>
  <c r="AP4223" i="18" s="1"/>
  <c r="AO4224" i="18"/>
  <c r="AP4224" i="18" s="1"/>
  <c r="AO4225" i="18"/>
  <c r="AP4225" i="18" s="1"/>
  <c r="AO4226" i="18"/>
  <c r="AP4226" i="18" s="1"/>
  <c r="AO4227" i="18"/>
  <c r="AP4227" i="18" s="1"/>
  <c r="AO4228" i="18"/>
  <c r="AP4228" i="18" s="1"/>
  <c r="AO4229" i="18"/>
  <c r="AP4229" i="18" s="1"/>
  <c r="AO4230" i="18"/>
  <c r="AP4230" i="18" s="1"/>
  <c r="AO4231" i="18"/>
  <c r="AP4231" i="18" s="1"/>
  <c r="AO4232" i="18"/>
  <c r="AP4232" i="18" s="1"/>
  <c r="AO4233" i="18"/>
  <c r="AP4233" i="18" s="1"/>
  <c r="AO4234" i="18"/>
  <c r="AP4234" i="18" s="1"/>
  <c r="AO4235" i="18"/>
  <c r="AP4235" i="18" s="1"/>
  <c r="AO4236" i="18"/>
  <c r="AP4236" i="18" s="1"/>
  <c r="AO4237" i="18"/>
  <c r="AP4237" i="18" s="1"/>
  <c r="AO4238" i="18"/>
  <c r="AP4238" i="18" s="1"/>
  <c r="AO4239" i="18"/>
  <c r="AP4239" i="18" s="1"/>
  <c r="AO4240" i="18"/>
  <c r="AP4240" i="18" s="1"/>
  <c r="AO4241" i="18"/>
  <c r="AP4241" i="18" s="1"/>
  <c r="AO4242" i="18"/>
  <c r="AP4242" i="18" s="1"/>
  <c r="AO4243" i="18"/>
  <c r="AP4243" i="18" s="1"/>
  <c r="AO4244" i="18"/>
  <c r="AP4244" i="18" s="1"/>
  <c r="AO4245" i="18"/>
  <c r="AP4245" i="18" s="1"/>
  <c r="AO4246" i="18"/>
  <c r="AP4246" i="18" s="1"/>
  <c r="AO4247" i="18"/>
  <c r="AP4247" i="18" s="1"/>
  <c r="AO4248" i="18"/>
  <c r="AP4248" i="18" s="1"/>
  <c r="AO4249" i="18"/>
  <c r="AP4249" i="18" s="1"/>
  <c r="AO4250" i="18"/>
  <c r="AP4250" i="18" s="1"/>
  <c r="AO4251" i="18"/>
  <c r="AP4251" i="18" s="1"/>
  <c r="AO4252" i="18"/>
  <c r="AP4252" i="18" s="1"/>
  <c r="AO4253" i="18"/>
  <c r="AP4253" i="18" s="1"/>
  <c r="AO4254" i="18"/>
  <c r="AP4254" i="18" s="1"/>
  <c r="AO4255" i="18"/>
  <c r="AP4255" i="18" s="1"/>
  <c r="AO4256" i="18"/>
  <c r="AP4256" i="18" s="1"/>
  <c r="AO4257" i="18"/>
  <c r="AP4257" i="18" s="1"/>
  <c r="AO4258" i="18"/>
  <c r="AP4258" i="18" s="1"/>
  <c r="AO4259" i="18"/>
  <c r="AP4259" i="18" s="1"/>
  <c r="AO4260" i="18"/>
  <c r="AP4260" i="18" s="1"/>
  <c r="AO4261" i="18"/>
  <c r="AP4261" i="18" s="1"/>
  <c r="AO4262" i="18"/>
  <c r="AP4262" i="18" s="1"/>
  <c r="AO4263" i="18"/>
  <c r="AP4263" i="18" s="1"/>
  <c r="AO4264" i="18"/>
  <c r="AP4264" i="18" s="1"/>
  <c r="AO4265" i="18"/>
  <c r="AP4265" i="18" s="1"/>
  <c r="AO4266" i="18"/>
  <c r="AP4266" i="18" s="1"/>
  <c r="AO4267" i="18"/>
  <c r="AP4267" i="18" s="1"/>
  <c r="AO4268" i="18"/>
  <c r="AP4268" i="18" s="1"/>
  <c r="AO4269" i="18"/>
  <c r="AP4269" i="18" s="1"/>
  <c r="AO4270" i="18"/>
  <c r="AP4270" i="18" s="1"/>
  <c r="AO4271" i="18"/>
  <c r="AP4271" i="18" s="1"/>
  <c r="AO4272" i="18"/>
  <c r="AP4272" i="18" s="1"/>
  <c r="AO4273" i="18"/>
  <c r="AP4273" i="18" s="1"/>
  <c r="AO4274" i="18"/>
  <c r="AP4274" i="18" s="1"/>
  <c r="AO4275" i="18"/>
  <c r="AP4275" i="18" s="1"/>
  <c r="AO4276" i="18"/>
  <c r="AP4276" i="18" s="1"/>
  <c r="AO4277" i="18"/>
  <c r="AP4277" i="18" s="1"/>
  <c r="AO4278" i="18"/>
  <c r="AP4278" i="18" s="1"/>
  <c r="AO4279" i="18"/>
  <c r="AP4279" i="18" s="1"/>
  <c r="AO4280" i="18"/>
  <c r="AP4280" i="18" s="1"/>
  <c r="AO4281" i="18"/>
  <c r="AP4281" i="18" s="1"/>
  <c r="AO4282" i="18"/>
  <c r="AP4282" i="18" s="1"/>
  <c r="AO4283" i="18"/>
  <c r="AP4283" i="18" s="1"/>
  <c r="AO4284" i="18"/>
  <c r="AP4284" i="18" s="1"/>
  <c r="AO4285" i="18"/>
  <c r="AP4285" i="18" s="1"/>
  <c r="AO4286" i="18"/>
  <c r="AP4286" i="18" s="1"/>
  <c r="AO4287" i="18"/>
  <c r="AP4287" i="18" s="1"/>
  <c r="AO4288" i="18"/>
  <c r="AP4288" i="18" s="1"/>
  <c r="AO4289" i="18"/>
  <c r="AP4289" i="18" s="1"/>
  <c r="AO4290" i="18"/>
  <c r="AP4290" i="18" s="1"/>
  <c r="AO4291" i="18"/>
  <c r="AP4291" i="18" s="1"/>
  <c r="AO4292" i="18"/>
  <c r="AP4292" i="18" s="1"/>
  <c r="AO4293" i="18"/>
  <c r="AP4293" i="18" s="1"/>
  <c r="AO4294" i="18"/>
  <c r="AP4294" i="18" s="1"/>
  <c r="AO4295" i="18"/>
  <c r="AP4295" i="18" s="1"/>
  <c r="AO4296" i="18"/>
  <c r="AP4296" i="18" s="1"/>
  <c r="AO4297" i="18"/>
  <c r="AP4297" i="18" s="1"/>
  <c r="AO4298" i="18"/>
  <c r="AP4298" i="18" s="1"/>
  <c r="AO4299" i="18"/>
  <c r="AP4299" i="18" s="1"/>
  <c r="AO4300" i="18"/>
  <c r="AP4300" i="18" s="1"/>
  <c r="AO4301" i="18"/>
  <c r="AP4301" i="18" s="1"/>
  <c r="AO4302" i="18"/>
  <c r="AP4302" i="18" s="1"/>
  <c r="AO4303" i="18"/>
  <c r="AP4303" i="18" s="1"/>
  <c r="AO4304" i="18"/>
  <c r="AP4304" i="18" s="1"/>
  <c r="AO4305" i="18"/>
  <c r="AP4305" i="18" s="1"/>
  <c r="AO4306" i="18"/>
  <c r="AP4306" i="18" s="1"/>
  <c r="AO4307" i="18"/>
  <c r="AP4307" i="18" s="1"/>
  <c r="AO4308" i="18"/>
  <c r="AP4308" i="18" s="1"/>
  <c r="AO4309" i="18"/>
  <c r="AP4309" i="18" s="1"/>
  <c r="AO4310" i="18"/>
  <c r="AP4310" i="18" s="1"/>
  <c r="AO4311" i="18"/>
  <c r="AP4311" i="18" s="1"/>
  <c r="AO4312" i="18"/>
  <c r="AP4312" i="18" s="1"/>
  <c r="AO4313" i="18"/>
  <c r="AP4313" i="18" s="1"/>
  <c r="AO4314" i="18"/>
  <c r="AP4314" i="18" s="1"/>
  <c r="AO4315" i="18"/>
  <c r="AP4315" i="18" s="1"/>
  <c r="AO4316" i="18"/>
  <c r="AP4316" i="18" s="1"/>
  <c r="AO4317" i="18"/>
  <c r="AP4317" i="18" s="1"/>
  <c r="AO4318" i="18"/>
  <c r="AP4318" i="18" s="1"/>
  <c r="AO4319" i="18"/>
  <c r="AP4319" i="18" s="1"/>
  <c r="AO4320" i="18"/>
  <c r="AP4320" i="18" s="1"/>
  <c r="AO4321" i="18"/>
  <c r="AP4321" i="18" s="1"/>
  <c r="AO4322" i="18"/>
  <c r="AP4322" i="18" s="1"/>
  <c r="AO4323" i="18"/>
  <c r="AP4323" i="18" s="1"/>
  <c r="AO4324" i="18"/>
  <c r="AP4324" i="18" s="1"/>
  <c r="AO4325" i="18"/>
  <c r="AP4325" i="18" s="1"/>
  <c r="AO4326" i="18"/>
  <c r="AP4326" i="18" s="1"/>
  <c r="AO4327" i="18"/>
  <c r="AP4327" i="18" s="1"/>
  <c r="AO4328" i="18"/>
  <c r="AP4328" i="18" s="1"/>
  <c r="AO4329" i="18"/>
  <c r="AP4329" i="18" s="1"/>
  <c r="AO4330" i="18"/>
  <c r="AP4330" i="18" s="1"/>
  <c r="AO4331" i="18"/>
  <c r="AP4331" i="18" s="1"/>
  <c r="AO4332" i="18"/>
  <c r="AP4332" i="18" s="1"/>
  <c r="AO4333" i="18"/>
  <c r="AP4333" i="18" s="1"/>
  <c r="AO4334" i="18"/>
  <c r="AP4334" i="18" s="1"/>
  <c r="AO4335" i="18"/>
  <c r="AP4335" i="18" s="1"/>
  <c r="AO4336" i="18"/>
  <c r="AP4336" i="18" s="1"/>
  <c r="AO4337" i="18"/>
  <c r="AP4337" i="18" s="1"/>
  <c r="AO4338" i="18"/>
  <c r="AP4338" i="18" s="1"/>
  <c r="AO4339" i="18"/>
  <c r="AP4339" i="18" s="1"/>
  <c r="AO4340" i="18"/>
  <c r="AP4340" i="18" s="1"/>
  <c r="AO4341" i="18"/>
  <c r="AP4341" i="18" s="1"/>
  <c r="AO4342" i="18"/>
  <c r="AP4342" i="18" s="1"/>
  <c r="AO4343" i="18"/>
  <c r="AP4343" i="18" s="1"/>
  <c r="AO4344" i="18"/>
  <c r="AP4344" i="18" s="1"/>
  <c r="AO4345" i="18"/>
  <c r="AP4345" i="18" s="1"/>
  <c r="AO4346" i="18"/>
  <c r="AP4346" i="18" s="1"/>
  <c r="AO4347" i="18"/>
  <c r="AP4347" i="18" s="1"/>
  <c r="AO4348" i="18"/>
  <c r="AP4348" i="18" s="1"/>
  <c r="AO4349" i="18"/>
  <c r="AP4349" i="18" s="1"/>
  <c r="AO4350" i="18"/>
  <c r="AP4350" i="18" s="1"/>
  <c r="AO4351" i="18"/>
  <c r="AP4351" i="18" s="1"/>
  <c r="AO4352" i="18"/>
  <c r="AP4352" i="18" s="1"/>
  <c r="AO4353" i="18"/>
  <c r="AP4353" i="18" s="1"/>
  <c r="AO4354" i="18"/>
  <c r="AP4354" i="18" s="1"/>
  <c r="AO4355" i="18"/>
  <c r="AP4355" i="18" s="1"/>
  <c r="AO4356" i="18"/>
  <c r="AP4356" i="18" s="1"/>
  <c r="AO4357" i="18"/>
  <c r="AP4357" i="18" s="1"/>
  <c r="AO4358" i="18"/>
  <c r="AP4358" i="18" s="1"/>
  <c r="AO4359" i="18"/>
  <c r="AP4359" i="18" s="1"/>
  <c r="AO4360" i="18"/>
  <c r="AP4360" i="18" s="1"/>
  <c r="AO4361" i="18"/>
  <c r="AP4361" i="18" s="1"/>
  <c r="AO4362" i="18"/>
  <c r="AP4362" i="18" s="1"/>
  <c r="AO4363" i="18"/>
  <c r="AP4363" i="18" s="1"/>
  <c r="AO4364" i="18"/>
  <c r="AP4364" i="18" s="1"/>
  <c r="AO4365" i="18"/>
  <c r="AP4365" i="18" s="1"/>
  <c r="AO4366" i="18"/>
  <c r="AP4366" i="18" s="1"/>
  <c r="AO4367" i="18"/>
  <c r="AP4367" i="18" s="1"/>
  <c r="AO4368" i="18"/>
  <c r="AP4368" i="18" s="1"/>
  <c r="AO4369" i="18"/>
  <c r="AP4369" i="18" s="1"/>
  <c r="AO4370" i="18"/>
  <c r="AP4370" i="18" s="1"/>
  <c r="AO4371" i="18"/>
  <c r="AP4371" i="18" s="1"/>
  <c r="AO4372" i="18"/>
  <c r="AP4372" i="18" s="1"/>
  <c r="AO4373" i="18"/>
  <c r="AP4373" i="18" s="1"/>
  <c r="AO4374" i="18"/>
  <c r="AP4374" i="18" s="1"/>
  <c r="AO4375" i="18"/>
  <c r="AP4375" i="18" s="1"/>
  <c r="AO4376" i="18"/>
  <c r="AP4376" i="18" s="1"/>
  <c r="AO4377" i="18"/>
  <c r="AP4377" i="18" s="1"/>
  <c r="AO4378" i="18"/>
  <c r="AP4378" i="18" s="1"/>
  <c r="AO4379" i="18"/>
  <c r="AP4379" i="18" s="1"/>
  <c r="AO4380" i="18"/>
  <c r="AP4380" i="18" s="1"/>
  <c r="AO4381" i="18"/>
  <c r="AP4381" i="18" s="1"/>
  <c r="AO4382" i="18"/>
  <c r="AP4382" i="18" s="1"/>
  <c r="AO4383" i="18"/>
  <c r="AP4383" i="18" s="1"/>
  <c r="AO4384" i="18"/>
  <c r="AP4384" i="18" s="1"/>
  <c r="AO4385" i="18"/>
  <c r="AP4385" i="18" s="1"/>
  <c r="AO4386" i="18"/>
  <c r="AP4386" i="18" s="1"/>
  <c r="AO4387" i="18"/>
  <c r="AP4387" i="18" s="1"/>
  <c r="AO4388" i="18"/>
  <c r="AP4388" i="18" s="1"/>
  <c r="AO4389" i="18"/>
  <c r="AP4389" i="18" s="1"/>
  <c r="AO4390" i="18"/>
  <c r="AP4390" i="18" s="1"/>
  <c r="AO4391" i="18"/>
  <c r="AP4391" i="18" s="1"/>
  <c r="AO4392" i="18"/>
  <c r="AP4392" i="18" s="1"/>
  <c r="AO4393" i="18"/>
  <c r="AP4393" i="18" s="1"/>
  <c r="AO4394" i="18"/>
  <c r="AP4394" i="18" s="1"/>
  <c r="AO4395" i="18"/>
  <c r="AP4395" i="18" s="1"/>
  <c r="AO4396" i="18"/>
  <c r="AP4396" i="18" s="1"/>
  <c r="AO4397" i="18"/>
  <c r="AP4397" i="18" s="1"/>
  <c r="AO4398" i="18"/>
  <c r="AP4398" i="18" s="1"/>
  <c r="AO4399" i="18"/>
  <c r="AP4399" i="18" s="1"/>
  <c r="AO4400" i="18"/>
  <c r="AP4400" i="18" s="1"/>
  <c r="AO4401" i="18"/>
  <c r="AP4401" i="18" s="1"/>
  <c r="AO4402" i="18"/>
  <c r="AP4402" i="18" s="1"/>
  <c r="AO4403" i="18"/>
  <c r="AP4403" i="18" s="1"/>
  <c r="AO4404" i="18"/>
  <c r="AP4404" i="18" s="1"/>
  <c r="AO4405" i="18"/>
  <c r="AP4405" i="18" s="1"/>
  <c r="AO4406" i="18"/>
  <c r="AP4406" i="18" s="1"/>
  <c r="AO4407" i="18"/>
  <c r="AP4407" i="18" s="1"/>
  <c r="AO4408" i="18"/>
  <c r="AP4408" i="18" s="1"/>
  <c r="AO4409" i="18"/>
  <c r="AP4409" i="18" s="1"/>
  <c r="AO4410" i="18"/>
  <c r="AP4410" i="18" s="1"/>
  <c r="AO4411" i="18"/>
  <c r="AP4411" i="18" s="1"/>
  <c r="AO4412" i="18"/>
  <c r="AP4412" i="18" s="1"/>
  <c r="AO4413" i="18"/>
  <c r="AP4413" i="18" s="1"/>
  <c r="AO4414" i="18"/>
  <c r="AP4414" i="18" s="1"/>
  <c r="AO4415" i="18"/>
  <c r="AP4415" i="18" s="1"/>
  <c r="AO4416" i="18"/>
  <c r="AP4416" i="18" s="1"/>
  <c r="AO4417" i="18"/>
  <c r="AP4417" i="18" s="1"/>
  <c r="AO4418" i="18"/>
  <c r="AP4418" i="18" s="1"/>
  <c r="AO4419" i="18"/>
  <c r="AP4419" i="18" s="1"/>
  <c r="AO4420" i="18"/>
  <c r="AP4420" i="18" s="1"/>
  <c r="AO4421" i="18"/>
  <c r="AP4421" i="18" s="1"/>
  <c r="AO4422" i="18"/>
  <c r="AP4422" i="18" s="1"/>
  <c r="AO4423" i="18"/>
  <c r="AP4423" i="18" s="1"/>
  <c r="AO4424" i="18"/>
  <c r="AP4424" i="18" s="1"/>
  <c r="AO4425" i="18"/>
  <c r="AP4425" i="18" s="1"/>
  <c r="AO4426" i="18"/>
  <c r="AP4426" i="18" s="1"/>
  <c r="AO4427" i="18"/>
  <c r="AP4427" i="18" s="1"/>
  <c r="AO4428" i="18"/>
  <c r="AP4428" i="18" s="1"/>
  <c r="AO4429" i="18"/>
  <c r="AP4429" i="18" s="1"/>
  <c r="AO4430" i="18"/>
  <c r="AP4430" i="18" s="1"/>
  <c r="AO4431" i="18"/>
  <c r="AP4431" i="18" s="1"/>
  <c r="AO4432" i="18"/>
  <c r="AP4432" i="18" s="1"/>
  <c r="AO4433" i="18"/>
  <c r="AP4433" i="18" s="1"/>
  <c r="AO4434" i="18"/>
  <c r="AP4434" i="18" s="1"/>
  <c r="AO4435" i="18"/>
  <c r="AP4435" i="18" s="1"/>
  <c r="AO4436" i="18"/>
  <c r="AP4436" i="18" s="1"/>
  <c r="AO4437" i="18"/>
  <c r="AP4437" i="18" s="1"/>
  <c r="AO4438" i="18"/>
  <c r="AP4438" i="18" s="1"/>
  <c r="AO4439" i="18"/>
  <c r="AP4439" i="18" s="1"/>
  <c r="AO4440" i="18"/>
  <c r="AP4440" i="18" s="1"/>
  <c r="AO4441" i="18"/>
  <c r="AP4441" i="18" s="1"/>
  <c r="AO4442" i="18"/>
  <c r="AP4442" i="18" s="1"/>
  <c r="AO4443" i="18"/>
  <c r="AP4443" i="18" s="1"/>
  <c r="AO4444" i="18"/>
  <c r="AP4444" i="18" s="1"/>
  <c r="AO4445" i="18"/>
  <c r="AP4445" i="18" s="1"/>
  <c r="AO4446" i="18"/>
  <c r="AP4446" i="18" s="1"/>
  <c r="AO4447" i="18"/>
  <c r="AP4447" i="18" s="1"/>
  <c r="AO4448" i="18"/>
  <c r="AP4448" i="18" s="1"/>
  <c r="AO4449" i="18"/>
  <c r="AP4449" i="18" s="1"/>
  <c r="AO4450" i="18"/>
  <c r="AP4450" i="18" s="1"/>
  <c r="AO4451" i="18"/>
  <c r="AP4451" i="18" s="1"/>
  <c r="AO4452" i="18"/>
  <c r="AP4452" i="18" s="1"/>
  <c r="AO4453" i="18"/>
  <c r="AP4453" i="18" s="1"/>
  <c r="AO4454" i="18"/>
  <c r="AP4454" i="18" s="1"/>
  <c r="AO4455" i="18"/>
  <c r="AP4455" i="18" s="1"/>
  <c r="AO4456" i="18"/>
  <c r="AP4456" i="18" s="1"/>
  <c r="AO4457" i="18"/>
  <c r="AP4457" i="18" s="1"/>
  <c r="AO4458" i="18"/>
  <c r="AP4458" i="18" s="1"/>
  <c r="AO4459" i="18"/>
  <c r="AP4459" i="18" s="1"/>
  <c r="AO4460" i="18"/>
  <c r="AP4460" i="18" s="1"/>
  <c r="AO4461" i="18"/>
  <c r="AP4461" i="18" s="1"/>
  <c r="AO4462" i="18"/>
  <c r="AP4462" i="18" s="1"/>
  <c r="AO4463" i="18"/>
  <c r="AP4463" i="18" s="1"/>
  <c r="AO4464" i="18"/>
  <c r="AP4464" i="18" s="1"/>
  <c r="AO4465" i="18"/>
  <c r="AP4465" i="18" s="1"/>
  <c r="AO4466" i="18"/>
  <c r="AP4466" i="18" s="1"/>
  <c r="AO4467" i="18"/>
  <c r="AP4467" i="18" s="1"/>
  <c r="AO4468" i="18"/>
  <c r="AP4468" i="18" s="1"/>
  <c r="AO4469" i="18"/>
  <c r="AP4469" i="18" s="1"/>
  <c r="AO4470" i="18"/>
  <c r="AP4470" i="18" s="1"/>
  <c r="AO4471" i="18"/>
  <c r="AP4471" i="18" s="1"/>
  <c r="AO4472" i="18"/>
  <c r="AP4472" i="18" s="1"/>
  <c r="AO4473" i="18"/>
  <c r="AP4473" i="18" s="1"/>
  <c r="AO4474" i="18"/>
  <c r="AP4474" i="18" s="1"/>
  <c r="AO4475" i="18"/>
  <c r="AP4475" i="18" s="1"/>
  <c r="AO4476" i="18"/>
  <c r="AP4476" i="18" s="1"/>
  <c r="AO4477" i="18"/>
  <c r="AP4477" i="18" s="1"/>
  <c r="AO4478" i="18"/>
  <c r="AP4478" i="18" s="1"/>
  <c r="AO4479" i="18"/>
  <c r="AP4479" i="18" s="1"/>
  <c r="AO4480" i="18"/>
  <c r="AP4480" i="18" s="1"/>
  <c r="AO4481" i="18"/>
  <c r="AP4481" i="18" s="1"/>
  <c r="AO4482" i="18"/>
  <c r="AP4482" i="18" s="1"/>
  <c r="AO4483" i="18"/>
  <c r="AP4483" i="18" s="1"/>
  <c r="AO4484" i="18"/>
  <c r="AP4484" i="18" s="1"/>
  <c r="AO4485" i="18"/>
  <c r="AP4485" i="18" s="1"/>
  <c r="AO4486" i="18"/>
  <c r="AP4486" i="18" s="1"/>
  <c r="AO4487" i="18"/>
  <c r="AP4487" i="18" s="1"/>
  <c r="AO4488" i="18"/>
  <c r="AP4488" i="18" s="1"/>
  <c r="AO4489" i="18"/>
  <c r="AP4489" i="18" s="1"/>
  <c r="AO4490" i="18"/>
  <c r="AP4490" i="18" s="1"/>
  <c r="AO4491" i="18"/>
  <c r="AP4491" i="18" s="1"/>
  <c r="AO4492" i="18"/>
  <c r="AP4492" i="18" s="1"/>
  <c r="AO4493" i="18"/>
  <c r="AP4493" i="18" s="1"/>
  <c r="AO4494" i="18"/>
  <c r="AP4494" i="18" s="1"/>
  <c r="AO4495" i="18"/>
  <c r="AP4495" i="18" s="1"/>
  <c r="AO4496" i="18"/>
  <c r="AP4496" i="18" s="1"/>
  <c r="AO4497" i="18"/>
  <c r="AP4497" i="18" s="1"/>
  <c r="AO4498" i="18"/>
  <c r="AP4498" i="18" s="1"/>
  <c r="AO4499" i="18"/>
  <c r="AP4499" i="18" s="1"/>
  <c r="AO4500" i="18"/>
  <c r="AP4500" i="18" s="1"/>
  <c r="AO4501" i="18"/>
  <c r="AP4501" i="18" s="1"/>
  <c r="AO4502" i="18"/>
  <c r="AP4502" i="18" s="1"/>
  <c r="AO4503" i="18"/>
  <c r="AP4503" i="18" s="1"/>
  <c r="AO4504" i="18"/>
  <c r="AP4504" i="18" s="1"/>
  <c r="AO4505" i="18"/>
  <c r="AP4505" i="18" s="1"/>
  <c r="AO4506" i="18"/>
  <c r="AP4506" i="18" s="1"/>
  <c r="AO4507" i="18"/>
  <c r="AP4507" i="18" s="1"/>
  <c r="AO4508" i="18"/>
  <c r="AP4508" i="18" s="1"/>
  <c r="AO4509" i="18"/>
  <c r="AP4509" i="18" s="1"/>
  <c r="AO4510" i="18"/>
  <c r="AP4510" i="18" s="1"/>
  <c r="AO4511" i="18"/>
  <c r="AP4511" i="18" s="1"/>
  <c r="AO4512" i="18"/>
  <c r="AP4512" i="18" s="1"/>
  <c r="AO4513" i="18"/>
  <c r="AP4513" i="18" s="1"/>
  <c r="AO4514" i="18"/>
  <c r="AP4514" i="18" s="1"/>
  <c r="AO4515" i="18"/>
  <c r="AP4515" i="18" s="1"/>
  <c r="AO4516" i="18"/>
  <c r="AP4516" i="18" s="1"/>
  <c r="AO4517" i="18"/>
  <c r="AP4517" i="18" s="1"/>
  <c r="AO4518" i="18"/>
  <c r="AP4518" i="18" s="1"/>
  <c r="AO4519" i="18"/>
  <c r="AP4519" i="18" s="1"/>
  <c r="AO4520" i="18"/>
  <c r="AP4520" i="18" s="1"/>
  <c r="AO4521" i="18"/>
  <c r="AP4521" i="18" s="1"/>
  <c r="AO4522" i="18"/>
  <c r="AP4522" i="18" s="1"/>
  <c r="AO4523" i="18"/>
  <c r="AP4523" i="18" s="1"/>
  <c r="AO4524" i="18"/>
  <c r="AP4524" i="18" s="1"/>
  <c r="AO4525" i="18"/>
  <c r="AP4525" i="18" s="1"/>
  <c r="AO4526" i="18"/>
  <c r="AP4526" i="18" s="1"/>
  <c r="AO4527" i="18"/>
  <c r="AP4527" i="18" s="1"/>
  <c r="AO4528" i="18"/>
  <c r="AP4528" i="18" s="1"/>
  <c r="AO4529" i="18"/>
  <c r="AP4529" i="18" s="1"/>
  <c r="AO4530" i="18"/>
  <c r="AP4530" i="18" s="1"/>
  <c r="AO4531" i="18"/>
  <c r="AP4531" i="18" s="1"/>
  <c r="AO4532" i="18"/>
  <c r="AP4532" i="18" s="1"/>
  <c r="AO4533" i="18"/>
  <c r="AP4533" i="18" s="1"/>
  <c r="AO4534" i="18"/>
  <c r="AP4534" i="18" s="1"/>
  <c r="AO4535" i="18"/>
  <c r="AP4535" i="18" s="1"/>
  <c r="AO4536" i="18"/>
  <c r="AP4536" i="18" s="1"/>
  <c r="AO4537" i="18"/>
  <c r="AP4537" i="18" s="1"/>
  <c r="AO4538" i="18"/>
  <c r="AP4538" i="18" s="1"/>
  <c r="AO4539" i="18"/>
  <c r="AP4539" i="18" s="1"/>
  <c r="AO4540" i="18"/>
  <c r="AP4540" i="18" s="1"/>
  <c r="AO4541" i="18"/>
  <c r="AP4541" i="18" s="1"/>
  <c r="AO4542" i="18"/>
  <c r="AP4542" i="18" s="1"/>
  <c r="AO4543" i="18"/>
  <c r="AP4543" i="18" s="1"/>
  <c r="AO4544" i="18"/>
  <c r="AP4544" i="18" s="1"/>
  <c r="AO4545" i="18"/>
  <c r="AP4545" i="18" s="1"/>
  <c r="AO4546" i="18"/>
  <c r="AP4546" i="18" s="1"/>
  <c r="AO4547" i="18"/>
  <c r="AP4547" i="18" s="1"/>
  <c r="AO4548" i="18"/>
  <c r="AP4548" i="18" s="1"/>
  <c r="AO4549" i="18"/>
  <c r="AP4549" i="18" s="1"/>
  <c r="AO4550" i="18"/>
  <c r="AP4550" i="18" s="1"/>
  <c r="AO4551" i="18"/>
  <c r="AP4551" i="18" s="1"/>
  <c r="AO4552" i="18"/>
  <c r="AP4552" i="18" s="1"/>
  <c r="AO4553" i="18"/>
  <c r="AP4553" i="18" s="1"/>
  <c r="AO4554" i="18"/>
  <c r="AP4554" i="18" s="1"/>
  <c r="AO4555" i="18"/>
  <c r="AP4555" i="18" s="1"/>
  <c r="AO4556" i="18"/>
  <c r="AP4556" i="18" s="1"/>
  <c r="AO4557" i="18"/>
  <c r="AP4557" i="18" s="1"/>
  <c r="AO4558" i="18"/>
  <c r="AP4558" i="18" s="1"/>
  <c r="AO4559" i="18"/>
  <c r="AP4559" i="18" s="1"/>
  <c r="AO4560" i="18"/>
  <c r="AP4560" i="18" s="1"/>
  <c r="AO4561" i="18"/>
  <c r="AP4561" i="18" s="1"/>
  <c r="AO4562" i="18"/>
  <c r="AP4562" i="18" s="1"/>
  <c r="AO4563" i="18"/>
  <c r="AP4563" i="18" s="1"/>
  <c r="AO4564" i="18"/>
  <c r="AP4564" i="18" s="1"/>
  <c r="AO4565" i="18"/>
  <c r="AP4565" i="18" s="1"/>
  <c r="AO4566" i="18"/>
  <c r="AP4566" i="18" s="1"/>
  <c r="AO4567" i="18"/>
  <c r="AP4567" i="18" s="1"/>
  <c r="AO4568" i="18"/>
  <c r="AP4568" i="18" s="1"/>
  <c r="AO4569" i="18"/>
  <c r="AP4569" i="18" s="1"/>
  <c r="AO4570" i="18"/>
  <c r="AP4570" i="18" s="1"/>
  <c r="AO4571" i="18"/>
  <c r="AP4571" i="18" s="1"/>
  <c r="AO4572" i="18"/>
  <c r="AP4572" i="18" s="1"/>
  <c r="AO4573" i="18"/>
  <c r="AP4573" i="18" s="1"/>
  <c r="AO4574" i="18"/>
  <c r="AP4574" i="18" s="1"/>
  <c r="AO4575" i="18"/>
  <c r="AP4575" i="18" s="1"/>
  <c r="AO4576" i="18"/>
  <c r="AP4576" i="18" s="1"/>
  <c r="AO4577" i="18"/>
  <c r="AP4577" i="18" s="1"/>
  <c r="AO4578" i="18"/>
  <c r="AP4578" i="18" s="1"/>
  <c r="AO4579" i="18"/>
  <c r="AP4579" i="18" s="1"/>
  <c r="AO4580" i="18"/>
  <c r="AP4580" i="18" s="1"/>
  <c r="AO4581" i="18"/>
  <c r="AP4581" i="18" s="1"/>
  <c r="AO4582" i="18"/>
  <c r="AP4582" i="18" s="1"/>
  <c r="AO4583" i="18"/>
  <c r="AP4583" i="18" s="1"/>
  <c r="AO4584" i="18"/>
  <c r="AP4584" i="18" s="1"/>
  <c r="AO4585" i="18"/>
  <c r="AP4585" i="18" s="1"/>
  <c r="AO4586" i="18"/>
  <c r="AP4586" i="18" s="1"/>
  <c r="AO4587" i="18"/>
  <c r="AP4587" i="18" s="1"/>
  <c r="AO4588" i="18"/>
  <c r="AP4588" i="18" s="1"/>
  <c r="AO4589" i="18"/>
  <c r="AP4589" i="18" s="1"/>
  <c r="AO4590" i="18"/>
  <c r="AP4590" i="18" s="1"/>
  <c r="AO4591" i="18"/>
  <c r="AP4591" i="18" s="1"/>
  <c r="AO4592" i="18"/>
  <c r="AP4592" i="18" s="1"/>
  <c r="AO4593" i="18"/>
  <c r="AP4593" i="18" s="1"/>
  <c r="AO4594" i="18"/>
  <c r="AP4594" i="18" s="1"/>
  <c r="AO4595" i="18"/>
  <c r="AP4595" i="18" s="1"/>
  <c r="AO4596" i="18"/>
  <c r="AP4596" i="18" s="1"/>
  <c r="AO4597" i="18"/>
  <c r="AP4597" i="18" s="1"/>
  <c r="AO4598" i="18"/>
  <c r="AP4598" i="18" s="1"/>
  <c r="AO4599" i="18"/>
  <c r="AP4599" i="18" s="1"/>
  <c r="AO4600" i="18"/>
  <c r="AP4600" i="18" s="1"/>
  <c r="AO4601" i="18"/>
  <c r="AP4601" i="18" s="1"/>
  <c r="AO4602" i="18"/>
  <c r="AP4602" i="18" s="1"/>
  <c r="AO4603" i="18"/>
  <c r="AP4603" i="18" s="1"/>
  <c r="AO4604" i="18"/>
  <c r="AP4604" i="18" s="1"/>
  <c r="AO4605" i="18"/>
  <c r="AP4605" i="18" s="1"/>
  <c r="AO4606" i="18"/>
  <c r="AP4606" i="18" s="1"/>
  <c r="AO4607" i="18"/>
  <c r="AP4607" i="18" s="1"/>
  <c r="AO4608" i="18"/>
  <c r="AP4608" i="18" s="1"/>
  <c r="AO4609" i="18"/>
  <c r="AP4609" i="18" s="1"/>
  <c r="AO4610" i="18"/>
  <c r="AP4610" i="18" s="1"/>
  <c r="AO4611" i="18"/>
  <c r="AP4611" i="18" s="1"/>
  <c r="AO4612" i="18"/>
  <c r="AP4612" i="18" s="1"/>
  <c r="AO4613" i="18"/>
  <c r="AP4613" i="18" s="1"/>
  <c r="AO4614" i="18"/>
  <c r="AP4614" i="18" s="1"/>
  <c r="AO4615" i="18"/>
  <c r="AP4615" i="18" s="1"/>
  <c r="AO4616" i="18"/>
  <c r="AP4616" i="18" s="1"/>
  <c r="AO4617" i="18"/>
  <c r="AP4617" i="18" s="1"/>
  <c r="AO4618" i="18"/>
  <c r="AP4618" i="18" s="1"/>
  <c r="AO4619" i="18"/>
  <c r="AP4619" i="18" s="1"/>
  <c r="AO4620" i="18"/>
  <c r="AP4620" i="18" s="1"/>
  <c r="AO4621" i="18"/>
  <c r="AP4621" i="18" s="1"/>
  <c r="AO4622" i="18"/>
  <c r="AP4622" i="18" s="1"/>
  <c r="AO4623" i="18"/>
  <c r="AP4623" i="18" s="1"/>
  <c r="AO4624" i="18"/>
  <c r="AP4624" i="18" s="1"/>
  <c r="AO4625" i="18"/>
  <c r="AP4625" i="18" s="1"/>
  <c r="AO4626" i="18"/>
  <c r="AP4626" i="18" s="1"/>
  <c r="AO4627" i="18"/>
  <c r="AP4627" i="18" s="1"/>
  <c r="AO4628" i="18"/>
  <c r="AP4628" i="18" s="1"/>
  <c r="AO4629" i="18"/>
  <c r="AP4629" i="18" s="1"/>
  <c r="AO4630" i="18"/>
  <c r="AP4630" i="18" s="1"/>
  <c r="AO4631" i="18"/>
  <c r="AP4631" i="18" s="1"/>
  <c r="AO4632" i="18"/>
  <c r="AP4632" i="18" s="1"/>
  <c r="AO4633" i="18"/>
  <c r="AP4633" i="18" s="1"/>
  <c r="AO4634" i="18"/>
  <c r="AP4634" i="18" s="1"/>
  <c r="AO4635" i="18"/>
  <c r="AP4635" i="18" s="1"/>
  <c r="AO4636" i="18"/>
  <c r="AP4636" i="18" s="1"/>
  <c r="AO4637" i="18"/>
  <c r="AP4637" i="18" s="1"/>
  <c r="AO4638" i="18"/>
  <c r="AP4638" i="18" s="1"/>
  <c r="AO4639" i="18"/>
  <c r="AP4639" i="18" s="1"/>
  <c r="AO4640" i="18"/>
  <c r="AP4640" i="18" s="1"/>
  <c r="AO4641" i="18"/>
  <c r="AP4641" i="18" s="1"/>
  <c r="AO4642" i="18"/>
  <c r="AP4642" i="18" s="1"/>
  <c r="AO4643" i="18"/>
  <c r="AP4643" i="18" s="1"/>
  <c r="AO4644" i="18"/>
  <c r="AP4644" i="18" s="1"/>
  <c r="AO4645" i="18"/>
  <c r="AP4645" i="18" s="1"/>
  <c r="AO4646" i="18"/>
  <c r="AP4646" i="18" s="1"/>
  <c r="AO4647" i="18"/>
  <c r="AP4647" i="18" s="1"/>
  <c r="AO4648" i="18"/>
  <c r="AP4648" i="18" s="1"/>
  <c r="AO4649" i="18"/>
  <c r="AP4649" i="18" s="1"/>
  <c r="AO4650" i="18"/>
  <c r="AP4650" i="18" s="1"/>
  <c r="AO4651" i="18"/>
  <c r="AP4651" i="18" s="1"/>
  <c r="AO4652" i="18"/>
  <c r="AP4652" i="18" s="1"/>
  <c r="AO4653" i="18"/>
  <c r="AP4653" i="18" s="1"/>
  <c r="AO4654" i="18"/>
  <c r="AP4654" i="18" s="1"/>
  <c r="AO4655" i="18"/>
  <c r="AP4655" i="18" s="1"/>
  <c r="AO4656" i="18"/>
  <c r="AP4656" i="18" s="1"/>
  <c r="AO4657" i="18"/>
  <c r="AP4657" i="18" s="1"/>
  <c r="AO4658" i="18"/>
  <c r="AP4658" i="18" s="1"/>
  <c r="AO4659" i="18"/>
  <c r="AP4659" i="18" s="1"/>
  <c r="AO4660" i="18"/>
  <c r="AP4660" i="18" s="1"/>
  <c r="AO4661" i="18"/>
  <c r="AP4661" i="18" s="1"/>
  <c r="AO4662" i="18"/>
  <c r="AP4662" i="18" s="1"/>
  <c r="AO4663" i="18"/>
  <c r="AP4663" i="18" s="1"/>
  <c r="AO4664" i="18"/>
  <c r="AP4664" i="18" s="1"/>
  <c r="AO4665" i="18"/>
  <c r="AP4665" i="18" s="1"/>
  <c r="AO4666" i="18"/>
  <c r="AP4666" i="18" s="1"/>
  <c r="AO4667" i="18"/>
  <c r="AP4667" i="18" s="1"/>
  <c r="AO4668" i="18"/>
  <c r="AP4668" i="18" s="1"/>
  <c r="AO4669" i="18"/>
  <c r="AP4669" i="18" s="1"/>
  <c r="AO4670" i="18"/>
  <c r="AP4670" i="18" s="1"/>
  <c r="AO4671" i="18"/>
  <c r="AP4671" i="18" s="1"/>
  <c r="AO4672" i="18"/>
  <c r="AP4672" i="18" s="1"/>
  <c r="AO4673" i="18"/>
  <c r="AP4673" i="18" s="1"/>
  <c r="AO4674" i="18"/>
  <c r="AP4674" i="18" s="1"/>
  <c r="AO4675" i="18"/>
  <c r="AP4675" i="18" s="1"/>
  <c r="AO4676" i="18"/>
  <c r="AP4676" i="18" s="1"/>
  <c r="AO4677" i="18"/>
  <c r="AP4677" i="18" s="1"/>
  <c r="AO4678" i="18"/>
  <c r="AP4678" i="18" s="1"/>
  <c r="AO4679" i="18"/>
  <c r="AP4679" i="18" s="1"/>
  <c r="AO4680" i="18"/>
  <c r="AP4680" i="18" s="1"/>
  <c r="AO4681" i="18"/>
  <c r="AP4681" i="18" s="1"/>
  <c r="AO4682" i="18"/>
  <c r="AP4682" i="18" s="1"/>
  <c r="AO4683" i="18"/>
  <c r="AP4683" i="18" s="1"/>
  <c r="AO4684" i="18"/>
  <c r="AP4684" i="18" s="1"/>
  <c r="AO4685" i="18"/>
  <c r="AP4685" i="18" s="1"/>
  <c r="AO4686" i="18"/>
  <c r="AP4686" i="18" s="1"/>
  <c r="AO4687" i="18"/>
  <c r="AP4687" i="18" s="1"/>
  <c r="AO4688" i="18"/>
  <c r="AP4688" i="18" s="1"/>
  <c r="AO4689" i="18"/>
  <c r="AP4689" i="18" s="1"/>
  <c r="AO4690" i="18"/>
  <c r="AP4690" i="18" s="1"/>
  <c r="AO4691" i="18"/>
  <c r="AP4691" i="18" s="1"/>
  <c r="AO4692" i="18"/>
  <c r="AP4692" i="18" s="1"/>
  <c r="AO4693" i="18"/>
  <c r="AP4693" i="18" s="1"/>
  <c r="AO4694" i="18"/>
  <c r="AP4694" i="18" s="1"/>
  <c r="AO4695" i="18"/>
  <c r="AP4695" i="18" s="1"/>
  <c r="AO4696" i="18"/>
  <c r="AP4696" i="18" s="1"/>
  <c r="AO4697" i="18"/>
  <c r="AP4697" i="18" s="1"/>
  <c r="AO4698" i="18"/>
  <c r="AP4698" i="18" s="1"/>
  <c r="AO4699" i="18"/>
  <c r="AP4699" i="18" s="1"/>
  <c r="AO4700" i="18"/>
  <c r="AP4700" i="18" s="1"/>
  <c r="AO4701" i="18"/>
  <c r="AP4701" i="18" s="1"/>
  <c r="AO4702" i="18"/>
  <c r="AP4702" i="18" s="1"/>
  <c r="AO4703" i="18"/>
  <c r="AP4703" i="18" s="1"/>
  <c r="AO4704" i="18"/>
  <c r="AP4704" i="18" s="1"/>
  <c r="AO4705" i="18"/>
  <c r="AP4705" i="18" s="1"/>
  <c r="AO4706" i="18"/>
  <c r="AP4706" i="18" s="1"/>
  <c r="AO4707" i="18"/>
  <c r="AP4707" i="18" s="1"/>
  <c r="AO4708" i="18"/>
  <c r="AP4708" i="18" s="1"/>
  <c r="AO4709" i="18"/>
  <c r="AP4709" i="18" s="1"/>
  <c r="AO4710" i="18"/>
  <c r="AP4710" i="18" s="1"/>
  <c r="AO4711" i="18"/>
  <c r="AP4711" i="18" s="1"/>
  <c r="AO4712" i="18"/>
  <c r="AP4712" i="18" s="1"/>
  <c r="AO4713" i="18"/>
  <c r="AP4713" i="18" s="1"/>
  <c r="AO4714" i="18"/>
  <c r="AP4714" i="18" s="1"/>
  <c r="AO4715" i="18"/>
  <c r="AP4715" i="18" s="1"/>
  <c r="AO4716" i="18"/>
  <c r="AP4716" i="18" s="1"/>
  <c r="AO4717" i="18"/>
  <c r="AP4717" i="18" s="1"/>
  <c r="AO4718" i="18"/>
  <c r="AP4718" i="18" s="1"/>
  <c r="AO4719" i="18"/>
  <c r="AP4719" i="18" s="1"/>
  <c r="AO4720" i="18"/>
  <c r="AP4720" i="18" s="1"/>
  <c r="AO4721" i="18"/>
  <c r="AP4721" i="18" s="1"/>
  <c r="AO4722" i="18"/>
  <c r="AP4722" i="18" s="1"/>
  <c r="AO4723" i="18"/>
  <c r="AP4723" i="18" s="1"/>
  <c r="AO4724" i="18"/>
  <c r="AP4724" i="18" s="1"/>
  <c r="AO4725" i="18"/>
  <c r="AP4725" i="18" s="1"/>
  <c r="AO4726" i="18"/>
  <c r="AP4726" i="18" s="1"/>
  <c r="AO4727" i="18"/>
  <c r="AP4727" i="18" s="1"/>
  <c r="AO4728" i="18"/>
  <c r="AP4728" i="18" s="1"/>
  <c r="AO4729" i="18"/>
  <c r="AP4729" i="18" s="1"/>
  <c r="AO4730" i="18"/>
  <c r="AP4730" i="18" s="1"/>
  <c r="AO4731" i="18"/>
  <c r="AP4731" i="18" s="1"/>
  <c r="AO4732" i="18"/>
  <c r="AP4732" i="18" s="1"/>
  <c r="AO4733" i="18"/>
  <c r="AP4733" i="18" s="1"/>
  <c r="AO4734" i="18"/>
  <c r="AP4734" i="18" s="1"/>
  <c r="AO4735" i="18"/>
  <c r="AP4735" i="18" s="1"/>
  <c r="AO4736" i="18"/>
  <c r="AP4736" i="18" s="1"/>
  <c r="AO4737" i="18"/>
  <c r="AP4737" i="18" s="1"/>
  <c r="AO4738" i="18"/>
  <c r="AP4738" i="18" s="1"/>
  <c r="AO4739" i="18"/>
  <c r="AP4739" i="18" s="1"/>
  <c r="AO4740" i="18"/>
  <c r="AP4740" i="18" s="1"/>
  <c r="AO4741" i="18"/>
  <c r="AP4741" i="18" s="1"/>
  <c r="AO4742" i="18"/>
  <c r="AP4742" i="18" s="1"/>
  <c r="AO4743" i="18"/>
  <c r="AP4743" i="18" s="1"/>
  <c r="AO4744" i="18"/>
  <c r="AP4744" i="18" s="1"/>
  <c r="AO4745" i="18"/>
  <c r="AP4745" i="18" s="1"/>
  <c r="AO4746" i="18"/>
  <c r="AP4746" i="18" s="1"/>
  <c r="AO4747" i="18"/>
  <c r="AP4747" i="18" s="1"/>
  <c r="AO4748" i="18"/>
  <c r="AP4748" i="18" s="1"/>
  <c r="AO4749" i="18"/>
  <c r="AP4749" i="18" s="1"/>
  <c r="AO4750" i="18"/>
  <c r="AP4750" i="18" s="1"/>
  <c r="AO4751" i="18"/>
  <c r="AP4751" i="18" s="1"/>
  <c r="AO4752" i="18"/>
  <c r="AP4752" i="18" s="1"/>
  <c r="AO4753" i="18"/>
  <c r="AP4753" i="18" s="1"/>
  <c r="AO4754" i="18"/>
  <c r="AP4754" i="18" s="1"/>
  <c r="AO4755" i="18"/>
  <c r="AP4755" i="18" s="1"/>
  <c r="AO4756" i="18"/>
  <c r="AP4756" i="18" s="1"/>
  <c r="AO4757" i="18"/>
  <c r="AP4757" i="18" s="1"/>
  <c r="AO4758" i="18"/>
  <c r="AP4758" i="18" s="1"/>
  <c r="AO4759" i="18"/>
  <c r="AP4759" i="18" s="1"/>
  <c r="AO4760" i="18"/>
  <c r="AP4760" i="18" s="1"/>
  <c r="AO4761" i="18"/>
  <c r="AP4761" i="18" s="1"/>
  <c r="AO4762" i="18"/>
  <c r="AP4762" i="18" s="1"/>
  <c r="AO4763" i="18"/>
  <c r="AP4763" i="18" s="1"/>
  <c r="AO4764" i="18"/>
  <c r="AP4764" i="18" s="1"/>
  <c r="AO4765" i="18"/>
  <c r="AP4765" i="18" s="1"/>
  <c r="AO4766" i="18"/>
  <c r="AP4766" i="18" s="1"/>
  <c r="AO4767" i="18"/>
  <c r="AP4767" i="18" s="1"/>
  <c r="AO4768" i="18"/>
  <c r="AP4768" i="18" s="1"/>
  <c r="AO4769" i="18"/>
  <c r="AP4769" i="18" s="1"/>
  <c r="AO4770" i="18"/>
  <c r="AP4770" i="18" s="1"/>
  <c r="AO4771" i="18"/>
  <c r="AP4771" i="18" s="1"/>
  <c r="AO4772" i="18"/>
  <c r="AP4772" i="18" s="1"/>
  <c r="AO4773" i="18"/>
  <c r="AP4773" i="18" s="1"/>
  <c r="AO4774" i="18"/>
  <c r="AP4774" i="18" s="1"/>
  <c r="AO4775" i="18"/>
  <c r="AP4775" i="18" s="1"/>
  <c r="AO4776" i="18"/>
  <c r="AP4776" i="18" s="1"/>
  <c r="AO4777" i="18"/>
  <c r="AP4777" i="18" s="1"/>
  <c r="AO4778" i="18"/>
  <c r="AP4778" i="18" s="1"/>
  <c r="AO4779" i="18"/>
  <c r="AP4779" i="18" s="1"/>
  <c r="AO4780" i="18"/>
  <c r="AP4780" i="18" s="1"/>
  <c r="AO4781" i="18"/>
  <c r="AP4781" i="18" s="1"/>
  <c r="AO4782" i="18"/>
  <c r="AP4782" i="18" s="1"/>
  <c r="AO4783" i="18"/>
  <c r="AP4783" i="18" s="1"/>
  <c r="AO4784" i="18"/>
  <c r="AP4784" i="18" s="1"/>
  <c r="AO4785" i="18"/>
  <c r="AP4785" i="18" s="1"/>
  <c r="AO4786" i="18"/>
  <c r="AP4786" i="18" s="1"/>
  <c r="AO4787" i="18"/>
  <c r="AP4787" i="18" s="1"/>
  <c r="AO4788" i="18"/>
  <c r="AP4788" i="18" s="1"/>
  <c r="AO4789" i="18"/>
  <c r="AP4789" i="18" s="1"/>
  <c r="AO4790" i="18"/>
  <c r="AP4790" i="18" s="1"/>
  <c r="AO4791" i="18"/>
  <c r="AP4791" i="18" s="1"/>
  <c r="AO4792" i="18"/>
  <c r="AP4792" i="18" s="1"/>
  <c r="AO4793" i="18"/>
  <c r="AP4793" i="18" s="1"/>
  <c r="AO4794" i="18"/>
  <c r="AP4794" i="18" s="1"/>
  <c r="AO4795" i="18"/>
  <c r="AP4795" i="18" s="1"/>
  <c r="AO4796" i="18"/>
  <c r="AP4796" i="18" s="1"/>
  <c r="AO4797" i="18"/>
  <c r="AP4797" i="18" s="1"/>
  <c r="AO4798" i="18"/>
  <c r="AP4798" i="18" s="1"/>
  <c r="AO4799" i="18"/>
  <c r="AP4799" i="18" s="1"/>
  <c r="AO4800" i="18"/>
  <c r="AP4800" i="18" s="1"/>
  <c r="AO4801" i="18"/>
  <c r="AP4801" i="18" s="1"/>
  <c r="AO4802" i="18"/>
  <c r="AP4802" i="18" s="1"/>
  <c r="AO4803" i="18"/>
  <c r="AP4803" i="18" s="1"/>
  <c r="AO4804" i="18"/>
  <c r="AP4804" i="18" s="1"/>
  <c r="AO4805" i="18"/>
  <c r="AP4805" i="18" s="1"/>
  <c r="AO4806" i="18"/>
  <c r="AP4806" i="18" s="1"/>
  <c r="AO4807" i="18"/>
  <c r="AP4807" i="18" s="1"/>
  <c r="AO4808" i="18"/>
  <c r="AP4808" i="18" s="1"/>
  <c r="AO4809" i="18"/>
  <c r="AP4809" i="18" s="1"/>
  <c r="AO4810" i="18"/>
  <c r="AP4810" i="18" s="1"/>
  <c r="AO4811" i="18"/>
  <c r="AP4811" i="18" s="1"/>
  <c r="AO4812" i="18"/>
  <c r="AP4812" i="18" s="1"/>
  <c r="AO4813" i="18"/>
  <c r="AP4813" i="18" s="1"/>
  <c r="AO4814" i="18"/>
  <c r="AP4814" i="18" s="1"/>
  <c r="AO4815" i="18"/>
  <c r="AP4815" i="18" s="1"/>
  <c r="AO4816" i="18"/>
  <c r="AP4816" i="18" s="1"/>
  <c r="AO4817" i="18"/>
  <c r="AP4817" i="18" s="1"/>
  <c r="AO4818" i="18"/>
  <c r="AP4818" i="18" s="1"/>
  <c r="AO4819" i="18"/>
  <c r="AP4819" i="18" s="1"/>
  <c r="AO4820" i="18"/>
  <c r="AP4820" i="18" s="1"/>
  <c r="AO4821" i="18"/>
  <c r="AP4821" i="18" s="1"/>
  <c r="AO4822" i="18"/>
  <c r="AP4822" i="18" s="1"/>
  <c r="AO4823" i="18"/>
  <c r="AP4823" i="18" s="1"/>
  <c r="AO4824" i="18"/>
  <c r="AP4824" i="18" s="1"/>
  <c r="AO4825" i="18"/>
  <c r="AP4825" i="18" s="1"/>
  <c r="AO4826" i="18"/>
  <c r="AP4826" i="18" s="1"/>
  <c r="AO4827" i="18"/>
  <c r="AP4827" i="18" s="1"/>
  <c r="AO4828" i="18"/>
  <c r="AP4828" i="18" s="1"/>
  <c r="AO4829" i="18"/>
  <c r="AP4829" i="18" s="1"/>
  <c r="AO4830" i="18"/>
  <c r="AP4830" i="18" s="1"/>
  <c r="AO4831" i="18"/>
  <c r="AP4831" i="18" s="1"/>
  <c r="AO4832" i="18"/>
  <c r="AP4832" i="18" s="1"/>
  <c r="AO4833" i="18"/>
  <c r="AP4833" i="18" s="1"/>
  <c r="AO4834" i="18"/>
  <c r="AP4834" i="18" s="1"/>
  <c r="AO4835" i="18"/>
  <c r="AP4835" i="18" s="1"/>
  <c r="AO4836" i="18"/>
  <c r="AP4836" i="18" s="1"/>
  <c r="AO4837" i="18"/>
  <c r="AP4837" i="18" s="1"/>
  <c r="AO4838" i="18"/>
  <c r="AP4838" i="18" s="1"/>
  <c r="AO4839" i="18"/>
  <c r="AP4839" i="18" s="1"/>
  <c r="AO4840" i="18"/>
  <c r="AP4840" i="18" s="1"/>
  <c r="AO4841" i="18"/>
  <c r="AP4841" i="18" s="1"/>
  <c r="AO4842" i="18"/>
  <c r="AP4842" i="18" s="1"/>
  <c r="AO4843" i="18"/>
  <c r="AP4843" i="18" s="1"/>
  <c r="AO4844" i="18"/>
  <c r="AP4844" i="18" s="1"/>
  <c r="AO4845" i="18"/>
  <c r="AP4845" i="18" s="1"/>
  <c r="AO4846" i="18"/>
  <c r="AP4846" i="18" s="1"/>
  <c r="AO4847" i="18"/>
  <c r="AP4847" i="18" s="1"/>
  <c r="AO4848" i="18"/>
  <c r="AP4848" i="18" s="1"/>
  <c r="AO4849" i="18"/>
  <c r="AP4849" i="18" s="1"/>
  <c r="AO4850" i="18"/>
  <c r="AP4850" i="18" s="1"/>
  <c r="AO4851" i="18"/>
  <c r="AP4851" i="18" s="1"/>
  <c r="AO4852" i="18"/>
  <c r="AP4852" i="18" s="1"/>
  <c r="AO4853" i="18"/>
  <c r="AP4853" i="18" s="1"/>
  <c r="AO4854" i="18"/>
  <c r="AP4854" i="18" s="1"/>
  <c r="AO4855" i="18"/>
  <c r="AP4855" i="18" s="1"/>
  <c r="AO4856" i="18"/>
  <c r="AP4856" i="18" s="1"/>
  <c r="AO4857" i="18"/>
  <c r="AP4857" i="18" s="1"/>
  <c r="AO4858" i="18"/>
  <c r="AP4858" i="18" s="1"/>
  <c r="AO4859" i="18"/>
  <c r="AP4859" i="18" s="1"/>
  <c r="AO4860" i="18"/>
  <c r="AP4860" i="18" s="1"/>
  <c r="AO4861" i="18"/>
  <c r="AP4861" i="18" s="1"/>
  <c r="AO4862" i="18"/>
  <c r="AP4862" i="18" s="1"/>
  <c r="AO4863" i="18"/>
  <c r="AP4863" i="18" s="1"/>
  <c r="AO4864" i="18"/>
  <c r="AP4864" i="18" s="1"/>
  <c r="AO4865" i="18"/>
  <c r="AP4865" i="18" s="1"/>
  <c r="AO4866" i="18"/>
  <c r="AP4866" i="18" s="1"/>
  <c r="AO4867" i="18"/>
  <c r="AP4867" i="18" s="1"/>
  <c r="AO4868" i="18"/>
  <c r="AP4868" i="18" s="1"/>
  <c r="AO4869" i="18"/>
  <c r="AP4869" i="18" s="1"/>
  <c r="AO4870" i="18"/>
  <c r="AP4870" i="18" s="1"/>
  <c r="AO4871" i="18"/>
  <c r="AP4871" i="18" s="1"/>
  <c r="AO4872" i="18"/>
  <c r="AP4872" i="18" s="1"/>
  <c r="AO4873" i="18"/>
  <c r="AP4873" i="18" s="1"/>
  <c r="AO4874" i="18"/>
  <c r="AP4874" i="18" s="1"/>
  <c r="AO4875" i="18"/>
  <c r="AP4875" i="18" s="1"/>
  <c r="AO4876" i="18"/>
  <c r="AP4876" i="18" s="1"/>
  <c r="AO4877" i="18"/>
  <c r="AP4877" i="18" s="1"/>
  <c r="AO4878" i="18"/>
  <c r="AP4878" i="18" s="1"/>
  <c r="AO4879" i="18"/>
  <c r="AP4879" i="18" s="1"/>
  <c r="AO4880" i="18"/>
  <c r="AP4880" i="18" s="1"/>
  <c r="AO4881" i="18"/>
  <c r="AP4881" i="18" s="1"/>
  <c r="AO4882" i="18"/>
  <c r="AP4882" i="18" s="1"/>
  <c r="AO4883" i="18"/>
  <c r="AP4883" i="18" s="1"/>
  <c r="AO4884" i="18"/>
  <c r="AP4884" i="18" s="1"/>
  <c r="AO4885" i="18"/>
  <c r="AP4885" i="18" s="1"/>
  <c r="AO4886" i="18"/>
  <c r="AP4886" i="18" s="1"/>
  <c r="AO4887" i="18"/>
  <c r="AP4887" i="18" s="1"/>
  <c r="AO4888" i="18"/>
  <c r="AP4888" i="18" s="1"/>
  <c r="AO4889" i="18"/>
  <c r="AP4889" i="18" s="1"/>
  <c r="AO4890" i="18"/>
  <c r="AP4890" i="18" s="1"/>
  <c r="AO4891" i="18"/>
  <c r="AP4891" i="18" s="1"/>
  <c r="AO4892" i="18"/>
  <c r="AP4892" i="18" s="1"/>
  <c r="AO4893" i="18"/>
  <c r="AP4893" i="18" s="1"/>
  <c r="AO4894" i="18"/>
  <c r="AP4894" i="18" s="1"/>
  <c r="AO4895" i="18"/>
  <c r="AP4895" i="18" s="1"/>
  <c r="AO4896" i="18"/>
  <c r="AP4896" i="18" s="1"/>
  <c r="AO4897" i="18"/>
  <c r="AP4897" i="18" s="1"/>
  <c r="AO4898" i="18"/>
  <c r="AP4898" i="18" s="1"/>
  <c r="AO4899" i="18"/>
  <c r="AP4899" i="18" s="1"/>
  <c r="AO4900" i="18"/>
  <c r="AP4900" i="18" s="1"/>
  <c r="AO4901" i="18"/>
  <c r="AP4901" i="18" s="1"/>
  <c r="AO4902" i="18"/>
  <c r="AP4902" i="18" s="1"/>
  <c r="AO4903" i="18"/>
  <c r="AP4903" i="18" s="1"/>
  <c r="AO4904" i="18"/>
  <c r="AP4904" i="18" s="1"/>
  <c r="AO4905" i="18"/>
  <c r="AP4905" i="18" s="1"/>
  <c r="AO4906" i="18"/>
  <c r="AP4906" i="18" s="1"/>
  <c r="AO4907" i="18"/>
  <c r="AP4907" i="18" s="1"/>
  <c r="AO4908" i="18"/>
  <c r="AP4908" i="18" s="1"/>
  <c r="AO4909" i="18"/>
  <c r="AP4909" i="18" s="1"/>
  <c r="AO4910" i="18"/>
  <c r="AP4910" i="18" s="1"/>
  <c r="AO4911" i="18"/>
  <c r="AP4911" i="18" s="1"/>
  <c r="AO4912" i="18"/>
  <c r="AP4912" i="18" s="1"/>
  <c r="AO4913" i="18"/>
  <c r="AP4913" i="18" s="1"/>
  <c r="AO4914" i="18"/>
  <c r="AP4914" i="18" s="1"/>
  <c r="AO4915" i="18"/>
  <c r="AP4915" i="18" s="1"/>
  <c r="AO4916" i="18"/>
  <c r="AP4916" i="18" s="1"/>
  <c r="AO4917" i="18"/>
  <c r="AP4917" i="18" s="1"/>
  <c r="AO4918" i="18"/>
  <c r="AP4918" i="18" s="1"/>
  <c r="AO4919" i="18"/>
  <c r="AP4919" i="18" s="1"/>
  <c r="AO4920" i="18"/>
  <c r="AP4920" i="18" s="1"/>
  <c r="AO4921" i="18"/>
  <c r="AP4921" i="18" s="1"/>
  <c r="AO4922" i="18"/>
  <c r="AP4922" i="18" s="1"/>
  <c r="AO4923" i="18"/>
  <c r="AP4923" i="18" s="1"/>
  <c r="AO4924" i="18"/>
  <c r="AP4924" i="18" s="1"/>
  <c r="AO4925" i="18"/>
  <c r="AP4925" i="18" s="1"/>
  <c r="AO4926" i="18"/>
  <c r="AP4926" i="18" s="1"/>
  <c r="AO4927" i="18"/>
  <c r="AP4927" i="18" s="1"/>
  <c r="AO4928" i="18"/>
  <c r="AP4928" i="18" s="1"/>
  <c r="AO4929" i="18"/>
  <c r="AP4929" i="18" s="1"/>
  <c r="AO4930" i="18"/>
  <c r="AP4930" i="18" s="1"/>
  <c r="AO4931" i="18"/>
  <c r="AP4931" i="18" s="1"/>
  <c r="AO4932" i="18"/>
  <c r="AP4932" i="18" s="1"/>
  <c r="AO4933" i="18"/>
  <c r="AP4933" i="18" s="1"/>
  <c r="AO4934" i="18"/>
  <c r="AP4934" i="18" s="1"/>
  <c r="AO4935" i="18"/>
  <c r="AP4935" i="18" s="1"/>
  <c r="AO4936" i="18"/>
  <c r="AP4936" i="18" s="1"/>
  <c r="AO4937" i="18"/>
  <c r="AP4937" i="18" s="1"/>
  <c r="AO4938" i="18"/>
  <c r="AP4938" i="18" s="1"/>
  <c r="AO4939" i="18"/>
  <c r="AP4939" i="18" s="1"/>
  <c r="AO4940" i="18"/>
  <c r="AP4940" i="18" s="1"/>
  <c r="AO4941" i="18"/>
  <c r="AP4941" i="18" s="1"/>
  <c r="AO4942" i="18"/>
  <c r="AP4942" i="18" s="1"/>
  <c r="AO4943" i="18"/>
  <c r="AP4943" i="18" s="1"/>
  <c r="AO4944" i="18"/>
  <c r="AP4944" i="18" s="1"/>
  <c r="AO4945" i="18"/>
  <c r="AP4945" i="18" s="1"/>
  <c r="AO4946" i="18"/>
  <c r="AP4946" i="18" s="1"/>
  <c r="AO4947" i="18"/>
  <c r="AP4947" i="18" s="1"/>
  <c r="AO4948" i="18"/>
  <c r="AP4948" i="18" s="1"/>
  <c r="AO4949" i="18"/>
  <c r="AP4949" i="18" s="1"/>
  <c r="AO4950" i="18"/>
  <c r="AP4950" i="18" s="1"/>
  <c r="AO4951" i="18"/>
  <c r="AP4951" i="18" s="1"/>
  <c r="AO4952" i="18"/>
  <c r="AP4952" i="18" s="1"/>
  <c r="AO4953" i="18"/>
  <c r="AP4953" i="18" s="1"/>
  <c r="AO4954" i="18"/>
  <c r="AP4954" i="18" s="1"/>
  <c r="AO4955" i="18"/>
  <c r="AP4955" i="18" s="1"/>
  <c r="AO4956" i="18"/>
  <c r="AP4956" i="18" s="1"/>
  <c r="AO4957" i="18"/>
  <c r="AP4957" i="18" s="1"/>
  <c r="AO4958" i="18"/>
  <c r="AP4958" i="18" s="1"/>
  <c r="AO4959" i="18"/>
  <c r="AP4959" i="18" s="1"/>
  <c r="AO4960" i="18"/>
  <c r="AP4960" i="18" s="1"/>
  <c r="AO4961" i="18"/>
  <c r="AP4961" i="18" s="1"/>
  <c r="AO4962" i="18"/>
  <c r="AP4962" i="18" s="1"/>
  <c r="AO4963" i="18"/>
  <c r="AP4963" i="18" s="1"/>
  <c r="AO4964" i="18"/>
  <c r="AP4964" i="18" s="1"/>
  <c r="AO4965" i="18"/>
  <c r="AP4965" i="18" s="1"/>
  <c r="AO4966" i="18"/>
  <c r="AP4966" i="18" s="1"/>
  <c r="AO4967" i="18"/>
  <c r="AP4967" i="18" s="1"/>
  <c r="AO4968" i="18"/>
  <c r="AP4968" i="18" s="1"/>
  <c r="AO4969" i="18"/>
  <c r="AP4969" i="18" s="1"/>
  <c r="AO4970" i="18"/>
  <c r="AP4970" i="18" s="1"/>
  <c r="AO4971" i="18"/>
  <c r="AP4971" i="18" s="1"/>
  <c r="AO4972" i="18"/>
  <c r="AP4972" i="18" s="1"/>
  <c r="AO4973" i="18"/>
  <c r="AP4973" i="18" s="1"/>
  <c r="AO4974" i="18"/>
  <c r="AP4974" i="18" s="1"/>
  <c r="AO4975" i="18"/>
  <c r="AP4975" i="18" s="1"/>
  <c r="AO4976" i="18"/>
  <c r="AP4976" i="18" s="1"/>
  <c r="AO4977" i="18"/>
  <c r="AP4977" i="18" s="1"/>
  <c r="AO4978" i="18"/>
  <c r="AP4978" i="18" s="1"/>
  <c r="AO4979" i="18"/>
  <c r="AP4979" i="18" s="1"/>
  <c r="AO4980" i="18"/>
  <c r="AP4980" i="18" s="1"/>
  <c r="AO4981" i="18"/>
  <c r="AP4981" i="18" s="1"/>
  <c r="AO4982" i="18"/>
  <c r="AP4982" i="18" s="1"/>
  <c r="AO4983" i="18"/>
  <c r="AP4983" i="18" s="1"/>
  <c r="AO4984" i="18"/>
  <c r="AP4984" i="18" s="1"/>
  <c r="AO4985" i="18"/>
  <c r="AP4985" i="18" s="1"/>
  <c r="AO4986" i="18"/>
  <c r="AP4986" i="18" s="1"/>
  <c r="AO4987" i="18"/>
  <c r="AP4987" i="18" s="1"/>
  <c r="AO4988" i="18"/>
  <c r="AP4988" i="18" s="1"/>
  <c r="AO4989" i="18"/>
  <c r="AP4989" i="18" s="1"/>
  <c r="AO4990" i="18"/>
  <c r="AP4990" i="18" s="1"/>
  <c r="AO4991" i="18"/>
  <c r="AP4991" i="18" s="1"/>
  <c r="AO4992" i="18"/>
  <c r="AP4992" i="18" s="1"/>
  <c r="AO4993" i="18"/>
  <c r="AP4993" i="18" s="1"/>
  <c r="AO4994" i="18"/>
  <c r="AP4994" i="18" s="1"/>
  <c r="AO4995" i="18"/>
  <c r="AP4995" i="18" s="1"/>
  <c r="AO4996" i="18"/>
  <c r="AP4996" i="18" s="1"/>
  <c r="AO4997" i="18"/>
  <c r="AP4997" i="18" s="1"/>
  <c r="AO4998" i="18"/>
  <c r="AP4998" i="18" s="1"/>
  <c r="AO4999" i="18"/>
  <c r="AP4999" i="18" s="1"/>
  <c r="AO5000" i="18"/>
  <c r="AP5000" i="18" s="1"/>
  <c r="AO5001" i="18"/>
  <c r="AP5001" i="18" s="1"/>
  <c r="AO5002" i="18"/>
  <c r="AP5002" i="18" s="1"/>
  <c r="AO5003" i="18"/>
  <c r="AP5003" i="18" s="1"/>
  <c r="AO1004" i="18"/>
  <c r="AP1004" i="18" s="1"/>
  <c r="AO1005" i="18"/>
  <c r="AP1005" i="18" s="1"/>
  <c r="AO1006" i="18"/>
  <c r="AP1006" i="18" s="1"/>
  <c r="AO13" i="18"/>
  <c r="AP13" i="18" s="1"/>
  <c r="AC5006" i="18" l="1"/>
  <c r="Z5006" i="18"/>
  <c r="W5006" i="18"/>
  <c r="T5006" i="18"/>
  <c r="AO947" i="18"/>
  <c r="AP947" i="18" s="1"/>
  <c r="AO871" i="18"/>
  <c r="AP871" i="18" s="1"/>
  <c r="AO815" i="18"/>
  <c r="AP815" i="18" s="1"/>
  <c r="AO757" i="18"/>
  <c r="AP757" i="18" s="1"/>
  <c r="AO701" i="18"/>
  <c r="AP701" i="18" s="1"/>
  <c r="AO645" i="18"/>
  <c r="AP645" i="18" s="1"/>
  <c r="AO591" i="18"/>
  <c r="AP591" i="18" s="1"/>
  <c r="AO549" i="18"/>
  <c r="AP549" i="18" s="1"/>
  <c r="AO507" i="18"/>
  <c r="AP507" i="18" s="1"/>
  <c r="AO463" i="18"/>
  <c r="AP463" i="18" s="1"/>
  <c r="AO421" i="18"/>
  <c r="AP421" i="18" s="1"/>
  <c r="AO387" i="18"/>
  <c r="AP387" i="18" s="1"/>
  <c r="AO365" i="18"/>
  <c r="AP365" i="18" s="1"/>
  <c r="AO343" i="18"/>
  <c r="AP343" i="18" s="1"/>
  <c r="AO332" i="18"/>
  <c r="AP332" i="18" s="1"/>
  <c r="AO321" i="18"/>
  <c r="AP321" i="18" s="1"/>
  <c r="AO300" i="18"/>
  <c r="AP300" i="18" s="1"/>
  <c r="AO289" i="18"/>
  <c r="AP289" i="18" s="1"/>
  <c r="AO278" i="18"/>
  <c r="AP278" i="18" s="1"/>
  <c r="AO268" i="18"/>
  <c r="AP268" i="18" s="1"/>
  <c r="AO257" i="18"/>
  <c r="AP257" i="18" s="1"/>
  <c r="AO246" i="18"/>
  <c r="AP246" i="18" s="1"/>
  <c r="AO236" i="18"/>
  <c r="AP236" i="18" s="1"/>
  <c r="AO225" i="18"/>
  <c r="AP225" i="18" s="1"/>
  <c r="AO214" i="18"/>
  <c r="AP214" i="18" s="1"/>
  <c r="AO204" i="18"/>
  <c r="AP204" i="18" s="1"/>
  <c r="AO193" i="18"/>
  <c r="AP193" i="18" s="1"/>
  <c r="AO182" i="18"/>
  <c r="AP182" i="18" s="1"/>
  <c r="AO172" i="18"/>
  <c r="AP172" i="18" s="1"/>
  <c r="AO161" i="18"/>
  <c r="AP161" i="18" s="1"/>
  <c r="AO150" i="18"/>
  <c r="AP150" i="18" s="1"/>
  <c r="AO140" i="18"/>
  <c r="AP140" i="18" s="1"/>
  <c r="AO129" i="18"/>
  <c r="AP129" i="18" s="1"/>
  <c r="AO118" i="18"/>
  <c r="AP118" i="18" s="1"/>
  <c r="AO108" i="18"/>
  <c r="AP108" i="18" s="1"/>
  <c r="AO97" i="18"/>
  <c r="AP97" i="18" s="1"/>
  <c r="AO86" i="18"/>
  <c r="AP86" i="18" s="1"/>
  <c r="AO76" i="18"/>
  <c r="AP76" i="18" s="1"/>
  <c r="AO65" i="18"/>
  <c r="AP65" i="18" s="1"/>
  <c r="AO54" i="18"/>
  <c r="AP54" i="18" s="1"/>
  <c r="AO44" i="18"/>
  <c r="AP44" i="18" s="1"/>
  <c r="AO33" i="18"/>
  <c r="AP33" i="18" s="1"/>
  <c r="AO22" i="18"/>
  <c r="AP22" i="18" s="1"/>
  <c r="AO12" i="18"/>
  <c r="AP12" i="18" s="1"/>
  <c r="AO934" i="18"/>
  <c r="AP934" i="18" s="1"/>
  <c r="AO862" i="18"/>
  <c r="AP862" i="18" s="1"/>
  <c r="AO806" i="18"/>
  <c r="AP806" i="18" s="1"/>
  <c r="AO749" i="18"/>
  <c r="AP749" i="18" s="1"/>
  <c r="AO691" i="18"/>
  <c r="AP691" i="18" s="1"/>
  <c r="AO635" i="18"/>
  <c r="AP635" i="18" s="1"/>
  <c r="AO585" i="18"/>
  <c r="AP585" i="18" s="1"/>
  <c r="AO542" i="18"/>
  <c r="AP542" i="18" s="1"/>
  <c r="AO500" i="18"/>
  <c r="AP500" i="18" s="1"/>
  <c r="AO457" i="18"/>
  <c r="AP457" i="18" s="1"/>
  <c r="AO414" i="18"/>
  <c r="AP414" i="18" s="1"/>
  <c r="AO383" i="18"/>
  <c r="AP383" i="18" s="1"/>
  <c r="AO363" i="18"/>
  <c r="AP363" i="18" s="1"/>
  <c r="AO341" i="18"/>
  <c r="AP341" i="18" s="1"/>
  <c r="AO331" i="18"/>
  <c r="AP331" i="18" s="1"/>
  <c r="AO319" i="18"/>
  <c r="AP319" i="18" s="1"/>
  <c r="AO309" i="18"/>
  <c r="AP309" i="18" s="1"/>
  <c r="AO299" i="18"/>
  <c r="AP299" i="18" s="1"/>
  <c r="AO287" i="18"/>
  <c r="AP287" i="18" s="1"/>
  <c r="AO277" i="18"/>
  <c r="AP277" i="18" s="1"/>
  <c r="AO267" i="18"/>
  <c r="AP267" i="18" s="1"/>
  <c r="AO255" i="18"/>
  <c r="AP255" i="18" s="1"/>
  <c r="AO245" i="18"/>
  <c r="AP245" i="18" s="1"/>
  <c r="AO235" i="18"/>
  <c r="AP235" i="18" s="1"/>
  <c r="AO223" i="18"/>
  <c r="AP223" i="18" s="1"/>
  <c r="AO213" i="18"/>
  <c r="AP213" i="18" s="1"/>
  <c r="AO203" i="18"/>
  <c r="AP203" i="18" s="1"/>
  <c r="AO191" i="18"/>
  <c r="AP191" i="18" s="1"/>
  <c r="AO181" i="18"/>
  <c r="AP181" i="18" s="1"/>
  <c r="AO171" i="18"/>
  <c r="AP171" i="18" s="1"/>
  <c r="AO159" i="18"/>
  <c r="AP159" i="18" s="1"/>
  <c r="AO149" i="18"/>
  <c r="AP149" i="18" s="1"/>
  <c r="AO139" i="18"/>
  <c r="AP139" i="18" s="1"/>
  <c r="AO127" i="18"/>
  <c r="AP127" i="18" s="1"/>
  <c r="AO919" i="18"/>
  <c r="AP919" i="18" s="1"/>
  <c r="AO857" i="18"/>
  <c r="AP857" i="18" s="1"/>
  <c r="AO799" i="18"/>
  <c r="AP799" i="18" s="1"/>
  <c r="AO743" i="18"/>
  <c r="AP743" i="18" s="1"/>
  <c r="AO687" i="18"/>
  <c r="AP687" i="18" s="1"/>
  <c r="AO629" i="18"/>
  <c r="AP629" i="18" s="1"/>
  <c r="AO581" i="18"/>
  <c r="AP581" i="18" s="1"/>
  <c r="AO539" i="18"/>
  <c r="AP539" i="18" s="1"/>
  <c r="AO495" i="18"/>
  <c r="AP495" i="18" s="1"/>
  <c r="AO453" i="18"/>
  <c r="AP453" i="18" s="1"/>
  <c r="AO411" i="18"/>
  <c r="AP411" i="18" s="1"/>
  <c r="AO382" i="18"/>
  <c r="AP382" i="18" s="1"/>
  <c r="AO361" i="18"/>
  <c r="AP361" i="18" s="1"/>
  <c r="AO340" i="18"/>
  <c r="AP340" i="18" s="1"/>
  <c r="AO329" i="18"/>
  <c r="AP329" i="18" s="1"/>
  <c r="AO318" i="18"/>
  <c r="AP318" i="18" s="1"/>
  <c r="AO308" i="18"/>
  <c r="AP308" i="18" s="1"/>
  <c r="AO297" i="18"/>
  <c r="AP297" i="18" s="1"/>
  <c r="AO286" i="18"/>
  <c r="AP286" i="18" s="1"/>
  <c r="AO276" i="18"/>
  <c r="AP276" i="18" s="1"/>
  <c r="AO265" i="18"/>
  <c r="AP265" i="18" s="1"/>
  <c r="AO254" i="18"/>
  <c r="AP254" i="18" s="1"/>
  <c r="AO244" i="18"/>
  <c r="AP244" i="18" s="1"/>
  <c r="AO233" i="18"/>
  <c r="AP233" i="18" s="1"/>
  <c r="AO222" i="18"/>
  <c r="AP222" i="18" s="1"/>
  <c r="AO212" i="18"/>
  <c r="AP212" i="18" s="1"/>
  <c r="AO201" i="18"/>
  <c r="AP201" i="18" s="1"/>
  <c r="AO190" i="18"/>
  <c r="AP190" i="18" s="1"/>
  <c r="AO180" i="18"/>
  <c r="AP180" i="18" s="1"/>
  <c r="AO169" i="18"/>
  <c r="AP169" i="18" s="1"/>
  <c r="AO158" i="18"/>
  <c r="AP158" i="18" s="1"/>
  <c r="AO148" i="18"/>
  <c r="AP148" i="18" s="1"/>
  <c r="AO137" i="18"/>
  <c r="AP137" i="18" s="1"/>
  <c r="AO126" i="18"/>
  <c r="AP126" i="18" s="1"/>
  <c r="AO116" i="18"/>
  <c r="AP116" i="18" s="1"/>
  <c r="AO105" i="18"/>
  <c r="AP105" i="18" s="1"/>
  <c r="AO94" i="18"/>
  <c r="AP94" i="18" s="1"/>
  <c r="AO84" i="18"/>
  <c r="AP84" i="18" s="1"/>
  <c r="AO73" i="18"/>
  <c r="AP73" i="18" s="1"/>
  <c r="AO62" i="18"/>
  <c r="AP62" i="18" s="1"/>
  <c r="AO52" i="18"/>
  <c r="AP52" i="18" s="1"/>
  <c r="AO41" i="18"/>
  <c r="AP41" i="18" s="1"/>
  <c r="AO30" i="18"/>
  <c r="AP30" i="18" s="1"/>
  <c r="AO20" i="18"/>
  <c r="AP20" i="18" s="1"/>
  <c r="AO9" i="18"/>
  <c r="AP9" i="18" s="1"/>
  <c r="AO904" i="18"/>
  <c r="AP904" i="18" s="1"/>
  <c r="AO848" i="18"/>
  <c r="AP848" i="18" s="1"/>
  <c r="AO791" i="18"/>
  <c r="AP791" i="18" s="1"/>
  <c r="AO734" i="18"/>
  <c r="AP734" i="18" s="1"/>
  <c r="AO678" i="18"/>
  <c r="AP678" i="18" s="1"/>
  <c r="AO621" i="18"/>
  <c r="AP621" i="18" s="1"/>
  <c r="AO574" i="18"/>
  <c r="AP574" i="18" s="1"/>
  <c r="AO532" i="18"/>
  <c r="AP532" i="18" s="1"/>
  <c r="AO489" i="18"/>
  <c r="AP489" i="18" s="1"/>
  <c r="AO446" i="18"/>
  <c r="AP446" i="18" s="1"/>
  <c r="AO404" i="18"/>
  <c r="AP404" i="18" s="1"/>
  <c r="AO379" i="18"/>
  <c r="AP379" i="18" s="1"/>
  <c r="AO357" i="18"/>
  <c r="AP357" i="18" s="1"/>
  <c r="AO339" i="18"/>
  <c r="AP339" i="18" s="1"/>
  <c r="AO327" i="18"/>
  <c r="AP327" i="18" s="1"/>
  <c r="AO317" i="18"/>
  <c r="AP317" i="18" s="1"/>
  <c r="AO307" i="18"/>
  <c r="AP307" i="18" s="1"/>
  <c r="AO295" i="18"/>
  <c r="AP295" i="18" s="1"/>
  <c r="AO285" i="18"/>
  <c r="AP285" i="18" s="1"/>
  <c r="AO275" i="18"/>
  <c r="AP275" i="18" s="1"/>
  <c r="AO263" i="18"/>
  <c r="AP263" i="18" s="1"/>
  <c r="AO253" i="18"/>
  <c r="AP253" i="18" s="1"/>
  <c r="AO243" i="18"/>
  <c r="AP243" i="18" s="1"/>
  <c r="AO231" i="18"/>
  <c r="AP231" i="18" s="1"/>
  <c r="AO221" i="18"/>
  <c r="AP221" i="18" s="1"/>
  <c r="AO996" i="18"/>
  <c r="AP996" i="18" s="1"/>
  <c r="AO833" i="18"/>
  <c r="AP833" i="18" s="1"/>
  <c r="AO720" i="18"/>
  <c r="AP720" i="18" s="1"/>
  <c r="AO606" i="18"/>
  <c r="AP606" i="18" s="1"/>
  <c r="AO521" i="18"/>
  <c r="AP521" i="18" s="1"/>
  <c r="AO436" i="18"/>
  <c r="AP436" i="18" s="1"/>
  <c r="AO373" i="18"/>
  <c r="AP373" i="18" s="1"/>
  <c r="AO335" i="18"/>
  <c r="AP335" i="18" s="1"/>
  <c r="AO315" i="18"/>
  <c r="AP315" i="18" s="1"/>
  <c r="AO293" i="18"/>
  <c r="AP293" i="18" s="1"/>
  <c r="AO271" i="18"/>
  <c r="AP271" i="18" s="1"/>
  <c r="AO251" i="18"/>
  <c r="AP251" i="18" s="1"/>
  <c r="AO229" i="18"/>
  <c r="AP229" i="18" s="1"/>
  <c r="AO209" i="18"/>
  <c r="AP209" i="18" s="1"/>
  <c r="AO195" i="18"/>
  <c r="AP195" i="18" s="1"/>
  <c r="AO175" i="18"/>
  <c r="AP175" i="18" s="1"/>
  <c r="AO157" i="18"/>
  <c r="AP157" i="18" s="1"/>
  <c r="AO142" i="18"/>
  <c r="AP142" i="18" s="1"/>
  <c r="AO124" i="18"/>
  <c r="AP124" i="18" s="1"/>
  <c r="AO110" i="18"/>
  <c r="AP110" i="18" s="1"/>
  <c r="AO95" i="18"/>
  <c r="AP95" i="18" s="1"/>
  <c r="AO81" i="18"/>
  <c r="AP81" i="18" s="1"/>
  <c r="AO68" i="18"/>
  <c r="AP68" i="18" s="1"/>
  <c r="AO53" i="18"/>
  <c r="AP53" i="18" s="1"/>
  <c r="AO38" i="18"/>
  <c r="AP38" i="18" s="1"/>
  <c r="AO25" i="18"/>
  <c r="AP25" i="18" s="1"/>
  <c r="AO11" i="18"/>
  <c r="AP11" i="18" s="1"/>
  <c r="AO976" i="18"/>
  <c r="AP976" i="18" s="1"/>
  <c r="AO829" i="18"/>
  <c r="AP829" i="18" s="1"/>
  <c r="AO713" i="18"/>
  <c r="AP713" i="18" s="1"/>
  <c r="AO603" i="18"/>
  <c r="AP603" i="18" s="1"/>
  <c r="AO517" i="18"/>
  <c r="AP517" i="18" s="1"/>
  <c r="AO431" i="18"/>
  <c r="AP431" i="18" s="1"/>
  <c r="AO372" i="18"/>
  <c r="AP372" i="18" s="1"/>
  <c r="AO334" i="18"/>
  <c r="AP334" i="18" s="1"/>
  <c r="AO313" i="18"/>
  <c r="AP313" i="18" s="1"/>
  <c r="AO292" i="18"/>
  <c r="AP292" i="18" s="1"/>
  <c r="AO270" i="18"/>
  <c r="AP270" i="18" s="1"/>
  <c r="AO249" i="18"/>
  <c r="AP249" i="18" s="1"/>
  <c r="AO228" i="18"/>
  <c r="AP228" i="18" s="1"/>
  <c r="AO207" i="18"/>
  <c r="AP207" i="18" s="1"/>
  <c r="AO189" i="18"/>
  <c r="AP189" i="18" s="1"/>
  <c r="AO174" i="18"/>
  <c r="AP174" i="18" s="1"/>
  <c r="AO156" i="18"/>
  <c r="AP156" i="18" s="1"/>
  <c r="AO141" i="18"/>
  <c r="AP141" i="18" s="1"/>
  <c r="AO123" i="18"/>
  <c r="AP123" i="18" s="1"/>
  <c r="AO109" i="18"/>
  <c r="AP109" i="18" s="1"/>
  <c r="AO93" i="18"/>
  <c r="AP93" i="18" s="1"/>
  <c r="AO79" i="18"/>
  <c r="AP79" i="18" s="1"/>
  <c r="AO67" i="18"/>
  <c r="AP67" i="18" s="1"/>
  <c r="AO51" i="18"/>
  <c r="AP51" i="18" s="1"/>
  <c r="AO37" i="18"/>
  <c r="AP37" i="18" s="1"/>
  <c r="AO23" i="18"/>
  <c r="AP23" i="18" s="1"/>
  <c r="AO7" i="18"/>
  <c r="AP7" i="18" s="1"/>
  <c r="AO891" i="18"/>
  <c r="AP891" i="18" s="1"/>
  <c r="AO663" i="18"/>
  <c r="AP663" i="18" s="1"/>
  <c r="AO478" i="18"/>
  <c r="AP478" i="18" s="1"/>
  <c r="AO325" i="18"/>
  <c r="AP325" i="18" s="1"/>
  <c r="AO303" i="18"/>
  <c r="AP303" i="18" s="1"/>
  <c r="AO261" i="18"/>
  <c r="AP261" i="18" s="1"/>
  <c r="AO219" i="18"/>
  <c r="AP219" i="18" s="1"/>
  <c r="AO185" i="18"/>
  <c r="AP185" i="18" s="1"/>
  <c r="AO151" i="18"/>
  <c r="AP151" i="18" s="1"/>
  <c r="AO117" i="18"/>
  <c r="AP117" i="18" s="1"/>
  <c r="AO89" i="18"/>
  <c r="AP89" i="18" s="1"/>
  <c r="AO75" i="18"/>
  <c r="AP75" i="18" s="1"/>
  <c r="AO31" i="18"/>
  <c r="AP31" i="18" s="1"/>
  <c r="AO885" i="18"/>
  <c r="AP885" i="18" s="1"/>
  <c r="AO773" i="18"/>
  <c r="AP773" i="18" s="1"/>
  <c r="AO657" i="18"/>
  <c r="AP657" i="18" s="1"/>
  <c r="AO559" i="18"/>
  <c r="AP559" i="18" s="1"/>
  <c r="AO475" i="18"/>
  <c r="AP475" i="18" s="1"/>
  <c r="AO393" i="18"/>
  <c r="AP393" i="18" s="1"/>
  <c r="AO350" i="18"/>
  <c r="AP350" i="18" s="1"/>
  <c r="AO324" i="18"/>
  <c r="AP324" i="18" s="1"/>
  <c r="AO302" i="18"/>
  <c r="AP302" i="18" s="1"/>
  <c r="AO281" i="18"/>
  <c r="AP281" i="18" s="1"/>
  <c r="AO260" i="18"/>
  <c r="AP260" i="18" s="1"/>
  <c r="AO238" i="18"/>
  <c r="AP238" i="18" s="1"/>
  <c r="AO217" i="18"/>
  <c r="AP217" i="18" s="1"/>
  <c r="AO198" i="18"/>
  <c r="AP198" i="18" s="1"/>
  <c r="AO183" i="18"/>
  <c r="AP183" i="18" s="1"/>
  <c r="AO165" i="18"/>
  <c r="AP165" i="18" s="1"/>
  <c r="AO147" i="18"/>
  <c r="AP147" i="18" s="1"/>
  <c r="AO132" i="18"/>
  <c r="AP132" i="18" s="1"/>
  <c r="AO115" i="18"/>
  <c r="AP115" i="18" s="1"/>
  <c r="AO101" i="18"/>
  <c r="AP101" i="18" s="1"/>
  <c r="AO87" i="18"/>
  <c r="AP87" i="18" s="1"/>
  <c r="AO71" i="18"/>
  <c r="AP71" i="18" s="1"/>
  <c r="AO59" i="18"/>
  <c r="AP59" i="18" s="1"/>
  <c r="AO45" i="18"/>
  <c r="AP45" i="18" s="1"/>
  <c r="AO29" i="18"/>
  <c r="AP29" i="18" s="1"/>
  <c r="AO15" i="18"/>
  <c r="AP15" i="18" s="1"/>
  <c r="AO877" i="18"/>
  <c r="AP877" i="18" s="1"/>
  <c r="AO763" i="18"/>
  <c r="AP763" i="18" s="1"/>
  <c r="AO648" i="18"/>
  <c r="AP648" i="18" s="1"/>
  <c r="AO553" i="18"/>
  <c r="AP553" i="18" s="1"/>
  <c r="AO468" i="18"/>
  <c r="AP468" i="18" s="1"/>
  <c r="AO389" i="18"/>
  <c r="AP389" i="18" s="1"/>
  <c r="AO347" i="18"/>
  <c r="AP347" i="18" s="1"/>
  <c r="AO323" i="18"/>
  <c r="AP323" i="18" s="1"/>
  <c r="AO301" i="18"/>
  <c r="AP301" i="18" s="1"/>
  <c r="AO279" i="18"/>
  <c r="AP279" i="18" s="1"/>
  <c r="AO259" i="18"/>
  <c r="AP259" i="18" s="1"/>
  <c r="AO237" i="18"/>
  <c r="AP237" i="18" s="1"/>
  <c r="AO215" i="18"/>
  <c r="AP215" i="18" s="1"/>
  <c r="AO197" i="18"/>
  <c r="AP197" i="18" s="1"/>
  <c r="AO179" i="18"/>
  <c r="AP179" i="18" s="1"/>
  <c r="AO164" i="18"/>
  <c r="AP164" i="18" s="1"/>
  <c r="AO145" i="18"/>
  <c r="AP145" i="18" s="1"/>
  <c r="AO131" i="18"/>
  <c r="AP131" i="18" s="1"/>
  <c r="AO113" i="18"/>
  <c r="AP113" i="18" s="1"/>
  <c r="AO100" i="18"/>
  <c r="AP100" i="18" s="1"/>
  <c r="AO85" i="18"/>
  <c r="AP85" i="18" s="1"/>
  <c r="AO70" i="18"/>
  <c r="AP70" i="18" s="1"/>
  <c r="AO57" i="18"/>
  <c r="AP57" i="18" s="1"/>
  <c r="AO43" i="18"/>
  <c r="AP43" i="18" s="1"/>
  <c r="AO28" i="18"/>
  <c r="AP28" i="18" s="1"/>
  <c r="AO14" i="18"/>
  <c r="AP14" i="18" s="1"/>
  <c r="AO841" i="18"/>
  <c r="AP841" i="18" s="1"/>
  <c r="AO527" i="18"/>
  <c r="AP527" i="18" s="1"/>
  <c r="AO443" i="18"/>
  <c r="AP443" i="18" s="1"/>
  <c r="AO316" i="18"/>
  <c r="AP316" i="18" s="1"/>
  <c r="AO273" i="18"/>
  <c r="AP273" i="18" s="1"/>
  <c r="AO230" i="18"/>
  <c r="AP230" i="18" s="1"/>
  <c r="AO196" i="18"/>
  <c r="AP196" i="18" s="1"/>
  <c r="AO163" i="18"/>
  <c r="AP163" i="18" s="1"/>
  <c r="AO125" i="18"/>
  <c r="AP125" i="18" s="1"/>
  <c r="AO99" i="18"/>
  <c r="AP99" i="18" s="1"/>
  <c r="AO69" i="18"/>
  <c r="AP69" i="18" s="1"/>
  <c r="AO27" i="18"/>
  <c r="AP27" i="18" s="1"/>
  <c r="AO961" i="18"/>
  <c r="AP961" i="18" s="1"/>
  <c r="AO819" i="18"/>
  <c r="AP819" i="18" s="1"/>
  <c r="AO705" i="18"/>
  <c r="AP705" i="18" s="1"/>
  <c r="AO596" i="18"/>
  <c r="AP596" i="18" s="1"/>
  <c r="AO510" i="18"/>
  <c r="AP510" i="18" s="1"/>
  <c r="AO425" i="18"/>
  <c r="AP425" i="18" s="1"/>
  <c r="AO367" i="18"/>
  <c r="AP367" i="18" s="1"/>
  <c r="AO333" i="18"/>
  <c r="AP333" i="18" s="1"/>
  <c r="AO311" i="18"/>
  <c r="AP311" i="18" s="1"/>
  <c r="AO291" i="18"/>
  <c r="AP291" i="18" s="1"/>
  <c r="AO269" i="18"/>
  <c r="AP269" i="18" s="1"/>
  <c r="AO247" i="18"/>
  <c r="AP247" i="18" s="1"/>
  <c r="AO227" i="18"/>
  <c r="AP227" i="18" s="1"/>
  <c r="AO206" i="18"/>
  <c r="AP206" i="18" s="1"/>
  <c r="AO188" i="18"/>
  <c r="AP188" i="18" s="1"/>
  <c r="AO173" i="18"/>
  <c r="AP173" i="18" s="1"/>
  <c r="AO155" i="18"/>
  <c r="AP155" i="18" s="1"/>
  <c r="AO135" i="18"/>
  <c r="AP135" i="18" s="1"/>
  <c r="AO121" i="18"/>
  <c r="AP121" i="18" s="1"/>
  <c r="AO107" i="18"/>
  <c r="AP107" i="18" s="1"/>
  <c r="AO92" i="18"/>
  <c r="AP92" i="18" s="1"/>
  <c r="AO78" i="18"/>
  <c r="AP78" i="18" s="1"/>
  <c r="AO63" i="18"/>
  <c r="AP63" i="18" s="1"/>
  <c r="AO49" i="18"/>
  <c r="AP49" i="18" s="1"/>
  <c r="AO36" i="18"/>
  <c r="AP36" i="18" s="1"/>
  <c r="AO21" i="18"/>
  <c r="AP21" i="18" s="1"/>
  <c r="AO6" i="18"/>
  <c r="AP6" i="18" s="1"/>
  <c r="AO901" i="18"/>
  <c r="AP901" i="18" s="1"/>
  <c r="AO785" i="18"/>
  <c r="AP785" i="18" s="1"/>
  <c r="AO671" i="18"/>
  <c r="AP671" i="18" s="1"/>
  <c r="AO571" i="18"/>
  <c r="AP571" i="18" s="1"/>
  <c r="AO485" i="18"/>
  <c r="AP485" i="18" s="1"/>
  <c r="AO399" i="18"/>
  <c r="AP399" i="18" s="1"/>
  <c r="AO355" i="18"/>
  <c r="AP355" i="18" s="1"/>
  <c r="AO326" i="18"/>
  <c r="AP326" i="18" s="1"/>
  <c r="AO305" i="18"/>
  <c r="AP305" i="18" s="1"/>
  <c r="AO284" i="18"/>
  <c r="AP284" i="18" s="1"/>
  <c r="AO262" i="18"/>
  <c r="AP262" i="18" s="1"/>
  <c r="AO241" i="18"/>
  <c r="AP241" i="18" s="1"/>
  <c r="AO220" i="18"/>
  <c r="AP220" i="18" s="1"/>
  <c r="AO205" i="18"/>
  <c r="AP205" i="18" s="1"/>
  <c r="AO187" i="18"/>
  <c r="AP187" i="18" s="1"/>
  <c r="AO167" i="18"/>
  <c r="AP167" i="18" s="1"/>
  <c r="AO153" i="18"/>
  <c r="AP153" i="18" s="1"/>
  <c r="AO134" i="18"/>
  <c r="AP134" i="18" s="1"/>
  <c r="AO119" i="18"/>
  <c r="AP119" i="18" s="1"/>
  <c r="AO103" i="18"/>
  <c r="AP103" i="18" s="1"/>
  <c r="AO91" i="18"/>
  <c r="AP91" i="18" s="1"/>
  <c r="AO77" i="18"/>
  <c r="AP77" i="18" s="1"/>
  <c r="AO61" i="18"/>
  <c r="AP61" i="18" s="1"/>
  <c r="AO47" i="18"/>
  <c r="AP47" i="18" s="1"/>
  <c r="AO35" i="18"/>
  <c r="AP35" i="18" s="1"/>
  <c r="AO19" i="18"/>
  <c r="AP19" i="18" s="1"/>
  <c r="AO5" i="18"/>
  <c r="AP5" i="18" s="1"/>
  <c r="AO776" i="18"/>
  <c r="AP776" i="18" s="1"/>
  <c r="AO564" i="18"/>
  <c r="AP564" i="18" s="1"/>
  <c r="AO395" i="18"/>
  <c r="AP395" i="18" s="1"/>
  <c r="AO351" i="18"/>
  <c r="AP351" i="18" s="1"/>
  <c r="AO283" i="18"/>
  <c r="AP283" i="18" s="1"/>
  <c r="AO239" i="18"/>
  <c r="AP239" i="18" s="1"/>
  <c r="AO199" i="18"/>
  <c r="AP199" i="18" s="1"/>
  <c r="AO166" i="18"/>
  <c r="AP166" i="18" s="1"/>
  <c r="AO133" i="18"/>
  <c r="AP133" i="18" s="1"/>
  <c r="AO102" i="18"/>
  <c r="AP102" i="18" s="1"/>
  <c r="AO60" i="18"/>
  <c r="AP60" i="18" s="1"/>
  <c r="AO46" i="18"/>
  <c r="AP46" i="18" s="1"/>
  <c r="AO17" i="18"/>
  <c r="AP17" i="18" s="1"/>
  <c r="AO729" i="18"/>
  <c r="AP729" i="18" s="1"/>
  <c r="AO615" i="18"/>
  <c r="AP615" i="18" s="1"/>
  <c r="AO375" i="18"/>
  <c r="AP375" i="18" s="1"/>
  <c r="AO337" i="18"/>
  <c r="AP337" i="18" s="1"/>
  <c r="AO294" i="18"/>
  <c r="AP294" i="18" s="1"/>
  <c r="AO252" i="18"/>
  <c r="AP252" i="18" s="1"/>
  <c r="AO211" i="18"/>
  <c r="AP211" i="18" s="1"/>
  <c r="AO177" i="18"/>
  <c r="AP177" i="18" s="1"/>
  <c r="AO143" i="18"/>
  <c r="AP143" i="18" s="1"/>
  <c r="AO111" i="18"/>
  <c r="AP111" i="18" s="1"/>
  <c r="AO83" i="18"/>
  <c r="AP83" i="18" s="1"/>
  <c r="AO55" i="18"/>
  <c r="AP55" i="18" s="1"/>
  <c r="AO39" i="18"/>
  <c r="AP39" i="18" s="1"/>
  <c r="AO997" i="18"/>
  <c r="AP997" i="18" s="1"/>
  <c r="AO978" i="18"/>
  <c r="AP978" i="18" s="1"/>
  <c r="AO965" i="18"/>
  <c r="AP965" i="18" s="1"/>
  <c r="AO949" i="18"/>
  <c r="AP949" i="18" s="1"/>
  <c r="AO935" i="18"/>
  <c r="AP935" i="18" s="1"/>
  <c r="AO921" i="18"/>
  <c r="AP921" i="18" s="1"/>
  <c r="AO905" i="18"/>
  <c r="AP905" i="18" s="1"/>
  <c r="AO893" i="18"/>
  <c r="AP893" i="18" s="1"/>
  <c r="AO879" i="18"/>
  <c r="AP879" i="18" s="1"/>
  <c r="AO863" i="18"/>
  <c r="AP863" i="18" s="1"/>
  <c r="AO849" i="18"/>
  <c r="AP849" i="18" s="1"/>
  <c r="AO837" i="18"/>
  <c r="AP837" i="18" s="1"/>
  <c r="AO821" i="18"/>
  <c r="AP821" i="18" s="1"/>
  <c r="AO807" i="18"/>
  <c r="AP807" i="18" s="1"/>
  <c r="AO793" i="18"/>
  <c r="AP793" i="18" s="1"/>
  <c r="AO777" i="18"/>
  <c r="AP777" i="18" s="1"/>
  <c r="AO765" i="18"/>
  <c r="AP765" i="18" s="1"/>
  <c r="AO751" i="18"/>
  <c r="AP751" i="18" s="1"/>
  <c r="AO735" i="18"/>
  <c r="AP735" i="18" s="1"/>
  <c r="AO721" i="18"/>
  <c r="AP721" i="18" s="1"/>
  <c r="AO709" i="18"/>
  <c r="AP709" i="18" s="1"/>
  <c r="AO693" i="18"/>
  <c r="AP693" i="18" s="1"/>
  <c r="AO679" i="18"/>
  <c r="AP679" i="18" s="1"/>
  <c r="AO665" i="18"/>
  <c r="AP665" i="18" s="1"/>
  <c r="AO649" i="18"/>
  <c r="AP649" i="18" s="1"/>
  <c r="AO637" i="18"/>
  <c r="AP637" i="18" s="1"/>
  <c r="AO623" i="18"/>
  <c r="AP623" i="18" s="1"/>
  <c r="AO607" i="18"/>
  <c r="AP607" i="18" s="1"/>
  <c r="AO597" i="18"/>
  <c r="AP597" i="18" s="1"/>
  <c r="AO587" i="18"/>
  <c r="AP587" i="18" s="1"/>
  <c r="AO575" i="18"/>
  <c r="AP575" i="18" s="1"/>
  <c r="AO565" i="18"/>
  <c r="AP565" i="18" s="1"/>
  <c r="AO555" i="18"/>
  <c r="AP555" i="18" s="1"/>
  <c r="AO543" i="18"/>
  <c r="AP543" i="18" s="1"/>
  <c r="AO533" i="18"/>
  <c r="AP533" i="18" s="1"/>
  <c r="AO523" i="18"/>
  <c r="AP523" i="18" s="1"/>
  <c r="AO511" i="18"/>
  <c r="AP511" i="18" s="1"/>
  <c r="AO501" i="18"/>
  <c r="AP501" i="18" s="1"/>
  <c r="AO491" i="18"/>
  <c r="AP491" i="18" s="1"/>
  <c r="AO479" i="18"/>
  <c r="AP479" i="18" s="1"/>
  <c r="AO469" i="18"/>
  <c r="AP469" i="18" s="1"/>
  <c r="AO459" i="18"/>
  <c r="AP459" i="18" s="1"/>
  <c r="AO447" i="18"/>
  <c r="AP447" i="18" s="1"/>
  <c r="AO437" i="18"/>
  <c r="AP437" i="18" s="1"/>
  <c r="AO427" i="18"/>
  <c r="AP427" i="18" s="1"/>
  <c r="AO415" i="18"/>
  <c r="AP415" i="18" s="1"/>
  <c r="AO405" i="18"/>
  <c r="AP405" i="18" s="1"/>
  <c r="AO994" i="18"/>
  <c r="AP994" i="18" s="1"/>
  <c r="AO975" i="18"/>
  <c r="AP975" i="18" s="1"/>
  <c r="AO959" i="18"/>
  <c r="AP959" i="18" s="1"/>
  <c r="AO945" i="18"/>
  <c r="AP945" i="18" s="1"/>
  <c r="AO933" i="18"/>
  <c r="AP933" i="18" s="1"/>
  <c r="AO917" i="18"/>
  <c r="AP917" i="18" s="1"/>
  <c r="AO903" i="18"/>
  <c r="AP903" i="18" s="1"/>
  <c r="AO889" i="18"/>
  <c r="AP889" i="18" s="1"/>
  <c r="AO873" i="18"/>
  <c r="AP873" i="18" s="1"/>
  <c r="AO861" i="18"/>
  <c r="AP861" i="18" s="1"/>
  <c r="AO847" i="18"/>
  <c r="AP847" i="18" s="1"/>
  <c r="AO831" i="18"/>
  <c r="AP831" i="18" s="1"/>
  <c r="AO817" i="18"/>
  <c r="AP817" i="18" s="1"/>
  <c r="AO805" i="18"/>
  <c r="AP805" i="18" s="1"/>
  <c r="AO789" i="18"/>
  <c r="AP789" i="18" s="1"/>
  <c r="AO775" i="18"/>
  <c r="AP775" i="18" s="1"/>
  <c r="AO761" i="18"/>
  <c r="AP761" i="18" s="1"/>
  <c r="AO745" i="18"/>
  <c r="AP745" i="18" s="1"/>
  <c r="AO733" i="18"/>
  <c r="AP733" i="18" s="1"/>
  <c r="AO719" i="18"/>
  <c r="AP719" i="18" s="1"/>
  <c r="AO703" i="18"/>
  <c r="AP703" i="18" s="1"/>
  <c r="AO689" i="18"/>
  <c r="AP689" i="18" s="1"/>
  <c r="AO677" i="18"/>
  <c r="AP677" i="18" s="1"/>
  <c r="AO661" i="18"/>
  <c r="AP661" i="18" s="1"/>
  <c r="AO647" i="18"/>
  <c r="AP647" i="18" s="1"/>
  <c r="AO633" i="18"/>
  <c r="AP633" i="18" s="1"/>
  <c r="AO617" i="18"/>
  <c r="AP617" i="18" s="1"/>
  <c r="AO605" i="18"/>
  <c r="AP605" i="18" s="1"/>
  <c r="AO595" i="18"/>
  <c r="AP595" i="18" s="1"/>
  <c r="AO583" i="18"/>
  <c r="AP583" i="18" s="1"/>
  <c r="AO573" i="18"/>
  <c r="AP573" i="18" s="1"/>
  <c r="AO563" i="18"/>
  <c r="AP563" i="18" s="1"/>
  <c r="AO551" i="18"/>
  <c r="AP551" i="18" s="1"/>
  <c r="AO541" i="18"/>
  <c r="AP541" i="18" s="1"/>
  <c r="AO531" i="18"/>
  <c r="AP531" i="18" s="1"/>
  <c r="AO519" i="18"/>
  <c r="AP519" i="18" s="1"/>
  <c r="AO509" i="18"/>
  <c r="AP509" i="18" s="1"/>
  <c r="AO499" i="18"/>
  <c r="AP499" i="18" s="1"/>
  <c r="AO487" i="18"/>
  <c r="AP487" i="18" s="1"/>
  <c r="AO477" i="18"/>
  <c r="AP477" i="18" s="1"/>
  <c r="AO467" i="18"/>
  <c r="AP467" i="18" s="1"/>
  <c r="AO455" i="18"/>
  <c r="AP455" i="18" s="1"/>
  <c r="AO445" i="18"/>
  <c r="AP445" i="18" s="1"/>
  <c r="AO435" i="18"/>
  <c r="AP435" i="18" s="1"/>
  <c r="AO423" i="18"/>
  <c r="AP423" i="18" s="1"/>
  <c r="AO413" i="18"/>
  <c r="AP413" i="18" s="1"/>
  <c r="AO403" i="18"/>
  <c r="AP403" i="18" s="1"/>
  <c r="AO391" i="18"/>
  <c r="AP391" i="18" s="1"/>
  <c r="AO381" i="18"/>
  <c r="AP381" i="18" s="1"/>
  <c r="AO371" i="18"/>
  <c r="AP371" i="18" s="1"/>
  <c r="AO359" i="18"/>
  <c r="AP359" i="18" s="1"/>
  <c r="AO349" i="18"/>
  <c r="AP349" i="18" s="1"/>
  <c r="AO991" i="18"/>
  <c r="AP991" i="18" s="1"/>
  <c r="AO973" i="18"/>
  <c r="AP973" i="18" s="1"/>
  <c r="AO958" i="18"/>
  <c r="AP958" i="18" s="1"/>
  <c r="AO944" i="18"/>
  <c r="AP944" i="18" s="1"/>
  <c r="AO929" i="18"/>
  <c r="AP929" i="18" s="1"/>
  <c r="AO915" i="18"/>
  <c r="AP915" i="18" s="1"/>
  <c r="AO902" i="18"/>
  <c r="AP902" i="18" s="1"/>
  <c r="AO887" i="18"/>
  <c r="AP887" i="18" s="1"/>
  <c r="AO872" i="18"/>
  <c r="AP872" i="18" s="1"/>
  <c r="AO859" i="18"/>
  <c r="AP859" i="18" s="1"/>
  <c r="AO845" i="18"/>
  <c r="AP845" i="18" s="1"/>
  <c r="AO830" i="18"/>
  <c r="AP830" i="18" s="1"/>
  <c r="AO816" i="18"/>
  <c r="AP816" i="18" s="1"/>
  <c r="AO801" i="18"/>
  <c r="AP801" i="18" s="1"/>
  <c r="AO787" i="18"/>
  <c r="AP787" i="18" s="1"/>
  <c r="AO774" i="18"/>
  <c r="AP774" i="18" s="1"/>
  <c r="AO759" i="18"/>
  <c r="AP759" i="18" s="1"/>
  <c r="AO744" i="18"/>
  <c r="AP744" i="18" s="1"/>
  <c r="AO731" i="18"/>
  <c r="AP731" i="18" s="1"/>
  <c r="AO717" i="18"/>
  <c r="AP717" i="18" s="1"/>
  <c r="AO702" i="18"/>
  <c r="AP702" i="18" s="1"/>
  <c r="AO688" i="18"/>
  <c r="AP688" i="18" s="1"/>
  <c r="AO673" i="18"/>
  <c r="AP673" i="18" s="1"/>
  <c r="AO659" i="18"/>
  <c r="AP659" i="18" s="1"/>
  <c r="AO646" i="18"/>
  <c r="AP646" i="18" s="1"/>
  <c r="AO631" i="18"/>
  <c r="AP631" i="18" s="1"/>
  <c r="AO616" i="18"/>
  <c r="AP616" i="18" s="1"/>
  <c r="AO604" i="18"/>
  <c r="AP604" i="18" s="1"/>
  <c r="AO593" i="18"/>
  <c r="AP593" i="18" s="1"/>
  <c r="AO582" i="18"/>
  <c r="AP582" i="18" s="1"/>
  <c r="AO572" i="18"/>
  <c r="AP572" i="18" s="1"/>
  <c r="AO561" i="18"/>
  <c r="AP561" i="18" s="1"/>
  <c r="AO550" i="18"/>
  <c r="AP550" i="18" s="1"/>
  <c r="AO540" i="18"/>
  <c r="AP540" i="18" s="1"/>
  <c r="AO529" i="18"/>
  <c r="AP529" i="18" s="1"/>
  <c r="AO518" i="18"/>
  <c r="AP518" i="18" s="1"/>
  <c r="AO508" i="18"/>
  <c r="AP508" i="18" s="1"/>
  <c r="AO497" i="18"/>
  <c r="AP497" i="18" s="1"/>
  <c r="AO486" i="18"/>
  <c r="AP486" i="18" s="1"/>
  <c r="AO476" i="18"/>
  <c r="AP476" i="18" s="1"/>
  <c r="AO465" i="18"/>
  <c r="AP465" i="18" s="1"/>
  <c r="AO454" i="18"/>
  <c r="AP454" i="18" s="1"/>
  <c r="AO444" i="18"/>
  <c r="AP444" i="18" s="1"/>
  <c r="AO433" i="18"/>
  <c r="AP433" i="18" s="1"/>
  <c r="AO422" i="18"/>
  <c r="AP422" i="18" s="1"/>
  <c r="AO412" i="18"/>
  <c r="AP412" i="18" s="1"/>
  <c r="AO401" i="18"/>
  <c r="AP401" i="18" s="1"/>
  <c r="AO390" i="18"/>
  <c r="AP390" i="18" s="1"/>
  <c r="AO380" i="18"/>
  <c r="AP380" i="18" s="1"/>
  <c r="AO369" i="18"/>
  <c r="AP369" i="18" s="1"/>
  <c r="AO358" i="18"/>
  <c r="AP358" i="18" s="1"/>
  <c r="AO348" i="18"/>
  <c r="AP348" i="18" s="1"/>
  <c r="AO989" i="18"/>
  <c r="AP989" i="18" s="1"/>
  <c r="AO969" i="18"/>
  <c r="AP969" i="18" s="1"/>
  <c r="AO957" i="18"/>
  <c r="AP957" i="18" s="1"/>
  <c r="AO943" i="18"/>
  <c r="AP943" i="18" s="1"/>
  <c r="AO927" i="18"/>
  <c r="AP927" i="18" s="1"/>
  <c r="AO913" i="18"/>
  <c r="AP913" i="18" s="1"/>
  <c r="AO986" i="18"/>
  <c r="AP986" i="18" s="1"/>
  <c r="AO968" i="18"/>
  <c r="AP968" i="18" s="1"/>
  <c r="AO955" i="18"/>
  <c r="AP955" i="18" s="1"/>
  <c r="AO941" i="18"/>
  <c r="AP941" i="18" s="1"/>
  <c r="AO926" i="18"/>
  <c r="AP926" i="18" s="1"/>
  <c r="AO912" i="18"/>
  <c r="AP912" i="18" s="1"/>
  <c r="AO897" i="18"/>
  <c r="AP897" i="18" s="1"/>
  <c r="AO883" i="18"/>
  <c r="AP883" i="18" s="1"/>
  <c r="AO870" i="18"/>
  <c r="AP870" i="18" s="1"/>
  <c r="AO855" i="18"/>
  <c r="AP855" i="18" s="1"/>
  <c r="AO840" i="18"/>
  <c r="AP840" i="18" s="1"/>
  <c r="AO827" i="18"/>
  <c r="AP827" i="18" s="1"/>
  <c r="AO813" i="18"/>
  <c r="AP813" i="18" s="1"/>
  <c r="AO798" i="18"/>
  <c r="AP798" i="18" s="1"/>
  <c r="AO784" i="18"/>
  <c r="AP784" i="18" s="1"/>
  <c r="AO769" i="18"/>
  <c r="AP769" i="18" s="1"/>
  <c r="AO755" i="18"/>
  <c r="AP755" i="18" s="1"/>
  <c r="AO742" i="18"/>
  <c r="AP742" i="18" s="1"/>
  <c r="AO727" i="18"/>
  <c r="AP727" i="18" s="1"/>
  <c r="AO712" i="18"/>
  <c r="AP712" i="18" s="1"/>
  <c r="AO699" i="18"/>
  <c r="AP699" i="18" s="1"/>
  <c r="AO685" i="18"/>
  <c r="AP685" i="18" s="1"/>
  <c r="AO670" i="18"/>
  <c r="AP670" i="18" s="1"/>
  <c r="AO656" i="18"/>
  <c r="AP656" i="18" s="1"/>
  <c r="AO641" i="18"/>
  <c r="AP641" i="18" s="1"/>
  <c r="AO627" i="18"/>
  <c r="AP627" i="18" s="1"/>
  <c r="AO614" i="18"/>
  <c r="AP614" i="18" s="1"/>
  <c r="AO601" i="18"/>
  <c r="AP601" i="18" s="1"/>
  <c r="AO590" i="18"/>
  <c r="AP590" i="18" s="1"/>
  <c r="AO580" i="18"/>
  <c r="AP580" i="18" s="1"/>
  <c r="AO569" i="18"/>
  <c r="AP569" i="18" s="1"/>
  <c r="AO558" i="18"/>
  <c r="AP558" i="18" s="1"/>
  <c r="AO548" i="18"/>
  <c r="AP548" i="18" s="1"/>
  <c r="AO537" i="18"/>
  <c r="AP537" i="18" s="1"/>
  <c r="AO526" i="18"/>
  <c r="AP526" i="18" s="1"/>
  <c r="AO516" i="18"/>
  <c r="AP516" i="18" s="1"/>
  <c r="AO505" i="18"/>
  <c r="AP505" i="18" s="1"/>
  <c r="AO494" i="18"/>
  <c r="AP494" i="18" s="1"/>
  <c r="AO484" i="18"/>
  <c r="AP484" i="18" s="1"/>
  <c r="AO473" i="18"/>
  <c r="AP473" i="18" s="1"/>
  <c r="AO462" i="18"/>
  <c r="AP462" i="18" s="1"/>
  <c r="AO452" i="18"/>
  <c r="AP452" i="18" s="1"/>
  <c r="AO441" i="18"/>
  <c r="AP441" i="18" s="1"/>
  <c r="AO430" i="18"/>
  <c r="AP430" i="18" s="1"/>
  <c r="AO420" i="18"/>
  <c r="AP420" i="18" s="1"/>
  <c r="AO409" i="18"/>
  <c r="AP409" i="18" s="1"/>
  <c r="AO398" i="18"/>
  <c r="AP398" i="18" s="1"/>
  <c r="AO388" i="18"/>
  <c r="AP388" i="18" s="1"/>
  <c r="AO377" i="18"/>
  <c r="AP377" i="18" s="1"/>
  <c r="AO366" i="18"/>
  <c r="AP366" i="18" s="1"/>
  <c r="AO356" i="18"/>
  <c r="AP356" i="18" s="1"/>
  <c r="AO345" i="18"/>
  <c r="AP345" i="18" s="1"/>
  <c r="AO983" i="18"/>
  <c r="AP983" i="18" s="1"/>
  <c r="AO967" i="18"/>
  <c r="AP967" i="18" s="1"/>
  <c r="AO953" i="18"/>
  <c r="AP953" i="18" s="1"/>
  <c r="AO937" i="18"/>
  <c r="AP937" i="18" s="1"/>
  <c r="AO925" i="18"/>
  <c r="AP925" i="18" s="1"/>
  <c r="AO911" i="18"/>
  <c r="AP911" i="18" s="1"/>
  <c r="AO895" i="18"/>
  <c r="AP895" i="18" s="1"/>
  <c r="AO881" i="18"/>
  <c r="AP881" i="18" s="1"/>
  <c r="AO869" i="18"/>
  <c r="AP869" i="18" s="1"/>
  <c r="AO853" i="18"/>
  <c r="AP853" i="18" s="1"/>
  <c r="AO839" i="18"/>
  <c r="AP839" i="18" s="1"/>
  <c r="AO825" i="18"/>
  <c r="AP825" i="18" s="1"/>
  <c r="AO809" i="18"/>
  <c r="AP809" i="18" s="1"/>
  <c r="AO797" i="18"/>
  <c r="AP797" i="18" s="1"/>
  <c r="AO783" i="18"/>
  <c r="AP783" i="18" s="1"/>
  <c r="AO767" i="18"/>
  <c r="AP767" i="18" s="1"/>
  <c r="AO753" i="18"/>
  <c r="AP753" i="18" s="1"/>
  <c r="AO741" i="18"/>
  <c r="AP741" i="18" s="1"/>
  <c r="AO725" i="18"/>
  <c r="AP725" i="18" s="1"/>
  <c r="AO711" i="18"/>
  <c r="AP711" i="18" s="1"/>
  <c r="AO697" i="18"/>
  <c r="AP697" i="18" s="1"/>
  <c r="AO681" i="18"/>
  <c r="AP681" i="18" s="1"/>
  <c r="AO669" i="18"/>
  <c r="AP669" i="18" s="1"/>
  <c r="AO655" i="18"/>
  <c r="AP655" i="18" s="1"/>
  <c r="AO639" i="18"/>
  <c r="AP639" i="18" s="1"/>
  <c r="AO625" i="18"/>
  <c r="AP625" i="18" s="1"/>
  <c r="AO613" i="18"/>
  <c r="AP613" i="18" s="1"/>
  <c r="AO599" i="18"/>
  <c r="AP599" i="18" s="1"/>
  <c r="AO589" i="18"/>
  <c r="AP589" i="18" s="1"/>
  <c r="AO579" i="18"/>
  <c r="AP579" i="18" s="1"/>
  <c r="AO567" i="18"/>
  <c r="AP567" i="18" s="1"/>
  <c r="AO557" i="18"/>
  <c r="AP557" i="18" s="1"/>
  <c r="AO547" i="18"/>
  <c r="AP547" i="18" s="1"/>
  <c r="AO535" i="18"/>
  <c r="AP535" i="18" s="1"/>
  <c r="AO525" i="18"/>
  <c r="AP525" i="18" s="1"/>
  <c r="AO515" i="18"/>
  <c r="AP515" i="18" s="1"/>
  <c r="AO503" i="18"/>
  <c r="AP503" i="18" s="1"/>
  <c r="AO493" i="18"/>
  <c r="AP493" i="18" s="1"/>
  <c r="AO483" i="18"/>
  <c r="AP483" i="18" s="1"/>
  <c r="AO471" i="18"/>
  <c r="AP471" i="18" s="1"/>
  <c r="AO461" i="18"/>
  <c r="AP461" i="18" s="1"/>
  <c r="AO451" i="18"/>
  <c r="AP451" i="18" s="1"/>
  <c r="AO439" i="18"/>
  <c r="AP439" i="18" s="1"/>
  <c r="AO429" i="18"/>
  <c r="AP429" i="18" s="1"/>
  <c r="AO419" i="18"/>
  <c r="AP419" i="18" s="1"/>
  <c r="AO407" i="18"/>
  <c r="AP407" i="18" s="1"/>
  <c r="AO397" i="18"/>
  <c r="AP397" i="18" s="1"/>
  <c r="AO999" i="18"/>
  <c r="AP999" i="18" s="1"/>
  <c r="AO981" i="18"/>
  <c r="AP981" i="18" s="1"/>
  <c r="AO966" i="18"/>
  <c r="AP966" i="18" s="1"/>
  <c r="AO951" i="18"/>
  <c r="AP951" i="18" s="1"/>
  <c r="AO936" i="18"/>
  <c r="AP936" i="18" s="1"/>
  <c r="AO923" i="18"/>
  <c r="AP923" i="18" s="1"/>
  <c r="AO909" i="18"/>
  <c r="AP909" i="18" s="1"/>
  <c r="AO894" i="18"/>
  <c r="AP894" i="18" s="1"/>
  <c r="AO880" i="18"/>
  <c r="AP880" i="18" s="1"/>
  <c r="AO865" i="18"/>
  <c r="AP865" i="18" s="1"/>
  <c r="AO851" i="18"/>
  <c r="AP851" i="18" s="1"/>
  <c r="AO838" i="18"/>
  <c r="AP838" i="18" s="1"/>
  <c r="AO823" i="18"/>
  <c r="AP823" i="18" s="1"/>
  <c r="AO808" i="18"/>
  <c r="AP808" i="18" s="1"/>
  <c r="AO795" i="18"/>
  <c r="AP795" i="18" s="1"/>
  <c r="AO781" i="18"/>
  <c r="AP781" i="18" s="1"/>
  <c r="AO766" i="18"/>
  <c r="AP766" i="18" s="1"/>
  <c r="AO752" i="18"/>
  <c r="AP752" i="18" s="1"/>
  <c r="AO737" i="18"/>
  <c r="AP737" i="18" s="1"/>
  <c r="AO723" i="18"/>
  <c r="AP723" i="18" s="1"/>
  <c r="AO710" i="18"/>
  <c r="AP710" i="18" s="1"/>
  <c r="AO695" i="18"/>
  <c r="AP695" i="18" s="1"/>
  <c r="AO680" i="18"/>
  <c r="AP680" i="18" s="1"/>
  <c r="AO667" i="18"/>
  <c r="AP667" i="18" s="1"/>
  <c r="AO653" i="18"/>
  <c r="AP653" i="18" s="1"/>
  <c r="AO638" i="18"/>
  <c r="AP638" i="18" s="1"/>
  <c r="AO624" i="18"/>
  <c r="AP624" i="18" s="1"/>
  <c r="AO609" i="18"/>
  <c r="AP609" i="18" s="1"/>
  <c r="AO598" i="18"/>
  <c r="AP598" i="18" s="1"/>
  <c r="AO588" i="18"/>
  <c r="AP588" i="18" s="1"/>
  <c r="AO577" i="18"/>
  <c r="AP577" i="18" s="1"/>
  <c r="AO566" i="18"/>
  <c r="AP566" i="18" s="1"/>
  <c r="AO556" i="18"/>
  <c r="AP556" i="18" s="1"/>
  <c r="AO545" i="18"/>
  <c r="AP545" i="18" s="1"/>
  <c r="AO534" i="18"/>
  <c r="AP534" i="18" s="1"/>
  <c r="AO524" i="18"/>
  <c r="AP524" i="18" s="1"/>
  <c r="AO513" i="18"/>
  <c r="AP513" i="18" s="1"/>
  <c r="AO502" i="18"/>
  <c r="AP502" i="18" s="1"/>
  <c r="AO492" i="18"/>
  <c r="AP492" i="18" s="1"/>
  <c r="AO481" i="18"/>
  <c r="AP481" i="18" s="1"/>
  <c r="AO470" i="18"/>
  <c r="AP470" i="18" s="1"/>
  <c r="AO460" i="18"/>
  <c r="AP460" i="18" s="1"/>
  <c r="AO449" i="18"/>
  <c r="AP449" i="18" s="1"/>
  <c r="AO438" i="18"/>
  <c r="AP438" i="18" s="1"/>
  <c r="AO428" i="18"/>
  <c r="AP428" i="18" s="1"/>
  <c r="AO417" i="18"/>
  <c r="AP417" i="18" s="1"/>
  <c r="AO406" i="18"/>
  <c r="AP406" i="18" s="1"/>
  <c r="AO396" i="18"/>
  <c r="AP396" i="18" s="1"/>
  <c r="AO385" i="18"/>
  <c r="AP385" i="18" s="1"/>
  <c r="AO374" i="18"/>
  <c r="AP374" i="18" s="1"/>
  <c r="AO364" i="18"/>
  <c r="AP364" i="18" s="1"/>
  <c r="AO353" i="18"/>
  <c r="AP353" i="18" s="1"/>
  <c r="AO342" i="18"/>
  <c r="AP342" i="18" s="1"/>
  <c r="AO8" i="18"/>
  <c r="AP8" i="18" s="1"/>
  <c r="AO16" i="18"/>
  <c r="AP16" i="18" s="1"/>
  <c r="AO24" i="18"/>
  <c r="AP24" i="18" s="1"/>
  <c r="AO32" i="18"/>
  <c r="AP32" i="18" s="1"/>
  <c r="AO40" i="18"/>
  <c r="AP40" i="18" s="1"/>
  <c r="AO48" i="18"/>
  <c r="AP48" i="18" s="1"/>
  <c r="AO56" i="18"/>
  <c r="AP56" i="18" s="1"/>
  <c r="AO64" i="18"/>
  <c r="AP64" i="18" s="1"/>
  <c r="AO72" i="18"/>
  <c r="AP72" i="18" s="1"/>
  <c r="AO80" i="18"/>
  <c r="AP80" i="18" s="1"/>
  <c r="AO88" i="18"/>
  <c r="AP88" i="18" s="1"/>
  <c r="AO96" i="18"/>
  <c r="AP96" i="18" s="1"/>
  <c r="AO104" i="18"/>
  <c r="AP104" i="18" s="1"/>
  <c r="AO112" i="18"/>
  <c r="AP112" i="18" s="1"/>
  <c r="AO120" i="18"/>
  <c r="AP120" i="18" s="1"/>
  <c r="AO128" i="18"/>
  <c r="AP128" i="18" s="1"/>
  <c r="AO136" i="18"/>
  <c r="AP136" i="18" s="1"/>
  <c r="AO144" i="18"/>
  <c r="AP144" i="18" s="1"/>
  <c r="AO152" i="18"/>
  <c r="AP152" i="18" s="1"/>
  <c r="AO160" i="18"/>
  <c r="AP160" i="18" s="1"/>
  <c r="AO168" i="18"/>
  <c r="AP168" i="18" s="1"/>
  <c r="AO176" i="18"/>
  <c r="AP176" i="18" s="1"/>
  <c r="AO184" i="18"/>
  <c r="AP184" i="18" s="1"/>
  <c r="AO192" i="18"/>
  <c r="AP192" i="18" s="1"/>
  <c r="AO200" i="18"/>
  <c r="AP200" i="18" s="1"/>
  <c r="AO208" i="18"/>
  <c r="AP208" i="18" s="1"/>
  <c r="AO216" i="18"/>
  <c r="AP216" i="18" s="1"/>
  <c r="AO224" i="18"/>
  <c r="AP224" i="18" s="1"/>
  <c r="AO232" i="18"/>
  <c r="AP232" i="18" s="1"/>
  <c r="AO240" i="18"/>
  <c r="AP240" i="18" s="1"/>
  <c r="AO248" i="18"/>
  <c r="AP248" i="18" s="1"/>
  <c r="AO256" i="18"/>
  <c r="AP256" i="18" s="1"/>
  <c r="AO264" i="18"/>
  <c r="AP264" i="18" s="1"/>
  <c r="AO272" i="18"/>
  <c r="AP272" i="18" s="1"/>
  <c r="AO280" i="18"/>
  <c r="AP280" i="18" s="1"/>
  <c r="AO288" i="18"/>
  <c r="AP288" i="18" s="1"/>
  <c r="AO296" i="18"/>
  <c r="AP296" i="18" s="1"/>
  <c r="AO304" i="18"/>
  <c r="AP304" i="18" s="1"/>
  <c r="AO312" i="18"/>
  <c r="AP312" i="18" s="1"/>
  <c r="AO320" i="18"/>
  <c r="AP320" i="18" s="1"/>
  <c r="AO328" i="18"/>
  <c r="AP328" i="18" s="1"/>
  <c r="AO336" i="18"/>
  <c r="AP336" i="18" s="1"/>
  <c r="AO344" i="18"/>
  <c r="AP344" i="18" s="1"/>
  <c r="AO352" i="18"/>
  <c r="AP352" i="18" s="1"/>
  <c r="AO360" i="18"/>
  <c r="AP360" i="18" s="1"/>
  <c r="AO368" i="18"/>
  <c r="AP368" i="18" s="1"/>
  <c r="AO376" i="18"/>
  <c r="AP376" i="18" s="1"/>
  <c r="AO384" i="18"/>
  <c r="AP384" i="18" s="1"/>
  <c r="AO392" i="18"/>
  <c r="AP392" i="18" s="1"/>
  <c r="AO400" i="18"/>
  <c r="AP400" i="18" s="1"/>
  <c r="AO408" i="18"/>
  <c r="AP408" i="18" s="1"/>
  <c r="AO416" i="18"/>
  <c r="AP416" i="18" s="1"/>
  <c r="AO424" i="18"/>
  <c r="AP424" i="18" s="1"/>
  <c r="AO432" i="18"/>
  <c r="AP432" i="18" s="1"/>
  <c r="AO440" i="18"/>
  <c r="AP440" i="18" s="1"/>
  <c r="AO448" i="18"/>
  <c r="AP448" i="18" s="1"/>
  <c r="AO456" i="18"/>
  <c r="AP456" i="18" s="1"/>
  <c r="AO464" i="18"/>
  <c r="AP464" i="18" s="1"/>
  <c r="AO472" i="18"/>
  <c r="AP472" i="18" s="1"/>
  <c r="AO480" i="18"/>
  <c r="AP480" i="18" s="1"/>
  <c r="AO488" i="18"/>
  <c r="AP488" i="18" s="1"/>
  <c r="AO496" i="18"/>
  <c r="AP496" i="18" s="1"/>
  <c r="AO504" i="18"/>
  <c r="AP504" i="18" s="1"/>
  <c r="AO512" i="18"/>
  <c r="AP512" i="18" s="1"/>
  <c r="AO520" i="18"/>
  <c r="AP520" i="18" s="1"/>
  <c r="AO528" i="18"/>
  <c r="AP528" i="18" s="1"/>
  <c r="AO536" i="18"/>
  <c r="AP536" i="18" s="1"/>
  <c r="AO544" i="18"/>
  <c r="AP544" i="18" s="1"/>
  <c r="AO552" i="18"/>
  <c r="AP552" i="18" s="1"/>
  <c r="AO560" i="18"/>
  <c r="AP560" i="18" s="1"/>
  <c r="AO568" i="18"/>
  <c r="AP568" i="18" s="1"/>
  <c r="AO576" i="18"/>
  <c r="AP576" i="18" s="1"/>
  <c r="AO584" i="18"/>
  <c r="AP584" i="18" s="1"/>
  <c r="AO592" i="18"/>
  <c r="AP592" i="18" s="1"/>
  <c r="AO600" i="18"/>
  <c r="AP600" i="18" s="1"/>
  <c r="AO608" i="18"/>
  <c r="AP608" i="18" s="1"/>
  <c r="AO619" i="18"/>
  <c r="AP619" i="18" s="1"/>
  <c r="AO630" i="18"/>
  <c r="AP630" i="18" s="1"/>
  <c r="AO640" i="18"/>
  <c r="AP640" i="18" s="1"/>
  <c r="AO651" i="18"/>
  <c r="AP651" i="18" s="1"/>
  <c r="AO662" i="18"/>
  <c r="AP662" i="18" s="1"/>
  <c r="AO672" i="18"/>
  <c r="AP672" i="18" s="1"/>
  <c r="AO683" i="18"/>
  <c r="AP683" i="18" s="1"/>
  <c r="AO694" i="18"/>
  <c r="AP694" i="18" s="1"/>
  <c r="AO704" i="18"/>
  <c r="AP704" i="18" s="1"/>
  <c r="AO715" i="18"/>
  <c r="AP715" i="18" s="1"/>
  <c r="AO726" i="18"/>
  <c r="AP726" i="18" s="1"/>
  <c r="AO736" i="18"/>
  <c r="AP736" i="18" s="1"/>
  <c r="AO747" i="18"/>
  <c r="AP747" i="18" s="1"/>
  <c r="AO758" i="18"/>
  <c r="AP758" i="18" s="1"/>
  <c r="AO768" i="18"/>
  <c r="AP768" i="18" s="1"/>
  <c r="AO779" i="18"/>
  <c r="AP779" i="18" s="1"/>
  <c r="AO790" i="18"/>
  <c r="AP790" i="18" s="1"/>
  <c r="AO800" i="18"/>
  <c r="AP800" i="18" s="1"/>
  <c r="AO811" i="18"/>
  <c r="AP811" i="18" s="1"/>
  <c r="AO822" i="18"/>
  <c r="AP822" i="18" s="1"/>
  <c r="AO832" i="18"/>
  <c r="AP832" i="18" s="1"/>
  <c r="AO843" i="18"/>
  <c r="AP843" i="18" s="1"/>
  <c r="AO854" i="18"/>
  <c r="AP854" i="18" s="1"/>
  <c r="AO864" i="18"/>
  <c r="AP864" i="18" s="1"/>
  <c r="AO875" i="18"/>
  <c r="AP875" i="18" s="1"/>
  <c r="AO886" i="18"/>
  <c r="AP886" i="18" s="1"/>
  <c r="AO896" i="18"/>
  <c r="AP896" i="18" s="1"/>
  <c r="AO907" i="18"/>
  <c r="AP907" i="18" s="1"/>
  <c r="AO918" i="18"/>
  <c r="AP918" i="18" s="1"/>
  <c r="AO928" i="18"/>
  <c r="AP928" i="18" s="1"/>
  <c r="AO939" i="18"/>
  <c r="AP939" i="18" s="1"/>
  <c r="AO950" i="18"/>
  <c r="AP950" i="18" s="1"/>
  <c r="AO960" i="18"/>
  <c r="AP960" i="18" s="1"/>
  <c r="AO971" i="18"/>
  <c r="AP971" i="18" s="1"/>
  <c r="AO984" i="18"/>
  <c r="AP984" i="18" s="1"/>
  <c r="AO998" i="18"/>
  <c r="AP998" i="18" s="1"/>
  <c r="AO10" i="18"/>
  <c r="AP10" i="18" s="1"/>
  <c r="AO18" i="18"/>
  <c r="AP18" i="18" s="1"/>
  <c r="AO26" i="18"/>
  <c r="AP26" i="18" s="1"/>
  <c r="AO34" i="18"/>
  <c r="AP34" i="18" s="1"/>
  <c r="AO42" i="18"/>
  <c r="AP42" i="18" s="1"/>
  <c r="AO50" i="18"/>
  <c r="AP50" i="18" s="1"/>
  <c r="AO58" i="18"/>
  <c r="AP58" i="18" s="1"/>
  <c r="AO66" i="18"/>
  <c r="AP66" i="18" s="1"/>
  <c r="AO74" i="18"/>
  <c r="AP74" i="18" s="1"/>
  <c r="AO82" i="18"/>
  <c r="AP82" i="18" s="1"/>
  <c r="AO90" i="18"/>
  <c r="AP90" i="18" s="1"/>
  <c r="AO98" i="18"/>
  <c r="AP98" i="18" s="1"/>
  <c r="AO106" i="18"/>
  <c r="AP106" i="18" s="1"/>
  <c r="AO114" i="18"/>
  <c r="AP114" i="18" s="1"/>
  <c r="AO122" i="18"/>
  <c r="AP122" i="18" s="1"/>
  <c r="AO130" i="18"/>
  <c r="AP130" i="18" s="1"/>
  <c r="AO138" i="18"/>
  <c r="AP138" i="18" s="1"/>
  <c r="AO146" i="18"/>
  <c r="AP146" i="18" s="1"/>
  <c r="AO154" i="18"/>
  <c r="AP154" i="18" s="1"/>
  <c r="AO162" i="18"/>
  <c r="AP162" i="18" s="1"/>
  <c r="AO170" i="18"/>
  <c r="AP170" i="18" s="1"/>
  <c r="AO178" i="18"/>
  <c r="AP178" i="18" s="1"/>
  <c r="AO186" i="18"/>
  <c r="AP186" i="18" s="1"/>
  <c r="AO194" i="18"/>
  <c r="AP194" i="18" s="1"/>
  <c r="AO202" i="18"/>
  <c r="AP202" i="18" s="1"/>
  <c r="AO210" i="18"/>
  <c r="AP210" i="18" s="1"/>
  <c r="AO218" i="18"/>
  <c r="AP218" i="18" s="1"/>
  <c r="AO226" i="18"/>
  <c r="AP226" i="18" s="1"/>
  <c r="AO234" i="18"/>
  <c r="AP234" i="18" s="1"/>
  <c r="AO242" i="18"/>
  <c r="AP242" i="18" s="1"/>
  <c r="AO250" i="18"/>
  <c r="AP250" i="18" s="1"/>
  <c r="AO258" i="18"/>
  <c r="AP258" i="18" s="1"/>
  <c r="AO266" i="18"/>
  <c r="AP266" i="18" s="1"/>
  <c r="AO274" i="18"/>
  <c r="AP274" i="18" s="1"/>
  <c r="AO282" i="18"/>
  <c r="AP282" i="18" s="1"/>
  <c r="AO290" i="18"/>
  <c r="AP290" i="18" s="1"/>
  <c r="AO298" i="18"/>
  <c r="AP298" i="18" s="1"/>
  <c r="AO306" i="18"/>
  <c r="AP306" i="18" s="1"/>
  <c r="AO314" i="18"/>
  <c r="AP314" i="18" s="1"/>
  <c r="AO322" i="18"/>
  <c r="AP322" i="18" s="1"/>
  <c r="AO330" i="18"/>
  <c r="AP330" i="18" s="1"/>
  <c r="AO338" i="18"/>
  <c r="AP338" i="18" s="1"/>
  <c r="AO346" i="18"/>
  <c r="AP346" i="18" s="1"/>
  <c r="AO354" i="18"/>
  <c r="AP354" i="18" s="1"/>
  <c r="AO362" i="18"/>
  <c r="AP362" i="18" s="1"/>
  <c r="AO370" i="18"/>
  <c r="AP370" i="18" s="1"/>
  <c r="AO378" i="18"/>
  <c r="AP378" i="18" s="1"/>
  <c r="AO386" i="18"/>
  <c r="AP386" i="18" s="1"/>
  <c r="AO394" i="18"/>
  <c r="AP394" i="18" s="1"/>
  <c r="AO402" i="18"/>
  <c r="AP402" i="18" s="1"/>
  <c r="AO410" i="18"/>
  <c r="AP410" i="18" s="1"/>
  <c r="AO418" i="18"/>
  <c r="AP418" i="18" s="1"/>
  <c r="AO426" i="18"/>
  <c r="AP426" i="18" s="1"/>
  <c r="AO434" i="18"/>
  <c r="AP434" i="18" s="1"/>
  <c r="AO442" i="18"/>
  <c r="AP442" i="18" s="1"/>
  <c r="AO450" i="18"/>
  <c r="AP450" i="18" s="1"/>
  <c r="AO458" i="18"/>
  <c r="AP458" i="18" s="1"/>
  <c r="AO466" i="18"/>
  <c r="AP466" i="18" s="1"/>
  <c r="AO474" i="18"/>
  <c r="AP474" i="18" s="1"/>
  <c r="AO482" i="18"/>
  <c r="AP482" i="18" s="1"/>
  <c r="AO490" i="18"/>
  <c r="AP490" i="18" s="1"/>
  <c r="AO498" i="18"/>
  <c r="AP498" i="18" s="1"/>
  <c r="AO506" i="18"/>
  <c r="AP506" i="18" s="1"/>
  <c r="AO514" i="18"/>
  <c r="AP514" i="18" s="1"/>
  <c r="AO522" i="18"/>
  <c r="AP522" i="18" s="1"/>
  <c r="AO530" i="18"/>
  <c r="AP530" i="18" s="1"/>
  <c r="AO538" i="18"/>
  <c r="AP538" i="18" s="1"/>
  <c r="AO546" i="18"/>
  <c r="AP546" i="18" s="1"/>
  <c r="AO554" i="18"/>
  <c r="AP554" i="18" s="1"/>
  <c r="AO562" i="18"/>
  <c r="AP562" i="18" s="1"/>
  <c r="AO570" i="18"/>
  <c r="AP570" i="18" s="1"/>
  <c r="AO578" i="18"/>
  <c r="AP578" i="18" s="1"/>
  <c r="AO586" i="18"/>
  <c r="AP586" i="18" s="1"/>
  <c r="AO594" i="18"/>
  <c r="AP594" i="18" s="1"/>
  <c r="AO602" i="18"/>
  <c r="AP602" i="18" s="1"/>
  <c r="AO611" i="18"/>
  <c r="AP611" i="18" s="1"/>
  <c r="AO622" i="18"/>
  <c r="AP622" i="18" s="1"/>
  <c r="AO632" i="18"/>
  <c r="AP632" i="18" s="1"/>
  <c r="AO643" i="18"/>
  <c r="AP643" i="18" s="1"/>
  <c r="AO654" i="18"/>
  <c r="AP654" i="18" s="1"/>
  <c r="AO664" i="18"/>
  <c r="AP664" i="18" s="1"/>
  <c r="AO675" i="18"/>
  <c r="AP675" i="18" s="1"/>
  <c r="AO686" i="18"/>
  <c r="AP686" i="18" s="1"/>
  <c r="AO696" i="18"/>
  <c r="AP696" i="18" s="1"/>
  <c r="AO707" i="18"/>
  <c r="AP707" i="18" s="1"/>
  <c r="AO718" i="18"/>
  <c r="AP718" i="18" s="1"/>
  <c r="AO728" i="18"/>
  <c r="AP728" i="18" s="1"/>
  <c r="AO739" i="18"/>
  <c r="AP739" i="18" s="1"/>
  <c r="AO750" i="18"/>
  <c r="AP750" i="18" s="1"/>
  <c r="AO760" i="18"/>
  <c r="AP760" i="18" s="1"/>
  <c r="AO771" i="18"/>
  <c r="AP771" i="18" s="1"/>
  <c r="AO782" i="18"/>
  <c r="AP782" i="18" s="1"/>
  <c r="AO792" i="18"/>
  <c r="AP792" i="18" s="1"/>
  <c r="AO803" i="18"/>
  <c r="AP803" i="18" s="1"/>
  <c r="AO814" i="18"/>
  <c r="AP814" i="18" s="1"/>
  <c r="AO824" i="18"/>
  <c r="AP824" i="18" s="1"/>
  <c r="AO835" i="18"/>
  <c r="AP835" i="18" s="1"/>
  <c r="AO846" i="18"/>
  <c r="AP846" i="18" s="1"/>
  <c r="AO856" i="18"/>
  <c r="AP856" i="18" s="1"/>
  <c r="AO867" i="18"/>
  <c r="AP867" i="18" s="1"/>
  <c r="AO878" i="18"/>
  <c r="AP878" i="18" s="1"/>
  <c r="AO888" i="18"/>
  <c r="AP888" i="18" s="1"/>
  <c r="AO899" i="18"/>
  <c r="AP899" i="18" s="1"/>
  <c r="AO910" i="18"/>
  <c r="AP910" i="18" s="1"/>
  <c r="AO920" i="18"/>
  <c r="AP920" i="18" s="1"/>
  <c r="AO931" i="18"/>
  <c r="AP931" i="18" s="1"/>
  <c r="AO942" i="18"/>
  <c r="AP942" i="18" s="1"/>
  <c r="AO952" i="18"/>
  <c r="AP952" i="18" s="1"/>
  <c r="AO963" i="18"/>
  <c r="AP963" i="18" s="1"/>
  <c r="AO974" i="18"/>
  <c r="AP974" i="18" s="1"/>
  <c r="AO988" i="18"/>
  <c r="AP988" i="18" s="1"/>
  <c r="AO1002" i="18"/>
  <c r="AP1002" i="18" s="1"/>
  <c r="AO1003" i="18"/>
  <c r="AP1003" i="18" s="1"/>
  <c r="AO995" i="18"/>
  <c r="AP995" i="18" s="1"/>
  <c r="AO987" i="18"/>
  <c r="AP987" i="18" s="1"/>
  <c r="AO979" i="18"/>
  <c r="AP979" i="18" s="1"/>
  <c r="AO1001" i="18"/>
  <c r="AP1001" i="18" s="1"/>
  <c r="AO993" i="18"/>
  <c r="AP993" i="18" s="1"/>
  <c r="AO985" i="18"/>
  <c r="AP985" i="18" s="1"/>
  <c r="AO977" i="18"/>
  <c r="AP977" i="18" s="1"/>
  <c r="AO992" i="18"/>
  <c r="AP992" i="18" s="1"/>
  <c r="AO982" i="18"/>
  <c r="AP982" i="18" s="1"/>
  <c r="AO972" i="18"/>
  <c r="AP972" i="18" s="1"/>
  <c r="AO964" i="18"/>
  <c r="AP964" i="18" s="1"/>
  <c r="AO956" i="18"/>
  <c r="AP956" i="18" s="1"/>
  <c r="AO948" i="18"/>
  <c r="AP948" i="18" s="1"/>
  <c r="AO940" i="18"/>
  <c r="AP940" i="18" s="1"/>
  <c r="AO932" i="18"/>
  <c r="AP932" i="18" s="1"/>
  <c r="AO924" i="18"/>
  <c r="AP924" i="18" s="1"/>
  <c r="AO916" i="18"/>
  <c r="AP916" i="18" s="1"/>
  <c r="AO908" i="18"/>
  <c r="AP908" i="18" s="1"/>
  <c r="AO900" i="18"/>
  <c r="AP900" i="18" s="1"/>
  <c r="AO892" i="18"/>
  <c r="AP892" i="18" s="1"/>
  <c r="AO884" i="18"/>
  <c r="AP884" i="18" s="1"/>
  <c r="AO876" i="18"/>
  <c r="AP876" i="18" s="1"/>
  <c r="AO868" i="18"/>
  <c r="AP868" i="18" s="1"/>
  <c r="AO860" i="18"/>
  <c r="AP860" i="18" s="1"/>
  <c r="AO852" i="18"/>
  <c r="AP852" i="18" s="1"/>
  <c r="AO844" i="18"/>
  <c r="AP844" i="18" s="1"/>
  <c r="AO836" i="18"/>
  <c r="AP836" i="18" s="1"/>
  <c r="AO828" i="18"/>
  <c r="AP828" i="18" s="1"/>
  <c r="AO820" i="18"/>
  <c r="AP820" i="18" s="1"/>
  <c r="AO812" i="18"/>
  <c r="AP812" i="18" s="1"/>
  <c r="AO804" i="18"/>
  <c r="AP804" i="18" s="1"/>
  <c r="AO796" i="18"/>
  <c r="AP796" i="18" s="1"/>
  <c r="AO788" i="18"/>
  <c r="AP788" i="18" s="1"/>
  <c r="AO780" i="18"/>
  <c r="AP780" i="18" s="1"/>
  <c r="AO772" i="18"/>
  <c r="AP772" i="18" s="1"/>
  <c r="AO764" i="18"/>
  <c r="AP764" i="18" s="1"/>
  <c r="AO756" i="18"/>
  <c r="AP756" i="18" s="1"/>
  <c r="AO748" i="18"/>
  <c r="AP748" i="18" s="1"/>
  <c r="AO740" i="18"/>
  <c r="AP740" i="18" s="1"/>
  <c r="AO732" i="18"/>
  <c r="AP732" i="18" s="1"/>
  <c r="AO724" i="18"/>
  <c r="AP724" i="18" s="1"/>
  <c r="AO716" i="18"/>
  <c r="AP716" i="18" s="1"/>
  <c r="AO708" i="18"/>
  <c r="AP708" i="18" s="1"/>
  <c r="AO700" i="18"/>
  <c r="AP700" i="18" s="1"/>
  <c r="AO692" i="18"/>
  <c r="AP692" i="18" s="1"/>
  <c r="AO684" i="18"/>
  <c r="AP684" i="18" s="1"/>
  <c r="AO676" i="18"/>
  <c r="AP676" i="18" s="1"/>
  <c r="AO668" i="18"/>
  <c r="AP668" i="18" s="1"/>
  <c r="AO660" i="18"/>
  <c r="AP660" i="18" s="1"/>
  <c r="AO652" i="18"/>
  <c r="AP652" i="18" s="1"/>
  <c r="AO644" i="18"/>
  <c r="AP644" i="18" s="1"/>
  <c r="AO636" i="18"/>
  <c r="AP636" i="18" s="1"/>
  <c r="AO628" i="18"/>
  <c r="AP628" i="18" s="1"/>
  <c r="AO620" i="18"/>
  <c r="AP620" i="18" s="1"/>
  <c r="AO612" i="18"/>
  <c r="AP612" i="18" s="1"/>
  <c r="AO1000" i="18"/>
  <c r="AP1000" i="18" s="1"/>
  <c r="AO990" i="18"/>
  <c r="AP990" i="18" s="1"/>
  <c r="AO980" i="18"/>
  <c r="AP980" i="18" s="1"/>
  <c r="AO970" i="18"/>
  <c r="AP970" i="18" s="1"/>
  <c r="AO962" i="18"/>
  <c r="AP962" i="18" s="1"/>
  <c r="AO954" i="18"/>
  <c r="AP954" i="18" s="1"/>
  <c r="AO946" i="18"/>
  <c r="AP946" i="18" s="1"/>
  <c r="AO938" i="18"/>
  <c r="AP938" i="18" s="1"/>
  <c r="AO930" i="18"/>
  <c r="AP930" i="18" s="1"/>
  <c r="AO922" i="18"/>
  <c r="AP922" i="18" s="1"/>
  <c r="AO914" i="18"/>
  <c r="AP914" i="18" s="1"/>
  <c r="AO906" i="18"/>
  <c r="AP906" i="18" s="1"/>
  <c r="AO898" i="18"/>
  <c r="AP898" i="18" s="1"/>
  <c r="AO890" i="18"/>
  <c r="AP890" i="18" s="1"/>
  <c r="AO882" i="18"/>
  <c r="AP882" i="18" s="1"/>
  <c r="AO874" i="18"/>
  <c r="AP874" i="18" s="1"/>
  <c r="AO866" i="18"/>
  <c r="AP866" i="18" s="1"/>
  <c r="AO858" i="18"/>
  <c r="AP858" i="18" s="1"/>
  <c r="AO850" i="18"/>
  <c r="AP850" i="18" s="1"/>
  <c r="AO842" i="18"/>
  <c r="AP842" i="18" s="1"/>
  <c r="AO834" i="18"/>
  <c r="AP834" i="18" s="1"/>
  <c r="AO826" i="18"/>
  <c r="AP826" i="18" s="1"/>
  <c r="AO818" i="18"/>
  <c r="AP818" i="18" s="1"/>
  <c r="AO810" i="18"/>
  <c r="AP810" i="18" s="1"/>
  <c r="AO802" i="18"/>
  <c r="AP802" i="18" s="1"/>
  <c r="AO794" i="18"/>
  <c r="AP794" i="18" s="1"/>
  <c r="AO786" i="18"/>
  <c r="AP786" i="18" s="1"/>
  <c r="AO778" i="18"/>
  <c r="AP778" i="18" s="1"/>
  <c r="AO770" i="18"/>
  <c r="AP770" i="18" s="1"/>
  <c r="AO762" i="18"/>
  <c r="AP762" i="18" s="1"/>
  <c r="AO754" i="18"/>
  <c r="AP754" i="18" s="1"/>
  <c r="AO746" i="18"/>
  <c r="AP746" i="18" s="1"/>
  <c r="AO738" i="18"/>
  <c r="AP738" i="18" s="1"/>
  <c r="AO730" i="18"/>
  <c r="AP730" i="18" s="1"/>
  <c r="AO722" i="18"/>
  <c r="AP722" i="18" s="1"/>
  <c r="AO714" i="18"/>
  <c r="AP714" i="18" s="1"/>
  <c r="AO706" i="18"/>
  <c r="AP706" i="18" s="1"/>
  <c r="AO698" i="18"/>
  <c r="AP698" i="18" s="1"/>
  <c r="AO690" i="18"/>
  <c r="AP690" i="18" s="1"/>
  <c r="AO682" i="18"/>
  <c r="AP682" i="18" s="1"/>
  <c r="AO674" i="18"/>
  <c r="AP674" i="18" s="1"/>
  <c r="AO666" i="18"/>
  <c r="AP666" i="18" s="1"/>
  <c r="AO658" i="18"/>
  <c r="AP658" i="18" s="1"/>
  <c r="AO650" i="18"/>
  <c r="AP650" i="18" s="1"/>
  <c r="AO642" i="18"/>
  <c r="AP642" i="18" s="1"/>
  <c r="AO634" i="18"/>
  <c r="AP634" i="18" s="1"/>
  <c r="AO626" i="18"/>
  <c r="AP626" i="18" s="1"/>
  <c r="AO618" i="18"/>
  <c r="AP618" i="18" s="1"/>
  <c r="AO610" i="18"/>
  <c r="AP610" i="18" s="1"/>
  <c r="AK3816" i="18"/>
  <c r="AL3816" i="18" s="1"/>
  <c r="AK4254" i="18"/>
  <c r="AL4254" i="18" s="1"/>
  <c r="AK4481" i="18"/>
  <c r="AL4481" i="18" s="1"/>
  <c r="AK4636" i="18"/>
  <c r="AL4636" i="18" s="1"/>
  <c r="AK4743" i="18"/>
  <c r="AL4743" i="18" s="1"/>
  <c r="AK4850" i="18"/>
  <c r="AL4850" i="18" s="1"/>
  <c r="AK4914" i="18"/>
  <c r="AL4914" i="18" s="1"/>
  <c r="AK4967" i="18"/>
  <c r="AL4967" i="18" s="1"/>
  <c r="AK4985" i="18"/>
  <c r="AL4985" i="18" s="1"/>
  <c r="AK4997" i="18"/>
  <c r="AL4997" i="18" s="1"/>
  <c r="AG7" i="18"/>
  <c r="AH7" i="18" s="1"/>
  <c r="AK3856" i="18"/>
  <c r="AL3856" i="18" s="1"/>
  <c r="AK4324" i="18"/>
  <c r="AL4324" i="18" s="1"/>
  <c r="AK4524" i="18"/>
  <c r="AL4524" i="18" s="1"/>
  <c r="AK4647" i="18"/>
  <c r="AL4647" i="18" s="1"/>
  <c r="AK4754" i="18"/>
  <c r="AL4754" i="18" s="1"/>
  <c r="AK4860" i="18"/>
  <c r="AL4860" i="18" s="1"/>
  <c r="AK4923" i="18"/>
  <c r="AL4923" i="18" s="1"/>
  <c r="AK4975" i="18"/>
  <c r="AL4975" i="18" s="1"/>
  <c r="AK4987" i="18"/>
  <c r="AL4987" i="18" s="1"/>
  <c r="AK4998" i="18"/>
  <c r="AL4998" i="18" s="1"/>
  <c r="AG8" i="18"/>
  <c r="AH8" i="18" s="1"/>
  <c r="AK3885" i="18"/>
  <c r="AL3885" i="18" s="1"/>
  <c r="AK4338" i="18"/>
  <c r="AL4338" i="18" s="1"/>
  <c r="AK4551" i="18"/>
  <c r="AL4551" i="18" s="1"/>
  <c r="AK4658" i="18"/>
  <c r="AL4658" i="18" s="1"/>
  <c r="AK4764" i="18"/>
  <c r="AL4764" i="18" s="1"/>
  <c r="AK4871" i="18"/>
  <c r="AL4871" i="18" s="1"/>
  <c r="AK4924" i="18"/>
  <c r="AL4924" i="18" s="1"/>
  <c r="AK4977" i="18"/>
  <c r="AL4977" i="18" s="1"/>
  <c r="AK4989" i="18"/>
  <c r="AL4989" i="18" s="1"/>
  <c r="AK4999" i="18"/>
  <c r="AL4999" i="18" s="1"/>
  <c r="AG4" i="18"/>
  <c r="AH4" i="18" s="1"/>
  <c r="AK4030" i="18"/>
  <c r="AL4030" i="18" s="1"/>
  <c r="AK4367" i="18"/>
  <c r="AL4367" i="18" s="1"/>
  <c r="AK4562" i="18"/>
  <c r="AL4562" i="18" s="1"/>
  <c r="AK4668" i="18"/>
  <c r="AL4668" i="18" s="1"/>
  <c r="AK4786" i="18"/>
  <c r="AL4786" i="18" s="1"/>
  <c r="AK4881" i="18"/>
  <c r="AL4881" i="18" s="1"/>
  <c r="AK4933" i="18"/>
  <c r="AL4933" i="18" s="1"/>
  <c r="AK4979" i="18"/>
  <c r="AL4979" i="18" s="1"/>
  <c r="AK4990" i="18"/>
  <c r="AL4990" i="18" s="1"/>
  <c r="AK5000" i="18"/>
  <c r="AL5000" i="18" s="1"/>
  <c r="AK4055" i="18"/>
  <c r="AL4055" i="18" s="1"/>
  <c r="AK4424" i="18"/>
  <c r="AL4424" i="18" s="1"/>
  <c r="AK4572" i="18"/>
  <c r="AL4572" i="18" s="1"/>
  <c r="AK4679" i="18"/>
  <c r="AL4679" i="18" s="1"/>
  <c r="AK4807" i="18"/>
  <c r="AL4807" i="18" s="1"/>
  <c r="AK4882" i="18"/>
  <c r="AL4882" i="18" s="1"/>
  <c r="AK4935" i="18"/>
  <c r="AL4935" i="18" s="1"/>
  <c r="AK4981" i="18"/>
  <c r="AL4981" i="18" s="1"/>
  <c r="AK4991" i="18"/>
  <c r="AL4991" i="18" s="1"/>
  <c r="AK5001" i="18"/>
  <c r="AL5001" i="18" s="1"/>
  <c r="AK4100" i="18"/>
  <c r="AL4100" i="18" s="1"/>
  <c r="AK4439" i="18"/>
  <c r="AL4439" i="18" s="1"/>
  <c r="AK4583" i="18"/>
  <c r="AL4583" i="18" s="1"/>
  <c r="AK4700" i="18"/>
  <c r="AL4700" i="18" s="1"/>
  <c r="AK4818" i="18"/>
  <c r="AL4818" i="18" s="1"/>
  <c r="AK4891" i="18"/>
  <c r="AL4891" i="18" s="1"/>
  <c r="AK4946" i="18"/>
  <c r="AL4946" i="18" s="1"/>
  <c r="AK4982" i="18"/>
  <c r="AL4982" i="18" s="1"/>
  <c r="AK4992" i="18"/>
  <c r="AL4992" i="18" s="1"/>
  <c r="AK5003" i="18"/>
  <c r="AL5003" i="18" s="1"/>
  <c r="AK4225" i="18"/>
  <c r="AL4225" i="18" s="1"/>
  <c r="AK4452" i="18"/>
  <c r="AL4452" i="18" s="1"/>
  <c r="AK4594" i="18"/>
  <c r="AL4594" i="18" s="1"/>
  <c r="AK4722" i="18"/>
  <c r="AL4722" i="18" s="1"/>
  <c r="AK4828" i="18"/>
  <c r="AL4828" i="18" s="1"/>
  <c r="AK4892" i="18"/>
  <c r="AL4892" i="18" s="1"/>
  <c r="AK4956" i="18"/>
  <c r="AL4956" i="18" s="1"/>
  <c r="AK4983" i="18"/>
  <c r="AL4983" i="18" s="1"/>
  <c r="AK4993" i="18"/>
  <c r="AL4993" i="18" s="1"/>
  <c r="AG5" i="18"/>
  <c r="AH5" i="18" s="1"/>
  <c r="AK4239" i="18"/>
  <c r="AL4239" i="18" s="1"/>
  <c r="AK4466" i="18"/>
  <c r="AL4466" i="18" s="1"/>
  <c r="AK4615" i="18"/>
  <c r="AL4615" i="18" s="1"/>
  <c r="AK4732" i="18"/>
  <c r="AL4732" i="18" s="1"/>
  <c r="AK4839" i="18"/>
  <c r="AL4839" i="18" s="1"/>
  <c r="AK4903" i="18"/>
  <c r="AL4903" i="18" s="1"/>
  <c r="AK4965" i="18"/>
  <c r="AL4965" i="18" s="1"/>
  <c r="AK4984" i="18"/>
  <c r="AL4984" i="18" s="1"/>
  <c r="AK4995" i="18"/>
  <c r="AL4995" i="18" s="1"/>
  <c r="AG6" i="18"/>
  <c r="AH6" i="18" s="1"/>
  <c r="AK4078" i="18"/>
  <c r="AL4078" i="18" s="1"/>
  <c r="AK4353" i="18"/>
  <c r="AL4353" i="18" s="1"/>
  <c r="AK4510" i="18"/>
  <c r="AL4510" i="18" s="1"/>
  <c r="AK4604" i="18"/>
  <c r="AL4604" i="18" s="1"/>
  <c r="AK4690" i="18"/>
  <c r="AL4690" i="18" s="1"/>
  <c r="AK4775" i="18"/>
  <c r="AL4775" i="18" s="1"/>
  <c r="AK4859" i="18"/>
  <c r="AL4859" i="18" s="1"/>
  <c r="AK4901" i="18"/>
  <c r="AL4901" i="18" s="1"/>
  <c r="AK4945" i="18"/>
  <c r="AL4945" i="18" s="1"/>
  <c r="AK4978" i="18"/>
  <c r="AL4978" i="18" s="1"/>
  <c r="AK4986" i="18"/>
  <c r="AL4986" i="18" s="1"/>
  <c r="AK4994" i="18"/>
  <c r="AL4994" i="18" s="1"/>
  <c r="AK5002" i="18"/>
  <c r="AL5002" i="18" s="1"/>
  <c r="AK4206" i="18"/>
  <c r="AL4206" i="18" s="1"/>
  <c r="AK4409" i="18"/>
  <c r="AL4409" i="18" s="1"/>
  <c r="AK4537" i="18"/>
  <c r="AL4537" i="18" s="1"/>
  <c r="AK4626" i="18"/>
  <c r="AL4626" i="18" s="1"/>
  <c r="AK4711" i="18"/>
  <c r="AL4711" i="18" s="1"/>
  <c r="AK4796" i="18"/>
  <c r="AL4796" i="18" s="1"/>
  <c r="AK4869" i="18"/>
  <c r="AL4869" i="18" s="1"/>
  <c r="AK4913" i="18"/>
  <c r="AL4913" i="18" s="1"/>
  <c r="AK4955" i="18"/>
  <c r="AL4955" i="18" s="1"/>
  <c r="AK4980" i="18"/>
  <c r="AL4980" i="18" s="1"/>
  <c r="AK4988" i="18"/>
  <c r="AL4988" i="18" s="1"/>
  <c r="AK4996" i="18"/>
  <c r="AL4996" i="18" s="1"/>
  <c r="AK4" i="18"/>
  <c r="AK3145" i="18"/>
  <c r="AL3145" i="18" s="1"/>
  <c r="AK2712" i="18"/>
  <c r="AL2712" i="18" s="1"/>
  <c r="AK3271" i="18"/>
  <c r="AL3271" i="18" s="1"/>
  <c r="AK3498" i="18"/>
  <c r="AL3498" i="18" s="1"/>
  <c r="AK3669" i="18"/>
  <c r="AL3669" i="18" s="1"/>
  <c r="AK3744" i="18"/>
  <c r="AL3744" i="18" s="1"/>
  <c r="AK3781" i="18"/>
  <c r="AL3781" i="18" s="1"/>
  <c r="AK3824" i="18"/>
  <c r="AL3824" i="18" s="1"/>
  <c r="AK3858" i="18"/>
  <c r="AL3858" i="18" s="1"/>
  <c r="AK3888" i="18"/>
  <c r="AL3888" i="18" s="1"/>
  <c r="AK3920" i="18"/>
  <c r="AL3920" i="18" s="1"/>
  <c r="AK3948" i="18"/>
  <c r="AL3948" i="18" s="1"/>
  <c r="AK3974" i="18"/>
  <c r="AL3974" i="18" s="1"/>
  <c r="AK4006" i="18"/>
  <c r="AL4006" i="18" s="1"/>
  <c r="AK4032" i="18"/>
  <c r="AL4032" i="18" s="1"/>
  <c r="AK4058" i="18"/>
  <c r="AL4058" i="18" s="1"/>
  <c r="AK4082" i="18"/>
  <c r="AL4082" i="18" s="1"/>
  <c r="AK4102" i="18"/>
  <c r="AL4102" i="18" s="1"/>
  <c r="AK4122" i="18"/>
  <c r="AL4122" i="18" s="1"/>
  <c r="AK4146" i="18"/>
  <c r="AL4146" i="18" s="1"/>
  <c r="AK4166" i="18"/>
  <c r="AL4166" i="18" s="1"/>
  <c r="AK4186" i="18"/>
  <c r="AL4186" i="18" s="1"/>
  <c r="AK4210" i="18"/>
  <c r="AL4210" i="18" s="1"/>
  <c r="AK4226" i="18"/>
  <c r="AL4226" i="18" s="1"/>
  <c r="AK4240" i="18"/>
  <c r="AL4240" i="18" s="1"/>
  <c r="AK4256" i="18"/>
  <c r="AL4256" i="18" s="1"/>
  <c r="AK4270" i="18"/>
  <c r="AL4270" i="18" s="1"/>
  <c r="AK4282" i="18"/>
  <c r="AL4282" i="18" s="1"/>
  <c r="AK4298" i="18"/>
  <c r="AL4298" i="18" s="1"/>
  <c r="AK4312" i="18"/>
  <c r="AL4312" i="18" s="1"/>
  <c r="AK4326" i="18"/>
  <c r="AL4326" i="18" s="1"/>
  <c r="AK4342" i="18"/>
  <c r="AL4342" i="18" s="1"/>
  <c r="AK4354" i="18"/>
  <c r="AL4354" i="18" s="1"/>
  <c r="AK4368" i="18"/>
  <c r="AL4368" i="18" s="1"/>
  <c r="AK4384" i="18"/>
  <c r="AL4384" i="18" s="1"/>
  <c r="AK4398" i="18"/>
  <c r="AL4398" i="18" s="1"/>
  <c r="AK4410" i="18"/>
  <c r="AL4410" i="18" s="1"/>
  <c r="AK4426" i="18"/>
  <c r="AL4426" i="18" s="1"/>
  <c r="AK4440" i="18"/>
  <c r="AL4440" i="18" s="1"/>
  <c r="AK4454" i="18"/>
  <c r="AL4454" i="18" s="1"/>
  <c r="AK4470" i="18"/>
  <c r="AL4470" i="18" s="1"/>
  <c r="AK4482" i="18"/>
  <c r="AL4482" i="18" s="1"/>
  <c r="AK4496" i="18"/>
  <c r="AL4496" i="18" s="1"/>
  <c r="AK4512" i="18"/>
  <c r="AL4512" i="18" s="1"/>
  <c r="AK4526" i="18"/>
  <c r="AL4526" i="18" s="1"/>
  <c r="AK4538" i="18"/>
  <c r="AL4538" i="18" s="1"/>
  <c r="AK4553" i="18"/>
  <c r="AL4553" i="18" s="1"/>
  <c r="AK4563" i="18"/>
  <c r="AL4563" i="18" s="1"/>
  <c r="AK4573" i="18"/>
  <c r="AL4573" i="18" s="1"/>
  <c r="AK4585" i="18"/>
  <c r="AL4585" i="18" s="1"/>
  <c r="AK4595" i="18"/>
  <c r="AL4595" i="18" s="1"/>
  <c r="AK4605" i="18"/>
  <c r="AL4605" i="18" s="1"/>
  <c r="AK4617" i="18"/>
  <c r="AL4617" i="18" s="1"/>
  <c r="AK4627" i="18"/>
  <c r="AL4627" i="18" s="1"/>
  <c r="AK4637" i="18"/>
  <c r="AL4637" i="18" s="1"/>
  <c r="AK4649" i="18"/>
  <c r="AL4649" i="18" s="1"/>
  <c r="AK4659" i="18"/>
  <c r="AL4659" i="18" s="1"/>
  <c r="AK4669" i="18"/>
  <c r="AL4669" i="18" s="1"/>
  <c r="AK4681" i="18"/>
  <c r="AL4681" i="18" s="1"/>
  <c r="AK4691" i="18"/>
  <c r="AL4691" i="18" s="1"/>
  <c r="AK4701" i="18"/>
  <c r="AL4701" i="18" s="1"/>
  <c r="AK4713" i="18"/>
  <c r="AL4713" i="18" s="1"/>
  <c r="AK4723" i="18"/>
  <c r="AL4723" i="18" s="1"/>
  <c r="AK4733" i="18"/>
  <c r="AL4733" i="18" s="1"/>
  <c r="AK4745" i="18"/>
  <c r="AL4745" i="18" s="1"/>
  <c r="AK4755" i="18"/>
  <c r="AL4755" i="18" s="1"/>
  <c r="AK4765" i="18"/>
  <c r="AL4765" i="18" s="1"/>
  <c r="AK4777" i="18"/>
  <c r="AL4777" i="18" s="1"/>
  <c r="AK4787" i="18"/>
  <c r="AL4787" i="18" s="1"/>
  <c r="AK4797" i="18"/>
  <c r="AL4797" i="18" s="1"/>
  <c r="AK4809" i="18"/>
  <c r="AL4809" i="18" s="1"/>
  <c r="AK4819" i="18"/>
  <c r="AL4819" i="18" s="1"/>
  <c r="AK4829" i="18"/>
  <c r="AL4829" i="18" s="1"/>
  <c r="AK4841" i="18"/>
  <c r="AL4841" i="18" s="1"/>
  <c r="AK4851" i="18"/>
  <c r="AL4851" i="18" s="1"/>
  <c r="AK4861" i="18"/>
  <c r="AL4861" i="18" s="1"/>
  <c r="AK4873" i="18"/>
  <c r="AL4873" i="18" s="1"/>
  <c r="AK4883" i="18"/>
  <c r="AL4883" i="18" s="1"/>
  <c r="AK4893" i="18"/>
  <c r="AL4893" i="18" s="1"/>
  <c r="AK4905" i="18"/>
  <c r="AL4905" i="18" s="1"/>
  <c r="AK4915" i="18"/>
  <c r="AL4915" i="18" s="1"/>
  <c r="AK4925" i="18"/>
  <c r="AL4925" i="18" s="1"/>
  <c r="AK4937" i="18"/>
  <c r="AL4937" i="18" s="1"/>
  <c r="AK4947" i="18"/>
  <c r="AL4947" i="18" s="1"/>
  <c r="AK4957" i="18"/>
  <c r="AL4957" i="18" s="1"/>
  <c r="AK4969" i="18"/>
  <c r="AL4969" i="18" s="1"/>
  <c r="AK2825" i="18"/>
  <c r="AL2825" i="18" s="1"/>
  <c r="AK3305" i="18"/>
  <c r="AL3305" i="18" s="1"/>
  <c r="AK3528" i="18"/>
  <c r="AL3528" i="18" s="1"/>
  <c r="AK3685" i="18"/>
  <c r="AL3685" i="18" s="1"/>
  <c r="AK3746" i="18"/>
  <c r="AL3746" i="18" s="1"/>
  <c r="AK3786" i="18"/>
  <c r="AL3786" i="18" s="1"/>
  <c r="AK3826" i="18"/>
  <c r="AL3826" i="18" s="1"/>
  <c r="AK3860" i="18"/>
  <c r="AL3860" i="18" s="1"/>
  <c r="AK3894" i="18"/>
  <c r="AL3894" i="18" s="1"/>
  <c r="AK3924" i="18"/>
  <c r="AL3924" i="18" s="1"/>
  <c r="AK3949" i="18"/>
  <c r="AL3949" i="18" s="1"/>
  <c r="AK3980" i="18"/>
  <c r="AL3980" i="18" s="1"/>
  <c r="AK4008" i="18"/>
  <c r="AL4008" i="18" s="1"/>
  <c r="AK4034" i="18"/>
  <c r="AL4034" i="18" s="1"/>
  <c r="AK4062" i="18"/>
  <c r="AL4062" i="18" s="1"/>
  <c r="AK4084" i="18"/>
  <c r="AL4084" i="18" s="1"/>
  <c r="AK4103" i="18"/>
  <c r="AL4103" i="18" s="1"/>
  <c r="AK4126" i="18"/>
  <c r="AL4126" i="18" s="1"/>
  <c r="AK4148" i="18"/>
  <c r="AL4148" i="18" s="1"/>
  <c r="AK4167" i="18"/>
  <c r="AL4167" i="18" s="1"/>
  <c r="AK4190" i="18"/>
  <c r="AL4190" i="18" s="1"/>
  <c r="AK4212" i="18"/>
  <c r="AL4212" i="18" s="1"/>
  <c r="AK4228" i="18"/>
  <c r="AL4228" i="18" s="1"/>
  <c r="AK4242" i="18"/>
  <c r="AL4242" i="18" s="1"/>
  <c r="AK4257" i="18"/>
  <c r="AL4257" i="18" s="1"/>
  <c r="AK4271" i="18"/>
  <c r="AL4271" i="18" s="1"/>
  <c r="AK4286" i="18"/>
  <c r="AL4286" i="18" s="1"/>
  <c r="AK4300" i="18"/>
  <c r="AL4300" i="18" s="1"/>
  <c r="AK4313" i="18"/>
  <c r="AL4313" i="18" s="1"/>
  <c r="AK4328" i="18"/>
  <c r="AL4328" i="18" s="1"/>
  <c r="AK4343" i="18"/>
  <c r="AL4343" i="18" s="1"/>
  <c r="AK4356" i="18"/>
  <c r="AL4356" i="18" s="1"/>
  <c r="AK4370" i="18"/>
  <c r="AL4370" i="18" s="1"/>
  <c r="AK4385" i="18"/>
  <c r="AL4385" i="18" s="1"/>
  <c r="AK4399" i="18"/>
  <c r="AL4399" i="18" s="1"/>
  <c r="AK4414" i="18"/>
  <c r="AL4414" i="18" s="1"/>
  <c r="AK4428" i="18"/>
  <c r="AL4428" i="18" s="1"/>
  <c r="AK4441" i="18"/>
  <c r="AL4441" i="18" s="1"/>
  <c r="AK4456" i="18"/>
  <c r="AL4456" i="18" s="1"/>
  <c r="AK4471" i="18"/>
  <c r="AL4471" i="18" s="1"/>
  <c r="AK4484" i="18"/>
  <c r="AL4484" i="18" s="1"/>
  <c r="AK4498" i="18"/>
  <c r="AL4498" i="18" s="1"/>
  <c r="AK4513" i="18"/>
  <c r="AL4513" i="18" s="1"/>
  <c r="AK4527" i="18"/>
  <c r="AL4527" i="18" s="1"/>
  <c r="AK4542" i="18"/>
  <c r="AL4542" i="18" s="1"/>
  <c r="AK4554" i="18"/>
  <c r="AL4554" i="18" s="1"/>
  <c r="AK4564" i="18"/>
  <c r="AL4564" i="18" s="1"/>
  <c r="AK4575" i="18"/>
  <c r="AL4575" i="18" s="1"/>
  <c r="AK4586" i="18"/>
  <c r="AL4586" i="18" s="1"/>
  <c r="AK4596" i="18"/>
  <c r="AL4596" i="18" s="1"/>
  <c r="AK4607" i="18"/>
  <c r="AL4607" i="18" s="1"/>
  <c r="AK4618" i="18"/>
  <c r="AL4618" i="18" s="1"/>
  <c r="AK4628" i="18"/>
  <c r="AL4628" i="18" s="1"/>
  <c r="AK4639" i="18"/>
  <c r="AL4639" i="18" s="1"/>
  <c r="AK4650" i="18"/>
  <c r="AL4650" i="18" s="1"/>
  <c r="AK4660" i="18"/>
  <c r="AL4660" i="18" s="1"/>
  <c r="AK4671" i="18"/>
  <c r="AL4671" i="18" s="1"/>
  <c r="AK4682" i="18"/>
  <c r="AL4682" i="18" s="1"/>
  <c r="AK4692" i="18"/>
  <c r="AL4692" i="18" s="1"/>
  <c r="AK4703" i="18"/>
  <c r="AL4703" i="18" s="1"/>
  <c r="AK4714" i="18"/>
  <c r="AL4714" i="18" s="1"/>
  <c r="AK4724" i="18"/>
  <c r="AL4724" i="18" s="1"/>
  <c r="AK4735" i="18"/>
  <c r="AL4735" i="18" s="1"/>
  <c r="AK4746" i="18"/>
  <c r="AL4746" i="18" s="1"/>
  <c r="AK4756" i="18"/>
  <c r="AL4756" i="18" s="1"/>
  <c r="AK4767" i="18"/>
  <c r="AL4767" i="18" s="1"/>
  <c r="AK4778" i="18"/>
  <c r="AL4778" i="18" s="1"/>
  <c r="AK4788" i="18"/>
  <c r="AL4788" i="18" s="1"/>
  <c r="AK4799" i="18"/>
  <c r="AL4799" i="18" s="1"/>
  <c r="AK4810" i="18"/>
  <c r="AL4810" i="18" s="1"/>
  <c r="AK4820" i="18"/>
  <c r="AL4820" i="18" s="1"/>
  <c r="AK4831" i="18"/>
  <c r="AL4831" i="18" s="1"/>
  <c r="AK4842" i="18"/>
  <c r="AL4842" i="18" s="1"/>
  <c r="AK4852" i="18"/>
  <c r="AL4852" i="18" s="1"/>
  <c r="AK4863" i="18"/>
  <c r="AL4863" i="18" s="1"/>
  <c r="AK4874" i="18"/>
  <c r="AL4874" i="18" s="1"/>
  <c r="AK4884" i="18"/>
  <c r="AL4884" i="18" s="1"/>
  <c r="AK4895" i="18"/>
  <c r="AL4895" i="18" s="1"/>
  <c r="AK4906" i="18"/>
  <c r="AL4906" i="18" s="1"/>
  <c r="AK4916" i="18"/>
  <c r="AL4916" i="18" s="1"/>
  <c r="AK4927" i="18"/>
  <c r="AL4927" i="18" s="1"/>
  <c r="AK4938" i="18"/>
  <c r="AL4938" i="18" s="1"/>
  <c r="AK4948" i="18"/>
  <c r="AL4948" i="18" s="1"/>
  <c r="AK4959" i="18"/>
  <c r="AL4959" i="18" s="1"/>
  <c r="AK4970" i="18"/>
  <c r="AL4970" i="18" s="1"/>
  <c r="AK2914" i="18"/>
  <c r="AL2914" i="18" s="1"/>
  <c r="AK3347" i="18"/>
  <c r="AL3347" i="18" s="1"/>
  <c r="AK3557" i="18"/>
  <c r="AL3557" i="18" s="1"/>
  <c r="AK3698" i="18"/>
  <c r="AL3698" i="18" s="1"/>
  <c r="AK3752" i="18"/>
  <c r="AL3752" i="18" s="1"/>
  <c r="AK3794" i="18"/>
  <c r="AL3794" i="18" s="1"/>
  <c r="AK3829" i="18"/>
  <c r="AL3829" i="18" s="1"/>
  <c r="AK3866" i="18"/>
  <c r="AL3866" i="18" s="1"/>
  <c r="AK3900" i="18"/>
  <c r="AL3900" i="18" s="1"/>
  <c r="AK3926" i="18"/>
  <c r="AL3926" i="18" s="1"/>
  <c r="AK3952" i="18"/>
  <c r="AL3952" i="18" s="1"/>
  <c r="AK3984" i="18"/>
  <c r="AL3984" i="18" s="1"/>
  <c r="AK4012" i="18"/>
  <c r="AL4012" i="18" s="1"/>
  <c r="AK4038" i="18"/>
  <c r="AL4038" i="18" s="1"/>
  <c r="AK4066" i="18"/>
  <c r="AL4066" i="18" s="1"/>
  <c r="AK4086" i="18"/>
  <c r="AL4086" i="18" s="1"/>
  <c r="AK4106" i="18"/>
  <c r="AL4106" i="18" s="1"/>
  <c r="AK4130" i="18"/>
  <c r="AL4130" i="18" s="1"/>
  <c r="AK4150" i="18"/>
  <c r="AL4150" i="18" s="1"/>
  <c r="AK4170" i="18"/>
  <c r="AL4170" i="18" s="1"/>
  <c r="AK4194" i="18"/>
  <c r="AL4194" i="18" s="1"/>
  <c r="AK4214" i="18"/>
  <c r="AL4214" i="18" s="1"/>
  <c r="AK4230" i="18"/>
  <c r="AL4230" i="18" s="1"/>
  <c r="AK4246" i="18"/>
  <c r="AL4246" i="18" s="1"/>
  <c r="AK4258" i="18"/>
  <c r="AL4258" i="18" s="1"/>
  <c r="AK4272" i="18"/>
  <c r="AL4272" i="18" s="1"/>
  <c r="AK4288" i="18"/>
  <c r="AL4288" i="18" s="1"/>
  <c r="AK4302" i="18"/>
  <c r="AL4302" i="18" s="1"/>
  <c r="AK4314" i="18"/>
  <c r="AL4314" i="18" s="1"/>
  <c r="AK4330" i="18"/>
  <c r="AL4330" i="18" s="1"/>
  <c r="AK4344" i="18"/>
  <c r="AL4344" i="18" s="1"/>
  <c r="AK4358" i="18"/>
  <c r="AL4358" i="18" s="1"/>
  <c r="AK4374" i="18"/>
  <c r="AL4374" i="18" s="1"/>
  <c r="AK4386" i="18"/>
  <c r="AL4386" i="18" s="1"/>
  <c r="AK4400" i="18"/>
  <c r="AL4400" i="18" s="1"/>
  <c r="AK4416" i="18"/>
  <c r="AL4416" i="18" s="1"/>
  <c r="AK4430" i="18"/>
  <c r="AL4430" i="18" s="1"/>
  <c r="AK4442" i="18"/>
  <c r="AL4442" i="18" s="1"/>
  <c r="AK4458" i="18"/>
  <c r="AL4458" i="18" s="1"/>
  <c r="AK4472" i="18"/>
  <c r="AL4472" i="18" s="1"/>
  <c r="AK4486" i="18"/>
  <c r="AL4486" i="18" s="1"/>
  <c r="AK4502" i="18"/>
  <c r="AL4502" i="18" s="1"/>
  <c r="AK4514" i="18"/>
  <c r="AL4514" i="18" s="1"/>
  <c r="AK4528" i="18"/>
  <c r="AL4528" i="18" s="1"/>
  <c r="AK4544" i="18"/>
  <c r="AL4544" i="18" s="1"/>
  <c r="AK4555" i="18"/>
  <c r="AL4555" i="18" s="1"/>
  <c r="AK4565" i="18"/>
  <c r="AL4565" i="18" s="1"/>
  <c r="AK4577" i="18"/>
  <c r="AL4577" i="18" s="1"/>
  <c r="AK4587" i="18"/>
  <c r="AL4587" i="18" s="1"/>
  <c r="AK4597" i="18"/>
  <c r="AL4597" i="18" s="1"/>
  <c r="AK4609" i="18"/>
  <c r="AL4609" i="18" s="1"/>
  <c r="AK4619" i="18"/>
  <c r="AL4619" i="18" s="1"/>
  <c r="AK4629" i="18"/>
  <c r="AL4629" i="18" s="1"/>
  <c r="AK4641" i="18"/>
  <c r="AL4641" i="18" s="1"/>
  <c r="AK4651" i="18"/>
  <c r="AL4651" i="18" s="1"/>
  <c r="AK4661" i="18"/>
  <c r="AL4661" i="18" s="1"/>
  <c r="AK4673" i="18"/>
  <c r="AL4673" i="18" s="1"/>
  <c r="AK4683" i="18"/>
  <c r="AL4683" i="18" s="1"/>
  <c r="AK4693" i="18"/>
  <c r="AL4693" i="18" s="1"/>
  <c r="AK4705" i="18"/>
  <c r="AL4705" i="18" s="1"/>
  <c r="AK4715" i="18"/>
  <c r="AL4715" i="18" s="1"/>
  <c r="AK4725" i="18"/>
  <c r="AL4725" i="18" s="1"/>
  <c r="AK4737" i="18"/>
  <c r="AL4737" i="18" s="1"/>
  <c r="AK4747" i="18"/>
  <c r="AL4747" i="18" s="1"/>
  <c r="AK4757" i="18"/>
  <c r="AL4757" i="18" s="1"/>
  <c r="AK4769" i="18"/>
  <c r="AL4769" i="18" s="1"/>
  <c r="AK4779" i="18"/>
  <c r="AL4779" i="18" s="1"/>
  <c r="AK4789" i="18"/>
  <c r="AL4789" i="18" s="1"/>
  <c r="AK4801" i="18"/>
  <c r="AL4801" i="18" s="1"/>
  <c r="AK4811" i="18"/>
  <c r="AL4811" i="18" s="1"/>
  <c r="AK4821" i="18"/>
  <c r="AL4821" i="18" s="1"/>
  <c r="AK4833" i="18"/>
  <c r="AL4833" i="18" s="1"/>
  <c r="AK4843" i="18"/>
  <c r="AL4843" i="18" s="1"/>
  <c r="AK4853" i="18"/>
  <c r="AL4853" i="18" s="1"/>
  <c r="AK4865" i="18"/>
  <c r="AL4865" i="18" s="1"/>
  <c r="AK4875" i="18"/>
  <c r="AL4875" i="18" s="1"/>
  <c r="AK4885" i="18"/>
  <c r="AL4885" i="18" s="1"/>
  <c r="AK4897" i="18"/>
  <c r="AL4897" i="18" s="1"/>
  <c r="AK4907" i="18"/>
  <c r="AL4907" i="18" s="1"/>
  <c r="AK4917" i="18"/>
  <c r="AL4917" i="18" s="1"/>
  <c r="AK4929" i="18"/>
  <c r="AL4929" i="18" s="1"/>
  <c r="AK4939" i="18"/>
  <c r="AL4939" i="18" s="1"/>
  <c r="AK4949" i="18"/>
  <c r="AL4949" i="18" s="1"/>
  <c r="AK4961" i="18"/>
  <c r="AL4961" i="18" s="1"/>
  <c r="AK4971" i="18"/>
  <c r="AL4971" i="18" s="1"/>
  <c r="AK2976" i="18"/>
  <c r="AL2976" i="18" s="1"/>
  <c r="AK3413" i="18"/>
  <c r="AL3413" i="18" s="1"/>
  <c r="AK3570" i="18"/>
  <c r="AL3570" i="18" s="1"/>
  <c r="AK3704" i="18"/>
  <c r="AL3704" i="18" s="1"/>
  <c r="AK3760" i="18"/>
  <c r="AL3760" i="18" s="1"/>
  <c r="AK3797" i="18"/>
  <c r="AL3797" i="18" s="1"/>
  <c r="AK3832" i="18"/>
  <c r="AL3832" i="18" s="1"/>
  <c r="AK3872" i="18"/>
  <c r="AL3872" i="18" s="1"/>
  <c r="AK3902" i="18"/>
  <c r="AL3902" i="18" s="1"/>
  <c r="AK3927" i="18"/>
  <c r="AL3927" i="18" s="1"/>
  <c r="AK3958" i="18"/>
  <c r="AL3958" i="18" s="1"/>
  <c r="AK3988" i="18"/>
  <c r="AL3988" i="18" s="1"/>
  <c r="AK4013" i="18"/>
  <c r="AL4013" i="18" s="1"/>
  <c r="AK4044" i="18"/>
  <c r="AL4044" i="18" s="1"/>
  <c r="AK4068" i="18"/>
  <c r="AL4068" i="18" s="1"/>
  <c r="AK4087" i="18"/>
  <c r="AL4087" i="18" s="1"/>
  <c r="AK4110" i="18"/>
  <c r="AL4110" i="18" s="1"/>
  <c r="AK4132" i="18"/>
  <c r="AL4132" i="18" s="1"/>
  <c r="AK4151" i="18"/>
  <c r="AL4151" i="18" s="1"/>
  <c r="AK4174" i="18"/>
  <c r="AL4174" i="18" s="1"/>
  <c r="AK4196" i="18"/>
  <c r="AL4196" i="18" s="1"/>
  <c r="AK4215" i="18"/>
  <c r="AL4215" i="18" s="1"/>
  <c r="AK4232" i="18"/>
  <c r="AL4232" i="18" s="1"/>
  <c r="AK4247" i="18"/>
  <c r="AL4247" i="18" s="1"/>
  <c r="AK4260" i="18"/>
  <c r="AL4260" i="18" s="1"/>
  <c r="AK4274" i="18"/>
  <c r="AL4274" i="18" s="1"/>
  <c r="AK4289" i="18"/>
  <c r="AL4289" i="18" s="1"/>
  <c r="AK4303" i="18"/>
  <c r="AL4303" i="18" s="1"/>
  <c r="AK4318" i="18"/>
  <c r="AL4318" i="18" s="1"/>
  <c r="AK4332" i="18"/>
  <c r="AL4332" i="18" s="1"/>
  <c r="AK4345" i="18"/>
  <c r="AL4345" i="18" s="1"/>
  <c r="AK4360" i="18"/>
  <c r="AL4360" i="18" s="1"/>
  <c r="AK4375" i="18"/>
  <c r="AL4375" i="18" s="1"/>
  <c r="AK4388" i="18"/>
  <c r="AL4388" i="18" s="1"/>
  <c r="AK4402" i="18"/>
  <c r="AL4402" i="18" s="1"/>
  <c r="AK4417" i="18"/>
  <c r="AL4417" i="18" s="1"/>
  <c r="AK4431" i="18"/>
  <c r="AL4431" i="18" s="1"/>
  <c r="AK4446" i="18"/>
  <c r="AL4446" i="18" s="1"/>
  <c r="AK4460" i="18"/>
  <c r="AL4460" i="18" s="1"/>
  <c r="AK4473" i="18"/>
  <c r="AL4473" i="18" s="1"/>
  <c r="AK4488" i="18"/>
  <c r="AL4488" i="18" s="1"/>
  <c r="AK4503" i="18"/>
  <c r="AL4503" i="18" s="1"/>
  <c r="AK4516" i="18"/>
  <c r="AL4516" i="18" s="1"/>
  <c r="AK4530" i="18"/>
  <c r="AL4530" i="18" s="1"/>
  <c r="AK4545" i="18"/>
  <c r="AL4545" i="18" s="1"/>
  <c r="AK4556" i="18"/>
  <c r="AL4556" i="18" s="1"/>
  <c r="AK4567" i="18"/>
  <c r="AL4567" i="18" s="1"/>
  <c r="AK4578" i="18"/>
  <c r="AL4578" i="18" s="1"/>
  <c r="AK4588" i="18"/>
  <c r="AL4588" i="18" s="1"/>
  <c r="AK4599" i="18"/>
  <c r="AL4599" i="18" s="1"/>
  <c r="AK4610" i="18"/>
  <c r="AL4610" i="18" s="1"/>
  <c r="AK4620" i="18"/>
  <c r="AL4620" i="18" s="1"/>
  <c r="AK4631" i="18"/>
  <c r="AL4631" i="18" s="1"/>
  <c r="AK4642" i="18"/>
  <c r="AL4642" i="18" s="1"/>
  <c r="AK4652" i="18"/>
  <c r="AL4652" i="18" s="1"/>
  <c r="AK4663" i="18"/>
  <c r="AL4663" i="18" s="1"/>
  <c r="AK4674" i="18"/>
  <c r="AL4674" i="18" s="1"/>
  <c r="AK4684" i="18"/>
  <c r="AL4684" i="18" s="1"/>
  <c r="AK4695" i="18"/>
  <c r="AL4695" i="18" s="1"/>
  <c r="AK4706" i="18"/>
  <c r="AL4706" i="18" s="1"/>
  <c r="AK4716" i="18"/>
  <c r="AL4716" i="18" s="1"/>
  <c r="AK4727" i="18"/>
  <c r="AL4727" i="18" s="1"/>
  <c r="AK4738" i="18"/>
  <c r="AL4738" i="18" s="1"/>
  <c r="AK4748" i="18"/>
  <c r="AL4748" i="18" s="1"/>
  <c r="AK4759" i="18"/>
  <c r="AL4759" i="18" s="1"/>
  <c r="AK4770" i="18"/>
  <c r="AL4770" i="18" s="1"/>
  <c r="AK4780" i="18"/>
  <c r="AL4780" i="18" s="1"/>
  <c r="AK4791" i="18"/>
  <c r="AL4791" i="18" s="1"/>
  <c r="AK4802" i="18"/>
  <c r="AL4802" i="18" s="1"/>
  <c r="AK4812" i="18"/>
  <c r="AL4812" i="18" s="1"/>
  <c r="AK4823" i="18"/>
  <c r="AL4823" i="18" s="1"/>
  <c r="AK4834" i="18"/>
  <c r="AL4834" i="18" s="1"/>
  <c r="AK4844" i="18"/>
  <c r="AL4844" i="18" s="1"/>
  <c r="AK4855" i="18"/>
  <c r="AL4855" i="18" s="1"/>
  <c r="AK4866" i="18"/>
  <c r="AL4866" i="18" s="1"/>
  <c r="AK4876" i="18"/>
  <c r="AL4876" i="18" s="1"/>
  <c r="AK4887" i="18"/>
  <c r="AL4887" i="18" s="1"/>
  <c r="AK4898" i="18"/>
  <c r="AL4898" i="18" s="1"/>
  <c r="AK4908" i="18"/>
  <c r="AL4908" i="18" s="1"/>
  <c r="AK4919" i="18"/>
  <c r="AL4919" i="18" s="1"/>
  <c r="AK4930" i="18"/>
  <c r="AL4930" i="18" s="1"/>
  <c r="AK4940" i="18"/>
  <c r="AL4940" i="18" s="1"/>
  <c r="AK4951" i="18"/>
  <c r="AL4951" i="18" s="1"/>
  <c r="AK4962" i="18"/>
  <c r="AL4962" i="18" s="1"/>
  <c r="AK4972" i="18"/>
  <c r="AL4972" i="18" s="1"/>
  <c r="AK3017" i="18"/>
  <c r="AL3017" i="18" s="1"/>
  <c r="AK3442" i="18"/>
  <c r="AL3442" i="18" s="1"/>
  <c r="AK3584" i="18"/>
  <c r="AL3584" i="18" s="1"/>
  <c r="AK3712" i="18"/>
  <c r="AL3712" i="18" s="1"/>
  <c r="AK3765" i="18"/>
  <c r="AL3765" i="18" s="1"/>
  <c r="AK3802" i="18"/>
  <c r="AL3802" i="18" s="1"/>
  <c r="AK3837" i="18"/>
  <c r="AL3837" i="18" s="1"/>
  <c r="AK3878" i="18"/>
  <c r="AL3878" i="18" s="1"/>
  <c r="AK3904" i="18"/>
  <c r="AL3904" i="18" s="1"/>
  <c r="AK3932" i="18"/>
  <c r="AL3932" i="18" s="1"/>
  <c r="AK3964" i="18"/>
  <c r="AL3964" i="18" s="1"/>
  <c r="AK3990" i="18"/>
  <c r="AL3990" i="18" s="1"/>
  <c r="AK4016" i="18"/>
  <c r="AL4016" i="18" s="1"/>
  <c r="AK4048" i="18"/>
  <c r="AL4048" i="18" s="1"/>
  <c r="AK4070" i="18"/>
  <c r="AL4070" i="18" s="1"/>
  <c r="AK4090" i="18"/>
  <c r="AL4090" i="18" s="1"/>
  <c r="AK4114" i="18"/>
  <c r="AL4114" i="18" s="1"/>
  <c r="AK4134" i="18"/>
  <c r="AL4134" i="18" s="1"/>
  <c r="AK4154" i="18"/>
  <c r="AL4154" i="18" s="1"/>
  <c r="AK4178" i="18"/>
  <c r="AL4178" i="18" s="1"/>
  <c r="AK4198" i="18"/>
  <c r="AL4198" i="18" s="1"/>
  <c r="AK4218" i="18"/>
  <c r="AL4218" i="18" s="1"/>
  <c r="AK4234" i="18"/>
  <c r="AL4234" i="18" s="1"/>
  <c r="AK4248" i="18"/>
  <c r="AL4248" i="18" s="1"/>
  <c r="AK4262" i="18"/>
  <c r="AL4262" i="18" s="1"/>
  <c r="AK4278" i="18"/>
  <c r="AL4278" i="18" s="1"/>
  <c r="AK4290" i="18"/>
  <c r="AL4290" i="18" s="1"/>
  <c r="AK4304" i="18"/>
  <c r="AL4304" i="18" s="1"/>
  <c r="AK4320" i="18"/>
  <c r="AL4320" i="18" s="1"/>
  <c r="AK4334" i="18"/>
  <c r="AL4334" i="18" s="1"/>
  <c r="AK4346" i="18"/>
  <c r="AL4346" i="18" s="1"/>
  <c r="AK4362" i="18"/>
  <c r="AL4362" i="18" s="1"/>
  <c r="AK4376" i="18"/>
  <c r="AL4376" i="18" s="1"/>
  <c r="AK4390" i="18"/>
  <c r="AL4390" i="18" s="1"/>
  <c r="AK4406" i="18"/>
  <c r="AL4406" i="18" s="1"/>
  <c r="AK4418" i="18"/>
  <c r="AL4418" i="18" s="1"/>
  <c r="AK4432" i="18"/>
  <c r="AL4432" i="18" s="1"/>
  <c r="AK4448" i="18"/>
  <c r="AL4448" i="18" s="1"/>
  <c r="AK4462" i="18"/>
  <c r="AL4462" i="18" s="1"/>
  <c r="AK4474" i="18"/>
  <c r="AL4474" i="18" s="1"/>
  <c r="AK4490" i="18"/>
  <c r="AL4490" i="18" s="1"/>
  <c r="AK4504" i="18"/>
  <c r="AL4504" i="18" s="1"/>
  <c r="AK4518" i="18"/>
  <c r="AL4518" i="18" s="1"/>
  <c r="AK4534" i="18"/>
  <c r="AL4534" i="18" s="1"/>
  <c r="AK4546" i="18"/>
  <c r="AL4546" i="18" s="1"/>
  <c r="AK4557" i="18"/>
  <c r="AL4557" i="18" s="1"/>
  <c r="AK4569" i="18"/>
  <c r="AL4569" i="18" s="1"/>
  <c r="AK4579" i="18"/>
  <c r="AL4579" i="18" s="1"/>
  <c r="AK4589" i="18"/>
  <c r="AL4589" i="18" s="1"/>
  <c r="AK4601" i="18"/>
  <c r="AL4601" i="18" s="1"/>
  <c r="AK4611" i="18"/>
  <c r="AL4611" i="18" s="1"/>
  <c r="AK4621" i="18"/>
  <c r="AL4621" i="18" s="1"/>
  <c r="AK4633" i="18"/>
  <c r="AL4633" i="18" s="1"/>
  <c r="AK4643" i="18"/>
  <c r="AL4643" i="18" s="1"/>
  <c r="AK4653" i="18"/>
  <c r="AL4653" i="18" s="1"/>
  <c r="AK4665" i="18"/>
  <c r="AL4665" i="18" s="1"/>
  <c r="AK4675" i="18"/>
  <c r="AL4675" i="18" s="1"/>
  <c r="AK4685" i="18"/>
  <c r="AL4685" i="18" s="1"/>
  <c r="AK4697" i="18"/>
  <c r="AL4697" i="18" s="1"/>
  <c r="AK4707" i="18"/>
  <c r="AL4707" i="18" s="1"/>
  <c r="AK4717" i="18"/>
  <c r="AL4717" i="18" s="1"/>
  <c r="AK4729" i="18"/>
  <c r="AL4729" i="18" s="1"/>
  <c r="AK4739" i="18"/>
  <c r="AL4739" i="18" s="1"/>
  <c r="AK4749" i="18"/>
  <c r="AL4749" i="18" s="1"/>
  <c r="AK4761" i="18"/>
  <c r="AL4761" i="18" s="1"/>
  <c r="AK4771" i="18"/>
  <c r="AL4771" i="18" s="1"/>
  <c r="AK4781" i="18"/>
  <c r="AL4781" i="18" s="1"/>
  <c r="AK4793" i="18"/>
  <c r="AL4793" i="18" s="1"/>
  <c r="AK4803" i="18"/>
  <c r="AL4803" i="18" s="1"/>
  <c r="AK4813" i="18"/>
  <c r="AL4813" i="18" s="1"/>
  <c r="AK4825" i="18"/>
  <c r="AL4825" i="18" s="1"/>
  <c r="AK4835" i="18"/>
  <c r="AL4835" i="18" s="1"/>
  <c r="AK4845" i="18"/>
  <c r="AL4845" i="18" s="1"/>
  <c r="AK4857" i="18"/>
  <c r="AL4857" i="18" s="1"/>
  <c r="AK4867" i="18"/>
  <c r="AL4867" i="18" s="1"/>
  <c r="AK4877" i="18"/>
  <c r="AL4877" i="18" s="1"/>
  <c r="AK4889" i="18"/>
  <c r="AL4889" i="18" s="1"/>
  <c r="AK4899" i="18"/>
  <c r="AL4899" i="18" s="1"/>
  <c r="AK4909" i="18"/>
  <c r="AL4909" i="18" s="1"/>
  <c r="AK4921" i="18"/>
  <c r="AL4921" i="18" s="1"/>
  <c r="AK4931" i="18"/>
  <c r="AL4931" i="18" s="1"/>
  <c r="AK4941" i="18"/>
  <c r="AL4941" i="18" s="1"/>
  <c r="AK4953" i="18"/>
  <c r="AL4953" i="18" s="1"/>
  <c r="AK4963" i="18"/>
  <c r="AL4963" i="18" s="1"/>
  <c r="AK4973" i="18"/>
  <c r="AL4973" i="18" s="1"/>
  <c r="AK3106" i="18"/>
  <c r="AL3106" i="18" s="1"/>
  <c r="AK3456" i="18"/>
  <c r="AL3456" i="18" s="1"/>
  <c r="AK3600" i="18"/>
  <c r="AL3600" i="18" s="1"/>
  <c r="AK3728" i="18"/>
  <c r="AL3728" i="18" s="1"/>
  <c r="AK3770" i="18"/>
  <c r="AL3770" i="18" s="1"/>
  <c r="AK3804" i="18"/>
  <c r="AL3804" i="18" s="1"/>
  <c r="AK3845" i="18"/>
  <c r="AL3845" i="18" s="1"/>
  <c r="AK3880" i="18"/>
  <c r="AL3880" i="18" s="1"/>
  <c r="AK3906" i="18"/>
  <c r="AL3906" i="18" s="1"/>
  <c r="AK3936" i="18"/>
  <c r="AL3936" i="18" s="1"/>
  <c r="AK3966" i="18"/>
  <c r="AL3966" i="18" s="1"/>
  <c r="AK3991" i="18"/>
  <c r="AL3991" i="18" s="1"/>
  <c r="AK4022" i="18"/>
  <c r="AL4022" i="18" s="1"/>
  <c r="AK4052" i="18"/>
  <c r="AL4052" i="18" s="1"/>
  <c r="AK4071" i="18"/>
  <c r="AL4071" i="18" s="1"/>
  <c r="AK4094" i="18"/>
  <c r="AL4094" i="18" s="1"/>
  <c r="AK4116" i="18"/>
  <c r="AL4116" i="18" s="1"/>
  <c r="AK4135" i="18"/>
  <c r="AL4135" i="18" s="1"/>
  <c r="AK4158" i="18"/>
  <c r="AL4158" i="18" s="1"/>
  <c r="AK4180" i="18"/>
  <c r="AL4180" i="18" s="1"/>
  <c r="AK4199" i="18"/>
  <c r="AL4199" i="18" s="1"/>
  <c r="AK4222" i="18"/>
  <c r="AL4222" i="18" s="1"/>
  <c r="AK4236" i="18"/>
  <c r="AL4236" i="18" s="1"/>
  <c r="AK4249" i="18"/>
  <c r="AL4249" i="18" s="1"/>
  <c r="AK4264" i="18"/>
  <c r="AL4264" i="18" s="1"/>
  <c r="AK4279" i="18"/>
  <c r="AL4279" i="18" s="1"/>
  <c r="AK4292" i="18"/>
  <c r="AL4292" i="18" s="1"/>
  <c r="AK4306" i="18"/>
  <c r="AL4306" i="18" s="1"/>
  <c r="AK4321" i="18"/>
  <c r="AL4321" i="18" s="1"/>
  <c r="AK4335" i="18"/>
  <c r="AL4335" i="18" s="1"/>
  <c r="AK4350" i="18"/>
  <c r="AL4350" i="18" s="1"/>
  <c r="AK4364" i="18"/>
  <c r="AL4364" i="18" s="1"/>
  <c r="AK4377" i="18"/>
  <c r="AL4377" i="18" s="1"/>
  <c r="AK4392" i="18"/>
  <c r="AL4392" i="18" s="1"/>
  <c r="AK4407" i="18"/>
  <c r="AL4407" i="18" s="1"/>
  <c r="AK4420" i="18"/>
  <c r="AL4420" i="18" s="1"/>
  <c r="AK4434" i="18"/>
  <c r="AL4434" i="18" s="1"/>
  <c r="AK4449" i="18"/>
  <c r="AL4449" i="18" s="1"/>
  <c r="AK4463" i="18"/>
  <c r="AL4463" i="18" s="1"/>
  <c r="AK4478" i="18"/>
  <c r="AL4478" i="18" s="1"/>
  <c r="AK4492" i="18"/>
  <c r="AL4492" i="18" s="1"/>
  <c r="AK4505" i="18"/>
  <c r="AL4505" i="18" s="1"/>
  <c r="AK4520" i="18"/>
  <c r="AL4520" i="18" s="1"/>
  <c r="AK4535" i="18"/>
  <c r="AL4535" i="18" s="1"/>
  <c r="AK4548" i="18"/>
  <c r="AL4548" i="18" s="1"/>
  <c r="AK4559" i="18"/>
  <c r="AL4559" i="18" s="1"/>
  <c r="AK4570" i="18"/>
  <c r="AL4570" i="18" s="1"/>
  <c r="AK4580" i="18"/>
  <c r="AL4580" i="18" s="1"/>
  <c r="AK4591" i="18"/>
  <c r="AL4591" i="18" s="1"/>
  <c r="AK4602" i="18"/>
  <c r="AL4602" i="18" s="1"/>
  <c r="AK4612" i="18"/>
  <c r="AL4612" i="18" s="1"/>
  <c r="AK4623" i="18"/>
  <c r="AL4623" i="18" s="1"/>
  <c r="AK4634" i="18"/>
  <c r="AL4634" i="18" s="1"/>
  <c r="AK4644" i="18"/>
  <c r="AL4644" i="18" s="1"/>
  <c r="AK4655" i="18"/>
  <c r="AL4655" i="18" s="1"/>
  <c r="AK4666" i="18"/>
  <c r="AL4666" i="18" s="1"/>
  <c r="AK4676" i="18"/>
  <c r="AL4676" i="18" s="1"/>
  <c r="AK4687" i="18"/>
  <c r="AL4687" i="18" s="1"/>
  <c r="AK4698" i="18"/>
  <c r="AL4698" i="18" s="1"/>
  <c r="AK4708" i="18"/>
  <c r="AL4708" i="18" s="1"/>
  <c r="AK4719" i="18"/>
  <c r="AL4719" i="18" s="1"/>
  <c r="AK4730" i="18"/>
  <c r="AL4730" i="18" s="1"/>
  <c r="AK4740" i="18"/>
  <c r="AL4740" i="18" s="1"/>
  <c r="AK4751" i="18"/>
  <c r="AL4751" i="18" s="1"/>
  <c r="AK4762" i="18"/>
  <c r="AL4762" i="18" s="1"/>
  <c r="AK4772" i="18"/>
  <c r="AL4772" i="18" s="1"/>
  <c r="AK4783" i="18"/>
  <c r="AL4783" i="18" s="1"/>
  <c r="AK4794" i="18"/>
  <c r="AL4794" i="18" s="1"/>
  <c r="AK4804" i="18"/>
  <c r="AL4804" i="18" s="1"/>
  <c r="AK4815" i="18"/>
  <c r="AL4815" i="18" s="1"/>
  <c r="AK4826" i="18"/>
  <c r="AL4826" i="18" s="1"/>
  <c r="AK4836" i="18"/>
  <c r="AL4836" i="18" s="1"/>
  <c r="AK4847" i="18"/>
  <c r="AL4847" i="18" s="1"/>
  <c r="AK4858" i="18"/>
  <c r="AL4858" i="18" s="1"/>
  <c r="AK4868" i="18"/>
  <c r="AL4868" i="18" s="1"/>
  <c r="AK4879" i="18"/>
  <c r="AL4879" i="18" s="1"/>
  <c r="AK4890" i="18"/>
  <c r="AL4890" i="18" s="1"/>
  <c r="AK4900" i="18"/>
  <c r="AL4900" i="18" s="1"/>
  <c r="AK4911" i="18"/>
  <c r="AL4911" i="18" s="1"/>
  <c r="AK4922" i="18"/>
  <c r="AL4922" i="18" s="1"/>
  <c r="AK4932" i="18"/>
  <c r="AL4932" i="18" s="1"/>
  <c r="AK4943" i="18"/>
  <c r="AL4943" i="18" s="1"/>
  <c r="AK4954" i="18"/>
  <c r="AL4954" i="18" s="1"/>
  <c r="AK4964" i="18"/>
  <c r="AL4964" i="18" s="1"/>
  <c r="AK3188" i="18"/>
  <c r="AL3188" i="18" s="1"/>
  <c r="AK3472" i="18"/>
  <c r="AL3472" i="18" s="1"/>
  <c r="AK3613" i="18"/>
  <c r="AL3613" i="18" s="1"/>
  <c r="AK3738" i="18"/>
  <c r="AL3738" i="18" s="1"/>
  <c r="AK3773" i="18"/>
  <c r="AL3773" i="18" s="1"/>
  <c r="AK3808" i="18"/>
  <c r="AL3808" i="18" s="1"/>
  <c r="AK3850" i="18"/>
  <c r="AL3850" i="18" s="1"/>
  <c r="AK3884" i="18"/>
  <c r="AL3884" i="18" s="1"/>
  <c r="AK3910" i="18"/>
  <c r="AL3910" i="18" s="1"/>
  <c r="AK3942" i="18"/>
  <c r="AL3942" i="18" s="1"/>
  <c r="AK3968" i="18"/>
  <c r="AL3968" i="18" s="1"/>
  <c r="AK3996" i="18"/>
  <c r="AL3996" i="18" s="1"/>
  <c r="AK4028" i="18"/>
  <c r="AL4028" i="18" s="1"/>
  <c r="AK4054" i="18"/>
  <c r="AL4054" i="18" s="1"/>
  <c r="AK4074" i="18"/>
  <c r="AL4074" i="18" s="1"/>
  <c r="AK4098" i="18"/>
  <c r="AL4098" i="18" s="1"/>
  <c r="AK4118" i="18"/>
  <c r="AL4118" i="18" s="1"/>
  <c r="AK4138" i="18"/>
  <c r="AL4138" i="18" s="1"/>
  <c r="AK4162" i="18"/>
  <c r="AL4162" i="18" s="1"/>
  <c r="AK4182" i="18"/>
  <c r="AL4182" i="18" s="1"/>
  <c r="AK4202" i="18"/>
  <c r="AL4202" i="18" s="1"/>
  <c r="AK4224" i="18"/>
  <c r="AL4224" i="18" s="1"/>
  <c r="AK4238" i="18"/>
  <c r="AL4238" i="18" s="1"/>
  <c r="AK4250" i="18"/>
  <c r="AL4250" i="18" s="1"/>
  <c r="AK4266" i="18"/>
  <c r="AL4266" i="18" s="1"/>
  <c r="AK4280" i="18"/>
  <c r="AL4280" i="18" s="1"/>
  <c r="AK4294" i="18"/>
  <c r="AL4294" i="18" s="1"/>
  <c r="AK4310" i="18"/>
  <c r="AL4310" i="18" s="1"/>
  <c r="AK4322" i="18"/>
  <c r="AL4322" i="18" s="1"/>
  <c r="AK4336" i="18"/>
  <c r="AL4336" i="18" s="1"/>
  <c r="AK4352" i="18"/>
  <c r="AL4352" i="18" s="1"/>
  <c r="AK4366" i="18"/>
  <c r="AL4366" i="18" s="1"/>
  <c r="AK4378" i="18"/>
  <c r="AL4378" i="18" s="1"/>
  <c r="AK4394" i="18"/>
  <c r="AL4394" i="18" s="1"/>
  <c r="AK4408" i="18"/>
  <c r="AL4408" i="18" s="1"/>
  <c r="AK4422" i="18"/>
  <c r="AL4422" i="18" s="1"/>
  <c r="AK4438" i="18"/>
  <c r="AL4438" i="18" s="1"/>
  <c r="AK4450" i="18"/>
  <c r="AL4450" i="18" s="1"/>
  <c r="AK4464" i="18"/>
  <c r="AL4464" i="18" s="1"/>
  <c r="AK4480" i="18"/>
  <c r="AL4480" i="18" s="1"/>
  <c r="AK4494" i="18"/>
  <c r="AL4494" i="18" s="1"/>
  <c r="AK4506" i="18"/>
  <c r="AL4506" i="18" s="1"/>
  <c r="AK4522" i="18"/>
  <c r="AL4522" i="18" s="1"/>
  <c r="AK4536" i="18"/>
  <c r="AL4536" i="18" s="1"/>
  <c r="AK4549" i="18"/>
  <c r="AL4549" i="18" s="1"/>
  <c r="AK4561" i="18"/>
  <c r="AL4561" i="18" s="1"/>
  <c r="AK4571" i="18"/>
  <c r="AL4571" i="18" s="1"/>
  <c r="AK4581" i="18"/>
  <c r="AL4581" i="18" s="1"/>
  <c r="AK4593" i="18"/>
  <c r="AL4593" i="18" s="1"/>
  <c r="AK4603" i="18"/>
  <c r="AL4603" i="18" s="1"/>
  <c r="AK4613" i="18"/>
  <c r="AL4613" i="18" s="1"/>
  <c r="AK4625" i="18"/>
  <c r="AL4625" i="18" s="1"/>
  <c r="AK4635" i="18"/>
  <c r="AL4635" i="18" s="1"/>
  <c r="AK4645" i="18"/>
  <c r="AL4645" i="18" s="1"/>
  <c r="AK4657" i="18"/>
  <c r="AL4657" i="18" s="1"/>
  <c r="AK4667" i="18"/>
  <c r="AL4667" i="18" s="1"/>
  <c r="AK4677" i="18"/>
  <c r="AL4677" i="18" s="1"/>
  <c r="AK4689" i="18"/>
  <c r="AL4689" i="18" s="1"/>
  <c r="AK4699" i="18"/>
  <c r="AL4699" i="18" s="1"/>
  <c r="AK4709" i="18"/>
  <c r="AL4709" i="18" s="1"/>
  <c r="AK4721" i="18"/>
  <c r="AL4721" i="18" s="1"/>
  <c r="AK4731" i="18"/>
  <c r="AL4731" i="18" s="1"/>
  <c r="AK4741" i="18"/>
  <c r="AL4741" i="18" s="1"/>
  <c r="AK4753" i="18"/>
  <c r="AL4753" i="18" s="1"/>
  <c r="AK4763" i="18"/>
  <c r="AL4763" i="18" s="1"/>
  <c r="AK4773" i="18"/>
  <c r="AL4773" i="18" s="1"/>
  <c r="AK4785" i="18"/>
  <c r="AL4785" i="18" s="1"/>
  <c r="AK4795" i="18"/>
  <c r="AL4795" i="18" s="1"/>
  <c r="AK4805" i="18"/>
  <c r="AL4805" i="18" s="1"/>
  <c r="AK4817" i="18"/>
  <c r="AL4817" i="18" s="1"/>
  <c r="AK4827" i="18"/>
  <c r="AL4827" i="18" s="1"/>
  <c r="AK4837" i="18"/>
  <c r="AL4837" i="18" s="1"/>
  <c r="AK4849" i="18"/>
  <c r="AL4849" i="18" s="1"/>
  <c r="AK3774" i="18"/>
  <c r="AL3774" i="18" s="1"/>
  <c r="AK4311" i="18"/>
  <c r="AL4311" i="18" s="1"/>
  <c r="AK4183" i="18"/>
  <c r="AL4183" i="18" s="1"/>
  <c r="AK4000" i="18"/>
  <c r="AL4000" i="18" s="1"/>
  <c r="AK3741" i="18"/>
  <c r="AL3741" i="18" s="1"/>
  <c r="AK4296" i="18"/>
  <c r="AL4296" i="18" s="1"/>
  <c r="AK4164" i="18"/>
  <c r="AL4164" i="18" s="1"/>
  <c r="AK3970" i="18"/>
  <c r="AL3970" i="18" s="1"/>
  <c r="AK3642" i="18"/>
  <c r="AL3642" i="18" s="1"/>
  <c r="AK4396" i="18"/>
  <c r="AL4396" i="18" s="1"/>
  <c r="AK4281" i="18"/>
  <c r="AL4281" i="18" s="1"/>
  <c r="AK4142" i="18"/>
  <c r="AL4142" i="18" s="1"/>
  <c r="AK3944" i="18"/>
  <c r="AL3944" i="18" s="1"/>
  <c r="AK3485" i="18"/>
  <c r="AL3485" i="18" s="1"/>
  <c r="AK4495" i="18"/>
  <c r="AL4495" i="18" s="1"/>
  <c r="AK4382" i="18"/>
  <c r="AL4382" i="18" s="1"/>
  <c r="AK4268" i="18"/>
  <c r="AL4268" i="18" s="1"/>
  <c r="AK4119" i="18"/>
  <c r="AL4119" i="18" s="1"/>
  <c r="AK3916" i="18"/>
  <c r="AL3916" i="18" s="1"/>
  <c r="AK3235" i="18"/>
  <c r="AL3235" i="18" s="1"/>
  <c r="AK4976" i="18"/>
  <c r="AL4976" i="18" s="1"/>
  <c r="AK4968" i="18"/>
  <c r="AL4968" i="18" s="1"/>
  <c r="AK4960" i="18"/>
  <c r="AL4960" i="18" s="1"/>
  <c r="AK4952" i="18"/>
  <c r="AL4952" i="18" s="1"/>
  <c r="AK4944" i="18"/>
  <c r="AL4944" i="18" s="1"/>
  <c r="AK4936" i="18"/>
  <c r="AL4936" i="18" s="1"/>
  <c r="AK4928" i="18"/>
  <c r="AL4928" i="18" s="1"/>
  <c r="AK4920" i="18"/>
  <c r="AL4920" i="18" s="1"/>
  <c r="AK4912" i="18"/>
  <c r="AL4912" i="18" s="1"/>
  <c r="AK4904" i="18"/>
  <c r="AL4904" i="18" s="1"/>
  <c r="AK4896" i="18"/>
  <c r="AL4896" i="18" s="1"/>
  <c r="AK4888" i="18"/>
  <c r="AL4888" i="18" s="1"/>
  <c r="AK4880" i="18"/>
  <c r="AL4880" i="18" s="1"/>
  <c r="AK4872" i="18"/>
  <c r="AL4872" i="18" s="1"/>
  <c r="AK4864" i="18"/>
  <c r="AL4864" i="18" s="1"/>
  <c r="AK4856" i="18"/>
  <c r="AL4856" i="18" s="1"/>
  <c r="AK4848" i="18"/>
  <c r="AL4848" i="18" s="1"/>
  <c r="AK4840" i="18"/>
  <c r="AL4840" i="18" s="1"/>
  <c r="AK4832" i="18"/>
  <c r="AL4832" i="18" s="1"/>
  <c r="AK4824" i="18"/>
  <c r="AL4824" i="18" s="1"/>
  <c r="AK4816" i="18"/>
  <c r="AL4816" i="18" s="1"/>
  <c r="AK4808" i="18"/>
  <c r="AL4808" i="18" s="1"/>
  <c r="AK4800" i="18"/>
  <c r="AL4800" i="18" s="1"/>
  <c r="AK4792" i="18"/>
  <c r="AL4792" i="18" s="1"/>
  <c r="AK4784" i="18"/>
  <c r="AL4784" i="18" s="1"/>
  <c r="AK4776" i="18"/>
  <c r="AL4776" i="18" s="1"/>
  <c r="AK4768" i="18"/>
  <c r="AL4768" i="18" s="1"/>
  <c r="AK4760" i="18"/>
  <c r="AL4760" i="18" s="1"/>
  <c r="AK4752" i="18"/>
  <c r="AL4752" i="18" s="1"/>
  <c r="AK4744" i="18"/>
  <c r="AL4744" i="18" s="1"/>
  <c r="AK4736" i="18"/>
  <c r="AL4736" i="18" s="1"/>
  <c r="AK4728" i="18"/>
  <c r="AL4728" i="18" s="1"/>
  <c r="AK4720" i="18"/>
  <c r="AL4720" i="18" s="1"/>
  <c r="AK4712" i="18"/>
  <c r="AL4712" i="18" s="1"/>
  <c r="AK4704" i="18"/>
  <c r="AL4704" i="18" s="1"/>
  <c r="AK4696" i="18"/>
  <c r="AL4696" i="18" s="1"/>
  <c r="AK4688" i="18"/>
  <c r="AL4688" i="18" s="1"/>
  <c r="AK4680" i="18"/>
  <c r="AL4680" i="18" s="1"/>
  <c r="AK4672" i="18"/>
  <c r="AL4672" i="18" s="1"/>
  <c r="AK4664" i="18"/>
  <c r="AL4664" i="18" s="1"/>
  <c r="AK4656" i="18"/>
  <c r="AL4656" i="18" s="1"/>
  <c r="AK4648" i="18"/>
  <c r="AL4648" i="18" s="1"/>
  <c r="AK4640" i="18"/>
  <c r="AL4640" i="18" s="1"/>
  <c r="AK4632" i="18"/>
  <c r="AL4632" i="18" s="1"/>
  <c r="AK4624" i="18"/>
  <c r="AL4624" i="18" s="1"/>
  <c r="AK4616" i="18"/>
  <c r="AL4616" i="18" s="1"/>
  <c r="AK4608" i="18"/>
  <c r="AL4608" i="18" s="1"/>
  <c r="AK4600" i="18"/>
  <c r="AL4600" i="18" s="1"/>
  <c r="AK4592" i="18"/>
  <c r="AL4592" i="18" s="1"/>
  <c r="AK4584" i="18"/>
  <c r="AL4584" i="18" s="1"/>
  <c r="AK4576" i="18"/>
  <c r="AL4576" i="18" s="1"/>
  <c r="AK4568" i="18"/>
  <c r="AL4568" i="18" s="1"/>
  <c r="AK4560" i="18"/>
  <c r="AL4560" i="18" s="1"/>
  <c r="AK4552" i="18"/>
  <c r="AL4552" i="18" s="1"/>
  <c r="AK4543" i="18"/>
  <c r="AL4543" i="18" s="1"/>
  <c r="AK4532" i="18"/>
  <c r="AL4532" i="18" s="1"/>
  <c r="AK4521" i="18"/>
  <c r="AL4521" i="18" s="1"/>
  <c r="AK4511" i="18"/>
  <c r="AL4511" i="18" s="1"/>
  <c r="AK4500" i="18"/>
  <c r="AL4500" i="18" s="1"/>
  <c r="AK4489" i="18"/>
  <c r="AL4489" i="18" s="1"/>
  <c r="AK4479" i="18"/>
  <c r="AL4479" i="18" s="1"/>
  <c r="AK4468" i="18"/>
  <c r="AL4468" i="18" s="1"/>
  <c r="AK4457" i="18"/>
  <c r="AL4457" i="18" s="1"/>
  <c r="AK4447" i="18"/>
  <c r="AL4447" i="18" s="1"/>
  <c r="AK4436" i="18"/>
  <c r="AL4436" i="18" s="1"/>
  <c r="AK4425" i="18"/>
  <c r="AL4425" i="18" s="1"/>
  <c r="AK4415" i="18"/>
  <c r="AL4415" i="18" s="1"/>
  <c r="AK4404" i="18"/>
  <c r="AL4404" i="18" s="1"/>
  <c r="AK4393" i="18"/>
  <c r="AL4393" i="18" s="1"/>
  <c r="AK4383" i="18"/>
  <c r="AL4383" i="18" s="1"/>
  <c r="AK4372" i="18"/>
  <c r="AL4372" i="18" s="1"/>
  <c r="AK4361" i="18"/>
  <c r="AL4361" i="18" s="1"/>
  <c r="AK4351" i="18"/>
  <c r="AL4351" i="18" s="1"/>
  <c r="AK4340" i="18"/>
  <c r="AL4340" i="18" s="1"/>
  <c r="AK4329" i="18"/>
  <c r="AL4329" i="18" s="1"/>
  <c r="AK4319" i="18"/>
  <c r="AL4319" i="18" s="1"/>
  <c r="AK4308" i="18"/>
  <c r="AL4308" i="18" s="1"/>
  <c r="AK4297" i="18"/>
  <c r="AL4297" i="18" s="1"/>
  <c r="AK4287" i="18"/>
  <c r="AL4287" i="18" s="1"/>
  <c r="AK4276" i="18"/>
  <c r="AL4276" i="18" s="1"/>
  <c r="AK4265" i="18"/>
  <c r="AL4265" i="18" s="1"/>
  <c r="AK4255" i="18"/>
  <c r="AL4255" i="18" s="1"/>
  <c r="AK4244" i="18"/>
  <c r="AL4244" i="18" s="1"/>
  <c r="AK4233" i="18"/>
  <c r="AL4233" i="18" s="1"/>
  <c r="AK4223" i="18"/>
  <c r="AL4223" i="18" s="1"/>
  <c r="AK4207" i="18"/>
  <c r="AL4207" i="18" s="1"/>
  <c r="AK4191" i="18"/>
  <c r="AL4191" i="18" s="1"/>
  <c r="AK4175" i="18"/>
  <c r="AL4175" i="18" s="1"/>
  <c r="AK4159" i="18"/>
  <c r="AL4159" i="18" s="1"/>
  <c r="AK4143" i="18"/>
  <c r="AL4143" i="18" s="1"/>
  <c r="AK4127" i="18"/>
  <c r="AL4127" i="18" s="1"/>
  <c r="AK4111" i="18"/>
  <c r="AL4111" i="18" s="1"/>
  <c r="AK4095" i="18"/>
  <c r="AL4095" i="18" s="1"/>
  <c r="AK4079" i="18"/>
  <c r="AL4079" i="18" s="1"/>
  <c r="AK4063" i="18"/>
  <c r="AL4063" i="18" s="1"/>
  <c r="AK4045" i="18"/>
  <c r="AL4045" i="18" s="1"/>
  <c r="AK4023" i="18"/>
  <c r="AL4023" i="18" s="1"/>
  <c r="AK4002" i="18"/>
  <c r="AL4002" i="18" s="1"/>
  <c r="AK3981" i="18"/>
  <c r="AL3981" i="18" s="1"/>
  <c r="AK3959" i="18"/>
  <c r="AL3959" i="18" s="1"/>
  <c r="AK3938" i="18"/>
  <c r="AL3938" i="18" s="1"/>
  <c r="AK3917" i="18"/>
  <c r="AL3917" i="18" s="1"/>
  <c r="AK3895" i="18"/>
  <c r="AL3895" i="18" s="1"/>
  <c r="AK3874" i="18"/>
  <c r="AL3874" i="18" s="1"/>
  <c r="AK3846" i="18"/>
  <c r="AL3846" i="18" s="1"/>
  <c r="AK3817" i="18"/>
  <c r="AL3817" i="18" s="1"/>
  <c r="AK3789" i="18"/>
  <c r="AL3789" i="18" s="1"/>
  <c r="AK3761" i="18"/>
  <c r="AL3761" i="18" s="1"/>
  <c r="AK3732" i="18"/>
  <c r="AL3732" i="18" s="1"/>
  <c r="AK3656" i="18"/>
  <c r="AL3656" i="18" s="1"/>
  <c r="AK3541" i="18"/>
  <c r="AL3541" i="18" s="1"/>
  <c r="AK3429" i="18"/>
  <c r="AL3429" i="18" s="1"/>
  <c r="AK1991" i="18"/>
  <c r="AL1991" i="18" s="1"/>
  <c r="AK2530" i="18"/>
  <c r="AL2530" i="18" s="1"/>
  <c r="AK2141" i="18"/>
  <c r="AL2141" i="18" s="1"/>
  <c r="AK2631" i="18"/>
  <c r="AL2631" i="18" s="1"/>
  <c r="AK2733" i="18"/>
  <c r="AL2733" i="18" s="1"/>
  <c r="AK2795" i="18"/>
  <c r="AL2795" i="18" s="1"/>
  <c r="AK2848" i="18"/>
  <c r="AL2848" i="18" s="1"/>
  <c r="AK2898" i="18"/>
  <c r="AL2898" i="18" s="1"/>
  <c r="AK2936" i="18"/>
  <c r="AL2936" i="18" s="1"/>
  <c r="AK2964" i="18"/>
  <c r="AL2964" i="18" s="1"/>
  <c r="AK2989" i="18"/>
  <c r="AL2989" i="18" s="1"/>
  <c r="AK3014" i="18"/>
  <c r="AL3014" i="18" s="1"/>
  <c r="AK3040" i="18"/>
  <c r="AL3040" i="18" s="1"/>
  <c r="AK3062" i="18"/>
  <c r="AL3062" i="18" s="1"/>
  <c r="AK3088" i="18"/>
  <c r="AL3088" i="18" s="1"/>
  <c r="AK3113" i="18"/>
  <c r="AL3113" i="18" s="1"/>
  <c r="AK3136" i="18"/>
  <c r="AL3136" i="18" s="1"/>
  <c r="AK3161" i="18"/>
  <c r="AL3161" i="18" s="1"/>
  <c r="AK3186" i="18"/>
  <c r="AL3186" i="18" s="1"/>
  <c r="AK3209" i="18"/>
  <c r="AL3209" i="18" s="1"/>
  <c r="AK3233" i="18"/>
  <c r="AL3233" i="18" s="1"/>
  <c r="AK3255" i="18"/>
  <c r="AL3255" i="18" s="1"/>
  <c r="AK3275" i="18"/>
  <c r="AL3275" i="18" s="1"/>
  <c r="AK3297" i="18"/>
  <c r="AL3297" i="18" s="1"/>
  <c r="AK3319" i="18"/>
  <c r="AL3319" i="18" s="1"/>
  <c r="AK3339" i="18"/>
  <c r="AL3339" i="18" s="1"/>
  <c r="AK3361" i="18"/>
  <c r="AL3361" i="18" s="1"/>
  <c r="AK3383" i="18"/>
  <c r="AL3383" i="18" s="1"/>
  <c r="AK3403" i="18"/>
  <c r="AL3403" i="18" s="1"/>
  <c r="AK3415" i="18"/>
  <c r="AL3415" i="18" s="1"/>
  <c r="AK3423" i="18"/>
  <c r="AL3423" i="18" s="1"/>
  <c r="AK3431" i="18"/>
  <c r="AL3431" i="18" s="1"/>
  <c r="AK3439" i="18"/>
  <c r="AL3439" i="18" s="1"/>
  <c r="AK3447" i="18"/>
  <c r="AL3447" i="18" s="1"/>
  <c r="AK3455" i="18"/>
  <c r="AL3455" i="18" s="1"/>
  <c r="AK3463" i="18"/>
  <c r="AL3463" i="18" s="1"/>
  <c r="AK3471" i="18"/>
  <c r="AL3471" i="18" s="1"/>
  <c r="AK3479" i="18"/>
  <c r="AL3479" i="18" s="1"/>
  <c r="AK3487" i="18"/>
  <c r="AL3487" i="18" s="1"/>
  <c r="AK3495" i="18"/>
  <c r="AL3495" i="18" s="1"/>
  <c r="AK3503" i="18"/>
  <c r="AL3503" i="18" s="1"/>
  <c r="AK3511" i="18"/>
  <c r="AL3511" i="18" s="1"/>
  <c r="AK3519" i="18"/>
  <c r="AL3519" i="18" s="1"/>
  <c r="AK3527" i="18"/>
  <c r="AL3527" i="18" s="1"/>
  <c r="AK3535" i="18"/>
  <c r="AL3535" i="18" s="1"/>
  <c r="AK3543" i="18"/>
  <c r="AL3543" i="18" s="1"/>
  <c r="AK3551" i="18"/>
  <c r="AL3551" i="18" s="1"/>
  <c r="AK3559" i="18"/>
  <c r="AL3559" i="18" s="1"/>
  <c r="AK3567" i="18"/>
  <c r="AL3567" i="18" s="1"/>
  <c r="AK3575" i="18"/>
  <c r="AL3575" i="18" s="1"/>
  <c r="AK3583" i="18"/>
  <c r="AL3583" i="18" s="1"/>
  <c r="AK3591" i="18"/>
  <c r="AL3591" i="18" s="1"/>
  <c r="AK3599" i="18"/>
  <c r="AL3599" i="18" s="1"/>
  <c r="AK3607" i="18"/>
  <c r="AL3607" i="18" s="1"/>
  <c r="AK3615" i="18"/>
  <c r="AL3615" i="18" s="1"/>
  <c r="AK3623" i="18"/>
  <c r="AL3623" i="18" s="1"/>
  <c r="AK3631" i="18"/>
  <c r="AL3631" i="18" s="1"/>
  <c r="AK3639" i="18"/>
  <c r="AL3639" i="18" s="1"/>
  <c r="AK3647" i="18"/>
  <c r="AL3647" i="18" s="1"/>
  <c r="AK3655" i="18"/>
  <c r="AL3655" i="18" s="1"/>
  <c r="AK3663" i="18"/>
  <c r="AL3663" i="18" s="1"/>
  <c r="AK3671" i="18"/>
  <c r="AL3671" i="18" s="1"/>
  <c r="AK3679" i="18"/>
  <c r="AL3679" i="18" s="1"/>
  <c r="AK3687" i="18"/>
  <c r="AL3687" i="18" s="1"/>
  <c r="AK3695" i="18"/>
  <c r="AL3695" i="18" s="1"/>
  <c r="AK3703" i="18"/>
  <c r="AL3703" i="18" s="1"/>
  <c r="AK3711" i="18"/>
  <c r="AL3711" i="18" s="1"/>
  <c r="AK3719" i="18"/>
  <c r="AL3719" i="18" s="1"/>
  <c r="AK3727" i="18"/>
  <c r="AL3727" i="18" s="1"/>
  <c r="AK3735" i="18"/>
  <c r="AL3735" i="18" s="1"/>
  <c r="AK3743" i="18"/>
  <c r="AL3743" i="18" s="1"/>
  <c r="AK3751" i="18"/>
  <c r="AL3751" i="18" s="1"/>
  <c r="AK3759" i="18"/>
  <c r="AL3759" i="18" s="1"/>
  <c r="AK3767" i="18"/>
  <c r="AL3767" i="18" s="1"/>
  <c r="AK3775" i="18"/>
  <c r="AL3775" i="18" s="1"/>
  <c r="AK3783" i="18"/>
  <c r="AL3783" i="18" s="1"/>
  <c r="AK3791" i="18"/>
  <c r="AL3791" i="18" s="1"/>
  <c r="AK3799" i="18"/>
  <c r="AL3799" i="18" s="1"/>
  <c r="AK3807" i="18"/>
  <c r="AL3807" i="18" s="1"/>
  <c r="AK3815" i="18"/>
  <c r="AL3815" i="18" s="1"/>
  <c r="AK3823" i="18"/>
  <c r="AL3823" i="18" s="1"/>
  <c r="AK3831" i="18"/>
  <c r="AL3831" i="18" s="1"/>
  <c r="AK3839" i="18"/>
  <c r="AL3839" i="18" s="1"/>
  <c r="AK3847" i="18"/>
  <c r="AL3847" i="18" s="1"/>
  <c r="AK3855" i="18"/>
  <c r="AL3855" i="18" s="1"/>
  <c r="AK3863" i="18"/>
  <c r="AL3863" i="18" s="1"/>
  <c r="AK3871" i="18"/>
  <c r="AL3871" i="18" s="1"/>
  <c r="AK2377" i="18"/>
  <c r="AL2377" i="18" s="1"/>
  <c r="AK2635" i="18"/>
  <c r="AL2635" i="18" s="1"/>
  <c r="AK2745" i="18"/>
  <c r="AL2745" i="18" s="1"/>
  <c r="AK2800" i="18"/>
  <c r="AL2800" i="18" s="1"/>
  <c r="AK2850" i="18"/>
  <c r="AL2850" i="18" s="1"/>
  <c r="AK2509" i="18"/>
  <c r="AL2509" i="18" s="1"/>
  <c r="AK2698" i="18"/>
  <c r="AL2698" i="18" s="1"/>
  <c r="AK2770" i="18"/>
  <c r="AL2770" i="18" s="1"/>
  <c r="AK2822" i="18"/>
  <c r="AL2822" i="18" s="1"/>
  <c r="AK2873" i="18"/>
  <c r="AL2873" i="18" s="1"/>
  <c r="AK2922" i="18"/>
  <c r="AL2922" i="18" s="1"/>
  <c r="AK2948" i="18"/>
  <c r="AL2948" i="18" s="1"/>
  <c r="AK2978" i="18"/>
  <c r="AL2978" i="18" s="1"/>
  <c r="AK3003" i="18"/>
  <c r="AL3003" i="18" s="1"/>
  <c r="AK3026" i="18"/>
  <c r="AL3026" i="18" s="1"/>
  <c r="AK3051" i="18"/>
  <c r="AL3051" i="18" s="1"/>
  <c r="AK3076" i="18"/>
  <c r="AL3076" i="18" s="1"/>
  <c r="AK3099" i="18"/>
  <c r="AL3099" i="18" s="1"/>
  <c r="AK3124" i="18"/>
  <c r="AL3124" i="18" s="1"/>
  <c r="AK3149" i="18"/>
  <c r="AL3149" i="18" s="1"/>
  <c r="AK3172" i="18"/>
  <c r="AL3172" i="18" s="1"/>
  <c r="AK3197" i="18"/>
  <c r="AL3197" i="18" s="1"/>
  <c r="AK3222" i="18"/>
  <c r="AL3222" i="18" s="1"/>
  <c r="AK3243" i="18"/>
  <c r="AL3243" i="18" s="1"/>
  <c r="AK3265" i="18"/>
  <c r="AL3265" i="18" s="1"/>
  <c r="AK3287" i="18"/>
  <c r="AL3287" i="18" s="1"/>
  <c r="AK3307" i="18"/>
  <c r="AL3307" i="18" s="1"/>
  <c r="AK3329" i="18"/>
  <c r="AL3329" i="18" s="1"/>
  <c r="AK3351" i="18"/>
  <c r="AL3351" i="18" s="1"/>
  <c r="AK3371" i="18"/>
  <c r="AL3371" i="18" s="1"/>
  <c r="AK3393" i="18"/>
  <c r="AL3393" i="18" s="1"/>
  <c r="AK3411" i="18"/>
  <c r="AL3411" i="18" s="1"/>
  <c r="AK3419" i="18"/>
  <c r="AL3419" i="18" s="1"/>
  <c r="AK3427" i="18"/>
  <c r="AL3427" i="18" s="1"/>
  <c r="AK3435" i="18"/>
  <c r="AL3435" i="18" s="1"/>
  <c r="AK3443" i="18"/>
  <c r="AL3443" i="18" s="1"/>
  <c r="AK3451" i="18"/>
  <c r="AL3451" i="18" s="1"/>
  <c r="AK3459" i="18"/>
  <c r="AL3459" i="18" s="1"/>
  <c r="AK3467" i="18"/>
  <c r="AL3467" i="18" s="1"/>
  <c r="AK3475" i="18"/>
  <c r="AL3475" i="18" s="1"/>
  <c r="AK3483" i="18"/>
  <c r="AL3483" i="18" s="1"/>
  <c r="AK3491" i="18"/>
  <c r="AL3491" i="18" s="1"/>
  <c r="AK3499" i="18"/>
  <c r="AL3499" i="18" s="1"/>
  <c r="AK3507" i="18"/>
  <c r="AL3507" i="18" s="1"/>
  <c r="AK3515" i="18"/>
  <c r="AL3515" i="18" s="1"/>
  <c r="AK3523" i="18"/>
  <c r="AL3523" i="18" s="1"/>
  <c r="AK3531" i="18"/>
  <c r="AL3531" i="18" s="1"/>
  <c r="AK3539" i="18"/>
  <c r="AL3539" i="18" s="1"/>
  <c r="AK3547" i="18"/>
  <c r="AL3547" i="18" s="1"/>
  <c r="AK3555" i="18"/>
  <c r="AL3555" i="18" s="1"/>
  <c r="AK3563" i="18"/>
  <c r="AL3563" i="18" s="1"/>
  <c r="AK3571" i="18"/>
  <c r="AL3571" i="18" s="1"/>
  <c r="AK3579" i="18"/>
  <c r="AL3579" i="18" s="1"/>
  <c r="AK3587" i="18"/>
  <c r="AL3587" i="18" s="1"/>
  <c r="AK3595" i="18"/>
  <c r="AL3595" i="18" s="1"/>
  <c r="AK3603" i="18"/>
  <c r="AL3603" i="18" s="1"/>
  <c r="AK3611" i="18"/>
  <c r="AL3611" i="18" s="1"/>
  <c r="AK3619" i="18"/>
  <c r="AL3619" i="18" s="1"/>
  <c r="AK3627" i="18"/>
  <c r="AL3627" i="18" s="1"/>
  <c r="AK3635" i="18"/>
  <c r="AL3635" i="18" s="1"/>
  <c r="AK3643" i="18"/>
  <c r="AL3643" i="18" s="1"/>
  <c r="AK3651" i="18"/>
  <c r="AL3651" i="18" s="1"/>
  <c r="AK3659" i="18"/>
  <c r="AL3659" i="18" s="1"/>
  <c r="AK3667" i="18"/>
  <c r="AL3667" i="18" s="1"/>
  <c r="AK3675" i="18"/>
  <c r="AL3675" i="18" s="1"/>
  <c r="AK3683" i="18"/>
  <c r="AL3683" i="18" s="1"/>
  <c r="AK3691" i="18"/>
  <c r="AL3691" i="18" s="1"/>
  <c r="AK3699" i="18"/>
  <c r="AL3699" i="18" s="1"/>
  <c r="AK3707" i="18"/>
  <c r="AL3707" i="18" s="1"/>
  <c r="AK3715" i="18"/>
  <c r="AL3715" i="18" s="1"/>
  <c r="AK3723" i="18"/>
  <c r="AL3723" i="18" s="1"/>
  <c r="AK3731" i="18"/>
  <c r="AL3731" i="18" s="1"/>
  <c r="AK3739" i="18"/>
  <c r="AL3739" i="18" s="1"/>
  <c r="AK3747" i="18"/>
  <c r="AL3747" i="18" s="1"/>
  <c r="AK3755" i="18"/>
  <c r="AL3755" i="18" s="1"/>
  <c r="AK3763" i="18"/>
  <c r="AL3763" i="18" s="1"/>
  <c r="AK3771" i="18"/>
  <c r="AL3771" i="18" s="1"/>
  <c r="AK3779" i="18"/>
  <c r="AL3779" i="18" s="1"/>
  <c r="AK3787" i="18"/>
  <c r="AL3787" i="18" s="1"/>
  <c r="AK3795" i="18"/>
  <c r="AL3795" i="18" s="1"/>
  <c r="AK3803" i="18"/>
  <c r="AL3803" i="18" s="1"/>
  <c r="AK3811" i="18"/>
  <c r="AL3811" i="18" s="1"/>
  <c r="AK3819" i="18"/>
  <c r="AL3819" i="18" s="1"/>
  <c r="AK3827" i="18"/>
  <c r="AL3827" i="18" s="1"/>
  <c r="AK3835" i="18"/>
  <c r="AL3835" i="18" s="1"/>
  <c r="AK3843" i="18"/>
  <c r="AL3843" i="18" s="1"/>
  <c r="AK3851" i="18"/>
  <c r="AL3851" i="18" s="1"/>
  <c r="AK3859" i="18"/>
  <c r="AL3859" i="18" s="1"/>
  <c r="AK3867" i="18"/>
  <c r="AL3867" i="18" s="1"/>
  <c r="AK2605" i="18"/>
  <c r="AL2605" i="18" s="1"/>
  <c r="AK2774" i="18"/>
  <c r="AL2774" i="18" s="1"/>
  <c r="AK2859" i="18"/>
  <c r="AL2859" i="18" s="1"/>
  <c r="AK2924" i="18"/>
  <c r="AL2924" i="18" s="1"/>
  <c r="AK2960" i="18"/>
  <c r="AL2960" i="18" s="1"/>
  <c r="AK2996" i="18"/>
  <c r="AL2996" i="18" s="1"/>
  <c r="AK3030" i="18"/>
  <c r="AL3030" i="18" s="1"/>
  <c r="AK3060" i="18"/>
  <c r="AL3060" i="18" s="1"/>
  <c r="AK3094" i="18"/>
  <c r="AL3094" i="18" s="1"/>
  <c r="AK3126" i="18"/>
  <c r="AL3126" i="18" s="1"/>
  <c r="AK3158" i="18"/>
  <c r="AL3158" i="18" s="1"/>
  <c r="AK3190" i="18"/>
  <c r="AL3190" i="18" s="1"/>
  <c r="AK3225" i="18"/>
  <c r="AL3225" i="18" s="1"/>
  <c r="AK3251" i="18"/>
  <c r="AL3251" i="18" s="1"/>
  <c r="AK3281" i="18"/>
  <c r="AL3281" i="18" s="1"/>
  <c r="AK3311" i="18"/>
  <c r="AL3311" i="18" s="1"/>
  <c r="AK3337" i="18"/>
  <c r="AL3337" i="18" s="1"/>
  <c r="AK3367" i="18"/>
  <c r="AL3367" i="18" s="1"/>
  <c r="AK3395" i="18"/>
  <c r="AL3395" i="18" s="1"/>
  <c r="AK3414" i="18"/>
  <c r="AL3414" i="18" s="1"/>
  <c r="AK3425" i="18"/>
  <c r="AL3425" i="18" s="1"/>
  <c r="AK3436" i="18"/>
  <c r="AL3436" i="18" s="1"/>
  <c r="AK3446" i="18"/>
  <c r="AL3446" i="18" s="1"/>
  <c r="AK3457" i="18"/>
  <c r="AL3457" i="18" s="1"/>
  <c r="AK3468" i="18"/>
  <c r="AL3468" i="18" s="1"/>
  <c r="AK3478" i="18"/>
  <c r="AL3478" i="18" s="1"/>
  <c r="AK3489" i="18"/>
  <c r="AL3489" i="18" s="1"/>
  <c r="AK3500" i="18"/>
  <c r="AL3500" i="18" s="1"/>
  <c r="AK3510" i="18"/>
  <c r="AL3510" i="18" s="1"/>
  <c r="AK3521" i="18"/>
  <c r="AL3521" i="18" s="1"/>
  <c r="AK3532" i="18"/>
  <c r="AL3532" i="18" s="1"/>
  <c r="AK3542" i="18"/>
  <c r="AL3542" i="18" s="1"/>
  <c r="AK3553" i="18"/>
  <c r="AL3553" i="18" s="1"/>
  <c r="AK3564" i="18"/>
  <c r="AL3564" i="18" s="1"/>
  <c r="AK3574" i="18"/>
  <c r="AL3574" i="18" s="1"/>
  <c r="AK3585" i="18"/>
  <c r="AL3585" i="18" s="1"/>
  <c r="AK3596" i="18"/>
  <c r="AL3596" i="18" s="1"/>
  <c r="AK3606" i="18"/>
  <c r="AL3606" i="18" s="1"/>
  <c r="AK3617" i="18"/>
  <c r="AL3617" i="18" s="1"/>
  <c r="AK3628" i="18"/>
  <c r="AL3628" i="18" s="1"/>
  <c r="AK3638" i="18"/>
  <c r="AL3638" i="18" s="1"/>
  <c r="AK3649" i="18"/>
  <c r="AL3649" i="18" s="1"/>
  <c r="AK3660" i="18"/>
  <c r="AL3660" i="18" s="1"/>
  <c r="AK3670" i="18"/>
  <c r="AL3670" i="18" s="1"/>
  <c r="AK3681" i="18"/>
  <c r="AL3681" i="18" s="1"/>
  <c r="AK3692" i="18"/>
  <c r="AL3692" i="18" s="1"/>
  <c r="AK3702" i="18"/>
  <c r="AL3702" i="18" s="1"/>
  <c r="AK3713" i="18"/>
  <c r="AL3713" i="18" s="1"/>
  <c r="AK3724" i="18"/>
  <c r="AL3724" i="18" s="1"/>
  <c r="AK3734" i="18"/>
  <c r="AL3734" i="18" s="1"/>
  <c r="AK3745" i="18"/>
  <c r="AL3745" i="18" s="1"/>
  <c r="AK3756" i="18"/>
  <c r="AL3756" i="18" s="1"/>
  <c r="AK3766" i="18"/>
  <c r="AL3766" i="18" s="1"/>
  <c r="AK3777" i="18"/>
  <c r="AL3777" i="18" s="1"/>
  <c r="AK3788" i="18"/>
  <c r="AL3788" i="18" s="1"/>
  <c r="AK3798" i="18"/>
  <c r="AL3798" i="18" s="1"/>
  <c r="AK3809" i="18"/>
  <c r="AL3809" i="18" s="1"/>
  <c r="AK3820" i="18"/>
  <c r="AL3820" i="18" s="1"/>
  <c r="AK3830" i="18"/>
  <c r="AL3830" i="18" s="1"/>
  <c r="AK3841" i="18"/>
  <c r="AL3841" i="18" s="1"/>
  <c r="AK3852" i="18"/>
  <c r="AL3852" i="18" s="1"/>
  <c r="AK3862" i="18"/>
  <c r="AL3862" i="18" s="1"/>
  <c r="AK3873" i="18"/>
  <c r="AL3873" i="18" s="1"/>
  <c r="AK3881" i="18"/>
  <c r="AL3881" i="18" s="1"/>
  <c r="AK3889" i="18"/>
  <c r="AL3889" i="18" s="1"/>
  <c r="AK3897" i="18"/>
  <c r="AL3897" i="18" s="1"/>
  <c r="AK3905" i="18"/>
  <c r="AL3905" i="18" s="1"/>
  <c r="AK3913" i="18"/>
  <c r="AL3913" i="18" s="1"/>
  <c r="AK3921" i="18"/>
  <c r="AL3921" i="18" s="1"/>
  <c r="AK3929" i="18"/>
  <c r="AL3929" i="18" s="1"/>
  <c r="AK3937" i="18"/>
  <c r="AL3937" i="18" s="1"/>
  <c r="AK3945" i="18"/>
  <c r="AL3945" i="18" s="1"/>
  <c r="AK3953" i="18"/>
  <c r="AL3953" i="18" s="1"/>
  <c r="AK3961" i="18"/>
  <c r="AL3961" i="18" s="1"/>
  <c r="AK3969" i="18"/>
  <c r="AL3969" i="18" s="1"/>
  <c r="AK3977" i="18"/>
  <c r="AL3977" i="18" s="1"/>
  <c r="AK3985" i="18"/>
  <c r="AL3985" i="18" s="1"/>
  <c r="AK3993" i="18"/>
  <c r="AL3993" i="18" s="1"/>
  <c r="AK4001" i="18"/>
  <c r="AL4001" i="18" s="1"/>
  <c r="AK4009" i="18"/>
  <c r="AL4009" i="18" s="1"/>
  <c r="AK4017" i="18"/>
  <c r="AL4017" i="18" s="1"/>
  <c r="AK4025" i="18"/>
  <c r="AL4025" i="18" s="1"/>
  <c r="AK4033" i="18"/>
  <c r="AL4033" i="18" s="1"/>
  <c r="AK4041" i="18"/>
  <c r="AL4041" i="18" s="1"/>
  <c r="AK4049" i="18"/>
  <c r="AL4049" i="18" s="1"/>
  <c r="AK2673" i="18"/>
  <c r="AL2673" i="18" s="1"/>
  <c r="AK2786" i="18"/>
  <c r="AL2786" i="18" s="1"/>
  <c r="AK2875" i="18"/>
  <c r="AL2875" i="18" s="1"/>
  <c r="AK2932" i="18"/>
  <c r="AL2932" i="18" s="1"/>
  <c r="AK2970" i="18"/>
  <c r="AL2970" i="18" s="1"/>
  <c r="AK3005" i="18"/>
  <c r="AL3005" i="18" s="1"/>
  <c r="AK3035" i="18"/>
  <c r="AL3035" i="18" s="1"/>
  <c r="AK3069" i="18"/>
  <c r="AL3069" i="18" s="1"/>
  <c r="AK3104" i="18"/>
  <c r="AL3104" i="18" s="1"/>
  <c r="AK3133" i="18"/>
  <c r="AL3133" i="18" s="1"/>
  <c r="AK3168" i="18"/>
  <c r="AL3168" i="18" s="1"/>
  <c r="AK3200" i="18"/>
  <c r="AL3200" i="18" s="1"/>
  <c r="AK3231" i="18"/>
  <c r="AL3231" i="18" s="1"/>
  <c r="AK3259" i="18"/>
  <c r="AL3259" i="18" s="1"/>
  <c r="AK3289" i="18"/>
  <c r="AL3289" i="18" s="1"/>
  <c r="AK3315" i="18"/>
  <c r="AL3315" i="18" s="1"/>
  <c r="AK3345" i="18"/>
  <c r="AL3345" i="18" s="1"/>
  <c r="AK3375" i="18"/>
  <c r="AL3375" i="18" s="1"/>
  <c r="AK3401" i="18"/>
  <c r="AL3401" i="18" s="1"/>
  <c r="AK3417" i="18"/>
  <c r="AL3417" i="18" s="1"/>
  <c r="AK3428" i="18"/>
  <c r="AL3428" i="18" s="1"/>
  <c r="AK3438" i="18"/>
  <c r="AL3438" i="18" s="1"/>
  <c r="AK3449" i="18"/>
  <c r="AL3449" i="18" s="1"/>
  <c r="AK3460" i="18"/>
  <c r="AL3460" i="18" s="1"/>
  <c r="AK3470" i="18"/>
  <c r="AL3470" i="18" s="1"/>
  <c r="AK3481" i="18"/>
  <c r="AL3481" i="18" s="1"/>
  <c r="AK3492" i="18"/>
  <c r="AL3492" i="18" s="1"/>
  <c r="AK3502" i="18"/>
  <c r="AL3502" i="18" s="1"/>
  <c r="AK3513" i="18"/>
  <c r="AL3513" i="18" s="1"/>
  <c r="AK3524" i="18"/>
  <c r="AL3524" i="18" s="1"/>
  <c r="AK3534" i="18"/>
  <c r="AL3534" i="18" s="1"/>
  <c r="AK3545" i="18"/>
  <c r="AL3545" i="18" s="1"/>
  <c r="AK3556" i="18"/>
  <c r="AL3556" i="18" s="1"/>
  <c r="AK3566" i="18"/>
  <c r="AL3566" i="18" s="1"/>
  <c r="AK3577" i="18"/>
  <c r="AL3577" i="18" s="1"/>
  <c r="AK3588" i="18"/>
  <c r="AL3588" i="18" s="1"/>
  <c r="AK3598" i="18"/>
  <c r="AL3598" i="18" s="1"/>
  <c r="AK3609" i="18"/>
  <c r="AL3609" i="18" s="1"/>
  <c r="AK3620" i="18"/>
  <c r="AL3620" i="18" s="1"/>
  <c r="AK3630" i="18"/>
  <c r="AL3630" i="18" s="1"/>
  <c r="AK3641" i="18"/>
  <c r="AL3641" i="18" s="1"/>
  <c r="AK3652" i="18"/>
  <c r="AL3652" i="18" s="1"/>
  <c r="AK3662" i="18"/>
  <c r="AL3662" i="18" s="1"/>
  <c r="AK3673" i="18"/>
  <c r="AL3673" i="18" s="1"/>
  <c r="AK3684" i="18"/>
  <c r="AL3684" i="18" s="1"/>
  <c r="AK3694" i="18"/>
  <c r="AL3694" i="18" s="1"/>
  <c r="AK3705" i="18"/>
  <c r="AL3705" i="18" s="1"/>
  <c r="AK3716" i="18"/>
  <c r="AL3716" i="18" s="1"/>
  <c r="AK3726" i="18"/>
  <c r="AL3726" i="18" s="1"/>
  <c r="AK3737" i="18"/>
  <c r="AL3737" i="18" s="1"/>
  <c r="AK3748" i="18"/>
  <c r="AL3748" i="18" s="1"/>
  <c r="AK3758" i="18"/>
  <c r="AL3758" i="18" s="1"/>
  <c r="AK3769" i="18"/>
  <c r="AL3769" i="18" s="1"/>
  <c r="AK3780" i="18"/>
  <c r="AL3780" i="18" s="1"/>
  <c r="AK3790" i="18"/>
  <c r="AL3790" i="18" s="1"/>
  <c r="AK3801" i="18"/>
  <c r="AL3801" i="18" s="1"/>
  <c r="AK3812" i="18"/>
  <c r="AL3812" i="18" s="1"/>
  <c r="AK3822" i="18"/>
  <c r="AL3822" i="18" s="1"/>
  <c r="AK3833" i="18"/>
  <c r="AL3833" i="18" s="1"/>
  <c r="AK3844" i="18"/>
  <c r="AL3844" i="18" s="1"/>
  <c r="AK3854" i="18"/>
  <c r="AL3854" i="18" s="1"/>
  <c r="AK3865" i="18"/>
  <c r="AL3865" i="18" s="1"/>
  <c r="AK3875" i="18"/>
  <c r="AL3875" i="18" s="1"/>
  <c r="AK3883" i="18"/>
  <c r="AL3883" i="18" s="1"/>
  <c r="AK3891" i="18"/>
  <c r="AL3891" i="18" s="1"/>
  <c r="AK3899" i="18"/>
  <c r="AL3899" i="18" s="1"/>
  <c r="AK3907" i="18"/>
  <c r="AL3907" i="18" s="1"/>
  <c r="AK3915" i="18"/>
  <c r="AL3915" i="18" s="1"/>
  <c r="AK3923" i="18"/>
  <c r="AL3923" i="18" s="1"/>
  <c r="AK3931" i="18"/>
  <c r="AL3931" i="18" s="1"/>
  <c r="AK3939" i="18"/>
  <c r="AL3939" i="18" s="1"/>
  <c r="AK3947" i="18"/>
  <c r="AL3947" i="18" s="1"/>
  <c r="AK3955" i="18"/>
  <c r="AL3955" i="18" s="1"/>
  <c r="AK3963" i="18"/>
  <c r="AL3963" i="18" s="1"/>
  <c r="AK3971" i="18"/>
  <c r="AL3971" i="18" s="1"/>
  <c r="AK3979" i="18"/>
  <c r="AL3979" i="18" s="1"/>
  <c r="AK3987" i="18"/>
  <c r="AL3987" i="18" s="1"/>
  <c r="AK3995" i="18"/>
  <c r="AL3995" i="18" s="1"/>
  <c r="AK4003" i="18"/>
  <c r="AL4003" i="18" s="1"/>
  <c r="AK4011" i="18"/>
  <c r="AL4011" i="18" s="1"/>
  <c r="AK4019" i="18"/>
  <c r="AL4019" i="18" s="1"/>
  <c r="AK4027" i="18"/>
  <c r="AL4027" i="18" s="1"/>
  <c r="AK4035" i="18"/>
  <c r="AL4035" i="18" s="1"/>
  <c r="AK4043" i="18"/>
  <c r="AL4043" i="18" s="1"/>
  <c r="AK4051" i="18"/>
  <c r="AL4051" i="18" s="1"/>
  <c r="AK2027" i="18"/>
  <c r="AL2027" i="18" s="1"/>
  <c r="AK2727" i="18"/>
  <c r="AL2727" i="18" s="1"/>
  <c r="AK2838" i="18"/>
  <c r="AL2838" i="18" s="1"/>
  <c r="AK2938" i="18"/>
  <c r="AL2938" i="18" s="1"/>
  <c r="AK2985" i="18"/>
  <c r="AL2985" i="18" s="1"/>
  <c r="AK3024" i="18"/>
  <c r="AL3024" i="18" s="1"/>
  <c r="AK3072" i="18"/>
  <c r="AL3072" i="18" s="1"/>
  <c r="AK3115" i="18"/>
  <c r="AL3115" i="18" s="1"/>
  <c r="AK3154" i="18"/>
  <c r="AL3154" i="18" s="1"/>
  <c r="AK3204" i="18"/>
  <c r="AL3204" i="18" s="1"/>
  <c r="AK3241" i="18"/>
  <c r="AL3241" i="18" s="1"/>
  <c r="AK3279" i="18"/>
  <c r="AL3279" i="18" s="1"/>
  <c r="AK3321" i="18"/>
  <c r="AL3321" i="18" s="1"/>
  <c r="AK3355" i="18"/>
  <c r="AL3355" i="18" s="1"/>
  <c r="AK3391" i="18"/>
  <c r="AL3391" i="18" s="1"/>
  <c r="AK3418" i="18"/>
  <c r="AL3418" i="18" s="1"/>
  <c r="AK3432" i="18"/>
  <c r="AL3432" i="18" s="1"/>
  <c r="AK3445" i="18"/>
  <c r="AL3445" i="18" s="1"/>
  <c r="AK3461" i="18"/>
  <c r="AL3461" i="18" s="1"/>
  <c r="AK3474" i="18"/>
  <c r="AL3474" i="18" s="1"/>
  <c r="AK3488" i="18"/>
  <c r="AL3488" i="18" s="1"/>
  <c r="AK3504" i="18"/>
  <c r="AL3504" i="18" s="1"/>
  <c r="AK3517" i="18"/>
  <c r="AL3517" i="18" s="1"/>
  <c r="AK3530" i="18"/>
  <c r="AL3530" i="18" s="1"/>
  <c r="AK3546" i="18"/>
  <c r="AL3546" i="18" s="1"/>
  <c r="AK3560" i="18"/>
  <c r="AL3560" i="18" s="1"/>
  <c r="AK3573" i="18"/>
  <c r="AL3573" i="18" s="1"/>
  <c r="AK3589" i="18"/>
  <c r="AL3589" i="18" s="1"/>
  <c r="AK3602" i="18"/>
  <c r="AL3602" i="18" s="1"/>
  <c r="AK3616" i="18"/>
  <c r="AL3616" i="18" s="1"/>
  <c r="AK3632" i="18"/>
  <c r="AL3632" i="18" s="1"/>
  <c r="AK3645" i="18"/>
  <c r="AL3645" i="18" s="1"/>
  <c r="AK3658" i="18"/>
  <c r="AL3658" i="18" s="1"/>
  <c r="AK3674" i="18"/>
  <c r="AL3674" i="18" s="1"/>
  <c r="AK3688" i="18"/>
  <c r="AL3688" i="18" s="1"/>
  <c r="AK3701" i="18"/>
  <c r="AL3701" i="18" s="1"/>
  <c r="AK3717" i="18"/>
  <c r="AL3717" i="18" s="1"/>
  <c r="AK3730" i="18"/>
  <c r="AL3730" i="18" s="1"/>
  <c r="AK2122" i="18"/>
  <c r="AL2122" i="18" s="1"/>
  <c r="AK2747" i="18"/>
  <c r="AL2747" i="18" s="1"/>
  <c r="AK2864" i="18"/>
  <c r="AL2864" i="18" s="1"/>
  <c r="AK2944" i="18"/>
  <c r="AL2944" i="18" s="1"/>
  <c r="AK2987" i="18"/>
  <c r="AL2987" i="18" s="1"/>
  <c r="AK3033" i="18"/>
  <c r="AL3033" i="18" s="1"/>
  <c r="AK3078" i="18"/>
  <c r="AL3078" i="18" s="1"/>
  <c r="AK3117" i="18"/>
  <c r="AL3117" i="18" s="1"/>
  <c r="AK3163" i="18"/>
  <c r="AL3163" i="18" s="1"/>
  <c r="AK3206" i="18"/>
  <c r="AL3206" i="18" s="1"/>
  <c r="AK3247" i="18"/>
  <c r="AL3247" i="18" s="1"/>
  <c r="AK3283" i="18"/>
  <c r="AL3283" i="18" s="1"/>
  <c r="AK3323" i="18"/>
  <c r="AL3323" i="18" s="1"/>
  <c r="AK3359" i="18"/>
  <c r="AL3359" i="18" s="1"/>
  <c r="AK3399" i="18"/>
  <c r="AL3399" i="18" s="1"/>
  <c r="AK3420" i="18"/>
  <c r="AL3420" i="18" s="1"/>
  <c r="AK3433" i="18"/>
  <c r="AL3433" i="18" s="1"/>
  <c r="AK3448" i="18"/>
  <c r="AL3448" i="18" s="1"/>
  <c r="AK3462" i="18"/>
  <c r="AL3462" i="18" s="1"/>
  <c r="AK3476" i="18"/>
  <c r="AL3476" i="18" s="1"/>
  <c r="AK3490" i="18"/>
  <c r="AL3490" i="18" s="1"/>
  <c r="AK3505" i="18"/>
  <c r="AL3505" i="18" s="1"/>
  <c r="AK3518" i="18"/>
  <c r="AL3518" i="18" s="1"/>
  <c r="AK3533" i="18"/>
  <c r="AL3533" i="18" s="1"/>
  <c r="AK3548" i="18"/>
  <c r="AL3548" i="18" s="1"/>
  <c r="AK3561" i="18"/>
  <c r="AL3561" i="18" s="1"/>
  <c r="AK3576" i="18"/>
  <c r="AL3576" i="18" s="1"/>
  <c r="AK3590" i="18"/>
  <c r="AL3590" i="18" s="1"/>
  <c r="AK3604" i="18"/>
  <c r="AL3604" i="18" s="1"/>
  <c r="AK3618" i="18"/>
  <c r="AL3618" i="18" s="1"/>
  <c r="AK3633" i="18"/>
  <c r="AL3633" i="18" s="1"/>
  <c r="AK3646" i="18"/>
  <c r="AL3646" i="18" s="1"/>
  <c r="AK3661" i="18"/>
  <c r="AL3661" i="18" s="1"/>
  <c r="AK3676" i="18"/>
  <c r="AL3676" i="18" s="1"/>
  <c r="AK3689" i="18"/>
  <c r="AL3689" i="18" s="1"/>
  <c r="AK2445" i="18"/>
  <c r="AL2445" i="18" s="1"/>
  <c r="AK2761" i="18"/>
  <c r="AL2761" i="18" s="1"/>
  <c r="AK2886" i="18"/>
  <c r="AL2886" i="18" s="1"/>
  <c r="AK2946" i="18"/>
  <c r="AL2946" i="18" s="1"/>
  <c r="AK2994" i="18"/>
  <c r="AL2994" i="18" s="1"/>
  <c r="AK3042" i="18"/>
  <c r="AL3042" i="18" s="1"/>
  <c r="AK3081" i="18"/>
  <c r="AL3081" i="18" s="1"/>
  <c r="AK3122" i="18"/>
  <c r="AL3122" i="18" s="1"/>
  <c r="AK3170" i="18"/>
  <c r="AL3170" i="18" s="1"/>
  <c r="AK3213" i="18"/>
  <c r="AL3213" i="18" s="1"/>
  <c r="AK3249" i="18"/>
  <c r="AL3249" i="18" s="1"/>
  <c r="AK3291" i="18"/>
  <c r="AL3291" i="18" s="1"/>
  <c r="AK3327" i="18"/>
  <c r="AL3327" i="18" s="1"/>
  <c r="AK3363" i="18"/>
  <c r="AL3363" i="18" s="1"/>
  <c r="AK3407" i="18"/>
  <c r="AL3407" i="18" s="1"/>
  <c r="AK3421" i="18"/>
  <c r="AL3421" i="18" s="1"/>
  <c r="AK3434" i="18"/>
  <c r="AL3434" i="18" s="1"/>
  <c r="AK3450" i="18"/>
  <c r="AL3450" i="18" s="1"/>
  <c r="AK3464" i="18"/>
  <c r="AL3464" i="18" s="1"/>
  <c r="AK3477" i="18"/>
  <c r="AL3477" i="18" s="1"/>
  <c r="AK3493" i="18"/>
  <c r="AL3493" i="18" s="1"/>
  <c r="AK3506" i="18"/>
  <c r="AL3506" i="18" s="1"/>
  <c r="AK3520" i="18"/>
  <c r="AL3520" i="18" s="1"/>
  <c r="AK3536" i="18"/>
  <c r="AL3536" i="18" s="1"/>
  <c r="AK3549" i="18"/>
  <c r="AL3549" i="18" s="1"/>
  <c r="AK3562" i="18"/>
  <c r="AL3562" i="18" s="1"/>
  <c r="AK3578" i="18"/>
  <c r="AL3578" i="18" s="1"/>
  <c r="AK3592" i="18"/>
  <c r="AL3592" i="18" s="1"/>
  <c r="AK3605" i="18"/>
  <c r="AL3605" i="18" s="1"/>
  <c r="AK3621" i="18"/>
  <c r="AL3621" i="18" s="1"/>
  <c r="AK3634" i="18"/>
  <c r="AL3634" i="18" s="1"/>
  <c r="AK3648" i="18"/>
  <c r="AL3648" i="18" s="1"/>
  <c r="AK3664" i="18"/>
  <c r="AL3664" i="18" s="1"/>
  <c r="AK3677" i="18"/>
  <c r="AL3677" i="18" s="1"/>
  <c r="AK3690" i="18"/>
  <c r="AL3690" i="18" s="1"/>
  <c r="AK3706" i="18"/>
  <c r="AL3706" i="18" s="1"/>
  <c r="AK3720" i="18"/>
  <c r="AL3720" i="18" s="1"/>
  <c r="AK3733" i="18"/>
  <c r="AL3733" i="18" s="1"/>
  <c r="AK3749" i="18"/>
  <c r="AL3749" i="18" s="1"/>
  <c r="AK3762" i="18"/>
  <c r="AL3762" i="18" s="1"/>
  <c r="AK3776" i="18"/>
  <c r="AL3776" i="18" s="1"/>
  <c r="AK3792" i="18"/>
  <c r="AL3792" i="18" s="1"/>
  <c r="AK3805" i="18"/>
  <c r="AL3805" i="18" s="1"/>
  <c r="AK3818" i="18"/>
  <c r="AL3818" i="18" s="1"/>
  <c r="AK3834" i="18"/>
  <c r="AL3834" i="18" s="1"/>
  <c r="AK3848" i="18"/>
  <c r="AL3848" i="18" s="1"/>
  <c r="AK3861" i="18"/>
  <c r="AL3861" i="18" s="1"/>
  <c r="AK3876" i="18"/>
  <c r="AL3876" i="18" s="1"/>
  <c r="AK3886" i="18"/>
  <c r="AL3886" i="18" s="1"/>
  <c r="AK3896" i="18"/>
  <c r="AL3896" i="18" s="1"/>
  <c r="AK3908" i="18"/>
  <c r="AL3908" i="18" s="1"/>
  <c r="AK3918" i="18"/>
  <c r="AL3918" i="18" s="1"/>
  <c r="AK3928" i="18"/>
  <c r="AL3928" i="18" s="1"/>
  <c r="AK3940" i="18"/>
  <c r="AL3940" i="18" s="1"/>
  <c r="AK3950" i="18"/>
  <c r="AL3950" i="18" s="1"/>
  <c r="AK3960" i="18"/>
  <c r="AL3960" i="18" s="1"/>
  <c r="AK3972" i="18"/>
  <c r="AL3972" i="18" s="1"/>
  <c r="AK3982" i="18"/>
  <c r="AL3982" i="18" s="1"/>
  <c r="AK3992" i="18"/>
  <c r="AL3992" i="18" s="1"/>
  <c r="AK4004" i="18"/>
  <c r="AL4004" i="18" s="1"/>
  <c r="AK4014" i="18"/>
  <c r="AL4014" i="18" s="1"/>
  <c r="AK4024" i="18"/>
  <c r="AL4024" i="18" s="1"/>
  <c r="AK4036" i="18"/>
  <c r="AL4036" i="18" s="1"/>
  <c r="AK4046" i="18"/>
  <c r="AL4046" i="18" s="1"/>
  <c r="AK4056" i="18"/>
  <c r="AL4056" i="18" s="1"/>
  <c r="AK4064" i="18"/>
  <c r="AL4064" i="18" s="1"/>
  <c r="AK4072" i="18"/>
  <c r="AL4072" i="18" s="1"/>
  <c r="AK4080" i="18"/>
  <c r="AL4080" i="18" s="1"/>
  <c r="AK4088" i="18"/>
  <c r="AL4088" i="18" s="1"/>
  <c r="AK4096" i="18"/>
  <c r="AL4096" i="18" s="1"/>
  <c r="AK4104" i="18"/>
  <c r="AL4104" i="18" s="1"/>
  <c r="AK4112" i="18"/>
  <c r="AL4112" i="18" s="1"/>
  <c r="AK4120" i="18"/>
  <c r="AL4120" i="18" s="1"/>
  <c r="AK4128" i="18"/>
  <c r="AL4128" i="18" s="1"/>
  <c r="AK4136" i="18"/>
  <c r="AL4136" i="18" s="1"/>
  <c r="AK4144" i="18"/>
  <c r="AL4144" i="18" s="1"/>
  <c r="AK4152" i="18"/>
  <c r="AL4152" i="18" s="1"/>
  <c r="AK4160" i="18"/>
  <c r="AL4160" i="18" s="1"/>
  <c r="AK4168" i="18"/>
  <c r="AL4168" i="18" s="1"/>
  <c r="AK4176" i="18"/>
  <c r="AL4176" i="18" s="1"/>
  <c r="AK4184" i="18"/>
  <c r="AL4184" i="18" s="1"/>
  <c r="AK4192" i="18"/>
  <c r="AL4192" i="18" s="1"/>
  <c r="AK4200" i="18"/>
  <c r="AL4200" i="18" s="1"/>
  <c r="AK4208" i="18"/>
  <c r="AL4208" i="18" s="1"/>
  <c r="AK4216" i="18"/>
  <c r="AL4216" i="18" s="1"/>
  <c r="AK2459" i="18"/>
  <c r="AL2459" i="18" s="1"/>
  <c r="AK2784" i="18"/>
  <c r="AL2784" i="18" s="1"/>
  <c r="AK2889" i="18"/>
  <c r="AL2889" i="18" s="1"/>
  <c r="AK2954" i="18"/>
  <c r="AL2954" i="18" s="1"/>
  <c r="AK2998" i="18"/>
  <c r="AL2998" i="18" s="1"/>
  <c r="AK3044" i="18"/>
  <c r="AL3044" i="18" s="1"/>
  <c r="AK3085" i="18"/>
  <c r="AL3085" i="18" s="1"/>
  <c r="AK3131" i="18"/>
  <c r="AL3131" i="18" s="1"/>
  <c r="AK3177" i="18"/>
  <c r="AL3177" i="18" s="1"/>
  <c r="AK3216" i="18"/>
  <c r="AL3216" i="18" s="1"/>
  <c r="AK3257" i="18"/>
  <c r="AL3257" i="18" s="1"/>
  <c r="AK3295" i="18"/>
  <c r="AL3295" i="18" s="1"/>
  <c r="AK3331" i="18"/>
  <c r="AL3331" i="18" s="1"/>
  <c r="AK3369" i="18"/>
  <c r="AL3369" i="18" s="1"/>
  <c r="AK3409" i="18"/>
  <c r="AL3409" i="18" s="1"/>
  <c r="AK3422" i="18"/>
  <c r="AL3422" i="18" s="1"/>
  <c r="AK3437" i="18"/>
  <c r="AL3437" i="18" s="1"/>
  <c r="AK3452" i="18"/>
  <c r="AL3452" i="18" s="1"/>
  <c r="AK3465" i="18"/>
  <c r="AL3465" i="18" s="1"/>
  <c r="AK3480" i="18"/>
  <c r="AL3480" i="18" s="1"/>
  <c r="AK3494" i="18"/>
  <c r="AL3494" i="18" s="1"/>
  <c r="AK3508" i="18"/>
  <c r="AL3508" i="18" s="1"/>
  <c r="AK3522" i="18"/>
  <c r="AL3522" i="18" s="1"/>
  <c r="AK3537" i="18"/>
  <c r="AL3537" i="18" s="1"/>
  <c r="AK3550" i="18"/>
  <c r="AL3550" i="18" s="1"/>
  <c r="AK3565" i="18"/>
  <c r="AL3565" i="18" s="1"/>
  <c r="AK3580" i="18"/>
  <c r="AL3580" i="18" s="1"/>
  <c r="AK3593" i="18"/>
  <c r="AL3593" i="18" s="1"/>
  <c r="AK3608" i="18"/>
  <c r="AL3608" i="18" s="1"/>
  <c r="AK3622" i="18"/>
  <c r="AL3622" i="18" s="1"/>
  <c r="AK3636" i="18"/>
  <c r="AL3636" i="18" s="1"/>
  <c r="AK3650" i="18"/>
  <c r="AL3650" i="18" s="1"/>
  <c r="AK3665" i="18"/>
  <c r="AL3665" i="18" s="1"/>
  <c r="AK3678" i="18"/>
  <c r="AL3678" i="18" s="1"/>
  <c r="AK3693" i="18"/>
  <c r="AL3693" i="18" s="1"/>
  <c r="AK3708" i="18"/>
  <c r="AL3708" i="18" s="1"/>
  <c r="AK3721" i="18"/>
  <c r="AL3721" i="18" s="1"/>
  <c r="AK3736" i="18"/>
  <c r="AL3736" i="18" s="1"/>
  <c r="AK3750" i="18"/>
  <c r="AL3750" i="18" s="1"/>
  <c r="AK3764" i="18"/>
  <c r="AL3764" i="18" s="1"/>
  <c r="AK3778" i="18"/>
  <c r="AL3778" i="18" s="1"/>
  <c r="AK3793" i="18"/>
  <c r="AL3793" i="18" s="1"/>
  <c r="AK3806" i="18"/>
  <c r="AL3806" i="18" s="1"/>
  <c r="AK3821" i="18"/>
  <c r="AL3821" i="18" s="1"/>
  <c r="AK3836" i="18"/>
  <c r="AL3836" i="18" s="1"/>
  <c r="AK3849" i="18"/>
  <c r="AL3849" i="18" s="1"/>
  <c r="AK3864" i="18"/>
  <c r="AL3864" i="18" s="1"/>
  <c r="AK3877" i="18"/>
  <c r="AL3877" i="18" s="1"/>
  <c r="AK3887" i="18"/>
  <c r="AL3887" i="18" s="1"/>
  <c r="AK3898" i="18"/>
  <c r="AL3898" i="18" s="1"/>
  <c r="AK3909" i="18"/>
  <c r="AL3909" i="18" s="1"/>
  <c r="AK3919" i="18"/>
  <c r="AL3919" i="18" s="1"/>
  <c r="AK3930" i="18"/>
  <c r="AL3930" i="18" s="1"/>
  <c r="AK3941" i="18"/>
  <c r="AL3941" i="18" s="1"/>
  <c r="AK3951" i="18"/>
  <c r="AL3951" i="18" s="1"/>
  <c r="AK3962" i="18"/>
  <c r="AL3962" i="18" s="1"/>
  <c r="AK3973" i="18"/>
  <c r="AL3973" i="18" s="1"/>
  <c r="AK3983" i="18"/>
  <c r="AL3983" i="18" s="1"/>
  <c r="AK3994" i="18"/>
  <c r="AL3994" i="18" s="1"/>
  <c r="AK4005" i="18"/>
  <c r="AL4005" i="18" s="1"/>
  <c r="AK4015" i="18"/>
  <c r="AL4015" i="18" s="1"/>
  <c r="AK4026" i="18"/>
  <c r="AL4026" i="18" s="1"/>
  <c r="AK4037" i="18"/>
  <c r="AL4037" i="18" s="1"/>
  <c r="AK4047" i="18"/>
  <c r="AL4047" i="18" s="1"/>
  <c r="AK4057" i="18"/>
  <c r="AL4057" i="18" s="1"/>
  <c r="AK4065" i="18"/>
  <c r="AL4065" i="18" s="1"/>
  <c r="AK4073" i="18"/>
  <c r="AL4073" i="18" s="1"/>
  <c r="AK4081" i="18"/>
  <c r="AL4081" i="18" s="1"/>
  <c r="AK4089" i="18"/>
  <c r="AL4089" i="18" s="1"/>
  <c r="AK4097" i="18"/>
  <c r="AL4097" i="18" s="1"/>
  <c r="AK4105" i="18"/>
  <c r="AL4105" i="18" s="1"/>
  <c r="AK4113" i="18"/>
  <c r="AL4113" i="18" s="1"/>
  <c r="AK4121" i="18"/>
  <c r="AL4121" i="18" s="1"/>
  <c r="AK4129" i="18"/>
  <c r="AL4129" i="18" s="1"/>
  <c r="AK4137" i="18"/>
  <c r="AL4137" i="18" s="1"/>
  <c r="AK4145" i="18"/>
  <c r="AL4145" i="18" s="1"/>
  <c r="AK4153" i="18"/>
  <c r="AL4153" i="18" s="1"/>
  <c r="AK4161" i="18"/>
  <c r="AL4161" i="18" s="1"/>
  <c r="AK4169" i="18"/>
  <c r="AL4169" i="18" s="1"/>
  <c r="AK4177" i="18"/>
  <c r="AL4177" i="18" s="1"/>
  <c r="AK4185" i="18"/>
  <c r="AL4185" i="18" s="1"/>
  <c r="AK4193" i="18"/>
  <c r="AL4193" i="18" s="1"/>
  <c r="AK4201" i="18"/>
  <c r="AL4201" i="18" s="1"/>
  <c r="AK4209" i="18"/>
  <c r="AL4209" i="18" s="1"/>
  <c r="AK4217" i="18"/>
  <c r="AL4217" i="18" s="1"/>
  <c r="AK2593" i="18"/>
  <c r="AL2593" i="18" s="1"/>
  <c r="AK2809" i="18"/>
  <c r="AL2809" i="18" s="1"/>
  <c r="AK2902" i="18"/>
  <c r="AL2902" i="18" s="1"/>
  <c r="AK2956" i="18"/>
  <c r="AL2956" i="18" s="1"/>
  <c r="AK3008" i="18"/>
  <c r="AL3008" i="18" s="1"/>
  <c r="AK3049" i="18"/>
  <c r="AL3049" i="18" s="1"/>
  <c r="AK3090" i="18"/>
  <c r="AL3090" i="18" s="1"/>
  <c r="AK3140" i="18"/>
  <c r="AL3140" i="18" s="1"/>
  <c r="AK3179" i="18"/>
  <c r="AL3179" i="18" s="1"/>
  <c r="AK3218" i="18"/>
  <c r="AL3218" i="18" s="1"/>
  <c r="AK3263" i="18"/>
  <c r="AL3263" i="18" s="1"/>
  <c r="AK3299" i="18"/>
  <c r="AL3299" i="18" s="1"/>
  <c r="AK3335" i="18"/>
  <c r="AL3335" i="18" s="1"/>
  <c r="AK3377" i="18"/>
  <c r="AL3377" i="18" s="1"/>
  <c r="AK3410" i="18"/>
  <c r="AL3410" i="18" s="1"/>
  <c r="AK3424" i="18"/>
  <c r="AL3424" i="18" s="1"/>
  <c r="AK3440" i="18"/>
  <c r="AL3440" i="18" s="1"/>
  <c r="AK3453" i="18"/>
  <c r="AL3453" i="18" s="1"/>
  <c r="AK3466" i="18"/>
  <c r="AL3466" i="18" s="1"/>
  <c r="AK3482" i="18"/>
  <c r="AL3482" i="18" s="1"/>
  <c r="AK3496" i="18"/>
  <c r="AL3496" i="18" s="1"/>
  <c r="AK3509" i="18"/>
  <c r="AL3509" i="18" s="1"/>
  <c r="AK3525" i="18"/>
  <c r="AL3525" i="18" s="1"/>
  <c r="AK3538" i="18"/>
  <c r="AL3538" i="18" s="1"/>
  <c r="AK3552" i="18"/>
  <c r="AL3552" i="18" s="1"/>
  <c r="AK3568" i="18"/>
  <c r="AL3568" i="18" s="1"/>
  <c r="AK3581" i="18"/>
  <c r="AL3581" i="18" s="1"/>
  <c r="AK3594" i="18"/>
  <c r="AL3594" i="18" s="1"/>
  <c r="AK3610" i="18"/>
  <c r="AL3610" i="18" s="1"/>
  <c r="AK3624" i="18"/>
  <c r="AL3624" i="18" s="1"/>
  <c r="AK3637" i="18"/>
  <c r="AL3637" i="18" s="1"/>
  <c r="AK3653" i="18"/>
  <c r="AL3653" i="18" s="1"/>
  <c r="AK3666" i="18"/>
  <c r="AL3666" i="18" s="1"/>
  <c r="AK3680" i="18"/>
  <c r="AL3680" i="18" s="1"/>
  <c r="AK3696" i="18"/>
  <c r="AL3696" i="18" s="1"/>
  <c r="AK3709" i="18"/>
  <c r="AL3709" i="18" s="1"/>
  <c r="AK3722" i="18"/>
  <c r="AL3722" i="18" s="1"/>
  <c r="AK2665" i="18"/>
  <c r="AL2665" i="18" s="1"/>
  <c r="AK2811" i="18"/>
  <c r="AL2811" i="18" s="1"/>
  <c r="AK2912" i="18"/>
  <c r="AL2912" i="18" s="1"/>
  <c r="AK2968" i="18"/>
  <c r="AL2968" i="18" s="1"/>
  <c r="AK3012" i="18"/>
  <c r="AL3012" i="18" s="1"/>
  <c r="AK3053" i="18"/>
  <c r="AL3053" i="18" s="1"/>
  <c r="AK3097" i="18"/>
  <c r="AL3097" i="18" s="1"/>
  <c r="AK3142" i="18"/>
  <c r="AL3142" i="18" s="1"/>
  <c r="AK3181" i="18"/>
  <c r="AL3181" i="18" s="1"/>
  <c r="AK3227" i="18"/>
  <c r="AL3227" i="18" s="1"/>
  <c r="AK3267" i="18"/>
  <c r="AL3267" i="18" s="1"/>
  <c r="AK3303" i="18"/>
  <c r="AL3303" i="18" s="1"/>
  <c r="AK3343" i="18"/>
  <c r="AL3343" i="18" s="1"/>
  <c r="AK3379" i="18"/>
  <c r="AL3379" i="18" s="1"/>
  <c r="AK3412" i="18"/>
  <c r="AL3412" i="18" s="1"/>
  <c r="AK3426" i="18"/>
  <c r="AL3426" i="18" s="1"/>
  <c r="AK3441" i="18"/>
  <c r="AL3441" i="18" s="1"/>
  <c r="AK3454" i="18"/>
  <c r="AL3454" i="18" s="1"/>
  <c r="AK3469" i="18"/>
  <c r="AL3469" i="18" s="1"/>
  <c r="AK3484" i="18"/>
  <c r="AL3484" i="18" s="1"/>
  <c r="AK3497" i="18"/>
  <c r="AL3497" i="18" s="1"/>
  <c r="AK3512" i="18"/>
  <c r="AL3512" i="18" s="1"/>
  <c r="AK3526" i="18"/>
  <c r="AL3526" i="18" s="1"/>
  <c r="AK3540" i="18"/>
  <c r="AL3540" i="18" s="1"/>
  <c r="AK3554" i="18"/>
  <c r="AL3554" i="18" s="1"/>
  <c r="AK3569" i="18"/>
  <c r="AL3569" i="18" s="1"/>
  <c r="AK3582" i="18"/>
  <c r="AL3582" i="18" s="1"/>
  <c r="AK3597" i="18"/>
  <c r="AL3597" i="18" s="1"/>
  <c r="AK3612" i="18"/>
  <c r="AL3612" i="18" s="1"/>
  <c r="AK3625" i="18"/>
  <c r="AL3625" i="18" s="1"/>
  <c r="AK3640" i="18"/>
  <c r="AL3640" i="18" s="1"/>
  <c r="AK3654" i="18"/>
  <c r="AL3654" i="18" s="1"/>
  <c r="AK3668" i="18"/>
  <c r="AL3668" i="18" s="1"/>
  <c r="AK3682" i="18"/>
  <c r="AL3682" i="18" s="1"/>
  <c r="AK3697" i="18"/>
  <c r="AL3697" i="18" s="1"/>
  <c r="AK3710" i="18"/>
  <c r="AL3710" i="18" s="1"/>
  <c r="AK3725" i="18"/>
  <c r="AL3725" i="18" s="1"/>
  <c r="AK3740" i="18"/>
  <c r="AL3740" i="18" s="1"/>
  <c r="AK3753" i="18"/>
  <c r="AL3753" i="18" s="1"/>
  <c r="AK3768" i="18"/>
  <c r="AL3768" i="18" s="1"/>
  <c r="AK3782" i="18"/>
  <c r="AL3782" i="18" s="1"/>
  <c r="AK3796" i="18"/>
  <c r="AL3796" i="18" s="1"/>
  <c r="AK3810" i="18"/>
  <c r="AL3810" i="18" s="1"/>
  <c r="AK3825" i="18"/>
  <c r="AL3825" i="18" s="1"/>
  <c r="AK3838" i="18"/>
  <c r="AL3838" i="18" s="1"/>
  <c r="AK3853" i="18"/>
  <c r="AL3853" i="18" s="1"/>
  <c r="AK3868" i="18"/>
  <c r="AL3868" i="18" s="1"/>
  <c r="AK3879" i="18"/>
  <c r="AL3879" i="18" s="1"/>
  <c r="AK3890" i="18"/>
  <c r="AL3890" i="18" s="1"/>
  <c r="AK3901" i="18"/>
  <c r="AL3901" i="18" s="1"/>
  <c r="AK3911" i="18"/>
  <c r="AL3911" i="18" s="1"/>
  <c r="AK3922" i="18"/>
  <c r="AL3922" i="18" s="1"/>
  <c r="AK3933" i="18"/>
  <c r="AL3933" i="18" s="1"/>
  <c r="AK3943" i="18"/>
  <c r="AL3943" i="18" s="1"/>
  <c r="AK3954" i="18"/>
  <c r="AL3954" i="18" s="1"/>
  <c r="AK3965" i="18"/>
  <c r="AL3965" i="18" s="1"/>
  <c r="AK3975" i="18"/>
  <c r="AL3975" i="18" s="1"/>
  <c r="AK3986" i="18"/>
  <c r="AL3986" i="18" s="1"/>
  <c r="AK3997" i="18"/>
  <c r="AL3997" i="18" s="1"/>
  <c r="AK4007" i="18"/>
  <c r="AL4007" i="18" s="1"/>
  <c r="AK4018" i="18"/>
  <c r="AL4018" i="18" s="1"/>
  <c r="AK4029" i="18"/>
  <c r="AL4029" i="18" s="1"/>
  <c r="AK4039" i="18"/>
  <c r="AL4039" i="18" s="1"/>
  <c r="AK4050" i="18"/>
  <c r="AL4050" i="18" s="1"/>
  <c r="AK4059" i="18"/>
  <c r="AL4059" i="18" s="1"/>
  <c r="AK4067" i="18"/>
  <c r="AL4067" i="18" s="1"/>
  <c r="AK4075" i="18"/>
  <c r="AL4075" i="18" s="1"/>
  <c r="AK4083" i="18"/>
  <c r="AL4083" i="18" s="1"/>
  <c r="AK4091" i="18"/>
  <c r="AL4091" i="18" s="1"/>
  <c r="AK4099" i="18"/>
  <c r="AL4099" i="18" s="1"/>
  <c r="AK4107" i="18"/>
  <c r="AL4107" i="18" s="1"/>
  <c r="AK4115" i="18"/>
  <c r="AL4115" i="18" s="1"/>
  <c r="AK4123" i="18"/>
  <c r="AL4123" i="18" s="1"/>
  <c r="AK4131" i="18"/>
  <c r="AL4131" i="18" s="1"/>
  <c r="AK4139" i="18"/>
  <c r="AL4139" i="18" s="1"/>
  <c r="AK4147" i="18"/>
  <c r="AL4147" i="18" s="1"/>
  <c r="AK4155" i="18"/>
  <c r="AL4155" i="18" s="1"/>
  <c r="AK4163" i="18"/>
  <c r="AL4163" i="18" s="1"/>
  <c r="AK4171" i="18"/>
  <c r="AL4171" i="18" s="1"/>
  <c r="AK4179" i="18"/>
  <c r="AL4179" i="18" s="1"/>
  <c r="AK4187" i="18"/>
  <c r="AL4187" i="18" s="1"/>
  <c r="AK4195" i="18"/>
  <c r="AL4195" i="18" s="1"/>
  <c r="AK4203" i="18"/>
  <c r="AL4203" i="18" s="1"/>
  <c r="AK4211" i="18"/>
  <c r="AL4211" i="18" s="1"/>
  <c r="AK4219" i="18"/>
  <c r="AL4219" i="18" s="1"/>
  <c r="AK4227" i="18"/>
  <c r="AL4227" i="18" s="1"/>
  <c r="AK4235" i="18"/>
  <c r="AL4235" i="18" s="1"/>
  <c r="AK4243" i="18"/>
  <c r="AL4243" i="18" s="1"/>
  <c r="AK4251" i="18"/>
  <c r="AL4251" i="18" s="1"/>
  <c r="AK4259" i="18"/>
  <c r="AL4259" i="18" s="1"/>
  <c r="AK4267" i="18"/>
  <c r="AL4267" i="18" s="1"/>
  <c r="AK4275" i="18"/>
  <c r="AL4275" i="18" s="1"/>
  <c r="AK4283" i="18"/>
  <c r="AL4283" i="18" s="1"/>
  <c r="AK4291" i="18"/>
  <c r="AL4291" i="18" s="1"/>
  <c r="AK4299" i="18"/>
  <c r="AL4299" i="18" s="1"/>
  <c r="AK4307" i="18"/>
  <c r="AL4307" i="18" s="1"/>
  <c r="AK4315" i="18"/>
  <c r="AL4315" i="18" s="1"/>
  <c r="AK4323" i="18"/>
  <c r="AL4323" i="18" s="1"/>
  <c r="AK4331" i="18"/>
  <c r="AL4331" i="18" s="1"/>
  <c r="AK4339" i="18"/>
  <c r="AL4339" i="18" s="1"/>
  <c r="AK4347" i="18"/>
  <c r="AL4347" i="18" s="1"/>
  <c r="AK4355" i="18"/>
  <c r="AL4355" i="18" s="1"/>
  <c r="AK4363" i="18"/>
  <c r="AL4363" i="18" s="1"/>
  <c r="AK4371" i="18"/>
  <c r="AL4371" i="18" s="1"/>
  <c r="AK4379" i="18"/>
  <c r="AL4379" i="18" s="1"/>
  <c r="AK4387" i="18"/>
  <c r="AL4387" i="18" s="1"/>
  <c r="AK4395" i="18"/>
  <c r="AL4395" i="18" s="1"/>
  <c r="AK4403" i="18"/>
  <c r="AL4403" i="18" s="1"/>
  <c r="AK4411" i="18"/>
  <c r="AL4411" i="18" s="1"/>
  <c r="AK4419" i="18"/>
  <c r="AL4419" i="18" s="1"/>
  <c r="AK4427" i="18"/>
  <c r="AL4427" i="18" s="1"/>
  <c r="AK4435" i="18"/>
  <c r="AL4435" i="18" s="1"/>
  <c r="AK4443" i="18"/>
  <c r="AL4443" i="18" s="1"/>
  <c r="AK4451" i="18"/>
  <c r="AL4451" i="18" s="1"/>
  <c r="AK4459" i="18"/>
  <c r="AL4459" i="18" s="1"/>
  <c r="AK4467" i="18"/>
  <c r="AL4467" i="18" s="1"/>
  <c r="AK4475" i="18"/>
  <c r="AL4475" i="18" s="1"/>
  <c r="AK4483" i="18"/>
  <c r="AL4483" i="18" s="1"/>
  <c r="AK4491" i="18"/>
  <c r="AL4491" i="18" s="1"/>
  <c r="AK4499" i="18"/>
  <c r="AL4499" i="18" s="1"/>
  <c r="AK4507" i="18"/>
  <c r="AL4507" i="18" s="1"/>
  <c r="AK4515" i="18"/>
  <c r="AL4515" i="18" s="1"/>
  <c r="AK4523" i="18"/>
  <c r="AL4523" i="18" s="1"/>
  <c r="AK4531" i="18"/>
  <c r="AL4531" i="18" s="1"/>
  <c r="AK4539" i="18"/>
  <c r="AL4539" i="18" s="1"/>
  <c r="AK4547" i="18"/>
  <c r="AL4547" i="18" s="1"/>
  <c r="AK2714" i="18"/>
  <c r="AL2714" i="18" s="1"/>
  <c r="AK2834" i="18"/>
  <c r="AL2834" i="18" s="1"/>
  <c r="AK2928" i="18"/>
  <c r="AL2928" i="18" s="1"/>
  <c r="AK2980" i="18"/>
  <c r="AL2980" i="18" s="1"/>
  <c r="AK3021" i="18"/>
  <c r="AL3021" i="18" s="1"/>
  <c r="AK3067" i="18"/>
  <c r="AL3067" i="18" s="1"/>
  <c r="AK3108" i="18"/>
  <c r="AL3108" i="18" s="1"/>
  <c r="AK3152" i="18"/>
  <c r="AL3152" i="18" s="1"/>
  <c r="AK3195" i="18"/>
  <c r="AL3195" i="18" s="1"/>
  <c r="AK3239" i="18"/>
  <c r="AL3239" i="18" s="1"/>
  <c r="AK3273" i="18"/>
  <c r="AL3273" i="18" s="1"/>
  <c r="AK3313" i="18"/>
  <c r="AL3313" i="18" s="1"/>
  <c r="AK3353" i="18"/>
  <c r="AL3353" i="18" s="1"/>
  <c r="AK3387" i="18"/>
  <c r="AL3387" i="18" s="1"/>
  <c r="AK3416" i="18"/>
  <c r="AL3416" i="18" s="1"/>
  <c r="AK3430" i="18"/>
  <c r="AL3430" i="18" s="1"/>
  <c r="AK3444" i="18"/>
  <c r="AL3444" i="18" s="1"/>
  <c r="AK3458" i="18"/>
  <c r="AL3458" i="18" s="1"/>
  <c r="AK3473" i="18"/>
  <c r="AL3473" i="18" s="1"/>
  <c r="AK3486" i="18"/>
  <c r="AL3486" i="18" s="1"/>
  <c r="AK3501" i="18"/>
  <c r="AL3501" i="18" s="1"/>
  <c r="AK3516" i="18"/>
  <c r="AL3516" i="18" s="1"/>
  <c r="AK3529" i="18"/>
  <c r="AL3529" i="18" s="1"/>
  <c r="AK3544" i="18"/>
  <c r="AL3544" i="18" s="1"/>
  <c r="AK3558" i="18"/>
  <c r="AL3558" i="18" s="1"/>
  <c r="AK3572" i="18"/>
  <c r="AL3572" i="18" s="1"/>
  <c r="AK3586" i="18"/>
  <c r="AL3586" i="18" s="1"/>
  <c r="AK3601" i="18"/>
  <c r="AL3601" i="18" s="1"/>
  <c r="AK3614" i="18"/>
  <c r="AL3614" i="18" s="1"/>
  <c r="AK3629" i="18"/>
  <c r="AL3629" i="18" s="1"/>
  <c r="AK3644" i="18"/>
  <c r="AL3644" i="18" s="1"/>
  <c r="AK3657" i="18"/>
  <c r="AL3657" i="18" s="1"/>
  <c r="AK3672" i="18"/>
  <c r="AL3672" i="18" s="1"/>
  <c r="AK3686" i="18"/>
  <c r="AL3686" i="18" s="1"/>
  <c r="AK3700" i="18"/>
  <c r="AL3700" i="18" s="1"/>
  <c r="AK3714" i="18"/>
  <c r="AL3714" i="18" s="1"/>
  <c r="AK3729" i="18"/>
  <c r="AL3729" i="18" s="1"/>
  <c r="AK3742" i="18"/>
  <c r="AL3742" i="18" s="1"/>
  <c r="AK3757" i="18"/>
  <c r="AL3757" i="18" s="1"/>
  <c r="AK3772" i="18"/>
  <c r="AL3772" i="18" s="1"/>
  <c r="AK3785" i="18"/>
  <c r="AL3785" i="18" s="1"/>
  <c r="AK3800" i="18"/>
  <c r="AL3800" i="18" s="1"/>
  <c r="AK3814" i="18"/>
  <c r="AL3814" i="18" s="1"/>
  <c r="AK3828" i="18"/>
  <c r="AL3828" i="18" s="1"/>
  <c r="AK3842" i="18"/>
  <c r="AL3842" i="18" s="1"/>
  <c r="AK3857" i="18"/>
  <c r="AL3857" i="18" s="1"/>
  <c r="AK3870" i="18"/>
  <c r="AL3870" i="18" s="1"/>
  <c r="AK3882" i="18"/>
  <c r="AL3882" i="18" s="1"/>
  <c r="AK3893" i="18"/>
  <c r="AL3893" i="18" s="1"/>
  <c r="AK3903" i="18"/>
  <c r="AL3903" i="18" s="1"/>
  <c r="AK3914" i="18"/>
  <c r="AL3914" i="18" s="1"/>
  <c r="AK3925" i="18"/>
  <c r="AL3925" i="18" s="1"/>
  <c r="AK3935" i="18"/>
  <c r="AL3935" i="18" s="1"/>
  <c r="AK3946" i="18"/>
  <c r="AL3946" i="18" s="1"/>
  <c r="AK3957" i="18"/>
  <c r="AL3957" i="18" s="1"/>
  <c r="AK3967" i="18"/>
  <c r="AL3967" i="18" s="1"/>
  <c r="AK3978" i="18"/>
  <c r="AL3978" i="18" s="1"/>
  <c r="AK3989" i="18"/>
  <c r="AL3989" i="18" s="1"/>
  <c r="AK3999" i="18"/>
  <c r="AL3999" i="18" s="1"/>
  <c r="AK4010" i="18"/>
  <c r="AL4010" i="18" s="1"/>
  <c r="AK4021" i="18"/>
  <c r="AL4021" i="18" s="1"/>
  <c r="AK4031" i="18"/>
  <c r="AL4031" i="18" s="1"/>
  <c r="AK4042" i="18"/>
  <c r="AL4042" i="18" s="1"/>
  <c r="AK4053" i="18"/>
  <c r="AL4053" i="18" s="1"/>
  <c r="AK4061" i="18"/>
  <c r="AL4061" i="18" s="1"/>
  <c r="AK4069" i="18"/>
  <c r="AL4069" i="18" s="1"/>
  <c r="AK4077" i="18"/>
  <c r="AL4077" i="18" s="1"/>
  <c r="AK4085" i="18"/>
  <c r="AL4085" i="18" s="1"/>
  <c r="AK4093" i="18"/>
  <c r="AL4093" i="18" s="1"/>
  <c r="AK4101" i="18"/>
  <c r="AL4101" i="18" s="1"/>
  <c r="AK4109" i="18"/>
  <c r="AL4109" i="18" s="1"/>
  <c r="AK4117" i="18"/>
  <c r="AL4117" i="18" s="1"/>
  <c r="AK4125" i="18"/>
  <c r="AL4125" i="18" s="1"/>
  <c r="AK4133" i="18"/>
  <c r="AL4133" i="18" s="1"/>
  <c r="AK4141" i="18"/>
  <c r="AL4141" i="18" s="1"/>
  <c r="AK4149" i="18"/>
  <c r="AL4149" i="18" s="1"/>
  <c r="AK4157" i="18"/>
  <c r="AL4157" i="18" s="1"/>
  <c r="AK4165" i="18"/>
  <c r="AL4165" i="18" s="1"/>
  <c r="AK4173" i="18"/>
  <c r="AL4173" i="18" s="1"/>
  <c r="AK4181" i="18"/>
  <c r="AL4181" i="18" s="1"/>
  <c r="AK4189" i="18"/>
  <c r="AL4189" i="18" s="1"/>
  <c r="AK4197" i="18"/>
  <c r="AL4197" i="18" s="1"/>
  <c r="AK4205" i="18"/>
  <c r="AL4205" i="18" s="1"/>
  <c r="AK4213" i="18"/>
  <c r="AL4213" i="18" s="1"/>
  <c r="AK4221" i="18"/>
  <c r="AL4221" i="18" s="1"/>
  <c r="AK4229" i="18"/>
  <c r="AL4229" i="18" s="1"/>
  <c r="AK4237" i="18"/>
  <c r="AL4237" i="18" s="1"/>
  <c r="AK4245" i="18"/>
  <c r="AL4245" i="18" s="1"/>
  <c r="AK4253" i="18"/>
  <c r="AL4253" i="18" s="1"/>
  <c r="AK4261" i="18"/>
  <c r="AL4261" i="18" s="1"/>
  <c r="AK4269" i="18"/>
  <c r="AL4269" i="18" s="1"/>
  <c r="AK4277" i="18"/>
  <c r="AL4277" i="18" s="1"/>
  <c r="AK4285" i="18"/>
  <c r="AL4285" i="18" s="1"/>
  <c r="AK4293" i="18"/>
  <c r="AL4293" i="18" s="1"/>
  <c r="AK4301" i="18"/>
  <c r="AL4301" i="18" s="1"/>
  <c r="AK4309" i="18"/>
  <c r="AL4309" i="18" s="1"/>
  <c r="AK4317" i="18"/>
  <c r="AL4317" i="18" s="1"/>
  <c r="AK4325" i="18"/>
  <c r="AL4325" i="18" s="1"/>
  <c r="AK4333" i="18"/>
  <c r="AL4333" i="18" s="1"/>
  <c r="AK4341" i="18"/>
  <c r="AL4341" i="18" s="1"/>
  <c r="AK4349" i="18"/>
  <c r="AL4349" i="18" s="1"/>
  <c r="AK4357" i="18"/>
  <c r="AL4357" i="18" s="1"/>
  <c r="AK4365" i="18"/>
  <c r="AL4365" i="18" s="1"/>
  <c r="AK4373" i="18"/>
  <c r="AL4373" i="18" s="1"/>
  <c r="AK4381" i="18"/>
  <c r="AL4381" i="18" s="1"/>
  <c r="AK4389" i="18"/>
  <c r="AL4389" i="18" s="1"/>
  <c r="AK4397" i="18"/>
  <c r="AL4397" i="18" s="1"/>
  <c r="AK4405" i="18"/>
  <c r="AL4405" i="18" s="1"/>
  <c r="AK4413" i="18"/>
  <c r="AL4413" i="18" s="1"/>
  <c r="AK4421" i="18"/>
  <c r="AL4421" i="18" s="1"/>
  <c r="AK4429" i="18"/>
  <c r="AL4429" i="18" s="1"/>
  <c r="AK4437" i="18"/>
  <c r="AL4437" i="18" s="1"/>
  <c r="AK4445" i="18"/>
  <c r="AL4445" i="18" s="1"/>
  <c r="AK4453" i="18"/>
  <c r="AL4453" i="18" s="1"/>
  <c r="AK4461" i="18"/>
  <c r="AL4461" i="18" s="1"/>
  <c r="AK4469" i="18"/>
  <c r="AL4469" i="18" s="1"/>
  <c r="AK4477" i="18"/>
  <c r="AL4477" i="18" s="1"/>
  <c r="AK4485" i="18"/>
  <c r="AL4485" i="18" s="1"/>
  <c r="AK4493" i="18"/>
  <c r="AL4493" i="18" s="1"/>
  <c r="AK4501" i="18"/>
  <c r="AL4501" i="18" s="1"/>
  <c r="AK4509" i="18"/>
  <c r="AL4509" i="18" s="1"/>
  <c r="AK4517" i="18"/>
  <c r="AL4517" i="18" s="1"/>
  <c r="AK4525" i="18"/>
  <c r="AL4525" i="18" s="1"/>
  <c r="AK4533" i="18"/>
  <c r="AL4533" i="18" s="1"/>
  <c r="AK4541" i="18"/>
  <c r="AL4541" i="18" s="1"/>
  <c r="AK4974" i="18"/>
  <c r="AL4974" i="18" s="1"/>
  <c r="AK4966" i="18"/>
  <c r="AL4966" i="18" s="1"/>
  <c r="AK4958" i="18"/>
  <c r="AL4958" i="18" s="1"/>
  <c r="AK4950" i="18"/>
  <c r="AL4950" i="18" s="1"/>
  <c r="AK4942" i="18"/>
  <c r="AL4942" i="18" s="1"/>
  <c r="AK4934" i="18"/>
  <c r="AL4934" i="18" s="1"/>
  <c r="AK4926" i="18"/>
  <c r="AL4926" i="18" s="1"/>
  <c r="AK4918" i="18"/>
  <c r="AL4918" i="18" s="1"/>
  <c r="AK4910" i="18"/>
  <c r="AL4910" i="18" s="1"/>
  <c r="AK4902" i="18"/>
  <c r="AL4902" i="18" s="1"/>
  <c r="AK4894" i="18"/>
  <c r="AL4894" i="18" s="1"/>
  <c r="AK4886" i="18"/>
  <c r="AL4886" i="18" s="1"/>
  <c r="AK4878" i="18"/>
  <c r="AL4878" i="18" s="1"/>
  <c r="AK4870" i="18"/>
  <c r="AL4870" i="18" s="1"/>
  <c r="AK4862" i="18"/>
  <c r="AL4862" i="18" s="1"/>
  <c r="AK4854" i="18"/>
  <c r="AL4854" i="18" s="1"/>
  <c r="AK4846" i="18"/>
  <c r="AL4846" i="18" s="1"/>
  <c r="AK4838" i="18"/>
  <c r="AL4838" i="18" s="1"/>
  <c r="AK4830" i="18"/>
  <c r="AL4830" i="18" s="1"/>
  <c r="AK4822" i="18"/>
  <c r="AL4822" i="18" s="1"/>
  <c r="AK4814" i="18"/>
  <c r="AL4814" i="18" s="1"/>
  <c r="AK4806" i="18"/>
  <c r="AL4806" i="18" s="1"/>
  <c r="AK4798" i="18"/>
  <c r="AL4798" i="18" s="1"/>
  <c r="AK4790" i="18"/>
  <c r="AL4790" i="18" s="1"/>
  <c r="AK4782" i="18"/>
  <c r="AL4782" i="18" s="1"/>
  <c r="AK4774" i="18"/>
  <c r="AL4774" i="18" s="1"/>
  <c r="AK4766" i="18"/>
  <c r="AL4766" i="18" s="1"/>
  <c r="AK4758" i="18"/>
  <c r="AL4758" i="18" s="1"/>
  <c r="AK4750" i="18"/>
  <c r="AL4750" i="18" s="1"/>
  <c r="AK4742" i="18"/>
  <c r="AL4742" i="18" s="1"/>
  <c r="AK4734" i="18"/>
  <c r="AL4734" i="18" s="1"/>
  <c r="AK4726" i="18"/>
  <c r="AL4726" i="18" s="1"/>
  <c r="AK4718" i="18"/>
  <c r="AL4718" i="18" s="1"/>
  <c r="AK4710" i="18"/>
  <c r="AL4710" i="18" s="1"/>
  <c r="AK4702" i="18"/>
  <c r="AL4702" i="18" s="1"/>
  <c r="AK4694" i="18"/>
  <c r="AL4694" i="18" s="1"/>
  <c r="AK4686" i="18"/>
  <c r="AL4686" i="18" s="1"/>
  <c r="AK4678" i="18"/>
  <c r="AL4678" i="18" s="1"/>
  <c r="AK4670" i="18"/>
  <c r="AL4670" i="18" s="1"/>
  <c r="AK4662" i="18"/>
  <c r="AL4662" i="18" s="1"/>
  <c r="AK4654" i="18"/>
  <c r="AL4654" i="18" s="1"/>
  <c r="AK4646" i="18"/>
  <c r="AL4646" i="18" s="1"/>
  <c r="AK4638" i="18"/>
  <c r="AL4638" i="18" s="1"/>
  <c r="AK4630" i="18"/>
  <c r="AL4630" i="18" s="1"/>
  <c r="AK4622" i="18"/>
  <c r="AL4622" i="18" s="1"/>
  <c r="AK4614" i="18"/>
  <c r="AL4614" i="18" s="1"/>
  <c r="AK4606" i="18"/>
  <c r="AL4606" i="18" s="1"/>
  <c r="AK4598" i="18"/>
  <c r="AL4598" i="18" s="1"/>
  <c r="AK4590" i="18"/>
  <c r="AL4590" i="18" s="1"/>
  <c r="AK4582" i="18"/>
  <c r="AL4582" i="18" s="1"/>
  <c r="AK4574" i="18"/>
  <c r="AL4574" i="18" s="1"/>
  <c r="AK4566" i="18"/>
  <c r="AL4566" i="18" s="1"/>
  <c r="AK4558" i="18"/>
  <c r="AL4558" i="18" s="1"/>
  <c r="AK4550" i="18"/>
  <c r="AL4550" i="18" s="1"/>
  <c r="AK4540" i="18"/>
  <c r="AL4540" i="18" s="1"/>
  <c r="AK4529" i="18"/>
  <c r="AL4529" i="18" s="1"/>
  <c r="AK4519" i="18"/>
  <c r="AL4519" i="18" s="1"/>
  <c r="AK4508" i="18"/>
  <c r="AL4508" i="18" s="1"/>
  <c r="AK4497" i="18"/>
  <c r="AL4497" i="18" s="1"/>
  <c r="AK4487" i="18"/>
  <c r="AL4487" i="18" s="1"/>
  <c r="AK4476" i="18"/>
  <c r="AL4476" i="18" s="1"/>
  <c r="AK4465" i="18"/>
  <c r="AL4465" i="18" s="1"/>
  <c r="AK4455" i="18"/>
  <c r="AL4455" i="18" s="1"/>
  <c r="AK4444" i="18"/>
  <c r="AL4444" i="18" s="1"/>
  <c r="AK4433" i="18"/>
  <c r="AL4433" i="18" s="1"/>
  <c r="AK4423" i="18"/>
  <c r="AL4423" i="18" s="1"/>
  <c r="AK4412" i="18"/>
  <c r="AL4412" i="18" s="1"/>
  <c r="AK4401" i="18"/>
  <c r="AL4401" i="18" s="1"/>
  <c r="AK4391" i="18"/>
  <c r="AL4391" i="18" s="1"/>
  <c r="AK4380" i="18"/>
  <c r="AL4380" i="18" s="1"/>
  <c r="AK4369" i="18"/>
  <c r="AL4369" i="18" s="1"/>
  <c r="AK4359" i="18"/>
  <c r="AL4359" i="18" s="1"/>
  <c r="AK4348" i="18"/>
  <c r="AL4348" i="18" s="1"/>
  <c r="AK4337" i="18"/>
  <c r="AL4337" i="18" s="1"/>
  <c r="AK4327" i="18"/>
  <c r="AL4327" i="18" s="1"/>
  <c r="AK4316" i="18"/>
  <c r="AL4316" i="18" s="1"/>
  <c r="AK4305" i="18"/>
  <c r="AL4305" i="18" s="1"/>
  <c r="AK4295" i="18"/>
  <c r="AL4295" i="18" s="1"/>
  <c r="AK4284" i="18"/>
  <c r="AL4284" i="18" s="1"/>
  <c r="AK4273" i="18"/>
  <c r="AL4273" i="18" s="1"/>
  <c r="AK4263" i="18"/>
  <c r="AL4263" i="18" s="1"/>
  <c r="AK4252" i="18"/>
  <c r="AL4252" i="18" s="1"/>
  <c r="AK4241" i="18"/>
  <c r="AL4241" i="18" s="1"/>
  <c r="AK4231" i="18"/>
  <c r="AL4231" i="18" s="1"/>
  <c r="AK4220" i="18"/>
  <c r="AL4220" i="18" s="1"/>
  <c r="AK4204" i="18"/>
  <c r="AL4204" i="18" s="1"/>
  <c r="AK4188" i="18"/>
  <c r="AL4188" i="18" s="1"/>
  <c r="AK4172" i="18"/>
  <c r="AL4172" i="18" s="1"/>
  <c r="AK4156" i="18"/>
  <c r="AL4156" i="18" s="1"/>
  <c r="AK4140" i="18"/>
  <c r="AL4140" i="18" s="1"/>
  <c r="AK4124" i="18"/>
  <c r="AL4124" i="18" s="1"/>
  <c r="AK4108" i="18"/>
  <c r="AL4108" i="18" s="1"/>
  <c r="AK4092" i="18"/>
  <c r="AL4092" i="18" s="1"/>
  <c r="AK4076" i="18"/>
  <c r="AL4076" i="18" s="1"/>
  <c r="AK4060" i="18"/>
  <c r="AL4060" i="18" s="1"/>
  <c r="AK4040" i="18"/>
  <c r="AL4040" i="18" s="1"/>
  <c r="AK4020" i="18"/>
  <c r="AL4020" i="18" s="1"/>
  <c r="AK3998" i="18"/>
  <c r="AL3998" i="18" s="1"/>
  <c r="AK3976" i="18"/>
  <c r="AL3976" i="18" s="1"/>
  <c r="AK3956" i="18"/>
  <c r="AL3956" i="18" s="1"/>
  <c r="AK3934" i="18"/>
  <c r="AL3934" i="18" s="1"/>
  <c r="AK3912" i="18"/>
  <c r="AL3912" i="18" s="1"/>
  <c r="AK3892" i="18"/>
  <c r="AL3892" i="18" s="1"/>
  <c r="AK3869" i="18"/>
  <c r="AL3869" i="18" s="1"/>
  <c r="AK3840" i="18"/>
  <c r="AL3840" i="18" s="1"/>
  <c r="AK3813" i="18"/>
  <c r="AL3813" i="18" s="1"/>
  <c r="AK3784" i="18"/>
  <c r="AL3784" i="18" s="1"/>
  <c r="AK3754" i="18"/>
  <c r="AL3754" i="18" s="1"/>
  <c r="AK3718" i="18"/>
  <c r="AL3718" i="18" s="1"/>
  <c r="AK3626" i="18"/>
  <c r="AL3626" i="18" s="1"/>
  <c r="AK3514" i="18"/>
  <c r="AL3514" i="18" s="1"/>
  <c r="AK3385" i="18"/>
  <c r="AL3385" i="18" s="1"/>
  <c r="AK3058" i="18"/>
  <c r="AL3058" i="18" s="1"/>
  <c r="AK979" i="18"/>
  <c r="AK1706" i="18"/>
  <c r="AL1706" i="18" s="1"/>
  <c r="AK1908" i="18"/>
  <c r="AL1908" i="18" s="1"/>
  <c r="AK2047" i="18"/>
  <c r="AL2047" i="18" s="1"/>
  <c r="AK2149" i="18"/>
  <c r="AL2149" i="18" s="1"/>
  <c r="AK2281" i="18"/>
  <c r="AL2281" i="18" s="1"/>
  <c r="AK2402" i="18"/>
  <c r="AL2402" i="18" s="1"/>
  <c r="AK2466" i="18"/>
  <c r="AL2466" i="18" s="1"/>
  <c r="AK2537" i="18"/>
  <c r="AL2537" i="18" s="1"/>
  <c r="AK2571" i="18"/>
  <c r="AL2571" i="18" s="1"/>
  <c r="AK2609" i="18"/>
  <c r="AL2609" i="18" s="1"/>
  <c r="AK2643" i="18"/>
  <c r="AL2643" i="18" s="1"/>
  <c r="AK2675" i="18"/>
  <c r="AL2675" i="18" s="1"/>
  <c r="AK2701" i="18"/>
  <c r="AL2701" i="18" s="1"/>
  <c r="AK2715" i="18"/>
  <c r="AL2715" i="18" s="1"/>
  <c r="AK2735" i="18"/>
  <c r="AL2735" i="18" s="1"/>
  <c r="AK2750" i="18"/>
  <c r="AL2750" i="18" s="1"/>
  <c r="AK2762" i="18"/>
  <c r="AL2762" i="18" s="1"/>
  <c r="AK2776" i="18"/>
  <c r="AL2776" i="18" s="1"/>
  <c r="AK2787" i="18"/>
  <c r="AL2787" i="18" s="1"/>
  <c r="AK2801" i="18"/>
  <c r="AL2801" i="18" s="1"/>
  <c r="AK2814" i="18"/>
  <c r="AL2814" i="18" s="1"/>
  <c r="AK2826" i="18"/>
  <c r="AL2826" i="18" s="1"/>
  <c r="AK2840" i="18"/>
  <c r="AL2840" i="18" s="1"/>
  <c r="AK2851" i="18"/>
  <c r="AL2851" i="18" s="1"/>
  <c r="AK2865" i="18"/>
  <c r="AL2865" i="18" s="1"/>
  <c r="AK2878" i="18"/>
  <c r="AL2878" i="18" s="1"/>
  <c r="AK2890" i="18"/>
  <c r="AL2890" i="18" s="1"/>
  <c r="AK2904" i="18"/>
  <c r="AL2904" i="18" s="1"/>
  <c r="AK2915" i="18"/>
  <c r="AL2915" i="18" s="1"/>
  <c r="AK2926" i="18"/>
  <c r="AL2926" i="18" s="1"/>
  <c r="AK2937" i="18"/>
  <c r="AL2937" i="18" s="1"/>
  <c r="AK2947" i="18"/>
  <c r="AL2947" i="18" s="1"/>
  <c r="AK2958" i="18"/>
  <c r="AL2958" i="18" s="1"/>
  <c r="AK2969" i="18"/>
  <c r="AL2969" i="18" s="1"/>
  <c r="AK2979" i="18"/>
  <c r="AL2979" i="18" s="1"/>
  <c r="AK2988" i="18"/>
  <c r="AL2988" i="18" s="1"/>
  <c r="AK2997" i="18"/>
  <c r="AL2997" i="18" s="1"/>
  <c r="AK3006" i="18"/>
  <c r="AL3006" i="18" s="1"/>
  <c r="AK3016" i="18"/>
  <c r="AL3016" i="18" s="1"/>
  <c r="AK3025" i="18"/>
  <c r="AL3025" i="18" s="1"/>
  <c r="AK3034" i="18"/>
  <c r="AL3034" i="18" s="1"/>
  <c r="AK3043" i="18"/>
  <c r="AL3043" i="18" s="1"/>
  <c r="AK3052" i="18"/>
  <c r="AL3052" i="18" s="1"/>
  <c r="AK3061" i="18"/>
  <c r="AL3061" i="18" s="1"/>
  <c r="AK3070" i="18"/>
  <c r="AL3070" i="18" s="1"/>
  <c r="AK3080" i="18"/>
  <c r="AL3080" i="18" s="1"/>
  <c r="AK3089" i="18"/>
  <c r="AL3089" i="18" s="1"/>
  <c r="AK3098" i="18"/>
  <c r="AL3098" i="18" s="1"/>
  <c r="AK3107" i="18"/>
  <c r="AL3107" i="18" s="1"/>
  <c r="AK3116" i="18"/>
  <c r="AL3116" i="18" s="1"/>
  <c r="AK3125" i="18"/>
  <c r="AL3125" i="18" s="1"/>
  <c r="AK3134" i="18"/>
  <c r="AL3134" i="18" s="1"/>
  <c r="AK3144" i="18"/>
  <c r="AL3144" i="18" s="1"/>
  <c r="AK3153" i="18"/>
  <c r="AL3153" i="18" s="1"/>
  <c r="AK3162" i="18"/>
  <c r="AL3162" i="18" s="1"/>
  <c r="AK3171" i="18"/>
  <c r="AL3171" i="18" s="1"/>
  <c r="AK3180" i="18"/>
  <c r="AL3180" i="18" s="1"/>
  <c r="AK3189" i="18"/>
  <c r="AL3189" i="18" s="1"/>
  <c r="AK3198" i="18"/>
  <c r="AL3198" i="18" s="1"/>
  <c r="AK3208" i="18"/>
  <c r="AL3208" i="18" s="1"/>
  <c r="AK3217" i="18"/>
  <c r="AL3217" i="18" s="1"/>
  <c r="AK3226" i="18"/>
  <c r="AL3226" i="18" s="1"/>
  <c r="AK3234" i="18"/>
  <c r="AL3234" i="18" s="1"/>
  <c r="AK3242" i="18"/>
  <c r="AL3242" i="18" s="1"/>
  <c r="AK3250" i="18"/>
  <c r="AL3250" i="18" s="1"/>
  <c r="AK3258" i="18"/>
  <c r="AL3258" i="18" s="1"/>
  <c r="AK3266" i="18"/>
  <c r="AL3266" i="18" s="1"/>
  <c r="AK3274" i="18"/>
  <c r="AL3274" i="18" s="1"/>
  <c r="AK3282" i="18"/>
  <c r="AL3282" i="18" s="1"/>
  <c r="AK3290" i="18"/>
  <c r="AL3290" i="18" s="1"/>
  <c r="AK3298" i="18"/>
  <c r="AL3298" i="18" s="1"/>
  <c r="AK3306" i="18"/>
  <c r="AL3306" i="18" s="1"/>
  <c r="AK3314" i="18"/>
  <c r="AL3314" i="18" s="1"/>
  <c r="AK3322" i="18"/>
  <c r="AL3322" i="18" s="1"/>
  <c r="AK3330" i="18"/>
  <c r="AL3330" i="18" s="1"/>
  <c r="AK3338" i="18"/>
  <c r="AL3338" i="18" s="1"/>
  <c r="AK3346" i="18"/>
  <c r="AL3346" i="18" s="1"/>
  <c r="AK3354" i="18"/>
  <c r="AL3354" i="18" s="1"/>
  <c r="AK3362" i="18"/>
  <c r="AL3362" i="18" s="1"/>
  <c r="AK3370" i="18"/>
  <c r="AL3370" i="18" s="1"/>
  <c r="AK3378" i="18"/>
  <c r="AL3378" i="18" s="1"/>
  <c r="AK3386" i="18"/>
  <c r="AL3386" i="18" s="1"/>
  <c r="AK3394" i="18"/>
  <c r="AL3394" i="18" s="1"/>
  <c r="AK3402" i="18"/>
  <c r="AL3402" i="18" s="1"/>
  <c r="AK1073" i="18"/>
  <c r="AL1073" i="18" s="1"/>
  <c r="AK1795" i="18"/>
  <c r="AL1795" i="18" s="1"/>
  <c r="AK1917" i="18"/>
  <c r="AL1917" i="18" s="1"/>
  <c r="AK2053" i="18"/>
  <c r="AL2053" i="18" s="1"/>
  <c r="AK2179" i="18"/>
  <c r="AL2179" i="18" s="1"/>
  <c r="AK2292" i="18"/>
  <c r="AL2292" i="18" s="1"/>
  <c r="AK2413" i="18"/>
  <c r="AL2413" i="18" s="1"/>
  <c r="AK2471" i="18"/>
  <c r="AL2471" i="18" s="1"/>
  <c r="AK2541" i="18"/>
  <c r="AL2541" i="18" s="1"/>
  <c r="AK2579" i="18"/>
  <c r="AL2579" i="18" s="1"/>
  <c r="AK2611" i="18"/>
  <c r="AL2611" i="18" s="1"/>
  <c r="AK2648" i="18"/>
  <c r="AL2648" i="18" s="1"/>
  <c r="AK2679" i="18"/>
  <c r="AL2679" i="18" s="1"/>
  <c r="AK2703" i="18"/>
  <c r="AL2703" i="18" s="1"/>
  <c r="AK2720" i="18"/>
  <c r="AL2720" i="18" s="1"/>
  <c r="AK2736" i="18"/>
  <c r="AL2736" i="18" s="1"/>
  <c r="AK2752" i="18"/>
  <c r="AL2752" i="18" s="1"/>
  <c r="AK2763" i="18"/>
  <c r="AL2763" i="18" s="1"/>
  <c r="AK2777" i="18"/>
  <c r="AL2777" i="18" s="1"/>
  <c r="AK2790" i="18"/>
  <c r="AL2790" i="18" s="1"/>
  <c r="AK2802" i="18"/>
  <c r="AL2802" i="18" s="1"/>
  <c r="AK2816" i="18"/>
  <c r="AL2816" i="18" s="1"/>
  <c r="AK2827" i="18"/>
  <c r="AL2827" i="18" s="1"/>
  <c r="AK2841" i="18"/>
  <c r="AL2841" i="18" s="1"/>
  <c r="AK2854" i="18"/>
  <c r="AL2854" i="18" s="1"/>
  <c r="AK2866" i="18"/>
  <c r="AL2866" i="18" s="1"/>
  <c r="AK2880" i="18"/>
  <c r="AL2880" i="18" s="1"/>
  <c r="AK2891" i="18"/>
  <c r="AL2891" i="18" s="1"/>
  <c r="AK2905" i="18"/>
  <c r="AL2905" i="18" s="1"/>
  <c r="AK2916" i="18"/>
  <c r="AL2916" i="18" s="1"/>
  <c r="AK1129" i="18"/>
  <c r="AL1129" i="18" s="1"/>
  <c r="AK1802" i="18"/>
  <c r="AL1802" i="18" s="1"/>
  <c r="AK1951" i="18"/>
  <c r="AL1951" i="18" s="1"/>
  <c r="AK2066" i="18"/>
  <c r="AL2066" i="18" s="1"/>
  <c r="AK2197" i="18"/>
  <c r="AL2197" i="18" s="1"/>
  <c r="AK2301" i="18"/>
  <c r="AL2301" i="18" s="1"/>
  <c r="AK2417" i="18"/>
  <c r="AL2417" i="18" s="1"/>
  <c r="AK2488" i="18"/>
  <c r="AL2488" i="18" s="1"/>
  <c r="AK2545" i="18"/>
  <c r="AL2545" i="18" s="1"/>
  <c r="AK2584" i="18"/>
  <c r="AL2584" i="18" s="1"/>
  <c r="AK2615" i="18"/>
  <c r="AL2615" i="18" s="1"/>
  <c r="AK2651" i="18"/>
  <c r="AL2651" i="18" s="1"/>
  <c r="AK2687" i="18"/>
  <c r="AL2687" i="18" s="1"/>
  <c r="AK2704" i="18"/>
  <c r="AL2704" i="18" s="1"/>
  <c r="AK2722" i="18"/>
  <c r="AL2722" i="18" s="1"/>
  <c r="AK2737" i="18"/>
  <c r="AL2737" i="18" s="1"/>
  <c r="AK2753" i="18"/>
  <c r="AL2753" i="18" s="1"/>
  <c r="AK2766" i="18"/>
  <c r="AL2766" i="18" s="1"/>
  <c r="AK2778" i="18"/>
  <c r="AL2778" i="18" s="1"/>
  <c r="AK2792" i="18"/>
  <c r="AL2792" i="18" s="1"/>
  <c r="AK2803" i="18"/>
  <c r="AL2803" i="18" s="1"/>
  <c r="AK2817" i="18"/>
  <c r="AL2817" i="18" s="1"/>
  <c r="AK2830" i="18"/>
  <c r="AL2830" i="18" s="1"/>
  <c r="AK2842" i="18"/>
  <c r="AL2842" i="18" s="1"/>
  <c r="AK2856" i="18"/>
  <c r="AL2856" i="18" s="1"/>
  <c r="AK2867" i="18"/>
  <c r="AL2867" i="18" s="1"/>
  <c r="AK2881" i="18"/>
  <c r="AL2881" i="18" s="1"/>
  <c r="AK2894" i="18"/>
  <c r="AL2894" i="18" s="1"/>
  <c r="AK2906" i="18"/>
  <c r="AL2906" i="18" s="1"/>
  <c r="AK2918" i="18"/>
  <c r="AL2918" i="18" s="1"/>
  <c r="AK2929" i="18"/>
  <c r="AL2929" i="18" s="1"/>
  <c r="AK2939" i="18"/>
  <c r="AL2939" i="18" s="1"/>
  <c r="AK2950" i="18"/>
  <c r="AL2950" i="18" s="1"/>
  <c r="AK2961" i="18"/>
  <c r="AL2961" i="18" s="1"/>
  <c r="AK2971" i="18"/>
  <c r="AL2971" i="18" s="1"/>
  <c r="AK2981" i="18"/>
  <c r="AL2981" i="18" s="1"/>
  <c r="AK2990" i="18"/>
  <c r="AL2990" i="18" s="1"/>
  <c r="AK3000" i="18"/>
  <c r="AL3000" i="18" s="1"/>
  <c r="AK3009" i="18"/>
  <c r="AL3009" i="18" s="1"/>
  <c r="AK3018" i="18"/>
  <c r="AL3018" i="18" s="1"/>
  <c r="AK3027" i="18"/>
  <c r="AL3027" i="18" s="1"/>
  <c r="AK3036" i="18"/>
  <c r="AL3036" i="18" s="1"/>
  <c r="AK3045" i="18"/>
  <c r="AL3045" i="18" s="1"/>
  <c r="AK3054" i="18"/>
  <c r="AL3054" i="18" s="1"/>
  <c r="AK3064" i="18"/>
  <c r="AL3064" i="18" s="1"/>
  <c r="AK3073" i="18"/>
  <c r="AL3073" i="18" s="1"/>
  <c r="AK3082" i="18"/>
  <c r="AL3082" i="18" s="1"/>
  <c r="AK3091" i="18"/>
  <c r="AL3091" i="18" s="1"/>
  <c r="AK3100" i="18"/>
  <c r="AL3100" i="18" s="1"/>
  <c r="AK3109" i="18"/>
  <c r="AL3109" i="18" s="1"/>
  <c r="AK3118" i="18"/>
  <c r="AL3118" i="18" s="1"/>
  <c r="AK3128" i="18"/>
  <c r="AL3128" i="18" s="1"/>
  <c r="AK3137" i="18"/>
  <c r="AL3137" i="18" s="1"/>
  <c r="AK3146" i="18"/>
  <c r="AL3146" i="18" s="1"/>
  <c r="AK3155" i="18"/>
  <c r="AL3155" i="18" s="1"/>
  <c r="AK3164" i="18"/>
  <c r="AL3164" i="18" s="1"/>
  <c r="AK3173" i="18"/>
  <c r="AL3173" i="18" s="1"/>
  <c r="AK3182" i="18"/>
  <c r="AL3182" i="18" s="1"/>
  <c r="AK3192" i="18"/>
  <c r="AL3192" i="18" s="1"/>
  <c r="AK3201" i="18"/>
  <c r="AL3201" i="18" s="1"/>
  <c r="AK3210" i="18"/>
  <c r="AL3210" i="18" s="1"/>
  <c r="AK3219" i="18"/>
  <c r="AL3219" i="18" s="1"/>
  <c r="AK3228" i="18"/>
  <c r="AL3228" i="18" s="1"/>
  <c r="AK3236" i="18"/>
  <c r="AL3236" i="18" s="1"/>
  <c r="AK3244" i="18"/>
  <c r="AL3244" i="18" s="1"/>
  <c r="AK3252" i="18"/>
  <c r="AL3252" i="18" s="1"/>
  <c r="AK3260" i="18"/>
  <c r="AL3260" i="18" s="1"/>
  <c r="AK3268" i="18"/>
  <c r="AL3268" i="18" s="1"/>
  <c r="AK3276" i="18"/>
  <c r="AL3276" i="18" s="1"/>
  <c r="AK3284" i="18"/>
  <c r="AL3284" i="18" s="1"/>
  <c r="AK3292" i="18"/>
  <c r="AL3292" i="18" s="1"/>
  <c r="AK3300" i="18"/>
  <c r="AL3300" i="18" s="1"/>
  <c r="AK3308" i="18"/>
  <c r="AL3308" i="18" s="1"/>
  <c r="AK3316" i="18"/>
  <c r="AL3316" i="18" s="1"/>
  <c r="AK3324" i="18"/>
  <c r="AL3324" i="18" s="1"/>
  <c r="AK3332" i="18"/>
  <c r="AL3332" i="18" s="1"/>
  <c r="AK3340" i="18"/>
  <c r="AL3340" i="18" s="1"/>
  <c r="AK3348" i="18"/>
  <c r="AL3348" i="18" s="1"/>
  <c r="AK3356" i="18"/>
  <c r="AL3356" i="18" s="1"/>
  <c r="AK3364" i="18"/>
  <c r="AL3364" i="18" s="1"/>
  <c r="AK3372" i="18"/>
  <c r="AL3372" i="18" s="1"/>
  <c r="AK3380" i="18"/>
  <c r="AL3380" i="18" s="1"/>
  <c r="AK3388" i="18"/>
  <c r="AL3388" i="18" s="1"/>
  <c r="AK3396" i="18"/>
  <c r="AL3396" i="18" s="1"/>
  <c r="AK3404" i="18"/>
  <c r="AL3404" i="18" s="1"/>
  <c r="AK1405" i="18"/>
  <c r="AL1405" i="18" s="1"/>
  <c r="AK1817" i="18"/>
  <c r="AL1817" i="18" s="1"/>
  <c r="AK1971" i="18"/>
  <c r="AL1971" i="18" s="1"/>
  <c r="AK2075" i="18"/>
  <c r="AL2075" i="18" s="1"/>
  <c r="AK2205" i="18"/>
  <c r="AL2205" i="18" s="1"/>
  <c r="AK2332" i="18"/>
  <c r="AL2332" i="18" s="1"/>
  <c r="AK2424" i="18"/>
  <c r="AL2424" i="18" s="1"/>
  <c r="AK2498" i="18"/>
  <c r="AL2498" i="18" s="1"/>
  <c r="AK2547" i="18"/>
  <c r="AL2547" i="18" s="1"/>
  <c r="AK2587" i="18"/>
  <c r="AL2587" i="18" s="1"/>
  <c r="AK2623" i="18"/>
  <c r="AL2623" i="18" s="1"/>
  <c r="AK2655" i="18"/>
  <c r="AL2655" i="18" s="1"/>
  <c r="AK2690" i="18"/>
  <c r="AL2690" i="18" s="1"/>
  <c r="AK2705" i="18"/>
  <c r="AL2705" i="18" s="1"/>
  <c r="AK2723" i="18"/>
  <c r="AL2723" i="18" s="1"/>
  <c r="AK2741" i="18"/>
  <c r="AL2741" i="18" s="1"/>
  <c r="AK2754" i="18"/>
  <c r="AL2754" i="18" s="1"/>
  <c r="AK2768" i="18"/>
  <c r="AL2768" i="18" s="1"/>
  <c r="AK2779" i="18"/>
  <c r="AL2779" i="18" s="1"/>
  <c r="AK2793" i="18"/>
  <c r="AL2793" i="18" s="1"/>
  <c r="AK2806" i="18"/>
  <c r="AL2806" i="18" s="1"/>
  <c r="AK2818" i="18"/>
  <c r="AL2818" i="18" s="1"/>
  <c r="AK2832" i="18"/>
  <c r="AL2832" i="18" s="1"/>
  <c r="AK2843" i="18"/>
  <c r="AL2843" i="18" s="1"/>
  <c r="AK2857" i="18"/>
  <c r="AL2857" i="18" s="1"/>
  <c r="AK2870" i="18"/>
  <c r="AL2870" i="18" s="1"/>
  <c r="AK2882" i="18"/>
  <c r="AL2882" i="18" s="1"/>
  <c r="AK2896" i="18"/>
  <c r="AL2896" i="18" s="1"/>
  <c r="AK2907" i="18"/>
  <c r="AL2907" i="18" s="1"/>
  <c r="AK2920" i="18"/>
  <c r="AL2920" i="18" s="1"/>
  <c r="AK2930" i="18"/>
  <c r="AL2930" i="18" s="1"/>
  <c r="AK2940" i="18"/>
  <c r="AL2940" i="18" s="1"/>
  <c r="AK2952" i="18"/>
  <c r="AL2952" i="18" s="1"/>
  <c r="AK2962" i="18"/>
  <c r="AL2962" i="18" s="1"/>
  <c r="AK2972" i="18"/>
  <c r="AL2972" i="18" s="1"/>
  <c r="AK2982" i="18"/>
  <c r="AL2982" i="18" s="1"/>
  <c r="AK2992" i="18"/>
  <c r="AL2992" i="18" s="1"/>
  <c r="AK3001" i="18"/>
  <c r="AL3001" i="18" s="1"/>
  <c r="AK3010" i="18"/>
  <c r="AL3010" i="18" s="1"/>
  <c r="AK3019" i="18"/>
  <c r="AL3019" i="18" s="1"/>
  <c r="AK3028" i="18"/>
  <c r="AL3028" i="18" s="1"/>
  <c r="AK3037" i="18"/>
  <c r="AL3037" i="18" s="1"/>
  <c r="AK3046" i="18"/>
  <c r="AL3046" i="18" s="1"/>
  <c r="AK3056" i="18"/>
  <c r="AL3056" i="18" s="1"/>
  <c r="AK3065" i="18"/>
  <c r="AL3065" i="18" s="1"/>
  <c r="AK3074" i="18"/>
  <c r="AL3074" i="18" s="1"/>
  <c r="AK3083" i="18"/>
  <c r="AL3083" i="18" s="1"/>
  <c r="AK3092" i="18"/>
  <c r="AL3092" i="18" s="1"/>
  <c r="AK3101" i="18"/>
  <c r="AL3101" i="18" s="1"/>
  <c r="AK3110" i="18"/>
  <c r="AL3110" i="18" s="1"/>
  <c r="AK3120" i="18"/>
  <c r="AL3120" i="18" s="1"/>
  <c r="AK3129" i="18"/>
  <c r="AL3129" i="18" s="1"/>
  <c r="AK3138" i="18"/>
  <c r="AL3138" i="18" s="1"/>
  <c r="AK3147" i="18"/>
  <c r="AL3147" i="18" s="1"/>
  <c r="AK3156" i="18"/>
  <c r="AL3156" i="18" s="1"/>
  <c r="AK3165" i="18"/>
  <c r="AL3165" i="18" s="1"/>
  <c r="AK3174" i="18"/>
  <c r="AL3174" i="18" s="1"/>
  <c r="AK3184" i="18"/>
  <c r="AL3184" i="18" s="1"/>
  <c r="AK3193" i="18"/>
  <c r="AL3193" i="18" s="1"/>
  <c r="AK3202" i="18"/>
  <c r="AL3202" i="18" s="1"/>
  <c r="AK3211" i="18"/>
  <c r="AL3211" i="18" s="1"/>
  <c r="AK3220" i="18"/>
  <c r="AL3220" i="18" s="1"/>
  <c r="AK3229" i="18"/>
  <c r="AL3229" i="18" s="1"/>
  <c r="AK3237" i="18"/>
  <c r="AL3237" i="18" s="1"/>
  <c r="AK3245" i="18"/>
  <c r="AL3245" i="18" s="1"/>
  <c r="AK3253" i="18"/>
  <c r="AL3253" i="18" s="1"/>
  <c r="AK3261" i="18"/>
  <c r="AL3261" i="18" s="1"/>
  <c r="AK3269" i="18"/>
  <c r="AL3269" i="18" s="1"/>
  <c r="AK3277" i="18"/>
  <c r="AL3277" i="18" s="1"/>
  <c r="AK3285" i="18"/>
  <c r="AL3285" i="18" s="1"/>
  <c r="AK3293" i="18"/>
  <c r="AL3293" i="18" s="1"/>
  <c r="AK3301" i="18"/>
  <c r="AL3301" i="18" s="1"/>
  <c r="AK3309" i="18"/>
  <c r="AL3309" i="18" s="1"/>
  <c r="AK3317" i="18"/>
  <c r="AL3317" i="18" s="1"/>
  <c r="AK3325" i="18"/>
  <c r="AL3325" i="18" s="1"/>
  <c r="AK3333" i="18"/>
  <c r="AL3333" i="18" s="1"/>
  <c r="AK3341" i="18"/>
  <c r="AL3341" i="18" s="1"/>
  <c r="AK3349" i="18"/>
  <c r="AL3349" i="18" s="1"/>
  <c r="AK3357" i="18"/>
  <c r="AL3357" i="18" s="1"/>
  <c r="AK3365" i="18"/>
  <c r="AL3365" i="18" s="1"/>
  <c r="AK3373" i="18"/>
  <c r="AL3373" i="18" s="1"/>
  <c r="AK3381" i="18"/>
  <c r="AL3381" i="18" s="1"/>
  <c r="AK3389" i="18"/>
  <c r="AL3389" i="18" s="1"/>
  <c r="AK3397" i="18"/>
  <c r="AL3397" i="18" s="1"/>
  <c r="AK3405" i="18"/>
  <c r="AL3405" i="18" s="1"/>
  <c r="AK1475" i="18"/>
  <c r="AL1475" i="18" s="1"/>
  <c r="AK1827" i="18"/>
  <c r="AL1827" i="18" s="1"/>
  <c r="AK1979" i="18"/>
  <c r="AL1979" i="18" s="1"/>
  <c r="AK2105" i="18"/>
  <c r="AL2105" i="18" s="1"/>
  <c r="AK2218" i="18"/>
  <c r="AL2218" i="18" s="1"/>
  <c r="AK2349" i="18"/>
  <c r="AL2349" i="18" s="1"/>
  <c r="AK2427" i="18"/>
  <c r="AL2427" i="18" s="1"/>
  <c r="AK2503" i="18"/>
  <c r="AL2503" i="18" s="1"/>
  <c r="AK2559" i="18"/>
  <c r="AL2559" i="18" s="1"/>
  <c r="AK2591" i="18"/>
  <c r="AL2591" i="18" s="1"/>
  <c r="AK2626" i="18"/>
  <c r="AL2626" i="18" s="1"/>
  <c r="AK2657" i="18"/>
  <c r="AL2657" i="18" s="1"/>
  <c r="AK2691" i="18"/>
  <c r="AL2691" i="18" s="1"/>
  <c r="AK2709" i="18"/>
  <c r="AL2709" i="18" s="1"/>
  <c r="AK2725" i="18"/>
  <c r="AL2725" i="18" s="1"/>
  <c r="AK2744" i="18"/>
  <c r="AL2744" i="18" s="1"/>
  <c r="AK2755" i="18"/>
  <c r="AL2755" i="18" s="1"/>
  <c r="AK2769" i="18"/>
  <c r="AL2769" i="18" s="1"/>
  <c r="AK2782" i="18"/>
  <c r="AL2782" i="18" s="1"/>
  <c r="AK2794" i="18"/>
  <c r="AL2794" i="18" s="1"/>
  <c r="AK2808" i="18"/>
  <c r="AL2808" i="18" s="1"/>
  <c r="AK2819" i="18"/>
  <c r="AL2819" i="18" s="1"/>
  <c r="AK2833" i="18"/>
  <c r="AL2833" i="18" s="1"/>
  <c r="AK2846" i="18"/>
  <c r="AL2846" i="18" s="1"/>
  <c r="AK2858" i="18"/>
  <c r="AL2858" i="18" s="1"/>
  <c r="AK2872" i="18"/>
  <c r="AL2872" i="18" s="1"/>
  <c r="AK2883" i="18"/>
  <c r="AL2883" i="18" s="1"/>
  <c r="AK2897" i="18"/>
  <c r="AL2897" i="18" s="1"/>
  <c r="AK2910" i="18"/>
  <c r="AL2910" i="18" s="1"/>
  <c r="AK2921" i="18"/>
  <c r="AL2921" i="18" s="1"/>
  <c r="AK2931" i="18"/>
  <c r="AL2931" i="18" s="1"/>
  <c r="AK2942" i="18"/>
  <c r="AL2942" i="18" s="1"/>
  <c r="AK2953" i="18"/>
  <c r="AL2953" i="18" s="1"/>
  <c r="AK2963" i="18"/>
  <c r="AL2963" i="18" s="1"/>
  <c r="AK2974" i="18"/>
  <c r="AL2974" i="18" s="1"/>
  <c r="AK2984" i="18"/>
  <c r="AL2984" i="18" s="1"/>
  <c r="AK2993" i="18"/>
  <c r="AL2993" i="18" s="1"/>
  <c r="AK3002" i="18"/>
  <c r="AL3002" i="18" s="1"/>
  <c r="AK3011" i="18"/>
  <c r="AL3011" i="18" s="1"/>
  <c r="AK3020" i="18"/>
  <c r="AL3020" i="18" s="1"/>
  <c r="AK3029" i="18"/>
  <c r="AL3029" i="18" s="1"/>
  <c r="AK3038" i="18"/>
  <c r="AL3038" i="18" s="1"/>
  <c r="AK3048" i="18"/>
  <c r="AL3048" i="18" s="1"/>
  <c r="AK3057" i="18"/>
  <c r="AL3057" i="18" s="1"/>
  <c r="AK3066" i="18"/>
  <c r="AL3066" i="18" s="1"/>
  <c r="AK3075" i="18"/>
  <c r="AL3075" i="18" s="1"/>
  <c r="AK3084" i="18"/>
  <c r="AL3084" i="18" s="1"/>
  <c r="AK3093" i="18"/>
  <c r="AL3093" i="18" s="1"/>
  <c r="AK3102" i="18"/>
  <c r="AL3102" i="18" s="1"/>
  <c r="AK3112" i="18"/>
  <c r="AL3112" i="18" s="1"/>
  <c r="AK3121" i="18"/>
  <c r="AL3121" i="18" s="1"/>
  <c r="AK3130" i="18"/>
  <c r="AL3130" i="18" s="1"/>
  <c r="AK3139" i="18"/>
  <c r="AL3139" i="18" s="1"/>
  <c r="AK3148" i="18"/>
  <c r="AL3148" i="18" s="1"/>
  <c r="AK3157" i="18"/>
  <c r="AL3157" i="18" s="1"/>
  <c r="AK3166" i="18"/>
  <c r="AL3166" i="18" s="1"/>
  <c r="AK3176" i="18"/>
  <c r="AL3176" i="18" s="1"/>
  <c r="AK3185" i="18"/>
  <c r="AL3185" i="18" s="1"/>
  <c r="AK3194" i="18"/>
  <c r="AL3194" i="18" s="1"/>
  <c r="AK3203" i="18"/>
  <c r="AL3203" i="18" s="1"/>
  <c r="AK3212" i="18"/>
  <c r="AL3212" i="18" s="1"/>
  <c r="AK3221" i="18"/>
  <c r="AL3221" i="18" s="1"/>
  <c r="AK3230" i="18"/>
  <c r="AL3230" i="18" s="1"/>
  <c r="AK3238" i="18"/>
  <c r="AL3238" i="18" s="1"/>
  <c r="AK3246" i="18"/>
  <c r="AL3246" i="18" s="1"/>
  <c r="AK3254" i="18"/>
  <c r="AL3254" i="18" s="1"/>
  <c r="AK3262" i="18"/>
  <c r="AL3262" i="18" s="1"/>
  <c r="AK3270" i="18"/>
  <c r="AL3270" i="18" s="1"/>
  <c r="AK3278" i="18"/>
  <c r="AL3278" i="18" s="1"/>
  <c r="AK3286" i="18"/>
  <c r="AL3286" i="18" s="1"/>
  <c r="AK3294" i="18"/>
  <c r="AL3294" i="18" s="1"/>
  <c r="AK3302" i="18"/>
  <c r="AL3302" i="18" s="1"/>
  <c r="AK3310" i="18"/>
  <c r="AL3310" i="18" s="1"/>
  <c r="AK3318" i="18"/>
  <c r="AL3318" i="18" s="1"/>
  <c r="AK3326" i="18"/>
  <c r="AL3326" i="18" s="1"/>
  <c r="AK3334" i="18"/>
  <c r="AL3334" i="18" s="1"/>
  <c r="AK3342" i="18"/>
  <c r="AL3342" i="18" s="1"/>
  <c r="AK3350" i="18"/>
  <c r="AL3350" i="18" s="1"/>
  <c r="AK3358" i="18"/>
  <c r="AL3358" i="18" s="1"/>
  <c r="AK3366" i="18"/>
  <c r="AL3366" i="18" s="1"/>
  <c r="AK3374" i="18"/>
  <c r="AL3374" i="18" s="1"/>
  <c r="AK3382" i="18"/>
  <c r="AL3382" i="18" s="1"/>
  <c r="AK3390" i="18"/>
  <c r="AL3390" i="18" s="1"/>
  <c r="AK3398" i="18"/>
  <c r="AL3398" i="18" s="1"/>
  <c r="AK3406" i="18"/>
  <c r="AL3406" i="18" s="1"/>
  <c r="AK1596" i="18"/>
  <c r="AL1596" i="18" s="1"/>
  <c r="AK1885" i="18"/>
  <c r="AL1885" i="18" s="1"/>
  <c r="AK1995" i="18"/>
  <c r="AL1995" i="18" s="1"/>
  <c r="AK2131" i="18"/>
  <c r="AL2131" i="18" s="1"/>
  <c r="AK2257" i="18"/>
  <c r="AL2257" i="18" s="1"/>
  <c r="AK2369" i="18"/>
  <c r="AL2369" i="18" s="1"/>
  <c r="AK2456" i="18"/>
  <c r="AL2456" i="18" s="1"/>
  <c r="AK2513" i="18"/>
  <c r="AL2513" i="18" s="1"/>
  <c r="AK2567" i="18"/>
  <c r="AL2567" i="18" s="1"/>
  <c r="AK2601" i="18"/>
  <c r="AL2601" i="18" s="1"/>
  <c r="AK2633" i="18"/>
  <c r="AL2633" i="18" s="1"/>
  <c r="AK2669" i="18"/>
  <c r="AL2669" i="18" s="1"/>
  <c r="AK2695" i="18"/>
  <c r="AL2695" i="18" s="1"/>
  <c r="AK2713" i="18"/>
  <c r="AL2713" i="18" s="1"/>
  <c r="AK2730" i="18"/>
  <c r="AL2730" i="18" s="1"/>
  <c r="AK2746" i="18"/>
  <c r="AL2746" i="18" s="1"/>
  <c r="AK2760" i="18"/>
  <c r="AL2760" i="18" s="1"/>
  <c r="AK2771" i="18"/>
  <c r="AL2771" i="18" s="1"/>
  <c r="AK2785" i="18"/>
  <c r="AL2785" i="18" s="1"/>
  <c r="AK2798" i="18"/>
  <c r="AL2798" i="18" s="1"/>
  <c r="AK2810" i="18"/>
  <c r="AL2810" i="18" s="1"/>
  <c r="AK2824" i="18"/>
  <c r="AL2824" i="18" s="1"/>
  <c r="AK2835" i="18"/>
  <c r="AL2835" i="18" s="1"/>
  <c r="AK2849" i="18"/>
  <c r="AL2849" i="18" s="1"/>
  <c r="AK2862" i="18"/>
  <c r="AL2862" i="18" s="1"/>
  <c r="AK2874" i="18"/>
  <c r="AL2874" i="18" s="1"/>
  <c r="AK2888" i="18"/>
  <c r="AL2888" i="18" s="1"/>
  <c r="AK2899" i="18"/>
  <c r="AL2899" i="18" s="1"/>
  <c r="AK2913" i="18"/>
  <c r="AL2913" i="18" s="1"/>
  <c r="AK2923" i="18"/>
  <c r="AL2923" i="18" s="1"/>
  <c r="AK2934" i="18"/>
  <c r="AL2934" i="18" s="1"/>
  <c r="AK2945" i="18"/>
  <c r="AL2945" i="18" s="1"/>
  <c r="AK2955" i="18"/>
  <c r="AL2955" i="18" s="1"/>
  <c r="AK2966" i="18"/>
  <c r="AL2966" i="18" s="1"/>
  <c r="AK2977" i="18"/>
  <c r="AL2977" i="18" s="1"/>
  <c r="AK2986" i="18"/>
  <c r="AL2986" i="18" s="1"/>
  <c r="AK2995" i="18"/>
  <c r="AL2995" i="18" s="1"/>
  <c r="AK3004" i="18"/>
  <c r="AL3004" i="18" s="1"/>
  <c r="AK3013" i="18"/>
  <c r="AL3013" i="18" s="1"/>
  <c r="AK3022" i="18"/>
  <c r="AL3022" i="18" s="1"/>
  <c r="AK3032" i="18"/>
  <c r="AL3032" i="18" s="1"/>
  <c r="AK3041" i="18"/>
  <c r="AL3041" i="18" s="1"/>
  <c r="AK3050" i="18"/>
  <c r="AL3050" i="18" s="1"/>
  <c r="AK3059" i="18"/>
  <c r="AL3059" i="18" s="1"/>
  <c r="AK3068" i="18"/>
  <c r="AL3068" i="18" s="1"/>
  <c r="AK3077" i="18"/>
  <c r="AL3077" i="18" s="1"/>
  <c r="AK3086" i="18"/>
  <c r="AL3086" i="18" s="1"/>
  <c r="AK3096" i="18"/>
  <c r="AL3096" i="18" s="1"/>
  <c r="AK3105" i="18"/>
  <c r="AL3105" i="18" s="1"/>
  <c r="AK3114" i="18"/>
  <c r="AL3114" i="18" s="1"/>
  <c r="AK3123" i="18"/>
  <c r="AL3123" i="18" s="1"/>
  <c r="AK3132" i="18"/>
  <c r="AL3132" i="18" s="1"/>
  <c r="AK3141" i="18"/>
  <c r="AL3141" i="18" s="1"/>
  <c r="AK3150" i="18"/>
  <c r="AL3150" i="18" s="1"/>
  <c r="AK3160" i="18"/>
  <c r="AL3160" i="18" s="1"/>
  <c r="AK3169" i="18"/>
  <c r="AL3169" i="18" s="1"/>
  <c r="AK3178" i="18"/>
  <c r="AL3178" i="18" s="1"/>
  <c r="AK3187" i="18"/>
  <c r="AL3187" i="18" s="1"/>
  <c r="AK3196" i="18"/>
  <c r="AL3196" i="18" s="1"/>
  <c r="AK3205" i="18"/>
  <c r="AL3205" i="18" s="1"/>
  <c r="AK3214" i="18"/>
  <c r="AL3214" i="18" s="1"/>
  <c r="AK3224" i="18"/>
  <c r="AL3224" i="18" s="1"/>
  <c r="AK3232" i="18"/>
  <c r="AL3232" i="18" s="1"/>
  <c r="AK3240" i="18"/>
  <c r="AL3240" i="18" s="1"/>
  <c r="AK3248" i="18"/>
  <c r="AL3248" i="18" s="1"/>
  <c r="AK3256" i="18"/>
  <c r="AL3256" i="18" s="1"/>
  <c r="AK3264" i="18"/>
  <c r="AL3264" i="18" s="1"/>
  <c r="AK3272" i="18"/>
  <c r="AL3272" i="18" s="1"/>
  <c r="AK3280" i="18"/>
  <c r="AL3280" i="18" s="1"/>
  <c r="AK3288" i="18"/>
  <c r="AL3288" i="18" s="1"/>
  <c r="AK3296" i="18"/>
  <c r="AL3296" i="18" s="1"/>
  <c r="AK3304" i="18"/>
  <c r="AL3304" i="18" s="1"/>
  <c r="AK3312" i="18"/>
  <c r="AL3312" i="18" s="1"/>
  <c r="AK3320" i="18"/>
  <c r="AL3320" i="18" s="1"/>
  <c r="AK3328" i="18"/>
  <c r="AL3328" i="18" s="1"/>
  <c r="AK3336" i="18"/>
  <c r="AL3336" i="18" s="1"/>
  <c r="AK3344" i="18"/>
  <c r="AL3344" i="18" s="1"/>
  <c r="AK3352" i="18"/>
  <c r="AL3352" i="18" s="1"/>
  <c r="AK3360" i="18"/>
  <c r="AL3360" i="18" s="1"/>
  <c r="AK3368" i="18"/>
  <c r="AL3368" i="18" s="1"/>
  <c r="AK3376" i="18"/>
  <c r="AL3376" i="18" s="1"/>
  <c r="AK3384" i="18"/>
  <c r="AL3384" i="18" s="1"/>
  <c r="AK3392" i="18"/>
  <c r="AL3392" i="18" s="1"/>
  <c r="AK3400" i="18"/>
  <c r="AL3400" i="18" s="1"/>
  <c r="AK3408" i="18"/>
  <c r="AL3408" i="18" s="1"/>
  <c r="AK1897" i="18"/>
  <c r="AL1897" i="18" s="1"/>
  <c r="AK2357" i="18"/>
  <c r="AL2357" i="18" s="1"/>
  <c r="AK1865" i="18"/>
  <c r="AL1865" i="18" s="1"/>
  <c r="AK2569" i="18"/>
  <c r="AL2569" i="18" s="1"/>
  <c r="AK2275" i="18"/>
  <c r="AL2275" i="18" s="1"/>
  <c r="AK1620" i="18"/>
  <c r="AL1620" i="18" s="1"/>
  <c r="AK2758" i="18"/>
  <c r="AL2758" i="18" s="1"/>
  <c r="AK2693" i="18"/>
  <c r="AL2693" i="18" s="1"/>
  <c r="AK2562" i="18"/>
  <c r="AL2562" i="18" s="1"/>
  <c r="AK2225" i="18"/>
  <c r="AL2225" i="18" s="1"/>
  <c r="AK1564" i="18"/>
  <c r="AL1564" i="18" s="1"/>
  <c r="AK1322" i="18"/>
  <c r="AL1322" i="18" s="1"/>
  <c r="AK1650" i="18"/>
  <c r="AL1650" i="18" s="1"/>
  <c r="AK1842" i="18"/>
  <c r="AL1842" i="18" s="1"/>
  <c r="AK1931" i="18"/>
  <c r="AL1931" i="18" s="1"/>
  <c r="AK2009" i="18"/>
  <c r="AL2009" i="18" s="1"/>
  <c r="AK2085" i="18"/>
  <c r="AL2085" i="18" s="1"/>
  <c r="AK2162" i="18"/>
  <c r="AL2162" i="18" s="1"/>
  <c r="AK2236" i="18"/>
  <c r="AL2236" i="18" s="1"/>
  <c r="AK2313" i="18"/>
  <c r="AL2313" i="18" s="1"/>
  <c r="AK2387" i="18"/>
  <c r="AL2387" i="18" s="1"/>
  <c r="AK2434" i="18"/>
  <c r="AL2434" i="18" s="1"/>
  <c r="AK2477" i="18"/>
  <c r="AL2477" i="18" s="1"/>
  <c r="AK2520" i="18"/>
  <c r="AL2520" i="18" s="1"/>
  <c r="AK2552" i="18"/>
  <c r="AL2552" i="18" s="1"/>
  <c r="AK2573" i="18"/>
  <c r="AL2573" i="18" s="1"/>
  <c r="AK2594" i="18"/>
  <c r="AL2594" i="18" s="1"/>
  <c r="AK2616" i="18"/>
  <c r="AL2616" i="18" s="1"/>
  <c r="AK2637" i="18"/>
  <c r="AL2637" i="18" s="1"/>
  <c r="AK2658" i="18"/>
  <c r="AL2658" i="18" s="1"/>
  <c r="AK2680" i="18"/>
  <c r="AL2680" i="18" s="1"/>
  <c r="AK2696" i="18"/>
  <c r="AL2696" i="18" s="1"/>
  <c r="AK2706" i="18"/>
  <c r="AL2706" i="18" s="1"/>
  <c r="AK2717" i="18"/>
  <c r="AL2717" i="18" s="1"/>
  <c r="AK2728" i="18"/>
  <c r="AL2728" i="18" s="1"/>
  <c r="AK2738" i="18"/>
  <c r="AL2738" i="18" s="1"/>
  <c r="AK2748" i="18"/>
  <c r="AL2748" i="18" s="1"/>
  <c r="AK2756" i="18"/>
  <c r="AL2756" i="18" s="1"/>
  <c r="AK2764" i="18"/>
  <c r="AL2764" i="18" s="1"/>
  <c r="AK2772" i="18"/>
  <c r="AL2772" i="18" s="1"/>
  <c r="AK2780" i="18"/>
  <c r="AL2780" i="18" s="1"/>
  <c r="AK2788" i="18"/>
  <c r="AL2788" i="18" s="1"/>
  <c r="AK2796" i="18"/>
  <c r="AL2796" i="18" s="1"/>
  <c r="AK2804" i="18"/>
  <c r="AL2804" i="18" s="1"/>
  <c r="AK2812" i="18"/>
  <c r="AL2812" i="18" s="1"/>
  <c r="AK2820" i="18"/>
  <c r="AL2820" i="18" s="1"/>
  <c r="AK2828" i="18"/>
  <c r="AL2828" i="18" s="1"/>
  <c r="AK2836" i="18"/>
  <c r="AL2836" i="18" s="1"/>
  <c r="AK2844" i="18"/>
  <c r="AL2844" i="18" s="1"/>
  <c r="AK2852" i="18"/>
  <c r="AL2852" i="18" s="1"/>
  <c r="AK2860" i="18"/>
  <c r="AL2860" i="18" s="1"/>
  <c r="AK2868" i="18"/>
  <c r="AL2868" i="18" s="1"/>
  <c r="AK2876" i="18"/>
  <c r="AL2876" i="18" s="1"/>
  <c r="AK2884" i="18"/>
  <c r="AL2884" i="18" s="1"/>
  <c r="AK2892" i="18"/>
  <c r="AL2892" i="18" s="1"/>
  <c r="AK2900" i="18"/>
  <c r="AL2900" i="18" s="1"/>
  <c r="AK2908" i="18"/>
  <c r="AL2908" i="18" s="1"/>
  <c r="AK1362" i="18"/>
  <c r="AL1362" i="18" s="1"/>
  <c r="AK1682" i="18"/>
  <c r="AL1682" i="18" s="1"/>
  <c r="AK1849" i="18"/>
  <c r="AL1849" i="18" s="1"/>
  <c r="AK1939" i="18"/>
  <c r="AL1939" i="18" s="1"/>
  <c r="AK2017" i="18"/>
  <c r="AL2017" i="18" s="1"/>
  <c r="AK2091" i="18"/>
  <c r="AL2091" i="18" s="1"/>
  <c r="AK2165" i="18"/>
  <c r="AL2165" i="18" s="1"/>
  <c r="AK2245" i="18"/>
  <c r="AL2245" i="18" s="1"/>
  <c r="AK2321" i="18"/>
  <c r="AL2321" i="18" s="1"/>
  <c r="AK2391" i="18"/>
  <c r="AL2391" i="18" s="1"/>
  <c r="AK2439" i="18"/>
  <c r="AL2439" i="18" s="1"/>
  <c r="AK2481" i="18"/>
  <c r="AL2481" i="18" s="1"/>
  <c r="AK2523" i="18"/>
  <c r="AL2523" i="18" s="1"/>
  <c r="AK2555" i="18"/>
  <c r="AL2555" i="18" s="1"/>
  <c r="AK2577" i="18"/>
  <c r="AL2577" i="18" s="1"/>
  <c r="AK2599" i="18"/>
  <c r="AL2599" i="18" s="1"/>
  <c r="AK2619" i="18"/>
  <c r="AL2619" i="18" s="1"/>
  <c r="AK2641" i="18"/>
  <c r="AL2641" i="18" s="1"/>
  <c r="AK2663" i="18"/>
  <c r="AL2663" i="18" s="1"/>
  <c r="AK2683" i="18"/>
  <c r="AL2683" i="18" s="1"/>
  <c r="AK2697" i="18"/>
  <c r="AL2697" i="18" s="1"/>
  <c r="AK2707" i="18"/>
  <c r="AL2707" i="18" s="1"/>
  <c r="AK2719" i="18"/>
  <c r="AL2719" i="18" s="1"/>
  <c r="AK2729" i="18"/>
  <c r="AL2729" i="18" s="1"/>
  <c r="AK2739" i="18"/>
  <c r="AL2739" i="18" s="1"/>
  <c r="AK2749" i="18"/>
  <c r="AL2749" i="18" s="1"/>
  <c r="AK2757" i="18"/>
  <c r="AL2757" i="18" s="1"/>
  <c r="AK2765" i="18"/>
  <c r="AL2765" i="18" s="1"/>
  <c r="AK2773" i="18"/>
  <c r="AL2773" i="18" s="1"/>
  <c r="AK2781" i="18"/>
  <c r="AL2781" i="18" s="1"/>
  <c r="AK2789" i="18"/>
  <c r="AL2789" i="18" s="1"/>
  <c r="AK2797" i="18"/>
  <c r="AL2797" i="18" s="1"/>
  <c r="AK2805" i="18"/>
  <c r="AL2805" i="18" s="1"/>
  <c r="AK2813" i="18"/>
  <c r="AL2813" i="18" s="1"/>
  <c r="AK2821" i="18"/>
  <c r="AL2821" i="18" s="1"/>
  <c r="AK2829" i="18"/>
  <c r="AL2829" i="18" s="1"/>
  <c r="AK2837" i="18"/>
  <c r="AL2837" i="18" s="1"/>
  <c r="AK2845" i="18"/>
  <c r="AL2845" i="18" s="1"/>
  <c r="AK2853" i="18"/>
  <c r="AL2853" i="18" s="1"/>
  <c r="AK2861" i="18"/>
  <c r="AL2861" i="18" s="1"/>
  <c r="AK2869" i="18"/>
  <c r="AL2869" i="18" s="1"/>
  <c r="AK2877" i="18"/>
  <c r="AL2877" i="18" s="1"/>
  <c r="AK2885" i="18"/>
  <c r="AL2885" i="18" s="1"/>
  <c r="AK2893" i="18"/>
  <c r="AL2893" i="18" s="1"/>
  <c r="AK2901" i="18"/>
  <c r="AL2901" i="18" s="1"/>
  <c r="AK2909" i="18"/>
  <c r="AL2909" i="18" s="1"/>
  <c r="AK2917" i="18"/>
  <c r="AL2917" i="18" s="1"/>
  <c r="AK2925" i="18"/>
  <c r="AL2925" i="18" s="1"/>
  <c r="AK2933" i="18"/>
  <c r="AL2933" i="18" s="1"/>
  <c r="AK2941" i="18"/>
  <c r="AL2941" i="18" s="1"/>
  <c r="AK2949" i="18"/>
  <c r="AL2949" i="18" s="1"/>
  <c r="AK2957" i="18"/>
  <c r="AL2957" i="18" s="1"/>
  <c r="AK2965" i="18"/>
  <c r="AL2965" i="18" s="1"/>
  <c r="AK2973" i="18"/>
  <c r="AL2973" i="18" s="1"/>
  <c r="AK1437" i="18"/>
  <c r="AL1437" i="18" s="1"/>
  <c r="AK1780" i="18"/>
  <c r="AL1780" i="18" s="1"/>
  <c r="AK1869" i="18"/>
  <c r="AL1869" i="18" s="1"/>
  <c r="AK1961" i="18"/>
  <c r="AL1961" i="18" s="1"/>
  <c r="AK2035" i="18"/>
  <c r="AL2035" i="18" s="1"/>
  <c r="AK2109" i="18"/>
  <c r="AL2109" i="18" s="1"/>
  <c r="AK2187" i="18"/>
  <c r="AL2187" i="18" s="1"/>
  <c r="AK2261" i="18"/>
  <c r="AL2261" i="18" s="1"/>
  <c r="AK2337" i="18"/>
  <c r="AL2337" i="18" s="1"/>
  <c r="AK2407" i="18"/>
  <c r="AL2407" i="18" s="1"/>
  <c r="AK2449" i="18"/>
  <c r="AL2449" i="18" s="1"/>
  <c r="AK2491" i="18"/>
  <c r="AL2491" i="18" s="1"/>
  <c r="AK2535" i="18"/>
  <c r="AL2535" i="18" s="1"/>
  <c r="AK2561" i="18"/>
  <c r="AL2561" i="18" s="1"/>
  <c r="AK2583" i="18"/>
  <c r="AL2583" i="18" s="1"/>
  <c r="AK2603" i="18"/>
  <c r="AL2603" i="18" s="1"/>
  <c r="AK2625" i="18"/>
  <c r="AL2625" i="18" s="1"/>
  <c r="AK2647" i="18"/>
  <c r="AL2647" i="18" s="1"/>
  <c r="AK2667" i="18"/>
  <c r="AL2667" i="18" s="1"/>
  <c r="AK2689" i="18"/>
  <c r="AL2689" i="18" s="1"/>
  <c r="AK2699" i="18"/>
  <c r="AL2699" i="18" s="1"/>
  <c r="AK2711" i="18"/>
  <c r="AL2711" i="18" s="1"/>
  <c r="AK2721" i="18"/>
  <c r="AL2721" i="18" s="1"/>
  <c r="AK2731" i="18"/>
  <c r="AL2731" i="18" s="1"/>
  <c r="AK2743" i="18"/>
  <c r="AL2743" i="18" s="1"/>
  <c r="AK2751" i="18"/>
  <c r="AL2751" i="18" s="1"/>
  <c r="AK2759" i="18"/>
  <c r="AL2759" i="18" s="1"/>
  <c r="AK2767" i="18"/>
  <c r="AL2767" i="18" s="1"/>
  <c r="AK2775" i="18"/>
  <c r="AL2775" i="18" s="1"/>
  <c r="AK2783" i="18"/>
  <c r="AL2783" i="18" s="1"/>
  <c r="AK2791" i="18"/>
  <c r="AL2791" i="18" s="1"/>
  <c r="AK2799" i="18"/>
  <c r="AL2799" i="18" s="1"/>
  <c r="AK2807" i="18"/>
  <c r="AL2807" i="18" s="1"/>
  <c r="AK2815" i="18"/>
  <c r="AL2815" i="18" s="1"/>
  <c r="AK2823" i="18"/>
  <c r="AL2823" i="18" s="1"/>
  <c r="AK2831" i="18"/>
  <c r="AL2831" i="18" s="1"/>
  <c r="AK2839" i="18"/>
  <c r="AL2839" i="18" s="1"/>
  <c r="AK2847" i="18"/>
  <c r="AL2847" i="18" s="1"/>
  <c r="AK2855" i="18"/>
  <c r="AL2855" i="18" s="1"/>
  <c r="AK2863" i="18"/>
  <c r="AL2863" i="18" s="1"/>
  <c r="AK2871" i="18"/>
  <c r="AL2871" i="18" s="1"/>
  <c r="AK2879" i="18"/>
  <c r="AL2879" i="18" s="1"/>
  <c r="AK2887" i="18"/>
  <c r="AL2887" i="18" s="1"/>
  <c r="AK2895" i="18"/>
  <c r="AL2895" i="18" s="1"/>
  <c r="AK2903" i="18"/>
  <c r="AL2903" i="18" s="1"/>
  <c r="AK2911" i="18"/>
  <c r="AL2911" i="18" s="1"/>
  <c r="AK2919" i="18"/>
  <c r="AL2919" i="18" s="1"/>
  <c r="AK2927" i="18"/>
  <c r="AL2927" i="18" s="1"/>
  <c r="AK2935" i="18"/>
  <c r="AL2935" i="18" s="1"/>
  <c r="AK2943" i="18"/>
  <c r="AL2943" i="18" s="1"/>
  <c r="AK2951" i="18"/>
  <c r="AL2951" i="18" s="1"/>
  <c r="AK2959" i="18"/>
  <c r="AL2959" i="18" s="1"/>
  <c r="AK2967" i="18"/>
  <c r="AL2967" i="18" s="1"/>
  <c r="AK2975" i="18"/>
  <c r="AL2975" i="18" s="1"/>
  <c r="AK2983" i="18"/>
  <c r="AL2983" i="18" s="1"/>
  <c r="AK2991" i="18"/>
  <c r="AL2991" i="18" s="1"/>
  <c r="AK2999" i="18"/>
  <c r="AL2999" i="18" s="1"/>
  <c r="AK3007" i="18"/>
  <c r="AL3007" i="18" s="1"/>
  <c r="AK3015" i="18"/>
  <c r="AL3015" i="18" s="1"/>
  <c r="AK3023" i="18"/>
  <c r="AL3023" i="18" s="1"/>
  <c r="AK3031" i="18"/>
  <c r="AL3031" i="18" s="1"/>
  <c r="AK3039" i="18"/>
  <c r="AL3039" i="18" s="1"/>
  <c r="AK3047" i="18"/>
  <c r="AL3047" i="18" s="1"/>
  <c r="AK3055" i="18"/>
  <c r="AL3055" i="18" s="1"/>
  <c r="AK3063" i="18"/>
  <c r="AL3063" i="18" s="1"/>
  <c r="AK3071" i="18"/>
  <c r="AL3071" i="18" s="1"/>
  <c r="AK3079" i="18"/>
  <c r="AL3079" i="18" s="1"/>
  <c r="AK3087" i="18"/>
  <c r="AL3087" i="18" s="1"/>
  <c r="AK3095" i="18"/>
  <c r="AL3095" i="18" s="1"/>
  <c r="AK3103" i="18"/>
  <c r="AL3103" i="18" s="1"/>
  <c r="AK3111" i="18"/>
  <c r="AL3111" i="18" s="1"/>
  <c r="AK3119" i="18"/>
  <c r="AL3119" i="18" s="1"/>
  <c r="AK3127" i="18"/>
  <c r="AL3127" i="18" s="1"/>
  <c r="AK3135" i="18"/>
  <c r="AL3135" i="18" s="1"/>
  <c r="AK3143" i="18"/>
  <c r="AL3143" i="18" s="1"/>
  <c r="AK3151" i="18"/>
  <c r="AL3151" i="18" s="1"/>
  <c r="AK3159" i="18"/>
  <c r="AL3159" i="18" s="1"/>
  <c r="AK3167" i="18"/>
  <c r="AL3167" i="18" s="1"/>
  <c r="AK3175" i="18"/>
  <c r="AL3175" i="18" s="1"/>
  <c r="AK3183" i="18"/>
  <c r="AL3183" i="18" s="1"/>
  <c r="AK3191" i="18"/>
  <c r="AL3191" i="18" s="1"/>
  <c r="AK3199" i="18"/>
  <c r="AL3199" i="18" s="1"/>
  <c r="AK3207" i="18"/>
  <c r="AL3207" i="18" s="1"/>
  <c r="AK3215" i="18"/>
  <c r="AL3215" i="18" s="1"/>
  <c r="AK3223" i="18"/>
  <c r="AL3223" i="18" s="1"/>
  <c r="AK1022" i="18"/>
  <c r="AL1022" i="18" s="1"/>
  <c r="AK442" i="18"/>
  <c r="AK212" i="18"/>
  <c r="AK634" i="18"/>
  <c r="AK747" i="18"/>
  <c r="AK860" i="18"/>
  <c r="AK928" i="18"/>
  <c r="AK997" i="18"/>
  <c r="AK1054" i="18"/>
  <c r="AL1054" i="18" s="1"/>
  <c r="AK1096" i="18"/>
  <c r="AL1096" i="18" s="1"/>
  <c r="AK1150" i="18"/>
  <c r="AL1150" i="18" s="1"/>
  <c r="AK1206" i="18"/>
  <c r="AL1206" i="18" s="1"/>
  <c r="AK1248" i="18"/>
  <c r="AL1248" i="18" s="1"/>
  <c r="AK1301" i="18"/>
  <c r="AL1301" i="18" s="1"/>
  <c r="AK1347" i="18"/>
  <c r="AL1347" i="18" s="1"/>
  <c r="AK1379" i="18"/>
  <c r="AL1379" i="18" s="1"/>
  <c r="AK1418" i="18"/>
  <c r="AL1418" i="18" s="1"/>
  <c r="AK1461" i="18"/>
  <c r="AL1461" i="18" s="1"/>
  <c r="AK1492" i="18"/>
  <c r="AL1492" i="18" s="1"/>
  <c r="AK1522" i="18"/>
  <c r="AL1522" i="18" s="1"/>
  <c r="AK1554" i="18"/>
  <c r="AL1554" i="18" s="1"/>
  <c r="AK1578" i="18"/>
  <c r="AL1578" i="18" s="1"/>
  <c r="AK1607" i="18"/>
  <c r="AL1607" i="18" s="1"/>
  <c r="AK1639" i="18"/>
  <c r="AL1639" i="18" s="1"/>
  <c r="AK1663" i="18"/>
  <c r="AL1663" i="18" s="1"/>
  <c r="AK1692" i="18"/>
  <c r="AL1692" i="18" s="1"/>
  <c r="AK1724" i="18"/>
  <c r="AL1724" i="18" s="1"/>
  <c r="AK1747" i="18"/>
  <c r="AL1747" i="18" s="1"/>
  <c r="AK1769" i="18"/>
  <c r="AL1769" i="18" s="1"/>
  <c r="AK1793" i="18"/>
  <c r="AL1793" i="18" s="1"/>
  <c r="AK1813" i="18"/>
  <c r="AL1813" i="18" s="1"/>
  <c r="AK1835" i="18"/>
  <c r="AL1835" i="18" s="1"/>
  <c r="AK1863" i="18"/>
  <c r="AL1863" i="18" s="1"/>
  <c r="AK1884" i="18"/>
  <c r="AL1884" i="18" s="1"/>
  <c r="AK1906" i="18"/>
  <c r="AL1906" i="18" s="1"/>
  <c r="AK1930" i="18"/>
  <c r="AL1930" i="18" s="1"/>
  <c r="AK1949" i="18"/>
  <c r="AL1949" i="18" s="1"/>
  <c r="AK1969" i="18"/>
  <c r="AL1969" i="18" s="1"/>
  <c r="AK1989" i="18"/>
  <c r="AL1989" i="18" s="1"/>
  <c r="AK2005" i="18"/>
  <c r="AL2005" i="18" s="1"/>
  <c r="AK2025" i="18"/>
  <c r="AL2025" i="18" s="1"/>
  <c r="AK2045" i="18"/>
  <c r="AL2045" i="18" s="1"/>
  <c r="AK2065" i="18"/>
  <c r="AL2065" i="18" s="1"/>
  <c r="AK2081" i="18"/>
  <c r="AL2081" i="18" s="1"/>
  <c r="AK2101" i="18"/>
  <c r="AL2101" i="18" s="1"/>
  <c r="AK2121" i="18"/>
  <c r="AL2121" i="18" s="1"/>
  <c r="AK2139" i="18"/>
  <c r="AL2139" i="18" s="1"/>
  <c r="AK2161" i="18"/>
  <c r="AL2161" i="18" s="1"/>
  <c r="AK2177" i="18"/>
  <c r="AL2177" i="18" s="1"/>
  <c r="AK2195" i="18"/>
  <c r="AL2195" i="18" s="1"/>
  <c r="AK2217" i="18"/>
  <c r="AL2217" i="18" s="1"/>
  <c r="AK2235" i="18"/>
  <c r="AL2235" i="18" s="1"/>
  <c r="AK2251" i="18"/>
  <c r="AL2251" i="18" s="1"/>
  <c r="AK2273" i="18"/>
  <c r="AL2273" i="18" s="1"/>
  <c r="AK2291" i="18"/>
  <c r="AL2291" i="18" s="1"/>
  <c r="AK2309" i="18"/>
  <c r="AL2309" i="18" s="1"/>
  <c r="AK2331" i="18"/>
  <c r="AL2331" i="18" s="1"/>
  <c r="AK2347" i="18"/>
  <c r="AL2347" i="18" s="1"/>
  <c r="AK2365" i="18"/>
  <c r="AL2365" i="18" s="1"/>
  <c r="AK2386" i="18"/>
  <c r="AL2386" i="18" s="1"/>
  <c r="AK2401" i="18"/>
  <c r="AL2401" i="18" s="1"/>
  <c r="AK2411" i="18"/>
  <c r="AL2411" i="18" s="1"/>
  <c r="AK2423" i="18"/>
  <c r="AL2423" i="18" s="1"/>
  <c r="AK2433" i="18"/>
  <c r="AL2433" i="18" s="1"/>
  <c r="AK2443" i="18"/>
  <c r="AL2443" i="18" s="1"/>
  <c r="AK2455" i="18"/>
  <c r="AL2455" i="18" s="1"/>
  <c r="AK2465" i="18"/>
  <c r="AL2465" i="18" s="1"/>
  <c r="AK2475" i="18"/>
  <c r="AL2475" i="18" s="1"/>
  <c r="AK2487" i="18"/>
  <c r="AL2487" i="18" s="1"/>
  <c r="AK2497" i="18"/>
  <c r="AL2497" i="18" s="1"/>
  <c r="AK2507" i="18"/>
  <c r="AL2507" i="18" s="1"/>
  <c r="AK2519" i="18"/>
  <c r="AL2519" i="18" s="1"/>
  <c r="AK2529" i="18"/>
  <c r="AL2529" i="18" s="1"/>
  <c r="AK2539" i="18"/>
  <c r="AL2539" i="18" s="1"/>
  <c r="AK2551" i="18"/>
  <c r="AL2551" i="18" s="1"/>
  <c r="AK220" i="18"/>
  <c r="AK656" i="18"/>
  <c r="AK760" i="18"/>
  <c r="AK869" i="18"/>
  <c r="AK939" i="18"/>
  <c r="AK1001" i="18"/>
  <c r="AK1055" i="18"/>
  <c r="AL1055" i="18" s="1"/>
  <c r="AK1105" i="18"/>
  <c r="AL1105" i="18" s="1"/>
  <c r="AK1152" i="18"/>
  <c r="AL1152" i="18" s="1"/>
  <c r="AK1207" i="18"/>
  <c r="AL1207" i="18" s="1"/>
  <c r="AK1255" i="18"/>
  <c r="AL1255" i="18" s="1"/>
  <c r="AK1305" i="18"/>
  <c r="AL1305" i="18" s="1"/>
  <c r="AK1351" i="18"/>
  <c r="AL1351" i="18" s="1"/>
  <c r="AK1385" i="18"/>
  <c r="AL1385" i="18" s="1"/>
  <c r="AK1423" i="18"/>
  <c r="AL1423" i="18" s="1"/>
  <c r="AK1463" i="18"/>
  <c r="AL1463" i="18" s="1"/>
  <c r="AK1497" i="18"/>
  <c r="AL1497" i="18" s="1"/>
  <c r="AK1524" i="18"/>
  <c r="AL1524" i="18" s="1"/>
  <c r="AK1555" i="18"/>
  <c r="AL1555" i="18" s="1"/>
  <c r="AK1581" i="18"/>
  <c r="AL1581" i="18" s="1"/>
  <c r="AK1610" i="18"/>
  <c r="AL1610" i="18" s="1"/>
  <c r="AK1641" i="18"/>
  <c r="AL1641" i="18" s="1"/>
  <c r="AK1667" i="18"/>
  <c r="AL1667" i="18" s="1"/>
  <c r="AK1695" i="18"/>
  <c r="AL1695" i="18" s="1"/>
  <c r="AK1725" i="18"/>
  <c r="AL1725" i="18" s="1"/>
  <c r="AK1748" i="18"/>
  <c r="AL1748" i="18" s="1"/>
  <c r="AK1771" i="18"/>
  <c r="AL1771" i="18" s="1"/>
  <c r="AK228" i="18"/>
  <c r="AK675" i="18"/>
  <c r="AK787" i="18"/>
  <c r="AK872" i="18"/>
  <c r="AK950" i="18"/>
  <c r="AK1015" i="18"/>
  <c r="AL1015" i="18" s="1"/>
  <c r="AK1057" i="18"/>
  <c r="AL1057" i="18" s="1"/>
  <c r="AK1110" i="18"/>
  <c r="AL1110" i="18" s="1"/>
  <c r="AK1167" i="18"/>
  <c r="AL1167" i="18" s="1"/>
  <c r="AK1209" i="18"/>
  <c r="AL1209" i="18" s="1"/>
  <c r="AK1263" i="18"/>
  <c r="AL1263" i="18" s="1"/>
  <c r="AK1320" i="18"/>
  <c r="AL1320" i="18" s="1"/>
  <c r="AK1352" i="18"/>
  <c r="AL1352" i="18" s="1"/>
  <c r="AK1391" i="18"/>
  <c r="AL1391" i="18" s="1"/>
  <c r="AK1433" i="18"/>
  <c r="AL1433" i="18" s="1"/>
  <c r="AK1465" i="18"/>
  <c r="AL1465" i="18" s="1"/>
  <c r="AK1500" i="18"/>
  <c r="AL1500" i="18" s="1"/>
  <c r="AK1532" i="18"/>
  <c r="AL1532" i="18" s="1"/>
  <c r="AK1556" i="18"/>
  <c r="AL1556" i="18" s="1"/>
  <c r="AK1586" i="18"/>
  <c r="AL1586" i="18" s="1"/>
  <c r="AK1618" i="18"/>
  <c r="AL1618" i="18" s="1"/>
  <c r="AK1642" i="18"/>
  <c r="AL1642" i="18" s="1"/>
  <c r="AK1671" i="18"/>
  <c r="AL1671" i="18" s="1"/>
  <c r="AK1703" i="18"/>
  <c r="AL1703" i="18" s="1"/>
  <c r="AK1727" i="18"/>
  <c r="AL1727" i="18" s="1"/>
  <c r="AK1749" i="18"/>
  <c r="AL1749" i="18" s="1"/>
  <c r="AK1778" i="18"/>
  <c r="AL1778" i="18" s="1"/>
  <c r="AK1799" i="18"/>
  <c r="AL1799" i="18" s="1"/>
  <c r="AK1820" i="18"/>
  <c r="AL1820" i="18" s="1"/>
  <c r="AK1844" i="18"/>
  <c r="AL1844" i="18" s="1"/>
  <c r="AK1866" i="18"/>
  <c r="AL1866" i="18" s="1"/>
  <c r="AK1887" i="18"/>
  <c r="AL1887" i="18" s="1"/>
  <c r="AK1913" i="18"/>
  <c r="AL1913" i="18" s="1"/>
  <c r="AK1933" i="18"/>
  <c r="AL1933" i="18" s="1"/>
  <c r="AK1953" i="18"/>
  <c r="AL1953" i="18" s="1"/>
  <c r="AK1973" i="18"/>
  <c r="AL1973" i="18" s="1"/>
  <c r="AK1993" i="18"/>
  <c r="AL1993" i="18" s="1"/>
  <c r="AK2011" i="18"/>
  <c r="AL2011" i="18" s="1"/>
  <c r="AK2033" i="18"/>
  <c r="AL2033" i="18" s="1"/>
  <c r="AK2049" i="18"/>
  <c r="AL2049" i="18" s="1"/>
  <c r="AK2067" i="18"/>
  <c r="AL2067" i="18" s="1"/>
  <c r="AK2089" i="18"/>
  <c r="AL2089" i="18" s="1"/>
  <c r="AK2107" i="18"/>
  <c r="AL2107" i="18" s="1"/>
  <c r="AK2123" i="18"/>
  <c r="AL2123" i="18" s="1"/>
  <c r="AK2145" i="18"/>
  <c r="AL2145" i="18" s="1"/>
  <c r="AK2163" i="18"/>
  <c r="AL2163" i="18" s="1"/>
  <c r="AK2181" i="18"/>
  <c r="AL2181" i="18" s="1"/>
  <c r="AK2203" i="18"/>
  <c r="AL2203" i="18" s="1"/>
  <c r="AK2219" i="18"/>
  <c r="AL2219" i="18" s="1"/>
  <c r="AK2237" i="18"/>
  <c r="AL2237" i="18" s="1"/>
  <c r="AK2259" i="18"/>
  <c r="AL2259" i="18" s="1"/>
  <c r="AK2277" i="18"/>
  <c r="AL2277" i="18" s="1"/>
  <c r="AK2293" i="18"/>
  <c r="AL2293" i="18" s="1"/>
  <c r="AK2315" i="18"/>
  <c r="AL2315" i="18" s="1"/>
  <c r="AK2333" i="18"/>
  <c r="AL2333" i="18" s="1"/>
  <c r="AK2353" i="18"/>
  <c r="AL2353" i="18" s="1"/>
  <c r="AK2373" i="18"/>
  <c r="AL2373" i="18" s="1"/>
  <c r="AK2388" i="18"/>
  <c r="AL2388" i="18" s="1"/>
  <c r="AK2403" i="18"/>
  <c r="AL2403" i="18" s="1"/>
  <c r="AK2415" i="18"/>
  <c r="AL2415" i="18" s="1"/>
  <c r="AK2425" i="18"/>
  <c r="AL2425" i="18" s="1"/>
  <c r="AK2435" i="18"/>
  <c r="AL2435" i="18" s="1"/>
  <c r="AK2447" i="18"/>
  <c r="AL2447" i="18" s="1"/>
  <c r="AK2457" i="18"/>
  <c r="AL2457" i="18" s="1"/>
  <c r="AK2467" i="18"/>
  <c r="AL2467" i="18" s="1"/>
  <c r="AK2479" i="18"/>
  <c r="AL2479" i="18" s="1"/>
  <c r="AK2489" i="18"/>
  <c r="AL2489" i="18" s="1"/>
  <c r="AK2499" i="18"/>
  <c r="AL2499" i="18" s="1"/>
  <c r="AK2511" i="18"/>
  <c r="AL2511" i="18" s="1"/>
  <c r="AK2521" i="18"/>
  <c r="AL2521" i="18" s="1"/>
  <c r="AK2531" i="18"/>
  <c r="AL2531" i="18" s="1"/>
  <c r="AK2543" i="18"/>
  <c r="AL2543" i="18" s="1"/>
  <c r="AK2553" i="18"/>
  <c r="AL2553" i="18" s="1"/>
  <c r="AK2563" i="18"/>
  <c r="AL2563" i="18" s="1"/>
  <c r="AK2575" i="18"/>
  <c r="AL2575" i="18" s="1"/>
  <c r="AK2585" i="18"/>
  <c r="AL2585" i="18" s="1"/>
  <c r="AK2595" i="18"/>
  <c r="AL2595" i="18" s="1"/>
  <c r="AK2607" i="18"/>
  <c r="AL2607" i="18" s="1"/>
  <c r="AK2617" i="18"/>
  <c r="AL2617" i="18" s="1"/>
  <c r="AK2627" i="18"/>
  <c r="AL2627" i="18" s="1"/>
  <c r="AK2639" i="18"/>
  <c r="AL2639" i="18" s="1"/>
  <c r="AK2649" i="18"/>
  <c r="AL2649" i="18" s="1"/>
  <c r="AK2659" i="18"/>
  <c r="AL2659" i="18" s="1"/>
  <c r="AK2671" i="18"/>
  <c r="AL2671" i="18" s="1"/>
  <c r="AK2681" i="18"/>
  <c r="AL2681" i="18" s="1"/>
  <c r="AK356" i="18"/>
  <c r="AK677" i="18"/>
  <c r="AK789" i="18"/>
  <c r="AK881" i="18"/>
  <c r="AK959" i="18"/>
  <c r="AK1021" i="18"/>
  <c r="AL1021" i="18" s="1"/>
  <c r="AK1065" i="18"/>
  <c r="AL1065" i="18" s="1"/>
  <c r="AK1117" i="18"/>
  <c r="AL1117" i="18" s="1"/>
  <c r="AK1169" i="18"/>
  <c r="AL1169" i="18" s="1"/>
  <c r="AK1217" i="18"/>
  <c r="AL1217" i="18" s="1"/>
  <c r="AK1267" i="18"/>
  <c r="AL1267" i="18" s="1"/>
  <c r="AK1321" i="18"/>
  <c r="AL1321" i="18" s="1"/>
  <c r="AK1355" i="18"/>
  <c r="AL1355" i="18" s="1"/>
  <c r="AK1394" i="18"/>
  <c r="AL1394" i="18" s="1"/>
  <c r="AK1435" i="18"/>
  <c r="AL1435" i="18" s="1"/>
  <c r="AK1471" i="18"/>
  <c r="AL1471" i="18" s="1"/>
  <c r="AK1503" i="18"/>
  <c r="AL1503" i="18" s="1"/>
  <c r="AK1533" i="18"/>
  <c r="AL1533" i="18" s="1"/>
  <c r="AK1561" i="18"/>
  <c r="AL1561" i="18" s="1"/>
  <c r="AK1588" i="18"/>
  <c r="AL1588" i="18" s="1"/>
  <c r="AK1619" i="18"/>
  <c r="AL1619" i="18" s="1"/>
  <c r="AK1645" i="18"/>
  <c r="AL1645" i="18" s="1"/>
  <c r="AK1674" i="18"/>
  <c r="AL1674" i="18" s="1"/>
  <c r="AK1705" i="18"/>
  <c r="AL1705" i="18" s="1"/>
  <c r="AK1731" i="18"/>
  <c r="AL1731" i="18" s="1"/>
  <c r="AK1756" i="18"/>
  <c r="AL1756" i="18" s="1"/>
  <c r="AK1779" i="18"/>
  <c r="AL1779" i="18" s="1"/>
  <c r="AK1801" i="18"/>
  <c r="AL1801" i="18" s="1"/>
  <c r="AK1823" i="18"/>
  <c r="AL1823" i="18" s="1"/>
  <c r="AK1845" i="18"/>
  <c r="AL1845" i="18" s="1"/>
  <c r="AK1867" i="18"/>
  <c r="AL1867" i="18" s="1"/>
  <c r="AK1891" i="18"/>
  <c r="AL1891" i="18" s="1"/>
  <c r="AK1916" i="18"/>
  <c r="AL1916" i="18" s="1"/>
  <c r="AK1938" i="18"/>
  <c r="AL1938" i="18" s="1"/>
  <c r="AK1957" i="18"/>
  <c r="AL1957" i="18" s="1"/>
  <c r="AK1977" i="18"/>
  <c r="AL1977" i="18" s="1"/>
  <c r="AK1994" i="18"/>
  <c r="AL1994" i="18" s="1"/>
  <c r="AK2013" i="18"/>
  <c r="AL2013" i="18" s="1"/>
  <c r="AK2034" i="18"/>
  <c r="AL2034" i="18" s="1"/>
  <c r="AK2051" i="18"/>
  <c r="AL2051" i="18" s="1"/>
  <c r="AK2069" i="18"/>
  <c r="AL2069" i="18" s="1"/>
  <c r="AK2090" i="18"/>
  <c r="AL2090" i="18" s="1"/>
  <c r="AK2108" i="18"/>
  <c r="AL2108" i="18" s="1"/>
  <c r="AK2129" i="18"/>
  <c r="AL2129" i="18" s="1"/>
  <c r="AK2147" i="18"/>
  <c r="AL2147" i="18" s="1"/>
  <c r="AK2164" i="18"/>
  <c r="AL2164" i="18" s="1"/>
  <c r="AK2185" i="18"/>
  <c r="AL2185" i="18" s="1"/>
  <c r="AK2204" i="18"/>
  <c r="AL2204" i="18" s="1"/>
  <c r="AK2221" i="18"/>
  <c r="AL2221" i="18" s="1"/>
  <c r="AK2241" i="18"/>
  <c r="AL2241" i="18" s="1"/>
  <c r="AK2260" i="18"/>
  <c r="AL2260" i="18" s="1"/>
  <c r="AK2279" i="18"/>
  <c r="AL2279" i="18" s="1"/>
  <c r="AK2299" i="18"/>
  <c r="AL2299" i="18" s="1"/>
  <c r="AK2317" i="18"/>
  <c r="AL2317" i="18" s="1"/>
  <c r="AK2335" i="18"/>
  <c r="AL2335" i="18" s="1"/>
  <c r="AK2355" i="18"/>
  <c r="AL2355" i="18" s="1"/>
  <c r="AK2375" i="18"/>
  <c r="AL2375" i="18" s="1"/>
  <c r="AK2389" i="18"/>
  <c r="AL2389" i="18" s="1"/>
  <c r="AK2405" i="18"/>
  <c r="AL2405" i="18" s="1"/>
  <c r="AK2416" i="18"/>
  <c r="AL2416" i="18" s="1"/>
  <c r="AK2426" i="18"/>
  <c r="AL2426" i="18" s="1"/>
  <c r="AK2437" i="18"/>
  <c r="AL2437" i="18" s="1"/>
  <c r="AK2448" i="18"/>
  <c r="AL2448" i="18" s="1"/>
  <c r="AK2458" i="18"/>
  <c r="AL2458" i="18" s="1"/>
  <c r="AK2469" i="18"/>
  <c r="AL2469" i="18" s="1"/>
  <c r="AK2480" i="18"/>
  <c r="AL2480" i="18" s="1"/>
  <c r="AK2490" i="18"/>
  <c r="AL2490" i="18" s="1"/>
  <c r="AK2501" i="18"/>
  <c r="AL2501" i="18" s="1"/>
  <c r="AK2512" i="18"/>
  <c r="AL2512" i="18" s="1"/>
  <c r="AK2522" i="18"/>
  <c r="AL2522" i="18" s="1"/>
  <c r="AK2533" i="18"/>
  <c r="AL2533" i="18" s="1"/>
  <c r="AK2544" i="18"/>
  <c r="AL2544" i="18" s="1"/>
  <c r="AK2554" i="18"/>
  <c r="AL2554" i="18" s="1"/>
  <c r="AK2565" i="18"/>
  <c r="AL2565" i="18" s="1"/>
  <c r="AK2576" i="18"/>
  <c r="AL2576" i="18" s="1"/>
  <c r="AK2586" i="18"/>
  <c r="AL2586" i="18" s="1"/>
  <c r="AK2597" i="18"/>
  <c r="AL2597" i="18" s="1"/>
  <c r="AK2608" i="18"/>
  <c r="AL2608" i="18" s="1"/>
  <c r="AK2618" i="18"/>
  <c r="AL2618" i="18" s="1"/>
  <c r="AK2629" i="18"/>
  <c r="AL2629" i="18" s="1"/>
  <c r="AK2640" i="18"/>
  <c r="AL2640" i="18" s="1"/>
  <c r="AK2650" i="18"/>
  <c r="AL2650" i="18" s="1"/>
  <c r="AK2661" i="18"/>
  <c r="AL2661" i="18" s="1"/>
  <c r="AK2672" i="18"/>
  <c r="AL2672" i="18" s="1"/>
  <c r="AK2682" i="18"/>
  <c r="AL2682" i="18" s="1"/>
  <c r="AK463" i="18"/>
  <c r="AK712" i="18"/>
  <c r="AK813" i="18"/>
  <c r="AK897" i="18"/>
  <c r="AK981" i="18"/>
  <c r="AK1025" i="18"/>
  <c r="AL1025" i="18" s="1"/>
  <c r="AK1078" i="18"/>
  <c r="AL1078" i="18" s="1"/>
  <c r="AK1133" i="18"/>
  <c r="AL1133" i="18" s="1"/>
  <c r="AK1181" i="18"/>
  <c r="AL1181" i="18" s="1"/>
  <c r="AK1229" i="18"/>
  <c r="AL1229" i="18" s="1"/>
  <c r="AK1281" i="18"/>
  <c r="AL1281" i="18" s="1"/>
  <c r="AK1329" i="18"/>
  <c r="AL1329" i="18" s="1"/>
  <c r="AK1365" i="18"/>
  <c r="AL1365" i="18" s="1"/>
  <c r="AK1407" i="18"/>
  <c r="AL1407" i="18" s="1"/>
  <c r="AK1441" i="18"/>
  <c r="AL1441" i="18" s="1"/>
  <c r="AK1480" i="18"/>
  <c r="AL1480" i="18" s="1"/>
  <c r="AK1513" i="18"/>
  <c r="AL1513" i="18" s="1"/>
  <c r="AK1539" i="18"/>
  <c r="AL1539" i="18" s="1"/>
  <c r="AK1567" i="18"/>
  <c r="AL1567" i="18" s="1"/>
  <c r="AK1597" i="18"/>
  <c r="AL1597" i="18" s="1"/>
  <c r="AK1625" i="18"/>
  <c r="AL1625" i="18" s="1"/>
  <c r="AK1652" i="18"/>
  <c r="AL1652" i="18" s="1"/>
  <c r="AK1683" i="18"/>
  <c r="AL1683" i="18" s="1"/>
  <c r="AK1709" i="18"/>
  <c r="AL1709" i="18" s="1"/>
  <c r="AK1738" i="18"/>
  <c r="AL1738" i="18" s="1"/>
  <c r="AK1761" i="18"/>
  <c r="AL1761" i="18" s="1"/>
  <c r="AK1781" i="18"/>
  <c r="AL1781" i="18" s="1"/>
  <c r="AK1805" i="18"/>
  <c r="AL1805" i="18" s="1"/>
  <c r="AK1831" i="18"/>
  <c r="AL1831" i="18" s="1"/>
  <c r="AK1852" i="18"/>
  <c r="AL1852" i="18" s="1"/>
  <c r="AK1875" i="18"/>
  <c r="AL1875" i="18" s="1"/>
  <c r="AK1898" i="18"/>
  <c r="AL1898" i="18" s="1"/>
  <c r="AK1919" i="18"/>
  <c r="AL1919" i="18" s="1"/>
  <c r="AK1941" i="18"/>
  <c r="AL1941" i="18" s="1"/>
  <c r="AK1962" i="18"/>
  <c r="AL1962" i="18" s="1"/>
  <c r="AK1980" i="18"/>
  <c r="AL1980" i="18" s="1"/>
  <c r="AK2001" i="18"/>
  <c r="AL2001" i="18" s="1"/>
  <c r="AK2019" i="18"/>
  <c r="AL2019" i="18" s="1"/>
  <c r="AK2036" i="18"/>
  <c r="AL2036" i="18" s="1"/>
  <c r="AK2057" i="18"/>
  <c r="AL2057" i="18" s="1"/>
  <c r="AK2076" i="18"/>
  <c r="AL2076" i="18" s="1"/>
  <c r="AK2093" i="18"/>
  <c r="AL2093" i="18" s="1"/>
  <c r="AK2113" i="18"/>
  <c r="AL2113" i="18" s="1"/>
  <c r="AK2132" i="18"/>
  <c r="AL2132" i="18" s="1"/>
  <c r="AK2151" i="18"/>
  <c r="AL2151" i="18" s="1"/>
  <c r="AK2171" i="18"/>
  <c r="AL2171" i="18" s="1"/>
  <c r="AK2189" i="18"/>
  <c r="AL2189" i="18" s="1"/>
  <c r="AK2207" i="18"/>
  <c r="AL2207" i="18" s="1"/>
  <c r="AK2227" i="18"/>
  <c r="AL2227" i="18" s="1"/>
  <c r="AK2247" i="18"/>
  <c r="AL2247" i="18" s="1"/>
  <c r="AK2265" i="18"/>
  <c r="AL2265" i="18" s="1"/>
  <c r="AK2283" i="18"/>
  <c r="AL2283" i="18" s="1"/>
  <c r="AK2303" i="18"/>
  <c r="AL2303" i="18" s="1"/>
  <c r="AK2322" i="18"/>
  <c r="AL2322" i="18" s="1"/>
  <c r="AK2341" i="18"/>
  <c r="AL2341" i="18" s="1"/>
  <c r="AK2361" i="18"/>
  <c r="AL2361" i="18" s="1"/>
  <c r="AK2378" i="18"/>
  <c r="AL2378" i="18" s="1"/>
  <c r="AK2395" i="18"/>
  <c r="AL2395" i="18" s="1"/>
  <c r="AK2408" i="18"/>
  <c r="AL2408" i="18" s="1"/>
  <c r="AK2418" i="18"/>
  <c r="AL2418" i="18" s="1"/>
  <c r="AK2429" i="18"/>
  <c r="AL2429" i="18" s="1"/>
  <c r="AK2440" i="18"/>
  <c r="AL2440" i="18" s="1"/>
  <c r="AK2450" i="18"/>
  <c r="AL2450" i="18" s="1"/>
  <c r="AK2461" i="18"/>
  <c r="AL2461" i="18" s="1"/>
  <c r="AK2472" i="18"/>
  <c r="AL2472" i="18" s="1"/>
  <c r="AK2482" i="18"/>
  <c r="AL2482" i="18" s="1"/>
  <c r="AK2493" i="18"/>
  <c r="AL2493" i="18" s="1"/>
  <c r="AK2504" i="18"/>
  <c r="AL2504" i="18" s="1"/>
  <c r="AK2514" i="18"/>
  <c r="AL2514" i="18" s="1"/>
  <c r="AK2525" i="18"/>
  <c r="AL2525" i="18" s="1"/>
  <c r="AK2536" i="18"/>
  <c r="AL2536" i="18" s="1"/>
  <c r="AK2546" i="18"/>
  <c r="AL2546" i="18" s="1"/>
  <c r="AK2557" i="18"/>
  <c r="AL2557" i="18" s="1"/>
  <c r="AK2568" i="18"/>
  <c r="AL2568" i="18" s="1"/>
  <c r="AK2578" i="18"/>
  <c r="AL2578" i="18" s="1"/>
  <c r="AK2589" i="18"/>
  <c r="AL2589" i="18" s="1"/>
  <c r="AK2600" i="18"/>
  <c r="AL2600" i="18" s="1"/>
  <c r="AK2610" i="18"/>
  <c r="AL2610" i="18" s="1"/>
  <c r="AK2621" i="18"/>
  <c r="AL2621" i="18" s="1"/>
  <c r="AK2632" i="18"/>
  <c r="AL2632" i="18" s="1"/>
  <c r="AK2642" i="18"/>
  <c r="AL2642" i="18" s="1"/>
  <c r="AK2653" i="18"/>
  <c r="AL2653" i="18" s="1"/>
  <c r="AK2664" i="18"/>
  <c r="AL2664" i="18" s="1"/>
  <c r="AK2674" i="18"/>
  <c r="AL2674" i="18" s="1"/>
  <c r="AK2685" i="18"/>
  <c r="AL2685" i="18" s="1"/>
  <c r="AK602" i="18"/>
  <c r="AK718" i="18"/>
  <c r="AK819" i="18"/>
  <c r="AK919" i="18"/>
  <c r="AK982" i="18"/>
  <c r="AK1035" i="18"/>
  <c r="AL1035" i="18" s="1"/>
  <c r="AK1093" i="18"/>
  <c r="AL1093" i="18" s="1"/>
  <c r="AK1135" i="18"/>
  <c r="AL1135" i="18" s="1"/>
  <c r="AK1185" i="18"/>
  <c r="AL1185" i="18" s="1"/>
  <c r="AK1245" i="18"/>
  <c r="AL1245" i="18" s="1"/>
  <c r="AK1287" i="18"/>
  <c r="AL1287" i="18" s="1"/>
  <c r="AK1333" i="18"/>
  <c r="AL1333" i="18" s="1"/>
  <c r="AK1376" i="18"/>
  <c r="AL1376" i="18" s="1"/>
  <c r="AK1408" i="18"/>
  <c r="AL1408" i="18" s="1"/>
  <c r="AK1448" i="18"/>
  <c r="AL1448" i="18" s="1"/>
  <c r="AK1490" i="18"/>
  <c r="AL1490" i="18" s="1"/>
  <c r="AK1514" i="18"/>
  <c r="AL1514" i="18" s="1"/>
  <c r="AK1543" i="18"/>
  <c r="AL1543" i="18" s="1"/>
  <c r="AK1575" i="18"/>
  <c r="AL1575" i="18" s="1"/>
  <c r="AK1599" i="18"/>
  <c r="AL1599" i="18" s="1"/>
  <c r="AK1628" i="18"/>
  <c r="AL1628" i="18" s="1"/>
  <c r="AK1660" i="18"/>
  <c r="AL1660" i="18" s="1"/>
  <c r="AK1684" i="18"/>
  <c r="AL1684" i="18" s="1"/>
  <c r="AK1714" i="18"/>
  <c r="AL1714" i="18" s="1"/>
  <c r="AK1741" i="18"/>
  <c r="AL1741" i="18" s="1"/>
  <c r="AK1763" i="18"/>
  <c r="AL1763" i="18" s="1"/>
  <c r="AK1785" i="18"/>
  <c r="AL1785" i="18" s="1"/>
  <c r="AK1811" i="18"/>
  <c r="AL1811" i="18" s="1"/>
  <c r="AK1833" i="18"/>
  <c r="AL1833" i="18" s="1"/>
  <c r="AK1853" i="18"/>
  <c r="AL1853" i="18" s="1"/>
  <c r="AK1877" i="18"/>
  <c r="AL1877" i="18" s="1"/>
  <c r="AK1899" i="18"/>
  <c r="AL1899" i="18" s="1"/>
  <c r="AK1921" i="18"/>
  <c r="AL1921" i="18" s="1"/>
  <c r="AK1947" i="18"/>
  <c r="AL1947" i="18" s="1"/>
  <c r="AK1963" i="18"/>
  <c r="AL1963" i="18" s="1"/>
  <c r="AK1981" i="18"/>
  <c r="AL1981" i="18" s="1"/>
  <c r="AK2003" i="18"/>
  <c r="AL2003" i="18" s="1"/>
  <c r="AK2021" i="18"/>
  <c r="AL2021" i="18" s="1"/>
  <c r="AK2037" i="18"/>
  <c r="AL2037" i="18" s="1"/>
  <c r="AK2059" i="18"/>
  <c r="AL2059" i="18" s="1"/>
  <c r="AK2077" i="18"/>
  <c r="AL2077" i="18" s="1"/>
  <c r="AK2097" i="18"/>
  <c r="AL2097" i="18" s="1"/>
  <c r="AK2117" i="18"/>
  <c r="AL2117" i="18" s="1"/>
  <c r="AK2133" i="18"/>
  <c r="AL2133" i="18" s="1"/>
  <c r="AK2153" i="18"/>
  <c r="AL2153" i="18" s="1"/>
  <c r="AK2173" i="18"/>
  <c r="AL2173" i="18" s="1"/>
  <c r="AK2193" i="18"/>
  <c r="AL2193" i="18" s="1"/>
  <c r="AK2209" i="18"/>
  <c r="AL2209" i="18" s="1"/>
  <c r="AK2229" i="18"/>
  <c r="AL2229" i="18" s="1"/>
  <c r="AK2249" i="18"/>
  <c r="AL2249" i="18" s="1"/>
  <c r="AK2267" i="18"/>
  <c r="AL2267" i="18" s="1"/>
  <c r="AK2289" i="18"/>
  <c r="AL2289" i="18" s="1"/>
  <c r="AK2305" i="18"/>
  <c r="AL2305" i="18" s="1"/>
  <c r="AK2323" i="18"/>
  <c r="AL2323" i="18" s="1"/>
  <c r="AK2345" i="18"/>
  <c r="AL2345" i="18" s="1"/>
  <c r="AK2363" i="18"/>
  <c r="AL2363" i="18" s="1"/>
  <c r="AK2379" i="18"/>
  <c r="AL2379" i="18" s="1"/>
  <c r="AK2397" i="18"/>
  <c r="AL2397" i="18" s="1"/>
  <c r="AK2409" i="18"/>
  <c r="AL2409" i="18" s="1"/>
  <c r="AK2419" i="18"/>
  <c r="AL2419" i="18" s="1"/>
  <c r="AK2431" i="18"/>
  <c r="AL2431" i="18" s="1"/>
  <c r="AK2441" i="18"/>
  <c r="AL2441" i="18" s="1"/>
  <c r="AK2451" i="18"/>
  <c r="AL2451" i="18" s="1"/>
  <c r="AK2463" i="18"/>
  <c r="AL2463" i="18" s="1"/>
  <c r="AK2473" i="18"/>
  <c r="AL2473" i="18" s="1"/>
  <c r="AK2483" i="18"/>
  <c r="AL2483" i="18" s="1"/>
  <c r="AK2495" i="18"/>
  <c r="AL2495" i="18" s="1"/>
  <c r="AK2505" i="18"/>
  <c r="AL2505" i="18" s="1"/>
  <c r="AK2515" i="18"/>
  <c r="AL2515" i="18" s="1"/>
  <c r="AK2527" i="18"/>
  <c r="AL2527" i="18" s="1"/>
  <c r="AK628" i="18"/>
  <c r="AK732" i="18"/>
  <c r="AK832" i="18"/>
  <c r="AK925" i="18"/>
  <c r="AK991" i="18"/>
  <c r="AK1039" i="18"/>
  <c r="AL1039" i="18" s="1"/>
  <c r="AK1095" i="18"/>
  <c r="AL1095" i="18" s="1"/>
  <c r="AK1141" i="18"/>
  <c r="AL1141" i="18" s="1"/>
  <c r="AK1192" i="18"/>
  <c r="AL1192" i="18" s="1"/>
  <c r="AK1247" i="18"/>
  <c r="AL1247" i="18" s="1"/>
  <c r="AK1293" i="18"/>
  <c r="AL1293" i="18" s="1"/>
  <c r="AK1337" i="18"/>
  <c r="AL1337" i="18" s="1"/>
  <c r="AK1377" i="18"/>
  <c r="AL1377" i="18" s="1"/>
  <c r="AK1415" i="18"/>
  <c r="AL1415" i="18" s="1"/>
  <c r="AK1450" i="18"/>
  <c r="AL1450" i="18" s="1"/>
  <c r="AK1491" i="18"/>
  <c r="AL1491" i="18" s="1"/>
  <c r="AK1517" i="18"/>
  <c r="AL1517" i="18" s="1"/>
  <c r="AK1546" i="18"/>
  <c r="AL1546" i="18" s="1"/>
  <c r="AK1577" i="18"/>
  <c r="AL1577" i="18" s="1"/>
  <c r="AK1603" i="18"/>
  <c r="AL1603" i="18" s="1"/>
  <c r="AK1631" i="18"/>
  <c r="AL1631" i="18" s="1"/>
  <c r="AK1661" i="18"/>
  <c r="AL1661" i="18" s="1"/>
  <c r="AK1689" i="18"/>
  <c r="AL1689" i="18" s="1"/>
  <c r="AK1716" i="18"/>
  <c r="AL1716" i="18" s="1"/>
  <c r="AK1746" i="18"/>
  <c r="AL1746" i="18" s="1"/>
  <c r="AK1767" i="18"/>
  <c r="AL1767" i="18" s="1"/>
  <c r="AK1789" i="18"/>
  <c r="AL1789" i="18" s="1"/>
  <c r="AK1812" i="18"/>
  <c r="AL1812" i="18" s="1"/>
  <c r="AK1834" i="18"/>
  <c r="AL1834" i="18" s="1"/>
  <c r="AK1857" i="18"/>
  <c r="AL1857" i="18" s="1"/>
  <c r="AK1881" i="18"/>
  <c r="AL1881" i="18" s="1"/>
  <c r="AK1901" i="18"/>
  <c r="AL1901" i="18" s="1"/>
  <c r="AK1927" i="18"/>
  <c r="AL1927" i="18" s="1"/>
  <c r="AK1948" i="18"/>
  <c r="AL1948" i="18" s="1"/>
  <c r="AK1965" i="18"/>
  <c r="AL1965" i="18" s="1"/>
  <c r="AK1985" i="18"/>
  <c r="AL1985" i="18" s="1"/>
  <c r="AK2004" i="18"/>
  <c r="AL2004" i="18" s="1"/>
  <c r="AK2023" i="18"/>
  <c r="AL2023" i="18" s="1"/>
  <c r="AK2043" i="18"/>
  <c r="AL2043" i="18" s="1"/>
  <c r="AK2061" i="18"/>
  <c r="AL2061" i="18" s="1"/>
  <c r="AK2079" i="18"/>
  <c r="AL2079" i="18" s="1"/>
  <c r="AK2099" i="18"/>
  <c r="AL2099" i="18" s="1"/>
  <c r="AK2119" i="18"/>
  <c r="AL2119" i="18" s="1"/>
  <c r="AK2137" i="18"/>
  <c r="AL2137" i="18" s="1"/>
  <c r="AK2155" i="18"/>
  <c r="AL2155" i="18" s="1"/>
  <c r="AK2175" i="18"/>
  <c r="AL2175" i="18" s="1"/>
  <c r="AK2194" i="18"/>
  <c r="AL2194" i="18" s="1"/>
  <c r="AK2213" i="18"/>
  <c r="AL2213" i="18" s="1"/>
  <c r="AK2233" i="18"/>
  <c r="AL2233" i="18" s="1"/>
  <c r="AK2250" i="18"/>
  <c r="AL2250" i="18" s="1"/>
  <c r="AK2269" i="18"/>
  <c r="AL2269" i="18" s="1"/>
  <c r="AK2290" i="18"/>
  <c r="AL2290" i="18" s="1"/>
  <c r="AK2307" i="18"/>
  <c r="AL2307" i="18" s="1"/>
  <c r="AK2325" i="18"/>
  <c r="AL2325" i="18" s="1"/>
  <c r="AK2346" i="18"/>
  <c r="AL2346" i="18" s="1"/>
  <c r="AK2364" i="18"/>
  <c r="AL2364" i="18" s="1"/>
  <c r="AK2381" i="18"/>
  <c r="AL2381" i="18" s="1"/>
  <c r="AK2399" i="18"/>
  <c r="AL2399" i="18" s="1"/>
  <c r="AK2410" i="18"/>
  <c r="AL2410" i="18" s="1"/>
  <c r="AK2421" i="18"/>
  <c r="AL2421" i="18" s="1"/>
  <c r="AK2432" i="18"/>
  <c r="AL2432" i="18" s="1"/>
  <c r="AK2442" i="18"/>
  <c r="AL2442" i="18" s="1"/>
  <c r="AK2453" i="18"/>
  <c r="AL2453" i="18" s="1"/>
  <c r="AK2464" i="18"/>
  <c r="AL2464" i="18" s="1"/>
  <c r="AK2474" i="18"/>
  <c r="AL2474" i="18" s="1"/>
  <c r="AK2485" i="18"/>
  <c r="AL2485" i="18" s="1"/>
  <c r="AK2496" i="18"/>
  <c r="AL2496" i="18" s="1"/>
  <c r="AK2506" i="18"/>
  <c r="AL2506" i="18" s="1"/>
  <c r="AK2517" i="18"/>
  <c r="AL2517" i="18" s="1"/>
  <c r="AK2528" i="18"/>
  <c r="AL2528" i="18" s="1"/>
  <c r="AK2538" i="18"/>
  <c r="AL2538" i="18" s="1"/>
  <c r="AK2549" i="18"/>
  <c r="AL2549" i="18" s="1"/>
  <c r="AK2560" i="18"/>
  <c r="AL2560" i="18" s="1"/>
  <c r="AK2570" i="18"/>
  <c r="AL2570" i="18" s="1"/>
  <c r="AK2581" i="18"/>
  <c r="AL2581" i="18" s="1"/>
  <c r="AK2592" i="18"/>
  <c r="AL2592" i="18" s="1"/>
  <c r="AK2602" i="18"/>
  <c r="AL2602" i="18" s="1"/>
  <c r="AK2613" i="18"/>
  <c r="AL2613" i="18" s="1"/>
  <c r="AK2624" i="18"/>
  <c r="AL2624" i="18" s="1"/>
  <c r="AK2634" i="18"/>
  <c r="AL2634" i="18" s="1"/>
  <c r="AK2645" i="18"/>
  <c r="AL2645" i="18" s="1"/>
  <c r="AK2656" i="18"/>
  <c r="AL2656" i="18" s="1"/>
  <c r="AK2666" i="18"/>
  <c r="AL2666" i="18" s="1"/>
  <c r="AK2677" i="18"/>
  <c r="AL2677" i="18" s="1"/>
  <c r="AK2688" i="18"/>
  <c r="AL2688" i="18" s="1"/>
  <c r="AK895" i="18"/>
  <c r="AK1280" i="18"/>
  <c r="AL1280" i="18" s="1"/>
  <c r="AK792" i="18"/>
  <c r="AK1759" i="18"/>
  <c r="AL1759" i="18" s="1"/>
  <c r="AK1535" i="18"/>
  <c r="AL1535" i="18" s="1"/>
  <c r="AK1224" i="18"/>
  <c r="AL1224" i="18" s="1"/>
  <c r="AK707" i="18"/>
  <c r="AK1735" i="18"/>
  <c r="AL1735" i="18" s="1"/>
  <c r="AK1511" i="18"/>
  <c r="AL1511" i="18" s="1"/>
  <c r="AK1173" i="18"/>
  <c r="AL1173" i="18" s="1"/>
  <c r="AK399" i="18"/>
  <c r="AK2742" i="18"/>
  <c r="AL2742" i="18" s="1"/>
  <c r="AK2734" i="18"/>
  <c r="AL2734" i="18" s="1"/>
  <c r="AK2726" i="18"/>
  <c r="AL2726" i="18" s="1"/>
  <c r="AK2718" i="18"/>
  <c r="AL2718" i="18" s="1"/>
  <c r="AK2710" i="18"/>
  <c r="AL2710" i="18" s="1"/>
  <c r="AK2702" i="18"/>
  <c r="AL2702" i="18" s="1"/>
  <c r="AK2694" i="18"/>
  <c r="AL2694" i="18" s="1"/>
  <c r="AK2686" i="18"/>
  <c r="AL2686" i="18" s="1"/>
  <c r="AK2678" i="18"/>
  <c r="AL2678" i="18" s="1"/>
  <c r="AK2670" i="18"/>
  <c r="AL2670" i="18" s="1"/>
  <c r="AK2662" i="18"/>
  <c r="AL2662" i="18" s="1"/>
  <c r="AK2654" i="18"/>
  <c r="AL2654" i="18" s="1"/>
  <c r="AK2646" i="18"/>
  <c r="AL2646" i="18" s="1"/>
  <c r="AK2638" i="18"/>
  <c r="AL2638" i="18" s="1"/>
  <c r="AK2630" i="18"/>
  <c r="AL2630" i="18" s="1"/>
  <c r="AK2622" i="18"/>
  <c r="AL2622" i="18" s="1"/>
  <c r="AK2614" i="18"/>
  <c r="AL2614" i="18" s="1"/>
  <c r="AK2606" i="18"/>
  <c r="AL2606" i="18" s="1"/>
  <c r="AK2598" i="18"/>
  <c r="AL2598" i="18" s="1"/>
  <c r="AK2590" i="18"/>
  <c r="AL2590" i="18" s="1"/>
  <c r="AK2582" i="18"/>
  <c r="AL2582" i="18" s="1"/>
  <c r="AK2574" i="18"/>
  <c r="AL2574" i="18" s="1"/>
  <c r="AK2566" i="18"/>
  <c r="AL2566" i="18" s="1"/>
  <c r="AK2558" i="18"/>
  <c r="AL2558" i="18" s="1"/>
  <c r="AK2550" i="18"/>
  <c r="AL2550" i="18" s="1"/>
  <c r="AK2542" i="18"/>
  <c r="AL2542" i="18" s="1"/>
  <c r="AK2534" i="18"/>
  <c r="AL2534" i="18" s="1"/>
  <c r="AK2526" i="18"/>
  <c r="AL2526" i="18" s="1"/>
  <c r="AK2518" i="18"/>
  <c r="AL2518" i="18" s="1"/>
  <c r="AK2510" i="18"/>
  <c r="AL2510" i="18" s="1"/>
  <c r="AK2502" i="18"/>
  <c r="AL2502" i="18" s="1"/>
  <c r="AK2494" i="18"/>
  <c r="AL2494" i="18" s="1"/>
  <c r="AK2486" i="18"/>
  <c r="AL2486" i="18" s="1"/>
  <c r="AK2478" i="18"/>
  <c r="AL2478" i="18" s="1"/>
  <c r="AK2470" i="18"/>
  <c r="AL2470" i="18" s="1"/>
  <c r="AK2462" i="18"/>
  <c r="AL2462" i="18" s="1"/>
  <c r="AK2454" i="18"/>
  <c r="AL2454" i="18" s="1"/>
  <c r="AK2446" i="18"/>
  <c r="AL2446" i="18" s="1"/>
  <c r="AK2438" i="18"/>
  <c r="AL2438" i="18" s="1"/>
  <c r="AK2430" i="18"/>
  <c r="AL2430" i="18" s="1"/>
  <c r="AK2422" i="18"/>
  <c r="AL2422" i="18" s="1"/>
  <c r="AK2414" i="18"/>
  <c r="AL2414" i="18" s="1"/>
  <c r="AK2406" i="18"/>
  <c r="AL2406" i="18" s="1"/>
  <c r="AK2396" i="18"/>
  <c r="AL2396" i="18" s="1"/>
  <c r="AK2385" i="18"/>
  <c r="AL2385" i="18" s="1"/>
  <c r="AK2371" i="18"/>
  <c r="AL2371" i="18" s="1"/>
  <c r="AK2356" i="18"/>
  <c r="AL2356" i="18" s="1"/>
  <c r="AK2343" i="18"/>
  <c r="AL2343" i="18" s="1"/>
  <c r="AK2329" i="18"/>
  <c r="AL2329" i="18" s="1"/>
  <c r="AK2314" i="18"/>
  <c r="AL2314" i="18" s="1"/>
  <c r="AK2300" i="18"/>
  <c r="AL2300" i="18" s="1"/>
  <c r="AK2285" i="18"/>
  <c r="AL2285" i="18" s="1"/>
  <c r="AK2271" i="18"/>
  <c r="AL2271" i="18" s="1"/>
  <c r="AK2258" i="18"/>
  <c r="AL2258" i="18" s="1"/>
  <c r="AK2243" i="18"/>
  <c r="AL2243" i="18" s="1"/>
  <c r="AK2228" i="18"/>
  <c r="AL2228" i="18" s="1"/>
  <c r="AK2215" i="18"/>
  <c r="AL2215" i="18" s="1"/>
  <c r="AK2201" i="18"/>
  <c r="AL2201" i="18" s="1"/>
  <c r="AK2186" i="18"/>
  <c r="AL2186" i="18" s="1"/>
  <c r="AK2172" i="18"/>
  <c r="AL2172" i="18" s="1"/>
  <c r="AK2157" i="18"/>
  <c r="AL2157" i="18" s="1"/>
  <c r="AK2143" i="18"/>
  <c r="AL2143" i="18" s="1"/>
  <c r="AK2130" i="18"/>
  <c r="AL2130" i="18" s="1"/>
  <c r="AK2115" i="18"/>
  <c r="AL2115" i="18" s="1"/>
  <c r="AK2100" i="18"/>
  <c r="AL2100" i="18" s="1"/>
  <c r="AK2087" i="18"/>
  <c r="AL2087" i="18" s="1"/>
  <c r="AK2073" i="18"/>
  <c r="AL2073" i="18" s="1"/>
  <c r="AK2058" i="18"/>
  <c r="AL2058" i="18" s="1"/>
  <c r="AK2044" i="18"/>
  <c r="AL2044" i="18" s="1"/>
  <c r="AK2029" i="18"/>
  <c r="AL2029" i="18" s="1"/>
  <c r="AK2015" i="18"/>
  <c r="AL2015" i="18" s="1"/>
  <c r="AK2002" i="18"/>
  <c r="AL2002" i="18" s="1"/>
  <c r="AK1987" i="18"/>
  <c r="AL1987" i="18" s="1"/>
  <c r="AK1972" i="18"/>
  <c r="AL1972" i="18" s="1"/>
  <c r="AK1959" i="18"/>
  <c r="AL1959" i="18" s="1"/>
  <c r="AK1945" i="18"/>
  <c r="AL1945" i="18" s="1"/>
  <c r="AK1929" i="18"/>
  <c r="AL1929" i="18" s="1"/>
  <c r="AK1909" i="18"/>
  <c r="AL1909" i="18" s="1"/>
  <c r="AK1895" i="18"/>
  <c r="AL1895" i="18" s="1"/>
  <c r="AK1876" i="18"/>
  <c r="AL1876" i="18" s="1"/>
  <c r="AK1859" i="18"/>
  <c r="AL1859" i="18" s="1"/>
  <c r="AK1843" i="18"/>
  <c r="AL1843" i="18" s="1"/>
  <c r="AK1825" i="18"/>
  <c r="AL1825" i="18" s="1"/>
  <c r="AK1810" i="18"/>
  <c r="AL1810" i="18" s="1"/>
  <c r="AK1791" i="18"/>
  <c r="AL1791" i="18" s="1"/>
  <c r="AK1773" i="18"/>
  <c r="AL1773" i="18" s="1"/>
  <c r="AK1757" i="18"/>
  <c r="AL1757" i="18" s="1"/>
  <c r="AK1739" i="18"/>
  <c r="AL1739" i="18" s="1"/>
  <c r="AK1721" i="18"/>
  <c r="AL1721" i="18" s="1"/>
  <c r="AK1699" i="18"/>
  <c r="AL1699" i="18" s="1"/>
  <c r="AK1677" i="18"/>
  <c r="AL1677" i="18" s="1"/>
  <c r="AK1657" i="18"/>
  <c r="AL1657" i="18" s="1"/>
  <c r="AK1635" i="18"/>
  <c r="AL1635" i="18" s="1"/>
  <c r="AK1613" i="18"/>
  <c r="AL1613" i="18" s="1"/>
  <c r="AK1593" i="18"/>
  <c r="AL1593" i="18" s="1"/>
  <c r="AK1571" i="18"/>
  <c r="AL1571" i="18" s="1"/>
  <c r="AK1549" i="18"/>
  <c r="AL1549" i="18" s="1"/>
  <c r="AK1529" i="18"/>
  <c r="AL1529" i="18" s="1"/>
  <c r="AK1507" i="18"/>
  <c r="AL1507" i="18" s="1"/>
  <c r="AK1483" i="18"/>
  <c r="AL1483" i="18" s="1"/>
  <c r="AK1457" i="18"/>
  <c r="AL1457" i="18" s="1"/>
  <c r="AK1427" i="18"/>
  <c r="AL1427" i="18" s="1"/>
  <c r="AK1399" i="18"/>
  <c r="AL1399" i="18" s="1"/>
  <c r="AK1371" i="18"/>
  <c r="AL1371" i="18" s="1"/>
  <c r="AK1343" i="18"/>
  <c r="AL1343" i="18" s="1"/>
  <c r="AK1311" i="18"/>
  <c r="AL1311" i="18" s="1"/>
  <c r="AK1277" i="18"/>
  <c r="AL1277" i="18" s="1"/>
  <c r="AK1237" i="18"/>
  <c r="AL1237" i="18" s="1"/>
  <c r="AK1197" i="18"/>
  <c r="AL1197" i="18" s="1"/>
  <c r="AK1161" i="18"/>
  <c r="AL1161" i="18" s="1"/>
  <c r="AK1121" i="18"/>
  <c r="AL1121" i="18" s="1"/>
  <c r="AK1085" i="18"/>
  <c r="AL1085" i="18" s="1"/>
  <c r="AK1047" i="18"/>
  <c r="AL1047" i="18" s="1"/>
  <c r="AK1009" i="18"/>
  <c r="AL1009" i="18" s="1"/>
  <c r="AK967" i="18"/>
  <c r="AK913" i="18"/>
  <c r="AK846" i="18"/>
  <c r="AK771" i="18"/>
  <c r="AK699" i="18"/>
  <c r="AK540" i="18"/>
  <c r="AK2740" i="18"/>
  <c r="AL2740" i="18" s="1"/>
  <c r="AK2732" i="18"/>
  <c r="AL2732" i="18" s="1"/>
  <c r="AK2724" i="18"/>
  <c r="AL2724" i="18" s="1"/>
  <c r="AK2716" i="18"/>
  <c r="AL2716" i="18" s="1"/>
  <c r="AK2708" i="18"/>
  <c r="AL2708" i="18" s="1"/>
  <c r="AK2700" i="18"/>
  <c r="AL2700" i="18" s="1"/>
  <c r="AK2692" i="18"/>
  <c r="AL2692" i="18" s="1"/>
  <c r="AK2684" i="18"/>
  <c r="AL2684" i="18" s="1"/>
  <c r="AK2676" i="18"/>
  <c r="AL2676" i="18" s="1"/>
  <c r="AK2668" i="18"/>
  <c r="AL2668" i="18" s="1"/>
  <c r="AK2660" i="18"/>
  <c r="AL2660" i="18" s="1"/>
  <c r="AK2652" i="18"/>
  <c r="AL2652" i="18" s="1"/>
  <c r="AK2644" i="18"/>
  <c r="AL2644" i="18" s="1"/>
  <c r="AK2636" i="18"/>
  <c r="AL2636" i="18" s="1"/>
  <c r="AK2628" i="18"/>
  <c r="AL2628" i="18" s="1"/>
  <c r="AK2620" i="18"/>
  <c r="AL2620" i="18" s="1"/>
  <c r="AK2612" i="18"/>
  <c r="AL2612" i="18" s="1"/>
  <c r="AK2604" i="18"/>
  <c r="AL2604" i="18" s="1"/>
  <c r="AK2596" i="18"/>
  <c r="AL2596" i="18" s="1"/>
  <c r="AK2588" i="18"/>
  <c r="AL2588" i="18" s="1"/>
  <c r="AK2580" i="18"/>
  <c r="AL2580" i="18" s="1"/>
  <c r="AK2572" i="18"/>
  <c r="AL2572" i="18" s="1"/>
  <c r="AK2564" i="18"/>
  <c r="AL2564" i="18" s="1"/>
  <c r="AK2556" i="18"/>
  <c r="AL2556" i="18" s="1"/>
  <c r="AK2548" i="18"/>
  <c r="AL2548" i="18" s="1"/>
  <c r="AK2540" i="18"/>
  <c r="AL2540" i="18" s="1"/>
  <c r="AK2532" i="18"/>
  <c r="AL2532" i="18" s="1"/>
  <c r="AK2524" i="18"/>
  <c r="AL2524" i="18" s="1"/>
  <c r="AK2516" i="18"/>
  <c r="AL2516" i="18" s="1"/>
  <c r="AK2508" i="18"/>
  <c r="AL2508" i="18" s="1"/>
  <c r="AK2500" i="18"/>
  <c r="AL2500" i="18" s="1"/>
  <c r="AK2492" i="18"/>
  <c r="AL2492" i="18" s="1"/>
  <c r="AK2484" i="18"/>
  <c r="AL2484" i="18" s="1"/>
  <c r="AK2476" i="18"/>
  <c r="AL2476" i="18" s="1"/>
  <c r="AK2468" i="18"/>
  <c r="AL2468" i="18" s="1"/>
  <c r="AK2460" i="18"/>
  <c r="AL2460" i="18" s="1"/>
  <c r="AK2452" i="18"/>
  <c r="AL2452" i="18" s="1"/>
  <c r="AK2444" i="18"/>
  <c r="AL2444" i="18" s="1"/>
  <c r="AK2436" i="18"/>
  <c r="AL2436" i="18" s="1"/>
  <c r="AK2428" i="18"/>
  <c r="AL2428" i="18" s="1"/>
  <c r="AK2420" i="18"/>
  <c r="AL2420" i="18" s="1"/>
  <c r="AK2412" i="18"/>
  <c r="AL2412" i="18" s="1"/>
  <c r="AK2404" i="18"/>
  <c r="AL2404" i="18" s="1"/>
  <c r="AK2393" i="18"/>
  <c r="AL2393" i="18" s="1"/>
  <c r="AK2380" i="18"/>
  <c r="AL2380" i="18" s="1"/>
  <c r="AK2367" i="18"/>
  <c r="AL2367" i="18" s="1"/>
  <c r="AK2354" i="18"/>
  <c r="AL2354" i="18" s="1"/>
  <c r="AK2339" i="18"/>
  <c r="AL2339" i="18" s="1"/>
  <c r="AK2324" i="18"/>
  <c r="AL2324" i="18" s="1"/>
  <c r="AK2311" i="18"/>
  <c r="AL2311" i="18" s="1"/>
  <c r="AK2297" i="18"/>
  <c r="AL2297" i="18" s="1"/>
  <c r="AK2282" i="18"/>
  <c r="AL2282" i="18" s="1"/>
  <c r="AK2268" i="18"/>
  <c r="AL2268" i="18" s="1"/>
  <c r="AK2253" i="18"/>
  <c r="AL2253" i="18" s="1"/>
  <c r="AK2239" i="18"/>
  <c r="AL2239" i="18" s="1"/>
  <c r="AK2226" i="18"/>
  <c r="AL2226" i="18" s="1"/>
  <c r="AK2211" i="18"/>
  <c r="AL2211" i="18" s="1"/>
  <c r="AK2196" i="18"/>
  <c r="AL2196" i="18" s="1"/>
  <c r="AK2183" i="18"/>
  <c r="AL2183" i="18" s="1"/>
  <c r="AK2169" i="18"/>
  <c r="AL2169" i="18" s="1"/>
  <c r="AK2154" i="18"/>
  <c r="AL2154" i="18" s="1"/>
  <c r="AK2140" i="18"/>
  <c r="AL2140" i="18" s="1"/>
  <c r="AK2125" i="18"/>
  <c r="AL2125" i="18" s="1"/>
  <c r="AK2111" i="18"/>
  <c r="AL2111" i="18" s="1"/>
  <c r="AK2098" i="18"/>
  <c r="AL2098" i="18" s="1"/>
  <c r="AK2083" i="18"/>
  <c r="AL2083" i="18" s="1"/>
  <c r="AK2068" i="18"/>
  <c r="AL2068" i="18" s="1"/>
  <c r="AK2055" i="18"/>
  <c r="AL2055" i="18" s="1"/>
  <c r="AK2041" i="18"/>
  <c r="AL2041" i="18" s="1"/>
  <c r="AK2026" i="18"/>
  <c r="AL2026" i="18" s="1"/>
  <c r="AK2012" i="18"/>
  <c r="AL2012" i="18" s="1"/>
  <c r="AK1997" i="18"/>
  <c r="AL1997" i="18" s="1"/>
  <c r="AK1983" i="18"/>
  <c r="AL1983" i="18" s="1"/>
  <c r="AK1970" i="18"/>
  <c r="AL1970" i="18" s="1"/>
  <c r="AK1955" i="18"/>
  <c r="AL1955" i="18" s="1"/>
  <c r="AK1940" i="18"/>
  <c r="AL1940" i="18" s="1"/>
  <c r="AK1923" i="18"/>
  <c r="AL1923" i="18" s="1"/>
  <c r="AK1907" i="18"/>
  <c r="AL1907" i="18" s="1"/>
  <c r="AK1889" i="18"/>
  <c r="AL1889" i="18" s="1"/>
  <c r="AK1874" i="18"/>
  <c r="AL1874" i="18" s="1"/>
  <c r="AK1855" i="18"/>
  <c r="AL1855" i="18" s="1"/>
  <c r="AK1837" i="18"/>
  <c r="AL1837" i="18" s="1"/>
  <c r="AK1821" i="18"/>
  <c r="AL1821" i="18" s="1"/>
  <c r="AK1803" i="18"/>
  <c r="AL1803" i="18" s="1"/>
  <c r="AK1788" i="18"/>
  <c r="AL1788" i="18" s="1"/>
  <c r="AK1770" i="18"/>
  <c r="AL1770" i="18" s="1"/>
  <c r="AK1753" i="18"/>
  <c r="AL1753" i="18" s="1"/>
  <c r="AK1737" i="18"/>
  <c r="AL1737" i="18" s="1"/>
  <c r="AK1715" i="18"/>
  <c r="AL1715" i="18" s="1"/>
  <c r="AK1693" i="18"/>
  <c r="AL1693" i="18" s="1"/>
  <c r="AK1673" i="18"/>
  <c r="AL1673" i="18" s="1"/>
  <c r="AK1651" i="18"/>
  <c r="AL1651" i="18" s="1"/>
  <c r="AK1629" i="18"/>
  <c r="AL1629" i="18" s="1"/>
  <c r="AK1609" i="18"/>
  <c r="AL1609" i="18" s="1"/>
  <c r="AK1587" i="18"/>
  <c r="AL1587" i="18" s="1"/>
  <c r="AK1565" i="18"/>
  <c r="AL1565" i="18" s="1"/>
  <c r="AK1545" i="18"/>
  <c r="AL1545" i="18" s="1"/>
  <c r="AK1523" i="18"/>
  <c r="AL1523" i="18" s="1"/>
  <c r="AK1501" i="18"/>
  <c r="AL1501" i="18" s="1"/>
  <c r="AK1479" i="18"/>
  <c r="AL1479" i="18" s="1"/>
  <c r="AK1449" i="18"/>
  <c r="AL1449" i="18" s="1"/>
  <c r="AK1419" i="18"/>
  <c r="AL1419" i="18" s="1"/>
  <c r="AK1393" i="18"/>
  <c r="AL1393" i="18" s="1"/>
  <c r="AK1363" i="18"/>
  <c r="AL1363" i="18" s="1"/>
  <c r="AK1335" i="18"/>
  <c r="AL1335" i="18" s="1"/>
  <c r="AK1303" i="18"/>
  <c r="AL1303" i="18" s="1"/>
  <c r="AK1265" i="18"/>
  <c r="AL1265" i="18" s="1"/>
  <c r="AK1225" i="18"/>
  <c r="AL1225" i="18" s="1"/>
  <c r="AK1191" i="18"/>
  <c r="AL1191" i="18" s="1"/>
  <c r="AK1151" i="18"/>
  <c r="AL1151" i="18" s="1"/>
  <c r="AK1111" i="18"/>
  <c r="AL1111" i="18" s="1"/>
  <c r="AK1077" i="18"/>
  <c r="AL1077" i="18" s="1"/>
  <c r="AK1037" i="18"/>
  <c r="AL1037" i="18" s="1"/>
  <c r="AK999" i="18"/>
  <c r="AK957" i="18"/>
  <c r="AK896" i="18"/>
  <c r="AK827" i="18"/>
  <c r="AK755" i="18"/>
  <c r="AK676" i="18"/>
  <c r="AK234" i="18"/>
  <c r="AK306" i="18"/>
  <c r="AK362" i="18"/>
  <c r="AK420" i="18"/>
  <c r="AK476" i="18"/>
  <c r="AK532" i="18"/>
  <c r="AK586" i="18"/>
  <c r="AK618" i="18"/>
  <c r="AK644" i="18"/>
  <c r="AK660" i="18"/>
  <c r="AK670" i="18"/>
  <c r="AK682" i="18"/>
  <c r="AK692" i="18"/>
  <c r="AK702" i="18"/>
  <c r="AK714" i="18"/>
  <c r="AK724" i="18"/>
  <c r="AK734" i="18"/>
  <c r="AK746" i="18"/>
  <c r="AK756" i="18"/>
  <c r="AK766" i="18"/>
  <c r="AK778" i="18"/>
  <c r="AK788" i="18"/>
  <c r="AK798" i="18"/>
  <c r="AK810" i="18"/>
  <c r="AK820" i="18"/>
  <c r="AK830" i="18"/>
  <c r="AK842" i="18"/>
  <c r="AK852" i="18"/>
  <c r="AK862" i="18"/>
  <c r="AK874" i="18"/>
  <c r="AK882" i="18"/>
  <c r="AK890" i="18"/>
  <c r="AK898" i="18"/>
  <c r="AK906" i="18"/>
  <c r="AK914" i="18"/>
  <c r="AK922" i="18"/>
  <c r="AK930" i="18"/>
  <c r="AK938" i="18"/>
  <c r="AK946" i="18"/>
  <c r="AK954" i="18"/>
  <c r="AK962" i="18"/>
  <c r="AK970" i="18"/>
  <c r="AK978" i="18"/>
  <c r="AK986" i="18"/>
  <c r="AK994" i="18"/>
  <c r="AK1002" i="18"/>
  <c r="AK1010" i="18"/>
  <c r="AL1010" i="18" s="1"/>
  <c r="AK1018" i="18"/>
  <c r="AL1018" i="18" s="1"/>
  <c r="AK1026" i="18"/>
  <c r="AL1026" i="18" s="1"/>
  <c r="AK1034" i="18"/>
  <c r="AL1034" i="18" s="1"/>
  <c r="AK1042" i="18"/>
  <c r="AL1042" i="18" s="1"/>
  <c r="AK1050" i="18"/>
  <c r="AL1050" i="18" s="1"/>
  <c r="AK1058" i="18"/>
  <c r="AL1058" i="18" s="1"/>
  <c r="AK1066" i="18"/>
  <c r="AL1066" i="18" s="1"/>
  <c r="AK1074" i="18"/>
  <c r="AL1074" i="18" s="1"/>
  <c r="AK1082" i="18"/>
  <c r="AL1082" i="18" s="1"/>
  <c r="AK1090" i="18"/>
  <c r="AL1090" i="18" s="1"/>
  <c r="AK1098" i="18"/>
  <c r="AL1098" i="18" s="1"/>
  <c r="AK1106" i="18"/>
  <c r="AL1106" i="18" s="1"/>
  <c r="AK1114" i="18"/>
  <c r="AL1114" i="18" s="1"/>
  <c r="AK1122" i="18"/>
  <c r="AL1122" i="18" s="1"/>
  <c r="AK1130" i="18"/>
  <c r="AL1130" i="18" s="1"/>
  <c r="AK1138" i="18"/>
  <c r="AL1138" i="18" s="1"/>
  <c r="AK1146" i="18"/>
  <c r="AL1146" i="18" s="1"/>
  <c r="AK1154" i="18"/>
  <c r="AL1154" i="18" s="1"/>
  <c r="AK1162" i="18"/>
  <c r="AL1162" i="18" s="1"/>
  <c r="AK1170" i="18"/>
  <c r="AL1170" i="18" s="1"/>
  <c r="AK1178" i="18"/>
  <c r="AL1178" i="18" s="1"/>
  <c r="AK1186" i="18"/>
  <c r="AL1186" i="18" s="1"/>
  <c r="AK1194" i="18"/>
  <c r="AL1194" i="18" s="1"/>
  <c r="AK1202" i="18"/>
  <c r="AL1202" i="18" s="1"/>
  <c r="AK1210" i="18"/>
  <c r="AL1210" i="18" s="1"/>
  <c r="AK1218" i="18"/>
  <c r="AL1218" i="18" s="1"/>
  <c r="AK1226" i="18"/>
  <c r="AL1226" i="18" s="1"/>
  <c r="AK1234" i="18"/>
  <c r="AL1234" i="18" s="1"/>
  <c r="AK1242" i="18"/>
  <c r="AL1242" i="18" s="1"/>
  <c r="AK1250" i="18"/>
  <c r="AL1250" i="18" s="1"/>
  <c r="AK1258" i="18"/>
  <c r="AL1258" i="18" s="1"/>
  <c r="AK1266" i="18"/>
  <c r="AL1266" i="18" s="1"/>
  <c r="AK1274" i="18"/>
  <c r="AL1274" i="18" s="1"/>
  <c r="AK1282" i="18"/>
  <c r="AL1282" i="18" s="1"/>
  <c r="AK1290" i="18"/>
  <c r="AL1290" i="18" s="1"/>
  <c r="AK1298" i="18"/>
  <c r="AL1298" i="18" s="1"/>
  <c r="AK1306" i="18"/>
  <c r="AL1306" i="18" s="1"/>
  <c r="AK1314" i="18"/>
  <c r="AL1314" i="18" s="1"/>
  <c r="AK263" i="18"/>
  <c r="AK319" i="18"/>
  <c r="AK378" i="18"/>
  <c r="AK434" i="18"/>
  <c r="AK490" i="18"/>
  <c r="AK548" i="18"/>
  <c r="AK596" i="18"/>
  <c r="AK622" i="18"/>
  <c r="AK652" i="18"/>
  <c r="AK662" i="18"/>
  <c r="AK674" i="18"/>
  <c r="AK684" i="18"/>
  <c r="AK694" i="18"/>
  <c r="AK706" i="18"/>
  <c r="AK716" i="18"/>
  <c r="AK726" i="18"/>
  <c r="AK738" i="18"/>
  <c r="AK748" i="18"/>
  <c r="AK758" i="18"/>
  <c r="AK770" i="18"/>
  <c r="AK780" i="18"/>
  <c r="AK790" i="18"/>
  <c r="AK802" i="18"/>
  <c r="AK812" i="18"/>
  <c r="AK822" i="18"/>
  <c r="AK834" i="18"/>
  <c r="AK844" i="18"/>
  <c r="AK854" i="18"/>
  <c r="AK866" i="18"/>
  <c r="AK876" i="18"/>
  <c r="AK884" i="18"/>
  <c r="AK892" i="18"/>
  <c r="AK900" i="18"/>
  <c r="AK908" i="18"/>
  <c r="AK916" i="18"/>
  <c r="AK924" i="18"/>
  <c r="AK932" i="18"/>
  <c r="AK940" i="18"/>
  <c r="AK948" i="18"/>
  <c r="AK956" i="18"/>
  <c r="AK964" i="18"/>
  <c r="AK972" i="18"/>
  <c r="AK980" i="18"/>
  <c r="AK988" i="18"/>
  <c r="AK996" i="18"/>
  <c r="AK1004" i="18"/>
  <c r="AL1004" i="18" s="1"/>
  <c r="AK1012" i="18"/>
  <c r="AL1012" i="18" s="1"/>
  <c r="AK1020" i="18"/>
  <c r="AL1020" i="18" s="1"/>
  <c r="AK1028" i="18"/>
  <c r="AL1028" i="18" s="1"/>
  <c r="AK1036" i="18"/>
  <c r="AL1036" i="18" s="1"/>
  <c r="AK1044" i="18"/>
  <c r="AL1044" i="18" s="1"/>
  <c r="AK1052" i="18"/>
  <c r="AL1052" i="18" s="1"/>
  <c r="AK1060" i="18"/>
  <c r="AL1060" i="18" s="1"/>
  <c r="AK1068" i="18"/>
  <c r="AL1068" i="18" s="1"/>
  <c r="AK1076" i="18"/>
  <c r="AL1076" i="18" s="1"/>
  <c r="AK1084" i="18"/>
  <c r="AL1084" i="18" s="1"/>
  <c r="AK1092" i="18"/>
  <c r="AL1092" i="18" s="1"/>
  <c r="AK1100" i="18"/>
  <c r="AL1100" i="18" s="1"/>
  <c r="AK1108" i="18"/>
  <c r="AL1108" i="18" s="1"/>
  <c r="AK1116" i="18"/>
  <c r="AL1116" i="18" s="1"/>
  <c r="AK1124" i="18"/>
  <c r="AL1124" i="18" s="1"/>
  <c r="AK1132" i="18"/>
  <c r="AL1132" i="18" s="1"/>
  <c r="AK1140" i="18"/>
  <c r="AL1140" i="18" s="1"/>
  <c r="AK1148" i="18"/>
  <c r="AL1148" i="18" s="1"/>
  <c r="AK1156" i="18"/>
  <c r="AL1156" i="18" s="1"/>
  <c r="AK1164" i="18"/>
  <c r="AL1164" i="18" s="1"/>
  <c r="AK1172" i="18"/>
  <c r="AL1172" i="18" s="1"/>
  <c r="AK1180" i="18"/>
  <c r="AL1180" i="18" s="1"/>
  <c r="AK1188" i="18"/>
  <c r="AL1188" i="18" s="1"/>
  <c r="AK1196" i="18"/>
  <c r="AL1196" i="18" s="1"/>
  <c r="AK1204" i="18"/>
  <c r="AL1204" i="18" s="1"/>
  <c r="AK1212" i="18"/>
  <c r="AL1212" i="18" s="1"/>
  <c r="AK1220" i="18"/>
  <c r="AL1220" i="18" s="1"/>
  <c r="AK1228" i="18"/>
  <c r="AL1228" i="18" s="1"/>
  <c r="AK1236" i="18"/>
  <c r="AL1236" i="18" s="1"/>
  <c r="AK1244" i="18"/>
  <c r="AL1244" i="18" s="1"/>
  <c r="AK1252" i="18"/>
  <c r="AL1252" i="18" s="1"/>
  <c r="AK1260" i="18"/>
  <c r="AL1260" i="18" s="1"/>
  <c r="AK1268" i="18"/>
  <c r="AL1268" i="18" s="1"/>
  <c r="AK1276" i="18"/>
  <c r="AL1276" i="18" s="1"/>
  <c r="AK1284" i="18"/>
  <c r="AL1284" i="18" s="1"/>
  <c r="AK1292" i="18"/>
  <c r="AL1292" i="18" s="1"/>
  <c r="AK1300" i="18"/>
  <c r="AL1300" i="18" s="1"/>
  <c r="AK1308" i="18"/>
  <c r="AL1308" i="18" s="1"/>
  <c r="AK1316" i="18"/>
  <c r="AL1316" i="18" s="1"/>
  <c r="AK207" i="18"/>
  <c r="AK292" i="18"/>
  <c r="AK370" i="18"/>
  <c r="AK447" i="18"/>
  <c r="AK519" i="18"/>
  <c r="AK590" i="18"/>
  <c r="AK632" i="18"/>
  <c r="AK658" i="18"/>
  <c r="AK672" i="18"/>
  <c r="AK686" i="18"/>
  <c r="AK700" i="18"/>
  <c r="AK715" i="18"/>
  <c r="AK730" i="18"/>
  <c r="AK742" i="18"/>
  <c r="AK757" i="18"/>
  <c r="AK772" i="18"/>
  <c r="AK786" i="18"/>
  <c r="AK800" i="18"/>
  <c r="AK814" i="18"/>
  <c r="AK828" i="18"/>
  <c r="AK843" i="18"/>
  <c r="AK858" i="18"/>
  <c r="AK870" i="18"/>
  <c r="AK883" i="18"/>
  <c r="AK894" i="18"/>
  <c r="AK904" i="18"/>
  <c r="AK915" i="18"/>
  <c r="AK926" i="18"/>
  <c r="AK936" i="18"/>
  <c r="AK947" i="18"/>
  <c r="AK958" i="18"/>
  <c r="AK968" i="18"/>
  <c r="AK242" i="18"/>
  <c r="AK335" i="18"/>
  <c r="AK404" i="18"/>
  <c r="AK484" i="18"/>
  <c r="AK562" i="18"/>
  <c r="AK611" i="18"/>
  <c r="AK650" i="18"/>
  <c r="AK666" i="18"/>
  <c r="AK678" i="18"/>
  <c r="AK693" i="18"/>
  <c r="AK708" i="18"/>
  <c r="AK722" i="18"/>
  <c r="AK736" i="18"/>
  <c r="AK750" i="18"/>
  <c r="AK764" i="18"/>
  <c r="AK779" i="18"/>
  <c r="AK794" i="18"/>
  <c r="AK806" i="18"/>
  <c r="AK821" i="18"/>
  <c r="AK836" i="18"/>
  <c r="AK850" i="18"/>
  <c r="AK864" i="18"/>
  <c r="AK878" i="18"/>
  <c r="AK888" i="18"/>
  <c r="AK899" i="18"/>
  <c r="AK910" i="18"/>
  <c r="AK920" i="18"/>
  <c r="AK931" i="18"/>
  <c r="AK942" i="18"/>
  <c r="AK952" i="18"/>
  <c r="AK963" i="18"/>
  <c r="AK974" i="18"/>
  <c r="AK984" i="18"/>
  <c r="AK995" i="18"/>
  <c r="AK1006" i="18"/>
  <c r="AL1006" i="18" s="1"/>
  <c r="AK1016" i="18"/>
  <c r="AL1016" i="18" s="1"/>
  <c r="AK1027" i="18"/>
  <c r="AL1027" i="18" s="1"/>
  <c r="AK1038" i="18"/>
  <c r="AL1038" i="18" s="1"/>
  <c r="AK1048" i="18"/>
  <c r="AL1048" i="18" s="1"/>
  <c r="AK1059" i="18"/>
  <c r="AL1059" i="18" s="1"/>
  <c r="AK1070" i="18"/>
  <c r="AL1070" i="18" s="1"/>
  <c r="AK1080" i="18"/>
  <c r="AL1080" i="18" s="1"/>
  <c r="AK1091" i="18"/>
  <c r="AL1091" i="18" s="1"/>
  <c r="AK1102" i="18"/>
  <c r="AL1102" i="18" s="1"/>
  <c r="AK1112" i="18"/>
  <c r="AL1112" i="18" s="1"/>
  <c r="AK1123" i="18"/>
  <c r="AL1123" i="18" s="1"/>
  <c r="AK1134" i="18"/>
  <c r="AL1134" i="18" s="1"/>
  <c r="AK1144" i="18"/>
  <c r="AL1144" i="18" s="1"/>
  <c r="AK1155" i="18"/>
  <c r="AL1155" i="18" s="1"/>
  <c r="AK1166" i="18"/>
  <c r="AL1166" i="18" s="1"/>
  <c r="AK1176" i="18"/>
  <c r="AL1176" i="18" s="1"/>
  <c r="AK1187" i="18"/>
  <c r="AL1187" i="18" s="1"/>
  <c r="AK1198" i="18"/>
  <c r="AL1198" i="18" s="1"/>
  <c r="AK1208" i="18"/>
  <c r="AL1208" i="18" s="1"/>
  <c r="AK1219" i="18"/>
  <c r="AL1219" i="18" s="1"/>
  <c r="AK1230" i="18"/>
  <c r="AL1230" i="18" s="1"/>
  <c r="AK1240" i="18"/>
  <c r="AL1240" i="18" s="1"/>
  <c r="AK1251" i="18"/>
  <c r="AL1251" i="18" s="1"/>
  <c r="AK1262" i="18"/>
  <c r="AL1262" i="18" s="1"/>
  <c r="AK1272" i="18"/>
  <c r="AL1272" i="18" s="1"/>
  <c r="AK1283" i="18"/>
  <c r="AL1283" i="18" s="1"/>
  <c r="AK1294" i="18"/>
  <c r="AL1294" i="18" s="1"/>
  <c r="AK1304" i="18"/>
  <c r="AL1304" i="18" s="1"/>
  <c r="AK1315" i="18"/>
  <c r="AL1315" i="18" s="1"/>
  <c r="AK1324" i="18"/>
  <c r="AL1324" i="18" s="1"/>
  <c r="AK1332" i="18"/>
  <c r="AL1332" i="18" s="1"/>
  <c r="AK1340" i="18"/>
  <c r="AL1340" i="18" s="1"/>
  <c r="AK1348" i="18"/>
  <c r="AL1348" i="18" s="1"/>
  <c r="AK1356" i="18"/>
  <c r="AL1356" i="18" s="1"/>
  <c r="AK1364" i="18"/>
  <c r="AL1364" i="18" s="1"/>
  <c r="AK1372" i="18"/>
  <c r="AL1372" i="18" s="1"/>
  <c r="AK1380" i="18"/>
  <c r="AL1380" i="18" s="1"/>
  <c r="AK1388" i="18"/>
  <c r="AL1388" i="18" s="1"/>
  <c r="AK1396" i="18"/>
  <c r="AL1396" i="18" s="1"/>
  <c r="AK1404" i="18"/>
  <c r="AL1404" i="18" s="1"/>
  <c r="AK1412" i="18"/>
  <c r="AL1412" i="18" s="1"/>
  <c r="AK1420" i="18"/>
  <c r="AL1420" i="18" s="1"/>
  <c r="AK1428" i="18"/>
  <c r="AL1428" i="18" s="1"/>
  <c r="AK1436" i="18"/>
  <c r="AL1436" i="18" s="1"/>
  <c r="AK1444" i="18"/>
  <c r="AL1444" i="18" s="1"/>
  <c r="AK1452" i="18"/>
  <c r="AL1452" i="18" s="1"/>
  <c r="AK1460" i="18"/>
  <c r="AL1460" i="18" s="1"/>
  <c r="AK1468" i="18"/>
  <c r="AL1468" i="18" s="1"/>
  <c r="AK1476" i="18"/>
  <c r="AL1476" i="18" s="1"/>
  <c r="AK1484" i="18"/>
  <c r="AL1484" i="18" s="1"/>
  <c r="AK271" i="18"/>
  <c r="AK340" i="18"/>
  <c r="AK412" i="18"/>
  <c r="AK498" i="18"/>
  <c r="AK570" i="18"/>
  <c r="AK612" i="18"/>
  <c r="AK653" i="18"/>
  <c r="AK667" i="18"/>
  <c r="AK680" i="18"/>
  <c r="AK696" i="18"/>
  <c r="AK709" i="18"/>
  <c r="AK723" i="18"/>
  <c r="AK739" i="18"/>
  <c r="AK752" i="18"/>
  <c r="AK765" i="18"/>
  <c r="AK781" i="18"/>
  <c r="AK795" i="18"/>
  <c r="AK808" i="18"/>
  <c r="AK824" i="18"/>
  <c r="AK837" i="18"/>
  <c r="AK851" i="18"/>
  <c r="AK867" i="18"/>
  <c r="AK879" i="18"/>
  <c r="AK889" i="18"/>
  <c r="AK901" i="18"/>
  <c r="AK911" i="18"/>
  <c r="AK921" i="18"/>
  <c r="AK933" i="18"/>
  <c r="AK943" i="18"/>
  <c r="AK953" i="18"/>
  <c r="AK965" i="18"/>
  <c r="AK975" i="18"/>
  <c r="AK276" i="18"/>
  <c r="AK348" i="18"/>
  <c r="AK426" i="18"/>
  <c r="AK506" i="18"/>
  <c r="AK574" i="18"/>
  <c r="AK621" i="18"/>
  <c r="AK654" i="18"/>
  <c r="AK668" i="18"/>
  <c r="AK683" i="18"/>
  <c r="AK698" i="18"/>
  <c r="AK710" i="18"/>
  <c r="AK725" i="18"/>
  <c r="AK740" i="18"/>
  <c r="AK754" i="18"/>
  <c r="AK768" i="18"/>
  <c r="AK782" i="18"/>
  <c r="AK796" i="18"/>
  <c r="AK811" i="18"/>
  <c r="AK826" i="18"/>
  <c r="AK838" i="18"/>
  <c r="AK853" i="18"/>
  <c r="AK868" i="18"/>
  <c r="AK880" i="18"/>
  <c r="AK891" i="18"/>
  <c r="AK902" i="18"/>
  <c r="AK912" i="18"/>
  <c r="AK923" i="18"/>
  <c r="AK934" i="18"/>
  <c r="AK944" i="18"/>
  <c r="AK955" i="18"/>
  <c r="AK966" i="18"/>
  <c r="AK976" i="18"/>
  <c r="AK987" i="18"/>
  <c r="AK998" i="18"/>
  <c r="AK1008" i="18"/>
  <c r="AL1008" i="18" s="1"/>
  <c r="AK1019" i="18"/>
  <c r="AL1019" i="18" s="1"/>
  <c r="AK1030" i="18"/>
  <c r="AL1030" i="18" s="1"/>
  <c r="AK1040" i="18"/>
  <c r="AL1040" i="18" s="1"/>
  <c r="AK1051" i="18"/>
  <c r="AL1051" i="18" s="1"/>
  <c r="AK1062" i="18"/>
  <c r="AL1062" i="18" s="1"/>
  <c r="AK1072" i="18"/>
  <c r="AL1072" i="18" s="1"/>
  <c r="AK1083" i="18"/>
  <c r="AL1083" i="18" s="1"/>
  <c r="AK1094" i="18"/>
  <c r="AL1094" i="18" s="1"/>
  <c r="AK1104" i="18"/>
  <c r="AL1104" i="18" s="1"/>
  <c r="AK1115" i="18"/>
  <c r="AL1115" i="18" s="1"/>
  <c r="AK1126" i="18"/>
  <c r="AL1126" i="18" s="1"/>
  <c r="AK1136" i="18"/>
  <c r="AL1136" i="18" s="1"/>
  <c r="AK1147" i="18"/>
  <c r="AL1147" i="18" s="1"/>
  <c r="AK1158" i="18"/>
  <c r="AL1158" i="18" s="1"/>
  <c r="AK1168" i="18"/>
  <c r="AL1168" i="18" s="1"/>
  <c r="AK1179" i="18"/>
  <c r="AL1179" i="18" s="1"/>
  <c r="AK1190" i="18"/>
  <c r="AL1190" i="18" s="1"/>
  <c r="AK1200" i="18"/>
  <c r="AL1200" i="18" s="1"/>
  <c r="AK1211" i="18"/>
  <c r="AL1211" i="18" s="1"/>
  <c r="AK1222" i="18"/>
  <c r="AL1222" i="18" s="1"/>
  <c r="AK1232" i="18"/>
  <c r="AL1232" i="18" s="1"/>
  <c r="AK1243" i="18"/>
  <c r="AL1243" i="18" s="1"/>
  <c r="AK1254" i="18"/>
  <c r="AL1254" i="18" s="1"/>
  <c r="AK1264" i="18"/>
  <c r="AL1264" i="18" s="1"/>
  <c r="AK1275" i="18"/>
  <c r="AL1275" i="18" s="1"/>
  <c r="AK1286" i="18"/>
  <c r="AL1286" i="18" s="1"/>
  <c r="AK1296" i="18"/>
  <c r="AL1296" i="18" s="1"/>
  <c r="AK1307" i="18"/>
  <c r="AL1307" i="18" s="1"/>
  <c r="AK1318" i="18"/>
  <c r="AL1318" i="18" s="1"/>
  <c r="AK1326" i="18"/>
  <c r="AL1326" i="18" s="1"/>
  <c r="AK1334" i="18"/>
  <c r="AL1334" i="18" s="1"/>
  <c r="AK1342" i="18"/>
  <c r="AL1342" i="18" s="1"/>
  <c r="AK1350" i="18"/>
  <c r="AL1350" i="18" s="1"/>
  <c r="AK1358" i="18"/>
  <c r="AL1358" i="18" s="1"/>
  <c r="AK1366" i="18"/>
  <c r="AL1366" i="18" s="1"/>
  <c r="AK1374" i="18"/>
  <c r="AL1374" i="18" s="1"/>
  <c r="AK1382" i="18"/>
  <c r="AL1382" i="18" s="1"/>
  <c r="AK1390" i="18"/>
  <c r="AL1390" i="18" s="1"/>
  <c r="AK1398" i="18"/>
  <c r="AL1398" i="18" s="1"/>
  <c r="AK1406" i="18"/>
  <c r="AL1406" i="18" s="1"/>
  <c r="AK1414" i="18"/>
  <c r="AL1414" i="18" s="1"/>
  <c r="AK1422" i="18"/>
  <c r="AL1422" i="18" s="1"/>
  <c r="AK1430" i="18"/>
  <c r="AL1430" i="18" s="1"/>
  <c r="AK1438" i="18"/>
  <c r="AL1438" i="18" s="1"/>
  <c r="AK1446" i="18"/>
  <c r="AL1446" i="18" s="1"/>
  <c r="AK1454" i="18"/>
  <c r="AL1454" i="18" s="1"/>
  <c r="AK1462" i="18"/>
  <c r="AL1462" i="18" s="1"/>
  <c r="AK1470" i="18"/>
  <c r="AL1470" i="18" s="1"/>
  <c r="AK1478" i="18"/>
  <c r="AL1478" i="18" s="1"/>
  <c r="AK1486" i="18"/>
  <c r="AL1486" i="18" s="1"/>
  <c r="AK298" i="18"/>
  <c r="AK455" i="18"/>
  <c r="AK600" i="18"/>
  <c r="AK659" i="18"/>
  <c r="AK688" i="18"/>
  <c r="AK717" i="18"/>
  <c r="AK744" i="18"/>
  <c r="AK773" i="18"/>
  <c r="AK803" i="18"/>
  <c r="AK829" i="18"/>
  <c r="AK859" i="18"/>
  <c r="AK885" i="18"/>
  <c r="AK905" i="18"/>
  <c r="AK927" i="18"/>
  <c r="AK949" i="18"/>
  <c r="AK969" i="18"/>
  <c r="AK985" i="18"/>
  <c r="AK1000" i="18"/>
  <c r="AK1014" i="18"/>
  <c r="AL1014" i="18" s="1"/>
  <c r="AK1029" i="18"/>
  <c r="AL1029" i="18" s="1"/>
  <c r="AK1043" i="18"/>
  <c r="AL1043" i="18" s="1"/>
  <c r="AK1056" i="18"/>
  <c r="AL1056" i="18" s="1"/>
  <c r="AK1071" i="18"/>
  <c r="AL1071" i="18" s="1"/>
  <c r="AK1086" i="18"/>
  <c r="AL1086" i="18" s="1"/>
  <c r="AK1099" i="18"/>
  <c r="AL1099" i="18" s="1"/>
  <c r="AK1113" i="18"/>
  <c r="AL1113" i="18" s="1"/>
  <c r="AK1128" i="18"/>
  <c r="AL1128" i="18" s="1"/>
  <c r="AK1142" i="18"/>
  <c r="AL1142" i="18" s="1"/>
  <c r="AK1157" i="18"/>
  <c r="AL1157" i="18" s="1"/>
  <c r="AK1171" i="18"/>
  <c r="AL1171" i="18" s="1"/>
  <c r="AK1184" i="18"/>
  <c r="AL1184" i="18" s="1"/>
  <c r="AK1199" i="18"/>
  <c r="AL1199" i="18" s="1"/>
  <c r="AK1214" i="18"/>
  <c r="AL1214" i="18" s="1"/>
  <c r="AK1227" i="18"/>
  <c r="AL1227" i="18" s="1"/>
  <c r="AK1241" i="18"/>
  <c r="AL1241" i="18" s="1"/>
  <c r="AK1256" i="18"/>
  <c r="AL1256" i="18" s="1"/>
  <c r="AK1270" i="18"/>
  <c r="AL1270" i="18" s="1"/>
  <c r="AK1285" i="18"/>
  <c r="AL1285" i="18" s="1"/>
  <c r="AK1299" i="18"/>
  <c r="AL1299" i="18" s="1"/>
  <c r="AK1312" i="18"/>
  <c r="AL1312" i="18" s="1"/>
  <c r="AK1325" i="18"/>
  <c r="AL1325" i="18" s="1"/>
  <c r="AK1336" i="18"/>
  <c r="AL1336" i="18" s="1"/>
  <c r="AK1346" i="18"/>
  <c r="AL1346" i="18" s="1"/>
  <c r="AK1357" i="18"/>
  <c r="AL1357" i="18" s="1"/>
  <c r="AK1368" i="18"/>
  <c r="AL1368" i="18" s="1"/>
  <c r="AK1378" i="18"/>
  <c r="AL1378" i="18" s="1"/>
  <c r="AK1389" i="18"/>
  <c r="AL1389" i="18" s="1"/>
  <c r="AK1400" i="18"/>
  <c r="AL1400" i="18" s="1"/>
  <c r="AK1410" i="18"/>
  <c r="AL1410" i="18" s="1"/>
  <c r="AK1421" i="18"/>
  <c r="AL1421" i="18" s="1"/>
  <c r="AK1432" i="18"/>
  <c r="AL1432" i="18" s="1"/>
  <c r="AK1442" i="18"/>
  <c r="AL1442" i="18" s="1"/>
  <c r="AK1453" i="18"/>
  <c r="AL1453" i="18" s="1"/>
  <c r="AK1464" i="18"/>
  <c r="AL1464" i="18" s="1"/>
  <c r="AK1474" i="18"/>
  <c r="AL1474" i="18" s="1"/>
  <c r="AK1485" i="18"/>
  <c r="AL1485" i="18" s="1"/>
  <c r="AK1494" i="18"/>
  <c r="AL1494" i="18" s="1"/>
  <c r="AK1502" i="18"/>
  <c r="AL1502" i="18" s="1"/>
  <c r="AK1510" i="18"/>
  <c r="AL1510" i="18" s="1"/>
  <c r="AK1518" i="18"/>
  <c r="AL1518" i="18" s="1"/>
  <c r="AK1526" i="18"/>
  <c r="AL1526" i="18" s="1"/>
  <c r="AK1534" i="18"/>
  <c r="AL1534" i="18" s="1"/>
  <c r="AK1542" i="18"/>
  <c r="AL1542" i="18" s="1"/>
  <c r="AK1550" i="18"/>
  <c r="AL1550" i="18" s="1"/>
  <c r="AK1558" i="18"/>
  <c r="AL1558" i="18" s="1"/>
  <c r="AK1566" i="18"/>
  <c r="AL1566" i="18" s="1"/>
  <c r="AK1574" i="18"/>
  <c r="AL1574" i="18" s="1"/>
  <c r="AK1582" i="18"/>
  <c r="AL1582" i="18" s="1"/>
  <c r="AK1590" i="18"/>
  <c r="AL1590" i="18" s="1"/>
  <c r="AK1598" i="18"/>
  <c r="AL1598" i="18" s="1"/>
  <c r="AK1606" i="18"/>
  <c r="AL1606" i="18" s="1"/>
  <c r="AK1614" i="18"/>
  <c r="AL1614" i="18" s="1"/>
  <c r="AK1622" i="18"/>
  <c r="AL1622" i="18" s="1"/>
  <c r="AK1630" i="18"/>
  <c r="AL1630" i="18" s="1"/>
  <c r="AK1638" i="18"/>
  <c r="AL1638" i="18" s="1"/>
  <c r="AK1646" i="18"/>
  <c r="AL1646" i="18" s="1"/>
  <c r="AK1654" i="18"/>
  <c r="AL1654" i="18" s="1"/>
  <c r="AK1662" i="18"/>
  <c r="AL1662" i="18" s="1"/>
  <c r="AK1670" i="18"/>
  <c r="AL1670" i="18" s="1"/>
  <c r="AK1678" i="18"/>
  <c r="AL1678" i="18" s="1"/>
  <c r="AK1686" i="18"/>
  <c r="AL1686" i="18" s="1"/>
  <c r="AK1694" i="18"/>
  <c r="AL1694" i="18" s="1"/>
  <c r="AK1702" i="18"/>
  <c r="AL1702" i="18" s="1"/>
  <c r="AK1710" i="18"/>
  <c r="AL1710" i="18" s="1"/>
  <c r="AK1718" i="18"/>
  <c r="AL1718" i="18" s="1"/>
  <c r="AK1726" i="18"/>
  <c r="AL1726" i="18" s="1"/>
  <c r="AK1734" i="18"/>
  <c r="AL1734" i="18" s="1"/>
  <c r="AK1742" i="18"/>
  <c r="AL1742" i="18" s="1"/>
  <c r="AK1750" i="18"/>
  <c r="AL1750" i="18" s="1"/>
  <c r="AK1758" i="18"/>
  <c r="AL1758" i="18" s="1"/>
  <c r="AK1766" i="18"/>
  <c r="AL1766" i="18" s="1"/>
  <c r="AK1774" i="18"/>
  <c r="AL1774" i="18" s="1"/>
  <c r="AK1782" i="18"/>
  <c r="AL1782" i="18" s="1"/>
  <c r="AK1790" i="18"/>
  <c r="AL1790" i="18" s="1"/>
  <c r="AK1798" i="18"/>
  <c r="AL1798" i="18" s="1"/>
  <c r="AK1806" i="18"/>
  <c r="AL1806" i="18" s="1"/>
  <c r="AK1814" i="18"/>
  <c r="AL1814" i="18" s="1"/>
  <c r="AK1822" i="18"/>
  <c r="AL1822" i="18" s="1"/>
  <c r="AK1830" i="18"/>
  <c r="AL1830" i="18" s="1"/>
  <c r="AK1838" i="18"/>
  <c r="AL1838" i="18" s="1"/>
  <c r="AK1846" i="18"/>
  <c r="AL1846" i="18" s="1"/>
  <c r="AK1854" i="18"/>
  <c r="AL1854" i="18" s="1"/>
  <c r="AK1862" i="18"/>
  <c r="AL1862" i="18" s="1"/>
  <c r="AK1870" i="18"/>
  <c r="AL1870" i="18" s="1"/>
  <c r="AK1878" i="18"/>
  <c r="AL1878" i="18" s="1"/>
  <c r="AK1886" i="18"/>
  <c r="AL1886" i="18" s="1"/>
  <c r="AK1894" i="18"/>
  <c r="AL1894" i="18" s="1"/>
  <c r="AK1902" i="18"/>
  <c r="AL1902" i="18" s="1"/>
  <c r="AK1910" i="18"/>
  <c r="AL1910" i="18" s="1"/>
  <c r="AK1918" i="18"/>
  <c r="AL1918" i="18" s="1"/>
  <c r="AK1926" i="18"/>
  <c r="AL1926" i="18" s="1"/>
  <c r="AK1934" i="18"/>
  <c r="AL1934" i="18" s="1"/>
  <c r="AK1942" i="18"/>
  <c r="AL1942" i="18" s="1"/>
  <c r="AK1950" i="18"/>
  <c r="AL1950" i="18" s="1"/>
  <c r="AK1958" i="18"/>
  <c r="AL1958" i="18" s="1"/>
  <c r="AK1966" i="18"/>
  <c r="AL1966" i="18" s="1"/>
  <c r="AK1974" i="18"/>
  <c r="AL1974" i="18" s="1"/>
  <c r="AK1982" i="18"/>
  <c r="AL1982" i="18" s="1"/>
  <c r="AK1990" i="18"/>
  <c r="AL1990" i="18" s="1"/>
  <c r="AK1998" i="18"/>
  <c r="AL1998" i="18" s="1"/>
  <c r="AK2006" i="18"/>
  <c r="AL2006" i="18" s="1"/>
  <c r="AK2014" i="18"/>
  <c r="AL2014" i="18" s="1"/>
  <c r="AK2022" i="18"/>
  <c r="AL2022" i="18" s="1"/>
  <c r="AK2030" i="18"/>
  <c r="AL2030" i="18" s="1"/>
  <c r="AK2038" i="18"/>
  <c r="AL2038" i="18" s="1"/>
  <c r="AK2046" i="18"/>
  <c r="AL2046" i="18" s="1"/>
  <c r="AK2054" i="18"/>
  <c r="AL2054" i="18" s="1"/>
  <c r="AK2062" i="18"/>
  <c r="AL2062" i="18" s="1"/>
  <c r="AK2070" i="18"/>
  <c r="AL2070" i="18" s="1"/>
  <c r="AK2078" i="18"/>
  <c r="AL2078" i="18" s="1"/>
  <c r="AK2086" i="18"/>
  <c r="AL2086" i="18" s="1"/>
  <c r="AK2094" i="18"/>
  <c r="AL2094" i="18" s="1"/>
  <c r="AK2102" i="18"/>
  <c r="AL2102" i="18" s="1"/>
  <c r="AK2110" i="18"/>
  <c r="AL2110" i="18" s="1"/>
  <c r="AK2118" i="18"/>
  <c r="AL2118" i="18" s="1"/>
  <c r="AK2126" i="18"/>
  <c r="AL2126" i="18" s="1"/>
  <c r="AK2134" i="18"/>
  <c r="AL2134" i="18" s="1"/>
  <c r="AK2142" i="18"/>
  <c r="AL2142" i="18" s="1"/>
  <c r="AK2150" i="18"/>
  <c r="AL2150" i="18" s="1"/>
  <c r="AK2158" i="18"/>
  <c r="AL2158" i="18" s="1"/>
  <c r="AK2166" i="18"/>
  <c r="AL2166" i="18" s="1"/>
  <c r="AK2174" i="18"/>
  <c r="AL2174" i="18" s="1"/>
  <c r="AK2182" i="18"/>
  <c r="AL2182" i="18" s="1"/>
  <c r="AK2190" i="18"/>
  <c r="AL2190" i="18" s="1"/>
  <c r="AK2198" i="18"/>
  <c r="AL2198" i="18" s="1"/>
  <c r="AK2206" i="18"/>
  <c r="AL2206" i="18" s="1"/>
  <c r="AK2214" i="18"/>
  <c r="AL2214" i="18" s="1"/>
  <c r="AK2222" i="18"/>
  <c r="AL2222" i="18" s="1"/>
  <c r="AK2230" i="18"/>
  <c r="AL2230" i="18" s="1"/>
  <c r="AK2238" i="18"/>
  <c r="AL2238" i="18" s="1"/>
  <c r="AK2246" i="18"/>
  <c r="AL2246" i="18" s="1"/>
  <c r="AK2254" i="18"/>
  <c r="AL2254" i="18" s="1"/>
  <c r="AK2262" i="18"/>
  <c r="AL2262" i="18" s="1"/>
  <c r="AK2270" i="18"/>
  <c r="AL2270" i="18" s="1"/>
  <c r="AK2278" i="18"/>
  <c r="AL2278" i="18" s="1"/>
  <c r="AK2286" i="18"/>
  <c r="AL2286" i="18" s="1"/>
  <c r="AK2294" i="18"/>
  <c r="AL2294" i="18" s="1"/>
  <c r="AK2302" i="18"/>
  <c r="AL2302" i="18" s="1"/>
  <c r="AK2310" i="18"/>
  <c r="AL2310" i="18" s="1"/>
  <c r="AK2318" i="18"/>
  <c r="AL2318" i="18" s="1"/>
  <c r="AK2326" i="18"/>
  <c r="AL2326" i="18" s="1"/>
  <c r="AK2334" i="18"/>
  <c r="AL2334" i="18" s="1"/>
  <c r="AK2342" i="18"/>
  <c r="AL2342" i="18" s="1"/>
  <c r="AK2350" i="18"/>
  <c r="AL2350" i="18" s="1"/>
  <c r="AK2358" i="18"/>
  <c r="AL2358" i="18" s="1"/>
  <c r="AK2366" i="18"/>
  <c r="AL2366" i="18" s="1"/>
  <c r="AK2374" i="18"/>
  <c r="AL2374" i="18" s="1"/>
  <c r="AK2382" i="18"/>
  <c r="AL2382" i="18" s="1"/>
  <c r="AK2390" i="18"/>
  <c r="AL2390" i="18" s="1"/>
  <c r="AK2398" i="18"/>
  <c r="AL2398" i="18" s="1"/>
  <c r="AK327" i="18"/>
  <c r="AK468" i="18"/>
  <c r="AK606" i="18"/>
  <c r="AK664" i="18"/>
  <c r="AK691" i="18"/>
  <c r="AK720" i="18"/>
  <c r="AK749" i="18"/>
  <c r="AK776" i="18"/>
  <c r="AK805" i="18"/>
  <c r="AK835" i="18"/>
  <c r="AK861" i="18"/>
  <c r="AK887" i="18"/>
  <c r="AK909" i="18"/>
  <c r="AK929" i="18"/>
  <c r="AK951" i="18"/>
  <c r="AK973" i="18"/>
  <c r="AK990" i="18"/>
  <c r="AK1003" i="18"/>
  <c r="AK1017" i="18"/>
  <c r="AL1017" i="18" s="1"/>
  <c r="AK1032" i="18"/>
  <c r="AL1032" i="18" s="1"/>
  <c r="AK1046" i="18"/>
  <c r="AL1046" i="18" s="1"/>
  <c r="AK1061" i="18"/>
  <c r="AL1061" i="18" s="1"/>
  <c r="AK1075" i="18"/>
  <c r="AL1075" i="18" s="1"/>
  <c r="AK1088" i="18"/>
  <c r="AL1088" i="18" s="1"/>
  <c r="AK1103" i="18"/>
  <c r="AL1103" i="18" s="1"/>
  <c r="AK1118" i="18"/>
  <c r="AL1118" i="18" s="1"/>
  <c r="AK1131" i="18"/>
  <c r="AL1131" i="18" s="1"/>
  <c r="AK1145" i="18"/>
  <c r="AL1145" i="18" s="1"/>
  <c r="AK1160" i="18"/>
  <c r="AL1160" i="18" s="1"/>
  <c r="AK1174" i="18"/>
  <c r="AL1174" i="18" s="1"/>
  <c r="AK1189" i="18"/>
  <c r="AL1189" i="18" s="1"/>
  <c r="AK1203" i="18"/>
  <c r="AL1203" i="18" s="1"/>
  <c r="AK1216" i="18"/>
  <c r="AL1216" i="18" s="1"/>
  <c r="AK1231" i="18"/>
  <c r="AL1231" i="18" s="1"/>
  <c r="AK1246" i="18"/>
  <c r="AL1246" i="18" s="1"/>
  <c r="AK1259" i="18"/>
  <c r="AL1259" i="18" s="1"/>
  <c r="AK1273" i="18"/>
  <c r="AL1273" i="18" s="1"/>
  <c r="AK1288" i="18"/>
  <c r="AL1288" i="18" s="1"/>
  <c r="AK1302" i="18"/>
  <c r="AL1302" i="18" s="1"/>
  <c r="AK1317" i="18"/>
  <c r="AL1317" i="18" s="1"/>
  <c r="AK1328" i="18"/>
  <c r="AL1328" i="18" s="1"/>
  <c r="AK1338" i="18"/>
  <c r="AL1338" i="18" s="1"/>
  <c r="AK1349" i="18"/>
  <c r="AL1349" i="18" s="1"/>
  <c r="AK1360" i="18"/>
  <c r="AL1360" i="18" s="1"/>
  <c r="AK1370" i="18"/>
  <c r="AL1370" i="18" s="1"/>
  <c r="AK1381" i="18"/>
  <c r="AL1381" i="18" s="1"/>
  <c r="AK1392" i="18"/>
  <c r="AL1392" i="18" s="1"/>
  <c r="AK1402" i="18"/>
  <c r="AL1402" i="18" s="1"/>
  <c r="AK1413" i="18"/>
  <c r="AL1413" i="18" s="1"/>
  <c r="AK1424" i="18"/>
  <c r="AL1424" i="18" s="1"/>
  <c r="AK1434" i="18"/>
  <c r="AL1434" i="18" s="1"/>
  <c r="AK1445" i="18"/>
  <c r="AL1445" i="18" s="1"/>
  <c r="AK1456" i="18"/>
  <c r="AL1456" i="18" s="1"/>
  <c r="AK1466" i="18"/>
  <c r="AL1466" i="18" s="1"/>
  <c r="AK1477" i="18"/>
  <c r="AL1477" i="18" s="1"/>
  <c r="AK1488" i="18"/>
  <c r="AL1488" i="18" s="1"/>
  <c r="AK1496" i="18"/>
  <c r="AL1496" i="18" s="1"/>
  <c r="AK1504" i="18"/>
  <c r="AL1504" i="18" s="1"/>
  <c r="AK1512" i="18"/>
  <c r="AL1512" i="18" s="1"/>
  <c r="AK1520" i="18"/>
  <c r="AL1520" i="18" s="1"/>
  <c r="AK1528" i="18"/>
  <c r="AL1528" i="18" s="1"/>
  <c r="AK1536" i="18"/>
  <c r="AL1536" i="18" s="1"/>
  <c r="AK1544" i="18"/>
  <c r="AL1544" i="18" s="1"/>
  <c r="AK1552" i="18"/>
  <c r="AL1552" i="18" s="1"/>
  <c r="AK1560" i="18"/>
  <c r="AL1560" i="18" s="1"/>
  <c r="AK1568" i="18"/>
  <c r="AL1568" i="18" s="1"/>
  <c r="AK1576" i="18"/>
  <c r="AL1576" i="18" s="1"/>
  <c r="AK1584" i="18"/>
  <c r="AL1584" i="18" s="1"/>
  <c r="AK1592" i="18"/>
  <c r="AL1592" i="18" s="1"/>
  <c r="AK1600" i="18"/>
  <c r="AL1600" i="18" s="1"/>
  <c r="AK1608" i="18"/>
  <c r="AL1608" i="18" s="1"/>
  <c r="AK1616" i="18"/>
  <c r="AL1616" i="18" s="1"/>
  <c r="AK1624" i="18"/>
  <c r="AL1624" i="18" s="1"/>
  <c r="AK1632" i="18"/>
  <c r="AL1632" i="18" s="1"/>
  <c r="AK1640" i="18"/>
  <c r="AL1640" i="18" s="1"/>
  <c r="AK1648" i="18"/>
  <c r="AL1648" i="18" s="1"/>
  <c r="AK1656" i="18"/>
  <c r="AL1656" i="18" s="1"/>
  <c r="AK1664" i="18"/>
  <c r="AL1664" i="18" s="1"/>
  <c r="AK1672" i="18"/>
  <c r="AL1672" i="18" s="1"/>
  <c r="AK1680" i="18"/>
  <c r="AL1680" i="18" s="1"/>
  <c r="AK1688" i="18"/>
  <c r="AL1688" i="18" s="1"/>
  <c r="AK1696" i="18"/>
  <c r="AL1696" i="18" s="1"/>
  <c r="AK1704" i="18"/>
  <c r="AL1704" i="18" s="1"/>
  <c r="AK1712" i="18"/>
  <c r="AL1712" i="18" s="1"/>
  <c r="AK1720" i="18"/>
  <c r="AL1720" i="18" s="1"/>
  <c r="AK1728" i="18"/>
  <c r="AL1728" i="18" s="1"/>
  <c r="AK1736" i="18"/>
  <c r="AL1736" i="18" s="1"/>
  <c r="AK1744" i="18"/>
  <c r="AL1744" i="18" s="1"/>
  <c r="AK1752" i="18"/>
  <c r="AL1752" i="18" s="1"/>
  <c r="AK1760" i="18"/>
  <c r="AL1760" i="18" s="1"/>
  <c r="AK1768" i="18"/>
  <c r="AL1768" i="18" s="1"/>
  <c r="AK1776" i="18"/>
  <c r="AL1776" i="18" s="1"/>
  <c r="AK1784" i="18"/>
  <c r="AL1784" i="18" s="1"/>
  <c r="AK1792" i="18"/>
  <c r="AL1792" i="18" s="1"/>
  <c r="AK1800" i="18"/>
  <c r="AL1800" i="18" s="1"/>
  <c r="AK1808" i="18"/>
  <c r="AL1808" i="18" s="1"/>
  <c r="AK1816" i="18"/>
  <c r="AL1816" i="18" s="1"/>
  <c r="AK1824" i="18"/>
  <c r="AL1824" i="18" s="1"/>
  <c r="AK1832" i="18"/>
  <c r="AL1832" i="18" s="1"/>
  <c r="AK1840" i="18"/>
  <c r="AL1840" i="18" s="1"/>
  <c r="AK1848" i="18"/>
  <c r="AL1848" i="18" s="1"/>
  <c r="AK1856" i="18"/>
  <c r="AL1856" i="18" s="1"/>
  <c r="AK1864" i="18"/>
  <c r="AL1864" i="18" s="1"/>
  <c r="AK1872" i="18"/>
  <c r="AL1872" i="18" s="1"/>
  <c r="AK1880" i="18"/>
  <c r="AL1880" i="18" s="1"/>
  <c r="AK1888" i="18"/>
  <c r="AL1888" i="18" s="1"/>
  <c r="AK1896" i="18"/>
  <c r="AL1896" i="18" s="1"/>
  <c r="AK1904" i="18"/>
  <c r="AL1904" i="18" s="1"/>
  <c r="AK1912" i="18"/>
  <c r="AL1912" i="18" s="1"/>
  <c r="AK1920" i="18"/>
  <c r="AL1920" i="18" s="1"/>
  <c r="AK1928" i="18"/>
  <c r="AL1928" i="18" s="1"/>
  <c r="AK1936" i="18"/>
  <c r="AL1936" i="18" s="1"/>
  <c r="AK1944" i="18"/>
  <c r="AL1944" i="18" s="1"/>
  <c r="AK1952" i="18"/>
  <c r="AL1952" i="18" s="1"/>
  <c r="AK1960" i="18"/>
  <c r="AL1960" i="18" s="1"/>
  <c r="AK1968" i="18"/>
  <c r="AL1968" i="18" s="1"/>
  <c r="AK1976" i="18"/>
  <c r="AL1976" i="18" s="1"/>
  <c r="AK1984" i="18"/>
  <c r="AL1984" i="18" s="1"/>
  <c r="AK1992" i="18"/>
  <c r="AL1992" i="18" s="1"/>
  <c r="AK2000" i="18"/>
  <c r="AL2000" i="18" s="1"/>
  <c r="AK2008" i="18"/>
  <c r="AL2008" i="18" s="1"/>
  <c r="AK2016" i="18"/>
  <c r="AL2016" i="18" s="1"/>
  <c r="AK2024" i="18"/>
  <c r="AL2024" i="18" s="1"/>
  <c r="AK2032" i="18"/>
  <c r="AL2032" i="18" s="1"/>
  <c r="AK2040" i="18"/>
  <c r="AL2040" i="18" s="1"/>
  <c r="AK2048" i="18"/>
  <c r="AL2048" i="18" s="1"/>
  <c r="AK2056" i="18"/>
  <c r="AL2056" i="18" s="1"/>
  <c r="AK2064" i="18"/>
  <c r="AL2064" i="18" s="1"/>
  <c r="AK2072" i="18"/>
  <c r="AL2072" i="18" s="1"/>
  <c r="AK2080" i="18"/>
  <c r="AL2080" i="18" s="1"/>
  <c r="AK2088" i="18"/>
  <c r="AL2088" i="18" s="1"/>
  <c r="AK2096" i="18"/>
  <c r="AL2096" i="18" s="1"/>
  <c r="AK2104" i="18"/>
  <c r="AL2104" i="18" s="1"/>
  <c r="AK2112" i="18"/>
  <c r="AL2112" i="18" s="1"/>
  <c r="AK2120" i="18"/>
  <c r="AL2120" i="18" s="1"/>
  <c r="AK2128" i="18"/>
  <c r="AL2128" i="18" s="1"/>
  <c r="AK2136" i="18"/>
  <c r="AL2136" i="18" s="1"/>
  <c r="AK2144" i="18"/>
  <c r="AL2144" i="18" s="1"/>
  <c r="AK2152" i="18"/>
  <c r="AL2152" i="18" s="1"/>
  <c r="AK2160" i="18"/>
  <c r="AL2160" i="18" s="1"/>
  <c r="AK2168" i="18"/>
  <c r="AL2168" i="18" s="1"/>
  <c r="AK2176" i="18"/>
  <c r="AL2176" i="18" s="1"/>
  <c r="AK2184" i="18"/>
  <c r="AL2184" i="18" s="1"/>
  <c r="AK2192" i="18"/>
  <c r="AL2192" i="18" s="1"/>
  <c r="AK2200" i="18"/>
  <c r="AL2200" i="18" s="1"/>
  <c r="AK2208" i="18"/>
  <c r="AL2208" i="18" s="1"/>
  <c r="AK2216" i="18"/>
  <c r="AL2216" i="18" s="1"/>
  <c r="AK2224" i="18"/>
  <c r="AL2224" i="18" s="1"/>
  <c r="AK2232" i="18"/>
  <c r="AL2232" i="18" s="1"/>
  <c r="AK2240" i="18"/>
  <c r="AL2240" i="18" s="1"/>
  <c r="AK2248" i="18"/>
  <c r="AL2248" i="18" s="1"/>
  <c r="AK2256" i="18"/>
  <c r="AL2256" i="18" s="1"/>
  <c r="AK2264" i="18"/>
  <c r="AL2264" i="18" s="1"/>
  <c r="AK2272" i="18"/>
  <c r="AL2272" i="18" s="1"/>
  <c r="AK2280" i="18"/>
  <c r="AL2280" i="18" s="1"/>
  <c r="AK2288" i="18"/>
  <c r="AL2288" i="18" s="1"/>
  <c r="AK2296" i="18"/>
  <c r="AL2296" i="18" s="1"/>
  <c r="AK2304" i="18"/>
  <c r="AL2304" i="18" s="1"/>
  <c r="AK2312" i="18"/>
  <c r="AL2312" i="18" s="1"/>
  <c r="AK2320" i="18"/>
  <c r="AL2320" i="18" s="1"/>
  <c r="AK2328" i="18"/>
  <c r="AL2328" i="18" s="1"/>
  <c r="AK2336" i="18"/>
  <c r="AL2336" i="18" s="1"/>
  <c r="AK2344" i="18"/>
  <c r="AL2344" i="18" s="1"/>
  <c r="AK2352" i="18"/>
  <c r="AL2352" i="18" s="1"/>
  <c r="AK2360" i="18"/>
  <c r="AL2360" i="18" s="1"/>
  <c r="AK2368" i="18"/>
  <c r="AL2368" i="18" s="1"/>
  <c r="AK2376" i="18"/>
  <c r="AL2376" i="18" s="1"/>
  <c r="AK2384" i="18"/>
  <c r="AL2384" i="18" s="1"/>
  <c r="AK2392" i="18"/>
  <c r="AL2392" i="18" s="1"/>
  <c r="AK2400" i="18"/>
  <c r="AL2400" i="18" s="1"/>
  <c r="AK178" i="18"/>
  <c r="AK391" i="18"/>
  <c r="AK580" i="18"/>
  <c r="AK669" i="18"/>
  <c r="AK704" i="18"/>
  <c r="AK741" i="18"/>
  <c r="AK784" i="18"/>
  <c r="AK818" i="18"/>
  <c r="AK856" i="18"/>
  <c r="AK893" i="18"/>
  <c r="AK918" i="18"/>
  <c r="AK945" i="18"/>
  <c r="AK977" i="18"/>
  <c r="AK993" i="18"/>
  <c r="AK1013" i="18"/>
  <c r="AL1013" i="18" s="1"/>
  <c r="AK1033" i="18"/>
  <c r="AL1033" i="18" s="1"/>
  <c r="AK1053" i="18"/>
  <c r="AL1053" i="18" s="1"/>
  <c r="AK1069" i="18"/>
  <c r="AL1069" i="18" s="1"/>
  <c r="AK1089" i="18"/>
  <c r="AL1089" i="18" s="1"/>
  <c r="AK1109" i="18"/>
  <c r="AL1109" i="18" s="1"/>
  <c r="AK1127" i="18"/>
  <c r="AL1127" i="18" s="1"/>
  <c r="AK1149" i="18"/>
  <c r="AL1149" i="18" s="1"/>
  <c r="AK1165" i="18"/>
  <c r="AL1165" i="18" s="1"/>
  <c r="AK1183" i="18"/>
  <c r="AL1183" i="18" s="1"/>
  <c r="AK1205" i="18"/>
  <c r="AL1205" i="18" s="1"/>
  <c r="AK1223" i="18"/>
  <c r="AL1223" i="18" s="1"/>
  <c r="AK1239" i="18"/>
  <c r="AL1239" i="18" s="1"/>
  <c r="AK1261" i="18"/>
  <c r="AL1261" i="18" s="1"/>
  <c r="AK1279" i="18"/>
  <c r="AL1279" i="18" s="1"/>
  <c r="AK1297" i="18"/>
  <c r="AL1297" i="18" s="1"/>
  <c r="AK1319" i="18"/>
  <c r="AL1319" i="18" s="1"/>
  <c r="AK1331" i="18"/>
  <c r="AL1331" i="18" s="1"/>
  <c r="AK1345" i="18"/>
  <c r="AL1345" i="18" s="1"/>
  <c r="AK1361" i="18"/>
  <c r="AL1361" i="18" s="1"/>
  <c r="AK1375" i="18"/>
  <c r="AL1375" i="18" s="1"/>
  <c r="AK1387" i="18"/>
  <c r="AL1387" i="18" s="1"/>
  <c r="AK1403" i="18"/>
  <c r="AL1403" i="18" s="1"/>
  <c r="AK1417" i="18"/>
  <c r="AL1417" i="18" s="1"/>
  <c r="AK1431" i="18"/>
  <c r="AL1431" i="18" s="1"/>
  <c r="AK1447" i="18"/>
  <c r="AL1447" i="18" s="1"/>
  <c r="AK1459" i="18"/>
  <c r="AL1459" i="18" s="1"/>
  <c r="AK1473" i="18"/>
  <c r="AL1473" i="18" s="1"/>
  <c r="AK1489" i="18"/>
  <c r="AL1489" i="18" s="1"/>
  <c r="AK1499" i="18"/>
  <c r="AL1499" i="18" s="1"/>
  <c r="AK1509" i="18"/>
  <c r="AL1509" i="18" s="1"/>
  <c r="AK1521" i="18"/>
  <c r="AL1521" i="18" s="1"/>
  <c r="AK1531" i="18"/>
  <c r="AL1531" i="18" s="1"/>
  <c r="AK1541" i="18"/>
  <c r="AL1541" i="18" s="1"/>
  <c r="AK1553" i="18"/>
  <c r="AL1553" i="18" s="1"/>
  <c r="AK1563" i="18"/>
  <c r="AL1563" i="18" s="1"/>
  <c r="AK1573" i="18"/>
  <c r="AL1573" i="18" s="1"/>
  <c r="AK1585" i="18"/>
  <c r="AL1585" i="18" s="1"/>
  <c r="AK1595" i="18"/>
  <c r="AL1595" i="18" s="1"/>
  <c r="AK1605" i="18"/>
  <c r="AL1605" i="18" s="1"/>
  <c r="AK1617" i="18"/>
  <c r="AL1617" i="18" s="1"/>
  <c r="AK1627" i="18"/>
  <c r="AL1627" i="18" s="1"/>
  <c r="AK1637" i="18"/>
  <c r="AL1637" i="18" s="1"/>
  <c r="AK1649" i="18"/>
  <c r="AL1649" i="18" s="1"/>
  <c r="AK1659" i="18"/>
  <c r="AL1659" i="18" s="1"/>
  <c r="AK1669" i="18"/>
  <c r="AL1669" i="18" s="1"/>
  <c r="AK1681" i="18"/>
  <c r="AL1681" i="18" s="1"/>
  <c r="AK1691" i="18"/>
  <c r="AL1691" i="18" s="1"/>
  <c r="AK1701" i="18"/>
  <c r="AL1701" i="18" s="1"/>
  <c r="AK1713" i="18"/>
  <c r="AL1713" i="18" s="1"/>
  <c r="AK1723" i="18"/>
  <c r="AL1723" i="18" s="1"/>
  <c r="AK1733" i="18"/>
  <c r="AL1733" i="18" s="1"/>
  <c r="AK1745" i="18"/>
  <c r="AL1745" i="18" s="1"/>
  <c r="AK1755" i="18"/>
  <c r="AL1755" i="18" s="1"/>
  <c r="AK1765" i="18"/>
  <c r="AL1765" i="18" s="1"/>
  <c r="AK1777" i="18"/>
  <c r="AL1777" i="18" s="1"/>
  <c r="AK1787" i="18"/>
  <c r="AL1787" i="18" s="1"/>
  <c r="AK1797" i="18"/>
  <c r="AL1797" i="18" s="1"/>
  <c r="AK1809" i="18"/>
  <c r="AL1809" i="18" s="1"/>
  <c r="AK1819" i="18"/>
  <c r="AL1819" i="18" s="1"/>
  <c r="AK1829" i="18"/>
  <c r="AL1829" i="18" s="1"/>
  <c r="AK1841" i="18"/>
  <c r="AL1841" i="18" s="1"/>
  <c r="AK1851" i="18"/>
  <c r="AL1851" i="18" s="1"/>
  <c r="AK1861" i="18"/>
  <c r="AL1861" i="18" s="1"/>
  <c r="AK1873" i="18"/>
  <c r="AL1873" i="18" s="1"/>
  <c r="AK1883" i="18"/>
  <c r="AL1883" i="18" s="1"/>
  <c r="AK1893" i="18"/>
  <c r="AL1893" i="18" s="1"/>
  <c r="AK1905" i="18"/>
  <c r="AL1905" i="18" s="1"/>
  <c r="AK1915" i="18"/>
  <c r="AL1915" i="18" s="1"/>
  <c r="AK1925" i="18"/>
  <c r="AL1925" i="18" s="1"/>
  <c r="AK1937" i="18"/>
  <c r="AL1937" i="18" s="1"/>
  <c r="AK284" i="18"/>
  <c r="AK511" i="18"/>
  <c r="AK638" i="18"/>
  <c r="AK685" i="18"/>
  <c r="AK728" i="18"/>
  <c r="AK762" i="18"/>
  <c r="AK797" i="18"/>
  <c r="AK840" i="18"/>
  <c r="AK875" i="18"/>
  <c r="AK903" i="18"/>
  <c r="AK935" i="18"/>
  <c r="AK960" i="18"/>
  <c r="AK983" i="18"/>
  <c r="AK1005" i="18"/>
  <c r="AL1005" i="18" s="1"/>
  <c r="AK1023" i="18"/>
  <c r="AL1023" i="18" s="1"/>
  <c r="AK1041" i="18"/>
  <c r="AL1041" i="18" s="1"/>
  <c r="AK1063" i="18"/>
  <c r="AL1063" i="18" s="1"/>
  <c r="AK1079" i="18"/>
  <c r="AL1079" i="18" s="1"/>
  <c r="AK1097" i="18"/>
  <c r="AL1097" i="18" s="1"/>
  <c r="AK1119" i="18"/>
  <c r="AL1119" i="18" s="1"/>
  <c r="AK1137" i="18"/>
  <c r="AL1137" i="18" s="1"/>
  <c r="AK1153" i="18"/>
  <c r="AL1153" i="18" s="1"/>
  <c r="AK1175" i="18"/>
  <c r="AL1175" i="18" s="1"/>
  <c r="AK1193" i="18"/>
  <c r="AL1193" i="18" s="1"/>
  <c r="AK1213" i="18"/>
  <c r="AL1213" i="18" s="1"/>
  <c r="AK1233" i="18"/>
  <c r="AL1233" i="18" s="1"/>
  <c r="AK1249" i="18"/>
  <c r="AL1249" i="18" s="1"/>
  <c r="AK1269" i="18"/>
  <c r="AL1269" i="18" s="1"/>
  <c r="AK1289" i="18"/>
  <c r="AL1289" i="18" s="1"/>
  <c r="AK1309" i="18"/>
  <c r="AL1309" i="18" s="1"/>
  <c r="AK1323" i="18"/>
  <c r="AL1323" i="18" s="1"/>
  <c r="AK1339" i="18"/>
  <c r="AL1339" i="18" s="1"/>
  <c r="AK1353" i="18"/>
  <c r="AL1353" i="18" s="1"/>
  <c r="AK1367" i="18"/>
  <c r="AL1367" i="18" s="1"/>
  <c r="AK1383" i="18"/>
  <c r="AL1383" i="18" s="1"/>
  <c r="AK1395" i="18"/>
  <c r="AL1395" i="18" s="1"/>
  <c r="AK1409" i="18"/>
  <c r="AL1409" i="18" s="1"/>
  <c r="AK1425" i="18"/>
  <c r="AL1425" i="18" s="1"/>
  <c r="AK1439" i="18"/>
  <c r="AL1439" i="18" s="1"/>
  <c r="AK1451" i="18"/>
  <c r="AL1451" i="18" s="1"/>
  <c r="AK1467" i="18"/>
  <c r="AL1467" i="18" s="1"/>
  <c r="AK1481" i="18"/>
  <c r="AL1481" i="18" s="1"/>
  <c r="AK1493" i="18"/>
  <c r="AL1493" i="18" s="1"/>
  <c r="AK1505" i="18"/>
  <c r="AL1505" i="18" s="1"/>
  <c r="AK1515" i="18"/>
  <c r="AL1515" i="18" s="1"/>
  <c r="AK1525" i="18"/>
  <c r="AL1525" i="18" s="1"/>
  <c r="AK1537" i="18"/>
  <c r="AL1537" i="18" s="1"/>
  <c r="AK1547" i="18"/>
  <c r="AL1547" i="18" s="1"/>
  <c r="AK1557" i="18"/>
  <c r="AL1557" i="18" s="1"/>
  <c r="AK1569" i="18"/>
  <c r="AL1569" i="18" s="1"/>
  <c r="AK1579" i="18"/>
  <c r="AL1579" i="18" s="1"/>
  <c r="AK1589" i="18"/>
  <c r="AL1589" i="18" s="1"/>
  <c r="AK1601" i="18"/>
  <c r="AL1601" i="18" s="1"/>
  <c r="AK1611" i="18"/>
  <c r="AL1611" i="18" s="1"/>
  <c r="AK1621" i="18"/>
  <c r="AL1621" i="18" s="1"/>
  <c r="AK1633" i="18"/>
  <c r="AL1633" i="18" s="1"/>
  <c r="AK1643" i="18"/>
  <c r="AL1643" i="18" s="1"/>
  <c r="AK1653" i="18"/>
  <c r="AL1653" i="18" s="1"/>
  <c r="AK1665" i="18"/>
  <c r="AL1665" i="18" s="1"/>
  <c r="AK1675" i="18"/>
  <c r="AL1675" i="18" s="1"/>
  <c r="AK1685" i="18"/>
  <c r="AL1685" i="18" s="1"/>
  <c r="AK1697" i="18"/>
  <c r="AL1697" i="18" s="1"/>
  <c r="AK1707" i="18"/>
  <c r="AL1707" i="18" s="1"/>
  <c r="AK1717" i="18"/>
  <c r="AL1717" i="18" s="1"/>
  <c r="AK1729" i="18"/>
  <c r="AL1729" i="18" s="1"/>
  <c r="AK314" i="18"/>
  <c r="AK527" i="18"/>
  <c r="AK643" i="18"/>
  <c r="AK690" i="18"/>
  <c r="AK731" i="18"/>
  <c r="AK763" i="18"/>
  <c r="AK804" i="18"/>
  <c r="AK845" i="18"/>
  <c r="AK877" i="18"/>
  <c r="AK907" i="18"/>
  <c r="AK937" i="18"/>
  <c r="AK961" i="18"/>
  <c r="AK989" i="18"/>
  <c r="AK1007" i="18"/>
  <c r="AL1007" i="18" s="1"/>
  <c r="AK1024" i="18"/>
  <c r="AL1024" i="18" s="1"/>
  <c r="AK1045" i="18"/>
  <c r="AL1045" i="18" s="1"/>
  <c r="AK1064" i="18"/>
  <c r="AL1064" i="18" s="1"/>
  <c r="AK1081" i="18"/>
  <c r="AL1081" i="18" s="1"/>
  <c r="AK1101" i="18"/>
  <c r="AL1101" i="18" s="1"/>
  <c r="AK1120" i="18"/>
  <c r="AL1120" i="18" s="1"/>
  <c r="AK1139" i="18"/>
  <c r="AL1139" i="18" s="1"/>
  <c r="AK1159" i="18"/>
  <c r="AL1159" i="18" s="1"/>
  <c r="AK1177" i="18"/>
  <c r="AL1177" i="18" s="1"/>
  <c r="AK1195" i="18"/>
  <c r="AL1195" i="18" s="1"/>
  <c r="AK1215" i="18"/>
  <c r="AL1215" i="18" s="1"/>
  <c r="AK1235" i="18"/>
  <c r="AL1235" i="18" s="1"/>
  <c r="AK1253" i="18"/>
  <c r="AL1253" i="18" s="1"/>
  <c r="AK1271" i="18"/>
  <c r="AL1271" i="18" s="1"/>
  <c r="AK1291" i="18"/>
  <c r="AL1291" i="18" s="1"/>
  <c r="AK1310" i="18"/>
  <c r="AL1310" i="18" s="1"/>
  <c r="AK1327" i="18"/>
  <c r="AL1327" i="18" s="1"/>
  <c r="AK1341" i="18"/>
  <c r="AL1341" i="18" s="1"/>
  <c r="AK1354" i="18"/>
  <c r="AL1354" i="18" s="1"/>
  <c r="AK1369" i="18"/>
  <c r="AL1369" i="18" s="1"/>
  <c r="AK1384" i="18"/>
  <c r="AL1384" i="18" s="1"/>
  <c r="AK1397" i="18"/>
  <c r="AL1397" i="18" s="1"/>
  <c r="AK1411" i="18"/>
  <c r="AL1411" i="18" s="1"/>
  <c r="AK1426" i="18"/>
  <c r="AL1426" i="18" s="1"/>
  <c r="AK1440" i="18"/>
  <c r="AL1440" i="18" s="1"/>
  <c r="AK1455" i="18"/>
  <c r="AL1455" i="18" s="1"/>
  <c r="AK1469" i="18"/>
  <c r="AL1469" i="18" s="1"/>
  <c r="AK1482" i="18"/>
  <c r="AL1482" i="18" s="1"/>
  <c r="AK1495" i="18"/>
  <c r="AL1495" i="18" s="1"/>
  <c r="AK1506" i="18"/>
  <c r="AL1506" i="18" s="1"/>
  <c r="AK1516" i="18"/>
  <c r="AL1516" i="18" s="1"/>
  <c r="AK1527" i="18"/>
  <c r="AL1527" i="18" s="1"/>
  <c r="AK1538" i="18"/>
  <c r="AL1538" i="18" s="1"/>
  <c r="AK1548" i="18"/>
  <c r="AL1548" i="18" s="1"/>
  <c r="AK1559" i="18"/>
  <c r="AL1559" i="18" s="1"/>
  <c r="AK1570" i="18"/>
  <c r="AL1570" i="18" s="1"/>
  <c r="AK1580" i="18"/>
  <c r="AL1580" i="18" s="1"/>
  <c r="AK1591" i="18"/>
  <c r="AL1591" i="18" s="1"/>
  <c r="AK1602" i="18"/>
  <c r="AL1602" i="18" s="1"/>
  <c r="AK1612" i="18"/>
  <c r="AL1612" i="18" s="1"/>
  <c r="AK1623" i="18"/>
  <c r="AL1623" i="18" s="1"/>
  <c r="AK1634" i="18"/>
  <c r="AL1634" i="18" s="1"/>
  <c r="AK1644" i="18"/>
  <c r="AL1644" i="18" s="1"/>
  <c r="AK1655" i="18"/>
  <c r="AL1655" i="18" s="1"/>
  <c r="AK1666" i="18"/>
  <c r="AL1666" i="18" s="1"/>
  <c r="AK1676" i="18"/>
  <c r="AL1676" i="18" s="1"/>
  <c r="AK1687" i="18"/>
  <c r="AL1687" i="18" s="1"/>
  <c r="AK1698" i="18"/>
  <c r="AL1698" i="18" s="1"/>
  <c r="AK1708" i="18"/>
  <c r="AL1708" i="18" s="1"/>
  <c r="AK1719" i="18"/>
  <c r="AL1719" i="18" s="1"/>
  <c r="AK1730" i="18"/>
  <c r="AL1730" i="18" s="1"/>
  <c r="AK1740" i="18"/>
  <c r="AL1740" i="18" s="1"/>
  <c r="AK1751" i="18"/>
  <c r="AL1751" i="18" s="1"/>
  <c r="AK1762" i="18"/>
  <c r="AL1762" i="18" s="1"/>
  <c r="AK1772" i="18"/>
  <c r="AL1772" i="18" s="1"/>
  <c r="AK1783" i="18"/>
  <c r="AL1783" i="18" s="1"/>
  <c r="AK1794" i="18"/>
  <c r="AL1794" i="18" s="1"/>
  <c r="AK1804" i="18"/>
  <c r="AL1804" i="18" s="1"/>
  <c r="AK1815" i="18"/>
  <c r="AL1815" i="18" s="1"/>
  <c r="AK1826" i="18"/>
  <c r="AL1826" i="18" s="1"/>
  <c r="AK1836" i="18"/>
  <c r="AL1836" i="18" s="1"/>
  <c r="AK1847" i="18"/>
  <c r="AL1847" i="18" s="1"/>
  <c r="AK1858" i="18"/>
  <c r="AL1858" i="18" s="1"/>
  <c r="AK1868" i="18"/>
  <c r="AL1868" i="18" s="1"/>
  <c r="AK1879" i="18"/>
  <c r="AL1879" i="18" s="1"/>
  <c r="AK1890" i="18"/>
  <c r="AL1890" i="18" s="1"/>
  <c r="AK1900" i="18"/>
  <c r="AL1900" i="18" s="1"/>
  <c r="AK1911" i="18"/>
  <c r="AL1911" i="18" s="1"/>
  <c r="AK1922" i="18"/>
  <c r="AL1922" i="18" s="1"/>
  <c r="AK1932" i="18"/>
  <c r="AL1932" i="18" s="1"/>
  <c r="AK1943" i="18"/>
  <c r="AL1943" i="18" s="1"/>
  <c r="AK1954" i="18"/>
  <c r="AL1954" i="18" s="1"/>
  <c r="AK1964" i="18"/>
  <c r="AL1964" i="18" s="1"/>
  <c r="AK1975" i="18"/>
  <c r="AL1975" i="18" s="1"/>
  <c r="AK1986" i="18"/>
  <c r="AL1986" i="18" s="1"/>
  <c r="AK1996" i="18"/>
  <c r="AL1996" i="18" s="1"/>
  <c r="AK2007" i="18"/>
  <c r="AL2007" i="18" s="1"/>
  <c r="AK2018" i="18"/>
  <c r="AL2018" i="18" s="1"/>
  <c r="AK2028" i="18"/>
  <c r="AL2028" i="18" s="1"/>
  <c r="AK2039" i="18"/>
  <c r="AL2039" i="18" s="1"/>
  <c r="AK2050" i="18"/>
  <c r="AL2050" i="18" s="1"/>
  <c r="AK2060" i="18"/>
  <c r="AL2060" i="18" s="1"/>
  <c r="AK2071" i="18"/>
  <c r="AL2071" i="18" s="1"/>
  <c r="AK2082" i="18"/>
  <c r="AL2082" i="18" s="1"/>
  <c r="AK2092" i="18"/>
  <c r="AL2092" i="18" s="1"/>
  <c r="AK2103" i="18"/>
  <c r="AL2103" i="18" s="1"/>
  <c r="AK2114" i="18"/>
  <c r="AL2114" i="18" s="1"/>
  <c r="AK2124" i="18"/>
  <c r="AL2124" i="18" s="1"/>
  <c r="AK2135" i="18"/>
  <c r="AL2135" i="18" s="1"/>
  <c r="AK2146" i="18"/>
  <c r="AL2146" i="18" s="1"/>
  <c r="AK2156" i="18"/>
  <c r="AL2156" i="18" s="1"/>
  <c r="AK2167" i="18"/>
  <c r="AL2167" i="18" s="1"/>
  <c r="AK2178" i="18"/>
  <c r="AL2178" i="18" s="1"/>
  <c r="AK2188" i="18"/>
  <c r="AL2188" i="18" s="1"/>
  <c r="AK2199" i="18"/>
  <c r="AL2199" i="18" s="1"/>
  <c r="AK2210" i="18"/>
  <c r="AL2210" i="18" s="1"/>
  <c r="AK2220" i="18"/>
  <c r="AL2220" i="18" s="1"/>
  <c r="AK2231" i="18"/>
  <c r="AL2231" i="18" s="1"/>
  <c r="AK2242" i="18"/>
  <c r="AL2242" i="18" s="1"/>
  <c r="AK2252" i="18"/>
  <c r="AL2252" i="18" s="1"/>
  <c r="AK2263" i="18"/>
  <c r="AL2263" i="18" s="1"/>
  <c r="AK2274" i="18"/>
  <c r="AL2274" i="18" s="1"/>
  <c r="AK2284" i="18"/>
  <c r="AL2284" i="18" s="1"/>
  <c r="AK2295" i="18"/>
  <c r="AL2295" i="18" s="1"/>
  <c r="AK2306" i="18"/>
  <c r="AL2306" i="18" s="1"/>
  <c r="AK2316" i="18"/>
  <c r="AL2316" i="18" s="1"/>
  <c r="AK2327" i="18"/>
  <c r="AL2327" i="18" s="1"/>
  <c r="AK2338" i="18"/>
  <c r="AL2338" i="18" s="1"/>
  <c r="AK2348" i="18"/>
  <c r="AL2348" i="18" s="1"/>
  <c r="AK2359" i="18"/>
  <c r="AL2359" i="18" s="1"/>
  <c r="AK2370" i="18"/>
  <c r="AL2370" i="18" s="1"/>
  <c r="AK383" i="18"/>
  <c r="AK554" i="18"/>
  <c r="AK661" i="18"/>
  <c r="AK701" i="18"/>
  <c r="AK733" i="18"/>
  <c r="AK774" i="18"/>
  <c r="AK816" i="18"/>
  <c r="AK848" i="18"/>
  <c r="AK886" i="18"/>
  <c r="AK917" i="18"/>
  <c r="AK941" i="18"/>
  <c r="AK971" i="18"/>
  <c r="AK992" i="18"/>
  <c r="AK1011" i="18"/>
  <c r="AL1011" i="18" s="1"/>
  <c r="AK1031" i="18"/>
  <c r="AL1031" i="18" s="1"/>
  <c r="AK1049" i="18"/>
  <c r="AL1049" i="18" s="1"/>
  <c r="AK1067" i="18"/>
  <c r="AL1067" i="18" s="1"/>
  <c r="AK1087" i="18"/>
  <c r="AL1087" i="18" s="1"/>
  <c r="AK1107" i="18"/>
  <c r="AL1107" i="18" s="1"/>
  <c r="AK1125" i="18"/>
  <c r="AL1125" i="18" s="1"/>
  <c r="AK1143" i="18"/>
  <c r="AL1143" i="18" s="1"/>
  <c r="AK1163" i="18"/>
  <c r="AL1163" i="18" s="1"/>
  <c r="AK1182" i="18"/>
  <c r="AL1182" i="18" s="1"/>
  <c r="AK1201" i="18"/>
  <c r="AL1201" i="18" s="1"/>
  <c r="AK1221" i="18"/>
  <c r="AL1221" i="18" s="1"/>
  <c r="AK1238" i="18"/>
  <c r="AL1238" i="18" s="1"/>
  <c r="AK1257" i="18"/>
  <c r="AL1257" i="18" s="1"/>
  <c r="AK1278" i="18"/>
  <c r="AL1278" i="18" s="1"/>
  <c r="AK1295" i="18"/>
  <c r="AL1295" i="18" s="1"/>
  <c r="AK1313" i="18"/>
  <c r="AL1313" i="18" s="1"/>
  <c r="AK1330" i="18"/>
  <c r="AL1330" i="18" s="1"/>
  <c r="AK1344" i="18"/>
  <c r="AL1344" i="18" s="1"/>
  <c r="AK1359" i="18"/>
  <c r="AL1359" i="18" s="1"/>
  <c r="AK1373" i="18"/>
  <c r="AL1373" i="18" s="1"/>
  <c r="AK1386" i="18"/>
  <c r="AL1386" i="18" s="1"/>
  <c r="AK1401" i="18"/>
  <c r="AL1401" i="18" s="1"/>
  <c r="AK1416" i="18"/>
  <c r="AL1416" i="18" s="1"/>
  <c r="AK1429" i="18"/>
  <c r="AL1429" i="18" s="1"/>
  <c r="AK1443" i="18"/>
  <c r="AL1443" i="18" s="1"/>
  <c r="AK1458" i="18"/>
  <c r="AL1458" i="18" s="1"/>
  <c r="AK1472" i="18"/>
  <c r="AL1472" i="18" s="1"/>
  <c r="AK1487" i="18"/>
  <c r="AL1487" i="18" s="1"/>
  <c r="AK1498" i="18"/>
  <c r="AL1498" i="18" s="1"/>
  <c r="AK1508" i="18"/>
  <c r="AL1508" i="18" s="1"/>
  <c r="AK1519" i="18"/>
  <c r="AL1519" i="18" s="1"/>
  <c r="AK1530" i="18"/>
  <c r="AL1530" i="18" s="1"/>
  <c r="AK1540" i="18"/>
  <c r="AL1540" i="18" s="1"/>
  <c r="AK1551" i="18"/>
  <c r="AL1551" i="18" s="1"/>
  <c r="AK1562" i="18"/>
  <c r="AL1562" i="18" s="1"/>
  <c r="AK1572" i="18"/>
  <c r="AL1572" i="18" s="1"/>
  <c r="AK1583" i="18"/>
  <c r="AL1583" i="18" s="1"/>
  <c r="AK1594" i="18"/>
  <c r="AL1594" i="18" s="1"/>
  <c r="AK1604" i="18"/>
  <c r="AL1604" i="18" s="1"/>
  <c r="AK1615" i="18"/>
  <c r="AL1615" i="18" s="1"/>
  <c r="AK1626" i="18"/>
  <c r="AL1626" i="18" s="1"/>
  <c r="AK1636" i="18"/>
  <c r="AL1636" i="18" s="1"/>
  <c r="AK1647" i="18"/>
  <c r="AL1647" i="18" s="1"/>
  <c r="AK1658" i="18"/>
  <c r="AL1658" i="18" s="1"/>
  <c r="AK1668" i="18"/>
  <c r="AL1668" i="18" s="1"/>
  <c r="AK1679" i="18"/>
  <c r="AL1679" i="18" s="1"/>
  <c r="AK1690" i="18"/>
  <c r="AL1690" i="18" s="1"/>
  <c r="AK1700" i="18"/>
  <c r="AL1700" i="18" s="1"/>
  <c r="AK1711" i="18"/>
  <c r="AL1711" i="18" s="1"/>
  <c r="AK1722" i="18"/>
  <c r="AL1722" i="18" s="1"/>
  <c r="AK1732" i="18"/>
  <c r="AL1732" i="18" s="1"/>
  <c r="AK1743" i="18"/>
  <c r="AL1743" i="18" s="1"/>
  <c r="AK1754" i="18"/>
  <c r="AL1754" i="18" s="1"/>
  <c r="AK1764" i="18"/>
  <c r="AL1764" i="18" s="1"/>
  <c r="AK1775" i="18"/>
  <c r="AL1775" i="18" s="1"/>
  <c r="AK1786" i="18"/>
  <c r="AL1786" i="18" s="1"/>
  <c r="AK1796" i="18"/>
  <c r="AL1796" i="18" s="1"/>
  <c r="AK1807" i="18"/>
  <c r="AL1807" i="18" s="1"/>
  <c r="AK1818" i="18"/>
  <c r="AL1818" i="18" s="1"/>
  <c r="AK1828" i="18"/>
  <c r="AL1828" i="18" s="1"/>
  <c r="AK1839" i="18"/>
  <c r="AL1839" i="18" s="1"/>
  <c r="AK1850" i="18"/>
  <c r="AL1850" i="18" s="1"/>
  <c r="AK1860" i="18"/>
  <c r="AL1860" i="18" s="1"/>
  <c r="AK1871" i="18"/>
  <c r="AL1871" i="18" s="1"/>
  <c r="AK1882" i="18"/>
  <c r="AL1882" i="18" s="1"/>
  <c r="AK1892" i="18"/>
  <c r="AL1892" i="18" s="1"/>
  <c r="AK1903" i="18"/>
  <c r="AL1903" i="18" s="1"/>
  <c r="AK1914" i="18"/>
  <c r="AL1914" i="18" s="1"/>
  <c r="AK1924" i="18"/>
  <c r="AL1924" i="18" s="1"/>
  <c r="AK1935" i="18"/>
  <c r="AL1935" i="18" s="1"/>
  <c r="AK1946" i="18"/>
  <c r="AL1946" i="18" s="1"/>
  <c r="AK1956" i="18"/>
  <c r="AL1956" i="18" s="1"/>
  <c r="AK1967" i="18"/>
  <c r="AL1967" i="18" s="1"/>
  <c r="AK1978" i="18"/>
  <c r="AL1978" i="18" s="1"/>
  <c r="AK1988" i="18"/>
  <c r="AL1988" i="18" s="1"/>
  <c r="AK1999" i="18"/>
  <c r="AL1999" i="18" s="1"/>
  <c r="AK2010" i="18"/>
  <c r="AL2010" i="18" s="1"/>
  <c r="AK2020" i="18"/>
  <c r="AL2020" i="18" s="1"/>
  <c r="AK2031" i="18"/>
  <c r="AL2031" i="18" s="1"/>
  <c r="AK2042" i="18"/>
  <c r="AL2042" i="18" s="1"/>
  <c r="AK2052" i="18"/>
  <c r="AL2052" i="18" s="1"/>
  <c r="AK2063" i="18"/>
  <c r="AL2063" i="18" s="1"/>
  <c r="AK2074" i="18"/>
  <c r="AL2074" i="18" s="1"/>
  <c r="AK2084" i="18"/>
  <c r="AL2084" i="18" s="1"/>
  <c r="AK2095" i="18"/>
  <c r="AL2095" i="18" s="1"/>
  <c r="AK2106" i="18"/>
  <c r="AL2106" i="18" s="1"/>
  <c r="AK2116" i="18"/>
  <c r="AL2116" i="18" s="1"/>
  <c r="AK2127" i="18"/>
  <c r="AL2127" i="18" s="1"/>
  <c r="AK2138" i="18"/>
  <c r="AL2138" i="18" s="1"/>
  <c r="AK2148" i="18"/>
  <c r="AL2148" i="18" s="1"/>
  <c r="AK2159" i="18"/>
  <c r="AL2159" i="18" s="1"/>
  <c r="AK2170" i="18"/>
  <c r="AL2170" i="18" s="1"/>
  <c r="AK2180" i="18"/>
  <c r="AL2180" i="18" s="1"/>
  <c r="AK2191" i="18"/>
  <c r="AL2191" i="18" s="1"/>
  <c r="AK2202" i="18"/>
  <c r="AL2202" i="18" s="1"/>
  <c r="AK2212" i="18"/>
  <c r="AL2212" i="18" s="1"/>
  <c r="AK2223" i="18"/>
  <c r="AL2223" i="18" s="1"/>
  <c r="AK2234" i="18"/>
  <c r="AL2234" i="18" s="1"/>
  <c r="AK2244" i="18"/>
  <c r="AL2244" i="18" s="1"/>
  <c r="AK2255" i="18"/>
  <c r="AL2255" i="18" s="1"/>
  <c r="AK2266" i="18"/>
  <c r="AL2266" i="18" s="1"/>
  <c r="AK2276" i="18"/>
  <c r="AL2276" i="18" s="1"/>
  <c r="AK2287" i="18"/>
  <c r="AL2287" i="18" s="1"/>
  <c r="AK2298" i="18"/>
  <c r="AL2298" i="18" s="1"/>
  <c r="AK2308" i="18"/>
  <c r="AL2308" i="18" s="1"/>
  <c r="AK2319" i="18"/>
  <c r="AL2319" i="18" s="1"/>
  <c r="AK2330" i="18"/>
  <c r="AL2330" i="18" s="1"/>
  <c r="AK2340" i="18"/>
  <c r="AL2340" i="18" s="1"/>
  <c r="AK2351" i="18"/>
  <c r="AL2351" i="18" s="1"/>
  <c r="AK2362" i="18"/>
  <c r="AL2362" i="18" s="1"/>
  <c r="AK2372" i="18"/>
  <c r="AL2372" i="18" s="1"/>
  <c r="AK2383" i="18"/>
  <c r="AL2383" i="18" s="1"/>
  <c r="AK2394" i="18"/>
  <c r="AL2394" i="18" s="1"/>
  <c r="AG3560" i="18"/>
  <c r="AH3560" i="18" s="1"/>
  <c r="AG3250" i="18"/>
  <c r="AH3250" i="18" s="1"/>
  <c r="AG4210" i="18"/>
  <c r="AH4210" i="18" s="1"/>
  <c r="AG4413" i="18"/>
  <c r="AH4413" i="18" s="1"/>
  <c r="AG4440" i="18"/>
  <c r="AH4440" i="18" s="1"/>
  <c r="AG4469" i="18"/>
  <c r="AH4469" i="18" s="1"/>
  <c r="AG4498" i="18"/>
  <c r="AH4498" i="18" s="1"/>
  <c r="AG4524" i="18"/>
  <c r="AH4524" i="18" s="1"/>
  <c r="AG4546" i="18"/>
  <c r="AH4546" i="18" s="1"/>
  <c r="AG4568" i="18"/>
  <c r="AH4568" i="18" s="1"/>
  <c r="AG4588" i="18"/>
  <c r="AH4588" i="18" s="1"/>
  <c r="AG4610" i="18"/>
  <c r="AH4610" i="18" s="1"/>
  <c r="AG4632" i="18"/>
  <c r="AH4632" i="18" s="1"/>
  <c r="AG4651" i="18"/>
  <c r="AH4651" i="18" s="1"/>
  <c r="AG4665" i="18"/>
  <c r="AH4665" i="18" s="1"/>
  <c r="AG4678" i="18"/>
  <c r="AH4678" i="18" s="1"/>
  <c r="AG4694" i="18"/>
  <c r="AH4694" i="18" s="1"/>
  <c r="AG4707" i="18"/>
  <c r="AH4707" i="18" s="1"/>
  <c r="AG4721" i="18"/>
  <c r="AH4721" i="18" s="1"/>
  <c r="AG4737" i="18"/>
  <c r="AH4737" i="18" s="1"/>
  <c r="AG4750" i="18"/>
  <c r="AH4750" i="18" s="1"/>
  <c r="AG4763" i="18"/>
  <c r="AH4763" i="18" s="1"/>
  <c r="AG4779" i="18"/>
  <c r="AH4779" i="18" s="1"/>
  <c r="AG4793" i="18"/>
  <c r="AH4793" i="18" s="1"/>
  <c r="AG4806" i="18"/>
  <c r="AH4806" i="18" s="1"/>
  <c r="AG4822" i="18"/>
  <c r="AH4822" i="18" s="1"/>
  <c r="AG4835" i="18"/>
  <c r="AH4835" i="18" s="1"/>
  <c r="AG4849" i="18"/>
  <c r="AH4849" i="18" s="1"/>
  <c r="AG4865" i="18"/>
  <c r="AH4865" i="18" s="1"/>
  <c r="AG4878" i="18"/>
  <c r="AH4878" i="18" s="1"/>
  <c r="AG4891" i="18"/>
  <c r="AH4891" i="18" s="1"/>
  <c r="AG4907" i="18"/>
  <c r="AH4907" i="18" s="1"/>
  <c r="AG4921" i="18"/>
  <c r="AH4921" i="18" s="1"/>
  <c r="AG4934" i="18"/>
  <c r="AH4934" i="18" s="1"/>
  <c r="AG4950" i="18"/>
  <c r="AH4950" i="18" s="1"/>
  <c r="AG4963" i="18"/>
  <c r="AH4963" i="18" s="1"/>
  <c r="AG4977" i="18"/>
  <c r="AH4977" i="18" s="1"/>
  <c r="AG4993" i="18"/>
  <c r="AH4993" i="18" s="1"/>
  <c r="AK7" i="18"/>
  <c r="AK20" i="18"/>
  <c r="AK36" i="18"/>
  <c r="AK50" i="18"/>
  <c r="AK63" i="18"/>
  <c r="AK79" i="18"/>
  <c r="AK92" i="18"/>
  <c r="AK106" i="18"/>
  <c r="AK122" i="18"/>
  <c r="AK135" i="18"/>
  <c r="AK148" i="18"/>
  <c r="AK164" i="18"/>
  <c r="AG3400" i="18"/>
  <c r="AH3400" i="18" s="1"/>
  <c r="AG4242" i="18"/>
  <c r="AH4242" i="18" s="1"/>
  <c r="AG4415" i="18"/>
  <c r="AH4415" i="18" s="1"/>
  <c r="AG4442" i="18"/>
  <c r="AH4442" i="18" s="1"/>
  <c r="AG4471" i="18"/>
  <c r="AH4471" i="18" s="1"/>
  <c r="AG4499" i="18"/>
  <c r="AH4499" i="18" s="1"/>
  <c r="AG4526" i="18"/>
  <c r="AH4526" i="18" s="1"/>
  <c r="AG4547" i="18"/>
  <c r="AH4547" i="18" s="1"/>
  <c r="AG4569" i="18"/>
  <c r="AH4569" i="18" s="1"/>
  <c r="AG4590" i="18"/>
  <c r="AH4590" i="18" s="1"/>
  <c r="AG4611" i="18"/>
  <c r="AH4611" i="18" s="1"/>
  <c r="AG4633" i="18"/>
  <c r="AH4633" i="18" s="1"/>
  <c r="AG4652" i="18"/>
  <c r="AH4652" i="18" s="1"/>
  <c r="AG4666" i="18"/>
  <c r="AH4666" i="18" s="1"/>
  <c r="AG4681" i="18"/>
  <c r="AH4681" i="18" s="1"/>
  <c r="AG4696" i="18"/>
  <c r="AH4696" i="18" s="1"/>
  <c r="AG4708" i="18"/>
  <c r="AH4708" i="18" s="1"/>
  <c r="AG4723" i="18"/>
  <c r="AH4723" i="18" s="1"/>
  <c r="AG4738" i="18"/>
  <c r="AH4738" i="18" s="1"/>
  <c r="AG4752" i="18"/>
  <c r="AH4752" i="18" s="1"/>
  <c r="AG4766" i="18"/>
  <c r="AH4766" i="18" s="1"/>
  <c r="AG4780" i="18"/>
  <c r="AH4780" i="18" s="1"/>
  <c r="AG4794" i="18"/>
  <c r="AH4794" i="18" s="1"/>
  <c r="AG4809" i="18"/>
  <c r="AH4809" i="18" s="1"/>
  <c r="AG4824" i="18"/>
  <c r="AH4824" i="18" s="1"/>
  <c r="AG4836" i="18"/>
  <c r="AH4836" i="18" s="1"/>
  <c r="AG4851" i="18"/>
  <c r="AH4851" i="18" s="1"/>
  <c r="AG4866" i="18"/>
  <c r="AH4866" i="18" s="1"/>
  <c r="AG4880" i="18"/>
  <c r="AH4880" i="18" s="1"/>
  <c r="AG4894" i="18"/>
  <c r="AH4894" i="18" s="1"/>
  <c r="AG4908" i="18"/>
  <c r="AH4908" i="18" s="1"/>
  <c r="AG4922" i="18"/>
  <c r="AH4922" i="18" s="1"/>
  <c r="AG4937" i="18"/>
  <c r="AH4937" i="18" s="1"/>
  <c r="AG4952" i="18"/>
  <c r="AH4952" i="18" s="1"/>
  <c r="AG4964" i="18"/>
  <c r="AH4964" i="18" s="1"/>
  <c r="AG4979" i="18"/>
  <c r="AH4979" i="18" s="1"/>
  <c r="AG4994" i="18"/>
  <c r="AH4994" i="18" s="1"/>
  <c r="AK9" i="18"/>
  <c r="AK23" i="18"/>
  <c r="AK37" i="18"/>
  <c r="AK51" i="18"/>
  <c r="AK66" i="18"/>
  <c r="AK81" i="18"/>
  <c r="AK93" i="18"/>
  <c r="AK108" i="18"/>
  <c r="AK123" i="18"/>
  <c r="AK137" i="18"/>
  <c r="AK151" i="18"/>
  <c r="AK165" i="18"/>
  <c r="AK179" i="18"/>
  <c r="AK194" i="18"/>
  <c r="AK209" i="18"/>
  <c r="AK221" i="18"/>
  <c r="AK236" i="18"/>
  <c r="AK251" i="18"/>
  <c r="AK265" i="18"/>
  <c r="AK279" i="18"/>
  <c r="AK293" i="18"/>
  <c r="AK307" i="18"/>
  <c r="AK322" i="18"/>
  <c r="AK337" i="18"/>
  <c r="AK349" i="18"/>
  <c r="AK364" i="18"/>
  <c r="AK379" i="18"/>
  <c r="AK393" i="18"/>
  <c r="AK407" i="18"/>
  <c r="AK421" i="18"/>
  <c r="AK435" i="18"/>
  <c r="AK450" i="18"/>
  <c r="AK465" i="18"/>
  <c r="AK477" i="18"/>
  <c r="AK492" i="18"/>
  <c r="AK507" i="18"/>
  <c r="AK521" i="18"/>
  <c r="AK535" i="18"/>
  <c r="AK549" i="18"/>
  <c r="AK563" i="18"/>
  <c r="AK576" i="18"/>
  <c r="AK587" i="18"/>
  <c r="AK597" i="18"/>
  <c r="AK608" i="18"/>
  <c r="AK619" i="18"/>
  <c r="AK629" i="18"/>
  <c r="AK640" i="18"/>
  <c r="AK651" i="18"/>
  <c r="AG3497" i="18"/>
  <c r="AH3497" i="18" s="1"/>
  <c r="AG4274" i="18"/>
  <c r="AH4274" i="18" s="1"/>
  <c r="AG4416" i="18"/>
  <c r="AH4416" i="18" s="1"/>
  <c r="AG4445" i="18"/>
  <c r="AH4445" i="18" s="1"/>
  <c r="AG4472" i="18"/>
  <c r="AH4472" i="18" s="1"/>
  <c r="AG4501" i="18"/>
  <c r="AH4501" i="18" s="1"/>
  <c r="AG4528" i="18"/>
  <c r="AH4528" i="18" s="1"/>
  <c r="AG4548" i="18"/>
  <c r="AH4548" i="18" s="1"/>
  <c r="AG4570" i="18"/>
  <c r="AH4570" i="18" s="1"/>
  <c r="AG4592" i="18"/>
  <c r="AH4592" i="18" s="1"/>
  <c r="AG4612" i="18"/>
  <c r="AH4612" i="18" s="1"/>
  <c r="AG4634" i="18"/>
  <c r="AH4634" i="18" s="1"/>
  <c r="AG4654" i="18"/>
  <c r="AH4654" i="18" s="1"/>
  <c r="AG4667" i="18"/>
  <c r="AH4667" i="18" s="1"/>
  <c r="AG4683" i="18"/>
  <c r="AH4683" i="18" s="1"/>
  <c r="AG4697" i="18"/>
  <c r="AH4697" i="18" s="1"/>
  <c r="AG4710" i="18"/>
  <c r="AH4710" i="18" s="1"/>
  <c r="AG4726" i="18"/>
  <c r="AH4726" i="18" s="1"/>
  <c r="AG4739" i="18"/>
  <c r="AH4739" i="18" s="1"/>
  <c r="AG4753" i="18"/>
  <c r="AH4753" i="18" s="1"/>
  <c r="AG4769" i="18"/>
  <c r="AH4769" i="18" s="1"/>
  <c r="AG4782" i="18"/>
  <c r="AH4782" i="18" s="1"/>
  <c r="AG4795" i="18"/>
  <c r="AH4795" i="18" s="1"/>
  <c r="AG4811" i="18"/>
  <c r="AH4811" i="18" s="1"/>
  <c r="AG4825" i="18"/>
  <c r="AH4825" i="18" s="1"/>
  <c r="AG4838" i="18"/>
  <c r="AH4838" i="18" s="1"/>
  <c r="AG4854" i="18"/>
  <c r="AH4854" i="18" s="1"/>
  <c r="AG4867" i="18"/>
  <c r="AH4867" i="18" s="1"/>
  <c r="AG4881" i="18"/>
  <c r="AH4881" i="18" s="1"/>
  <c r="AG4897" i="18"/>
  <c r="AH4897" i="18" s="1"/>
  <c r="AG4910" i="18"/>
  <c r="AH4910" i="18" s="1"/>
  <c r="AG4923" i="18"/>
  <c r="AH4923" i="18" s="1"/>
  <c r="AG4939" i="18"/>
  <c r="AH4939" i="18" s="1"/>
  <c r="AG4953" i="18"/>
  <c r="AH4953" i="18" s="1"/>
  <c r="AG4966" i="18"/>
  <c r="AH4966" i="18" s="1"/>
  <c r="AG4982" i="18"/>
  <c r="AH4982" i="18" s="1"/>
  <c r="AG4995" i="18"/>
  <c r="AH4995" i="18" s="1"/>
  <c r="AK10" i="18"/>
  <c r="AK26" i="18"/>
  <c r="AK39" i="18"/>
  <c r="AK52" i="18"/>
  <c r="AK68" i="18"/>
  <c r="AK82" i="18"/>
  <c r="AK95" i="18"/>
  <c r="AK111" i="18"/>
  <c r="AK124" i="18"/>
  <c r="AK138" i="18"/>
  <c r="AK154" i="18"/>
  <c r="AK167" i="18"/>
  <c r="AK180" i="18"/>
  <c r="AK196" i="18"/>
  <c r="AK210" i="18"/>
  <c r="AK223" i="18"/>
  <c r="AK239" i="18"/>
  <c r="AK252" i="18"/>
  <c r="AK266" i="18"/>
  <c r="AK282" i="18"/>
  <c r="AK295" i="18"/>
  <c r="AK308" i="18"/>
  <c r="AK324" i="18"/>
  <c r="AK338" i="18"/>
  <c r="AK351" i="18"/>
  <c r="AK367" i="18"/>
  <c r="AK380" i="18"/>
  <c r="AK394" i="18"/>
  <c r="AK410" i="18"/>
  <c r="AK423" i="18"/>
  <c r="AK436" i="18"/>
  <c r="AK452" i="18"/>
  <c r="AK466" i="18"/>
  <c r="AK479" i="18"/>
  <c r="AK495" i="18"/>
  <c r="AK508" i="18"/>
  <c r="AK522" i="18"/>
  <c r="AK538" i="18"/>
  <c r="AK551" i="18"/>
  <c r="AK564" i="18"/>
  <c r="AK578" i="18"/>
  <c r="AK588" i="18"/>
  <c r="AK598" i="18"/>
  <c r="AK610" i="18"/>
  <c r="AK620" i="18"/>
  <c r="AK630" i="18"/>
  <c r="AK642" i="18"/>
  <c r="AG3674" i="18"/>
  <c r="AH3674" i="18" s="1"/>
  <c r="AG4343" i="18"/>
  <c r="AH4343" i="18" s="1"/>
  <c r="AG4421" i="18"/>
  <c r="AH4421" i="18" s="1"/>
  <c r="AG4449" i="18"/>
  <c r="AH4449" i="18" s="1"/>
  <c r="AG4479" i="18"/>
  <c r="AH4479" i="18" s="1"/>
  <c r="AG4506" i="18"/>
  <c r="AH4506" i="18" s="1"/>
  <c r="AG4531" i="18"/>
  <c r="AH4531" i="18" s="1"/>
  <c r="AG4553" i="18"/>
  <c r="AH4553" i="18" s="1"/>
  <c r="AG4574" i="18"/>
  <c r="AH4574" i="18" s="1"/>
  <c r="AG4595" i="18"/>
  <c r="AH4595" i="18" s="1"/>
  <c r="AG4617" i="18"/>
  <c r="AH4617" i="18" s="1"/>
  <c r="AG4638" i="18"/>
  <c r="AH4638" i="18" s="1"/>
  <c r="AG4656" i="18"/>
  <c r="AH4656" i="18" s="1"/>
  <c r="AG4670" i="18"/>
  <c r="AH4670" i="18" s="1"/>
  <c r="AG4684" i="18"/>
  <c r="AH4684" i="18" s="1"/>
  <c r="AG4698" i="18"/>
  <c r="AH4698" i="18" s="1"/>
  <c r="AG4713" i="18"/>
  <c r="AH4713" i="18" s="1"/>
  <c r="AG4728" i="18"/>
  <c r="AH4728" i="18" s="1"/>
  <c r="AG4740" i="18"/>
  <c r="AH4740" i="18" s="1"/>
  <c r="AG4755" i="18"/>
  <c r="AH4755" i="18" s="1"/>
  <c r="AG4770" i="18"/>
  <c r="AH4770" i="18" s="1"/>
  <c r="AG4784" i="18"/>
  <c r="AH4784" i="18" s="1"/>
  <c r="AG4798" i="18"/>
  <c r="AH4798" i="18" s="1"/>
  <c r="AG4812" i="18"/>
  <c r="AH4812" i="18" s="1"/>
  <c r="AG4826" i="18"/>
  <c r="AH4826" i="18" s="1"/>
  <c r="AG4841" i="18"/>
  <c r="AH4841" i="18" s="1"/>
  <c r="AG4856" i="18"/>
  <c r="AH4856" i="18" s="1"/>
  <c r="AG4868" i="18"/>
  <c r="AH4868" i="18" s="1"/>
  <c r="AG4883" i="18"/>
  <c r="AH4883" i="18" s="1"/>
  <c r="AG4898" i="18"/>
  <c r="AH4898" i="18" s="1"/>
  <c r="AG4912" i="18"/>
  <c r="AH4912" i="18" s="1"/>
  <c r="AG4926" i="18"/>
  <c r="AH4926" i="18" s="1"/>
  <c r="AG4940" i="18"/>
  <c r="AH4940" i="18" s="1"/>
  <c r="AG4954" i="18"/>
  <c r="AH4954" i="18" s="1"/>
  <c r="AG4969" i="18"/>
  <c r="AH4969" i="18" s="1"/>
  <c r="AG4984" i="18"/>
  <c r="AH4984" i="18" s="1"/>
  <c r="AG4996" i="18"/>
  <c r="AH4996" i="18" s="1"/>
  <c r="AK12" i="18"/>
  <c r="AK27" i="18"/>
  <c r="AK41" i="18"/>
  <c r="AK55" i="18"/>
  <c r="AK69" i="18"/>
  <c r="AK83" i="18"/>
  <c r="AK98" i="18"/>
  <c r="AK113" i="18"/>
  <c r="AK125" i="18"/>
  <c r="AK140" i="18"/>
  <c r="AK155" i="18"/>
  <c r="AK169" i="18"/>
  <c r="AK183" i="18"/>
  <c r="AK197" i="18"/>
  <c r="AK211" i="18"/>
  <c r="AK226" i="18"/>
  <c r="AK241" i="18"/>
  <c r="AK253" i="18"/>
  <c r="AK268" i="18"/>
  <c r="AK283" i="18"/>
  <c r="AK297" i="18"/>
  <c r="AK311" i="18"/>
  <c r="AK325" i="18"/>
  <c r="AK339" i="18"/>
  <c r="AK354" i="18"/>
  <c r="AK369" i="18"/>
  <c r="AK381" i="18"/>
  <c r="AK396" i="18"/>
  <c r="AK411" i="18"/>
  <c r="AK425" i="18"/>
  <c r="AK439" i="18"/>
  <c r="AK453" i="18"/>
  <c r="AK467" i="18"/>
  <c r="AK482" i="18"/>
  <c r="AK497" i="18"/>
  <c r="AK509" i="18"/>
  <c r="AK524" i="18"/>
  <c r="AK539" i="18"/>
  <c r="AK553" i="18"/>
  <c r="AK567" i="18"/>
  <c r="AK579" i="18"/>
  <c r="AK589" i="18"/>
  <c r="AG3844" i="18"/>
  <c r="AH3844" i="18" s="1"/>
  <c r="AG4375" i="18"/>
  <c r="AH4375" i="18" s="1"/>
  <c r="AG4426" i="18"/>
  <c r="AH4426" i="18" s="1"/>
  <c r="AG4456" i="18"/>
  <c r="AH4456" i="18" s="1"/>
  <c r="AG4482" i="18"/>
  <c r="AH4482" i="18" s="1"/>
  <c r="AG4512" i="18"/>
  <c r="AH4512" i="18" s="1"/>
  <c r="AG4536" i="18"/>
  <c r="AH4536" i="18" s="1"/>
  <c r="AG4556" i="18"/>
  <c r="AH4556" i="18" s="1"/>
  <c r="AG4578" i="18"/>
  <c r="AH4578" i="18" s="1"/>
  <c r="AG4600" i="18"/>
  <c r="AH4600" i="18" s="1"/>
  <c r="AG4620" i="18"/>
  <c r="AH4620" i="18" s="1"/>
  <c r="AG4642" i="18"/>
  <c r="AH4642" i="18" s="1"/>
  <c r="AG4657" i="18"/>
  <c r="AH4657" i="18" s="1"/>
  <c r="AG4673" i="18"/>
  <c r="AH4673" i="18" s="1"/>
  <c r="AG4686" i="18"/>
  <c r="AH4686" i="18" s="1"/>
  <c r="AG4699" i="18"/>
  <c r="AH4699" i="18" s="1"/>
  <c r="AG4715" i="18"/>
  <c r="AH4715" i="18" s="1"/>
  <c r="AG4729" i="18"/>
  <c r="AH4729" i="18" s="1"/>
  <c r="AG4742" i="18"/>
  <c r="AH4742" i="18" s="1"/>
  <c r="AG4758" i="18"/>
  <c r="AH4758" i="18" s="1"/>
  <c r="AG4771" i="18"/>
  <c r="AH4771" i="18" s="1"/>
  <c r="AG4785" i="18"/>
  <c r="AH4785" i="18" s="1"/>
  <c r="AG4801" i="18"/>
  <c r="AH4801" i="18" s="1"/>
  <c r="AG4814" i="18"/>
  <c r="AH4814" i="18" s="1"/>
  <c r="AG4827" i="18"/>
  <c r="AH4827" i="18" s="1"/>
  <c r="AG4843" i="18"/>
  <c r="AH4843" i="18" s="1"/>
  <c r="AG4857" i="18"/>
  <c r="AH4857" i="18" s="1"/>
  <c r="AG4870" i="18"/>
  <c r="AH4870" i="18" s="1"/>
  <c r="AG4886" i="18"/>
  <c r="AH4886" i="18" s="1"/>
  <c r="AG4899" i="18"/>
  <c r="AH4899" i="18" s="1"/>
  <c r="AG4913" i="18"/>
  <c r="AH4913" i="18" s="1"/>
  <c r="AG4929" i="18"/>
  <c r="AH4929" i="18" s="1"/>
  <c r="AG4942" i="18"/>
  <c r="AH4942" i="18" s="1"/>
  <c r="AG4955" i="18"/>
  <c r="AH4955" i="18" s="1"/>
  <c r="AG4971" i="18"/>
  <c r="AH4971" i="18" s="1"/>
  <c r="AG4985" i="18"/>
  <c r="AH4985" i="18" s="1"/>
  <c r="AG4998" i="18"/>
  <c r="AH4998" i="18" s="1"/>
  <c r="AK15" i="18"/>
  <c r="AK28" i="18"/>
  <c r="AK42" i="18"/>
  <c r="AK58" i="18"/>
  <c r="AK71" i="18"/>
  <c r="AK84" i="18"/>
  <c r="AK100" i="18"/>
  <c r="AK114" i="18"/>
  <c r="AK127" i="18"/>
  <c r="AK143" i="18"/>
  <c r="AK156" i="18"/>
  <c r="AK170" i="18"/>
  <c r="AK186" i="18"/>
  <c r="AG3901" i="18"/>
  <c r="AH3901" i="18" s="1"/>
  <c r="AG4385" i="18"/>
  <c r="AH4385" i="18" s="1"/>
  <c r="AG4427" i="18"/>
  <c r="AH4427" i="18" s="1"/>
  <c r="AG4457" i="18"/>
  <c r="AH4457" i="18" s="1"/>
  <c r="AG4485" i="18"/>
  <c r="AH4485" i="18" s="1"/>
  <c r="AG4513" i="18"/>
  <c r="AH4513" i="18" s="1"/>
  <c r="AG4537" i="18"/>
  <c r="AH4537" i="18" s="1"/>
  <c r="AG4558" i="18"/>
  <c r="AH4558" i="18" s="1"/>
  <c r="AG4579" i="18"/>
  <c r="AH4579" i="18" s="1"/>
  <c r="AG4601" i="18"/>
  <c r="AH4601" i="18" s="1"/>
  <c r="AG4622" i="18"/>
  <c r="AH4622" i="18" s="1"/>
  <c r="AG4643" i="18"/>
  <c r="AH4643" i="18" s="1"/>
  <c r="AG4659" i="18"/>
  <c r="AH4659" i="18" s="1"/>
  <c r="AG4674" i="18"/>
  <c r="AH4674" i="18" s="1"/>
  <c r="AG4688" i="18"/>
  <c r="AH4688" i="18" s="1"/>
  <c r="AG4702" i="18"/>
  <c r="AH4702" i="18" s="1"/>
  <c r="AG4716" i="18"/>
  <c r="AH4716" i="18" s="1"/>
  <c r="AG4730" i="18"/>
  <c r="AH4730" i="18" s="1"/>
  <c r="AG4745" i="18"/>
  <c r="AH4745" i="18" s="1"/>
  <c r="AG4760" i="18"/>
  <c r="AH4760" i="18" s="1"/>
  <c r="AG4772" i="18"/>
  <c r="AH4772" i="18" s="1"/>
  <c r="AG4787" i="18"/>
  <c r="AH4787" i="18" s="1"/>
  <c r="AG4802" i="18"/>
  <c r="AH4802" i="18" s="1"/>
  <c r="AG4816" i="18"/>
  <c r="AH4816" i="18" s="1"/>
  <c r="AG4830" i="18"/>
  <c r="AH4830" i="18" s="1"/>
  <c r="AG4844" i="18"/>
  <c r="AH4844" i="18" s="1"/>
  <c r="AG4858" i="18"/>
  <c r="AH4858" i="18" s="1"/>
  <c r="AG4873" i="18"/>
  <c r="AH4873" i="18" s="1"/>
  <c r="AG4888" i="18"/>
  <c r="AH4888" i="18" s="1"/>
  <c r="AG4900" i="18"/>
  <c r="AH4900" i="18" s="1"/>
  <c r="AG4915" i="18"/>
  <c r="AH4915" i="18" s="1"/>
  <c r="AG4930" i="18"/>
  <c r="AH4930" i="18" s="1"/>
  <c r="AG4944" i="18"/>
  <c r="AH4944" i="18" s="1"/>
  <c r="AG4958" i="18"/>
  <c r="AH4958" i="18" s="1"/>
  <c r="AG4972" i="18"/>
  <c r="AH4972" i="18" s="1"/>
  <c r="AG4986" i="18"/>
  <c r="AH4986" i="18" s="1"/>
  <c r="AG5001" i="18"/>
  <c r="AH5001" i="18" s="1"/>
  <c r="AK17" i="18"/>
  <c r="AK29" i="18"/>
  <c r="AK44" i="18"/>
  <c r="AK59" i="18"/>
  <c r="AK73" i="18"/>
  <c r="AK87" i="18"/>
  <c r="AK101" i="18"/>
  <c r="AK115" i="18"/>
  <c r="AK130" i="18"/>
  <c r="AK145" i="18"/>
  <c r="AK157" i="18"/>
  <c r="AK172" i="18"/>
  <c r="AK187" i="18"/>
  <c r="AK201" i="18"/>
  <c r="AK215" i="18"/>
  <c r="AK229" i="18"/>
  <c r="AK243" i="18"/>
  <c r="AK258" i="18"/>
  <c r="AK273" i="18"/>
  <c r="AK285" i="18"/>
  <c r="AK300" i="18"/>
  <c r="AK315" i="18"/>
  <c r="AK329" i="18"/>
  <c r="AK343" i="18"/>
  <c r="AK357" i="18"/>
  <c r="AK371" i="18"/>
  <c r="AK386" i="18"/>
  <c r="AK401" i="18"/>
  <c r="AK413" i="18"/>
  <c r="AK428" i="18"/>
  <c r="AK443" i="18"/>
  <c r="AK457" i="18"/>
  <c r="AK471" i="18"/>
  <c r="AK485" i="18"/>
  <c r="AK499" i="18"/>
  <c r="AK514" i="18"/>
  <c r="AK529" i="18"/>
  <c r="AK541" i="18"/>
  <c r="AK556" i="18"/>
  <c r="AK571" i="18"/>
  <c r="AK581" i="18"/>
  <c r="AK592" i="18"/>
  <c r="AK603" i="18"/>
  <c r="AK613" i="18"/>
  <c r="AK624" i="18"/>
  <c r="AK635" i="18"/>
  <c r="AK645" i="18"/>
  <c r="AG3957" i="18"/>
  <c r="AH3957" i="18" s="1"/>
  <c r="AG4395" i="18"/>
  <c r="AH4395" i="18" s="1"/>
  <c r="AG4429" i="18"/>
  <c r="AH4429" i="18" s="1"/>
  <c r="AG4458" i="18"/>
  <c r="AH4458" i="18" s="1"/>
  <c r="AG4488" i="18"/>
  <c r="AH4488" i="18" s="1"/>
  <c r="AG4514" i="18"/>
  <c r="AH4514" i="18" s="1"/>
  <c r="AG4538" i="18"/>
  <c r="AH4538" i="18" s="1"/>
  <c r="AG4560" i="18"/>
  <c r="AH4560" i="18" s="1"/>
  <c r="AG4580" i="18"/>
  <c r="AH4580" i="18" s="1"/>
  <c r="AG4602" i="18"/>
  <c r="AH4602" i="18" s="1"/>
  <c r="AG4624" i="18"/>
  <c r="AH4624" i="18" s="1"/>
  <c r="AG4644" i="18"/>
  <c r="AH4644" i="18" s="1"/>
  <c r="AG4662" i="18"/>
  <c r="AH4662" i="18" s="1"/>
  <c r="AG4675" i="18"/>
  <c r="AH4675" i="18" s="1"/>
  <c r="AG4689" i="18"/>
  <c r="AH4689" i="18" s="1"/>
  <c r="AG4705" i="18"/>
  <c r="AH4705" i="18" s="1"/>
  <c r="AG4718" i="18"/>
  <c r="AH4718" i="18" s="1"/>
  <c r="AG4731" i="18"/>
  <c r="AH4731" i="18" s="1"/>
  <c r="AG4747" i="18"/>
  <c r="AH4747" i="18" s="1"/>
  <c r="AG4761" i="18"/>
  <c r="AH4761" i="18" s="1"/>
  <c r="AG4774" i="18"/>
  <c r="AH4774" i="18" s="1"/>
  <c r="AG4790" i="18"/>
  <c r="AH4790" i="18" s="1"/>
  <c r="AG4803" i="18"/>
  <c r="AH4803" i="18" s="1"/>
  <c r="AG4817" i="18"/>
  <c r="AH4817" i="18" s="1"/>
  <c r="AG4833" i="18"/>
  <c r="AH4833" i="18" s="1"/>
  <c r="AG4846" i="18"/>
  <c r="AH4846" i="18" s="1"/>
  <c r="AG4859" i="18"/>
  <c r="AH4859" i="18" s="1"/>
  <c r="AG4875" i="18"/>
  <c r="AH4875" i="18" s="1"/>
  <c r="AG4889" i="18"/>
  <c r="AH4889" i="18" s="1"/>
  <c r="AG4902" i="18"/>
  <c r="AH4902" i="18" s="1"/>
  <c r="AG4918" i="18"/>
  <c r="AH4918" i="18" s="1"/>
  <c r="AG4931" i="18"/>
  <c r="AH4931" i="18" s="1"/>
  <c r="AG4945" i="18"/>
  <c r="AH4945" i="18" s="1"/>
  <c r="AG4961" i="18"/>
  <c r="AH4961" i="18" s="1"/>
  <c r="AG4974" i="18"/>
  <c r="AH4974" i="18" s="1"/>
  <c r="AG4987" i="18"/>
  <c r="AH4987" i="18" s="1"/>
  <c r="AG5003" i="18"/>
  <c r="AH5003" i="18" s="1"/>
  <c r="AK18" i="18"/>
  <c r="AK31" i="18"/>
  <c r="AK47" i="18"/>
  <c r="AK60" i="18"/>
  <c r="AK74" i="18"/>
  <c r="AK90" i="18"/>
  <c r="AK103" i="18"/>
  <c r="AK116" i="18"/>
  <c r="AK132" i="18"/>
  <c r="AK146" i="18"/>
  <c r="AK159" i="18"/>
  <c r="AK175" i="18"/>
  <c r="AK188" i="18"/>
  <c r="AK202" i="18"/>
  <c r="AK218" i="18"/>
  <c r="AK231" i="18"/>
  <c r="AK244" i="18"/>
  <c r="AK260" i="18"/>
  <c r="AK274" i="18"/>
  <c r="AK287" i="18"/>
  <c r="AK303" i="18"/>
  <c r="AK316" i="18"/>
  <c r="AK330" i="18"/>
  <c r="AK346" i="18"/>
  <c r="AK359" i="18"/>
  <c r="AK372" i="18"/>
  <c r="AK388" i="18"/>
  <c r="AK402" i="18"/>
  <c r="AK415" i="18"/>
  <c r="AK431" i="18"/>
  <c r="AK444" i="18"/>
  <c r="AK458" i="18"/>
  <c r="AK474" i="18"/>
  <c r="AK487" i="18"/>
  <c r="AK500" i="18"/>
  <c r="AK516" i="18"/>
  <c r="AK530" i="18"/>
  <c r="AK543" i="18"/>
  <c r="AK559" i="18"/>
  <c r="AK572" i="18"/>
  <c r="AK582" i="18"/>
  <c r="AK594" i="18"/>
  <c r="AK604" i="18"/>
  <c r="AK614" i="18"/>
  <c r="AK626" i="18"/>
  <c r="AK636" i="18"/>
  <c r="AK646" i="18"/>
  <c r="AG4094" i="18"/>
  <c r="AH4094" i="18" s="1"/>
  <c r="AG4407" i="18"/>
  <c r="AH4407" i="18" s="1"/>
  <c r="AG4435" i="18"/>
  <c r="AH4435" i="18" s="1"/>
  <c r="AG4464" i="18"/>
  <c r="AH4464" i="18" s="1"/>
  <c r="AG4491" i="18"/>
  <c r="AH4491" i="18" s="1"/>
  <c r="AG4521" i="18"/>
  <c r="AH4521" i="18" s="1"/>
  <c r="AG4542" i="18"/>
  <c r="AH4542" i="18" s="1"/>
  <c r="AG4563" i="18"/>
  <c r="AH4563" i="18" s="1"/>
  <c r="AG4585" i="18"/>
  <c r="AH4585" i="18" s="1"/>
  <c r="AG4606" i="18"/>
  <c r="AH4606" i="18" s="1"/>
  <c r="AG4627" i="18"/>
  <c r="AH4627" i="18" s="1"/>
  <c r="AG4649" i="18"/>
  <c r="AH4649" i="18" s="1"/>
  <c r="AG4664" i="18"/>
  <c r="AH4664" i="18" s="1"/>
  <c r="AG4676" i="18"/>
  <c r="AH4676" i="18" s="1"/>
  <c r="AG4691" i="18"/>
  <c r="AH4691" i="18" s="1"/>
  <c r="AG4706" i="18"/>
  <c r="AH4706" i="18" s="1"/>
  <c r="AG4720" i="18"/>
  <c r="AH4720" i="18" s="1"/>
  <c r="AG4734" i="18"/>
  <c r="AH4734" i="18" s="1"/>
  <c r="AG4748" i="18"/>
  <c r="AH4748" i="18" s="1"/>
  <c r="AG4762" i="18"/>
  <c r="AH4762" i="18" s="1"/>
  <c r="AG4777" i="18"/>
  <c r="AH4777" i="18" s="1"/>
  <c r="AG4792" i="18"/>
  <c r="AH4792" i="18" s="1"/>
  <c r="AG4804" i="18"/>
  <c r="AH4804" i="18" s="1"/>
  <c r="AG4819" i="18"/>
  <c r="AH4819" i="18" s="1"/>
  <c r="AG4834" i="18"/>
  <c r="AH4834" i="18" s="1"/>
  <c r="AG4848" i="18"/>
  <c r="AH4848" i="18" s="1"/>
  <c r="AG4862" i="18"/>
  <c r="AH4862" i="18" s="1"/>
  <c r="AG4876" i="18"/>
  <c r="AH4876" i="18" s="1"/>
  <c r="AG4890" i="18"/>
  <c r="AH4890" i="18" s="1"/>
  <c r="AG4905" i="18"/>
  <c r="AH4905" i="18" s="1"/>
  <c r="AG4920" i="18"/>
  <c r="AH4920" i="18" s="1"/>
  <c r="AG4932" i="18"/>
  <c r="AH4932" i="18" s="1"/>
  <c r="AG4947" i="18"/>
  <c r="AH4947" i="18" s="1"/>
  <c r="AG4962" i="18"/>
  <c r="AH4962" i="18" s="1"/>
  <c r="AG4976" i="18"/>
  <c r="AH4976" i="18" s="1"/>
  <c r="AG4990" i="18"/>
  <c r="AH4990" i="18" s="1"/>
  <c r="AK5" i="18"/>
  <c r="AK19" i="18"/>
  <c r="AK34" i="18"/>
  <c r="AK49" i="18"/>
  <c r="AK61" i="18"/>
  <c r="AK76" i="18"/>
  <c r="AK91" i="18"/>
  <c r="AK105" i="18"/>
  <c r="AK119" i="18"/>
  <c r="AK133" i="18"/>
  <c r="AK147" i="18"/>
  <c r="AK162" i="18"/>
  <c r="AK177" i="18"/>
  <c r="AK189" i="18"/>
  <c r="AK204" i="18"/>
  <c r="AK219" i="18"/>
  <c r="AK233" i="18"/>
  <c r="AK247" i="18"/>
  <c r="AK261" i="18"/>
  <c r="AK275" i="18"/>
  <c r="AK290" i="18"/>
  <c r="AK305" i="18"/>
  <c r="AK317" i="18"/>
  <c r="AK332" i="18"/>
  <c r="AK347" i="18"/>
  <c r="AK361" i="18"/>
  <c r="AK375" i="18"/>
  <c r="AK389" i="18"/>
  <c r="AK403" i="18"/>
  <c r="AK418" i="18"/>
  <c r="AK433" i="18"/>
  <c r="AK445" i="18"/>
  <c r="AK460" i="18"/>
  <c r="AK475" i="18"/>
  <c r="AK489" i="18"/>
  <c r="AK503" i="18"/>
  <c r="AK517" i="18"/>
  <c r="AK531" i="18"/>
  <c r="AK546" i="18"/>
  <c r="AK561" i="18"/>
  <c r="AK573" i="18"/>
  <c r="AK584" i="18"/>
  <c r="AK595" i="18"/>
  <c r="AK605" i="18"/>
  <c r="AK616" i="18"/>
  <c r="AK627" i="18"/>
  <c r="AK637" i="18"/>
  <c r="AK648" i="18"/>
  <c r="AK255" i="18"/>
  <c r="AK199" i="18"/>
  <c r="AK250" i="18"/>
  <c r="AK191" i="18"/>
  <c r="AK873" i="18"/>
  <c r="AK865" i="18"/>
  <c r="AK857" i="18"/>
  <c r="AK849" i="18"/>
  <c r="AK841" i="18"/>
  <c r="AK833" i="18"/>
  <c r="AK825" i="18"/>
  <c r="AK817" i="18"/>
  <c r="AK809" i="18"/>
  <c r="AK801" i="18"/>
  <c r="AK793" i="18"/>
  <c r="AK785" i="18"/>
  <c r="AK777" i="18"/>
  <c r="AK769" i="18"/>
  <c r="AK761" i="18"/>
  <c r="AK753" i="18"/>
  <c r="AK745" i="18"/>
  <c r="AK737" i="18"/>
  <c r="AK729" i="18"/>
  <c r="AK721" i="18"/>
  <c r="AK713" i="18"/>
  <c r="AK705" i="18"/>
  <c r="AK697" i="18"/>
  <c r="AK689" i="18"/>
  <c r="AK681" i="18"/>
  <c r="AK673" i="18"/>
  <c r="AK665" i="18"/>
  <c r="AK657" i="18"/>
  <c r="AK649" i="18"/>
  <c r="AK641" i="18"/>
  <c r="AK633" i="18"/>
  <c r="AK625" i="18"/>
  <c r="AK617" i="18"/>
  <c r="AK609" i="18"/>
  <c r="AK601" i="18"/>
  <c r="AK593" i="18"/>
  <c r="AK585" i="18"/>
  <c r="AK577" i="18"/>
  <c r="AK569" i="18"/>
  <c r="AK557" i="18"/>
  <c r="AK547" i="18"/>
  <c r="AK537" i="18"/>
  <c r="AK525" i="18"/>
  <c r="AK515" i="18"/>
  <c r="AK505" i="18"/>
  <c r="AK493" i="18"/>
  <c r="AK483" i="18"/>
  <c r="AK473" i="18"/>
  <c r="AK461" i="18"/>
  <c r="AK451" i="18"/>
  <c r="AK441" i="18"/>
  <c r="AK429" i="18"/>
  <c r="AK419" i="18"/>
  <c r="AK409" i="18"/>
  <c r="AK397" i="18"/>
  <c r="AK387" i="18"/>
  <c r="AK377" i="18"/>
  <c r="AK365" i="18"/>
  <c r="AK355" i="18"/>
  <c r="AK345" i="18"/>
  <c r="AK333" i="18"/>
  <c r="AK323" i="18"/>
  <c r="AK313" i="18"/>
  <c r="AK301" i="18"/>
  <c r="AK291" i="18"/>
  <c r="AK281" i="18"/>
  <c r="AK269" i="18"/>
  <c r="AK259" i="18"/>
  <c r="AK249" i="18"/>
  <c r="AK237" i="18"/>
  <c r="AK227" i="18"/>
  <c r="AK217" i="18"/>
  <c r="AK205" i="18"/>
  <c r="AK195" i="18"/>
  <c r="AK185" i="18"/>
  <c r="AK173" i="18"/>
  <c r="AK163" i="18"/>
  <c r="AK153" i="18"/>
  <c r="AK141" i="18"/>
  <c r="AK131" i="18"/>
  <c r="AK121" i="18"/>
  <c r="AK109" i="18"/>
  <c r="AK99" i="18"/>
  <c r="AK89" i="18"/>
  <c r="AK77" i="18"/>
  <c r="AK67" i="18"/>
  <c r="AK57" i="18"/>
  <c r="AK45" i="18"/>
  <c r="AK35" i="18"/>
  <c r="AK25" i="18"/>
  <c r="AK13" i="18"/>
  <c r="AG5002" i="18"/>
  <c r="AH5002" i="18" s="1"/>
  <c r="AG4992" i="18"/>
  <c r="AH4992" i="18" s="1"/>
  <c r="AG4980" i="18"/>
  <c r="AH4980" i="18" s="1"/>
  <c r="AG4970" i="18"/>
  <c r="AH4970" i="18" s="1"/>
  <c r="AG4960" i="18"/>
  <c r="AH4960" i="18" s="1"/>
  <c r="AG4948" i="18"/>
  <c r="AH4948" i="18" s="1"/>
  <c r="AG4938" i="18"/>
  <c r="AH4938" i="18" s="1"/>
  <c r="AG4928" i="18"/>
  <c r="AH4928" i="18" s="1"/>
  <c r="AG4916" i="18"/>
  <c r="AH4916" i="18" s="1"/>
  <c r="AG4906" i="18"/>
  <c r="AH4906" i="18" s="1"/>
  <c r="AG4896" i="18"/>
  <c r="AH4896" i="18" s="1"/>
  <c r="AG4884" i="18"/>
  <c r="AH4884" i="18" s="1"/>
  <c r="AG4874" i="18"/>
  <c r="AH4874" i="18" s="1"/>
  <c r="AG4864" i="18"/>
  <c r="AH4864" i="18" s="1"/>
  <c r="AG4852" i="18"/>
  <c r="AH4852" i="18" s="1"/>
  <c r="AG4842" i="18"/>
  <c r="AH4842" i="18" s="1"/>
  <c r="AG4832" i="18"/>
  <c r="AH4832" i="18" s="1"/>
  <c r="AG4820" i="18"/>
  <c r="AH4820" i="18" s="1"/>
  <c r="AG4810" i="18"/>
  <c r="AH4810" i="18" s="1"/>
  <c r="AG4800" i="18"/>
  <c r="AH4800" i="18" s="1"/>
  <c r="AG4788" i="18"/>
  <c r="AH4788" i="18" s="1"/>
  <c r="AG4778" i="18"/>
  <c r="AH4778" i="18" s="1"/>
  <c r="AG4768" i="18"/>
  <c r="AH4768" i="18" s="1"/>
  <c r="AG4756" i="18"/>
  <c r="AH4756" i="18" s="1"/>
  <c r="AG4746" i="18"/>
  <c r="AH4746" i="18" s="1"/>
  <c r="AG4736" i="18"/>
  <c r="AH4736" i="18" s="1"/>
  <c r="AG4724" i="18"/>
  <c r="AH4724" i="18" s="1"/>
  <c r="AG4714" i="18"/>
  <c r="AH4714" i="18" s="1"/>
  <c r="AG4704" i="18"/>
  <c r="AH4704" i="18" s="1"/>
  <c r="AG4692" i="18"/>
  <c r="AH4692" i="18" s="1"/>
  <c r="AG4682" i="18"/>
  <c r="AH4682" i="18" s="1"/>
  <c r="AG4672" i="18"/>
  <c r="AH4672" i="18" s="1"/>
  <c r="AG4660" i="18"/>
  <c r="AH4660" i="18" s="1"/>
  <c r="AG4650" i="18"/>
  <c r="AH4650" i="18" s="1"/>
  <c r="AG4640" i="18"/>
  <c r="AH4640" i="18" s="1"/>
  <c r="AG4628" i="18"/>
  <c r="AH4628" i="18" s="1"/>
  <c r="AG4618" i="18"/>
  <c r="AH4618" i="18" s="1"/>
  <c r="AG4608" i="18"/>
  <c r="AH4608" i="18" s="1"/>
  <c r="AG4596" i="18"/>
  <c r="AH4596" i="18" s="1"/>
  <c r="AG4586" i="18"/>
  <c r="AH4586" i="18" s="1"/>
  <c r="AG4576" i="18"/>
  <c r="AH4576" i="18" s="1"/>
  <c r="AG4564" i="18"/>
  <c r="AH4564" i="18" s="1"/>
  <c r="AG4554" i="18"/>
  <c r="AH4554" i="18" s="1"/>
  <c r="AG4544" i="18"/>
  <c r="AH4544" i="18" s="1"/>
  <c r="AG4532" i="18"/>
  <c r="AH4532" i="18" s="1"/>
  <c r="AG4522" i="18"/>
  <c r="AH4522" i="18" s="1"/>
  <c r="AG4509" i="18"/>
  <c r="AH4509" i="18" s="1"/>
  <c r="AG4493" i="18"/>
  <c r="AH4493" i="18" s="1"/>
  <c r="AG4480" i="18"/>
  <c r="AH4480" i="18" s="1"/>
  <c r="AG4466" i="18"/>
  <c r="AH4466" i="18" s="1"/>
  <c r="AG4450" i="18"/>
  <c r="AH4450" i="18" s="1"/>
  <c r="AG4437" i="18"/>
  <c r="AH4437" i="18" s="1"/>
  <c r="AG4424" i="18"/>
  <c r="AH4424" i="18" s="1"/>
  <c r="AG4408" i="18"/>
  <c r="AH4408" i="18" s="1"/>
  <c r="AG4353" i="18"/>
  <c r="AH4353" i="18" s="1"/>
  <c r="AG4137" i="18"/>
  <c r="AH4137" i="18" s="1"/>
  <c r="AG3731" i="18"/>
  <c r="AH3731" i="18" s="1"/>
  <c r="AK871" i="18"/>
  <c r="AK863" i="18"/>
  <c r="AK855" i="18"/>
  <c r="AK847" i="18"/>
  <c r="AK839" i="18"/>
  <c r="AK831" i="18"/>
  <c r="AK823" i="18"/>
  <c r="AK815" i="18"/>
  <c r="AK807" i="18"/>
  <c r="AK799" i="18"/>
  <c r="AK791" i="18"/>
  <c r="AK783" i="18"/>
  <c r="AK775" i="18"/>
  <c r="AK767" i="18"/>
  <c r="AK759" i="18"/>
  <c r="AK751" i="18"/>
  <c r="AK743" i="18"/>
  <c r="AK735" i="18"/>
  <c r="AK727" i="18"/>
  <c r="AK719" i="18"/>
  <c r="AK711" i="18"/>
  <c r="AK703" i="18"/>
  <c r="AK695" i="18"/>
  <c r="AK687" i="18"/>
  <c r="AK679" i="18"/>
  <c r="AK671" i="18"/>
  <c r="AK663" i="18"/>
  <c r="AK655" i="18"/>
  <c r="AK647" i="18"/>
  <c r="AK639" i="18"/>
  <c r="AK631" i="18"/>
  <c r="AK623" i="18"/>
  <c r="AK615" i="18"/>
  <c r="AK607" i="18"/>
  <c r="AK599" i="18"/>
  <c r="AK591" i="18"/>
  <c r="AK583" i="18"/>
  <c r="AK575" i="18"/>
  <c r="AK565" i="18"/>
  <c r="AK555" i="18"/>
  <c r="AK545" i="18"/>
  <c r="AK533" i="18"/>
  <c r="AK523" i="18"/>
  <c r="AK513" i="18"/>
  <c r="AK501" i="18"/>
  <c r="AK491" i="18"/>
  <c r="AK481" i="18"/>
  <c r="AK469" i="18"/>
  <c r="AK459" i="18"/>
  <c r="AK449" i="18"/>
  <c r="AK437" i="18"/>
  <c r="AK427" i="18"/>
  <c r="AK417" i="18"/>
  <c r="AK405" i="18"/>
  <c r="AK395" i="18"/>
  <c r="AK385" i="18"/>
  <c r="AK373" i="18"/>
  <c r="AK363" i="18"/>
  <c r="AK353" i="18"/>
  <c r="AK341" i="18"/>
  <c r="AK331" i="18"/>
  <c r="AK321" i="18"/>
  <c r="AK309" i="18"/>
  <c r="AK299" i="18"/>
  <c r="AK289" i="18"/>
  <c r="AK277" i="18"/>
  <c r="AK267" i="18"/>
  <c r="AK257" i="18"/>
  <c r="AK245" i="18"/>
  <c r="AK235" i="18"/>
  <c r="AK225" i="18"/>
  <c r="AK213" i="18"/>
  <c r="AK203" i="18"/>
  <c r="AK193" i="18"/>
  <c r="AK181" i="18"/>
  <c r="AK171" i="18"/>
  <c r="AK161" i="18"/>
  <c r="AK149" i="18"/>
  <c r="AK139" i="18"/>
  <c r="AK129" i="18"/>
  <c r="AK117" i="18"/>
  <c r="AK107" i="18"/>
  <c r="AK97" i="18"/>
  <c r="AK85" i="18"/>
  <c r="AK75" i="18"/>
  <c r="AK65" i="18"/>
  <c r="AK53" i="18"/>
  <c r="AK43" i="18"/>
  <c r="AK33" i="18"/>
  <c r="AK21" i="18"/>
  <c r="AK11" i="18"/>
  <c r="AG5000" i="18"/>
  <c r="AH5000" i="18" s="1"/>
  <c r="AG4988" i="18"/>
  <c r="AH4988" i="18" s="1"/>
  <c r="AG4978" i="18"/>
  <c r="AH4978" i="18" s="1"/>
  <c r="AG4968" i="18"/>
  <c r="AH4968" i="18" s="1"/>
  <c r="AG4956" i="18"/>
  <c r="AH4956" i="18" s="1"/>
  <c r="AG4946" i="18"/>
  <c r="AH4946" i="18" s="1"/>
  <c r="AG4936" i="18"/>
  <c r="AH4936" i="18" s="1"/>
  <c r="AG4924" i="18"/>
  <c r="AH4924" i="18" s="1"/>
  <c r="AG4914" i="18"/>
  <c r="AH4914" i="18" s="1"/>
  <c r="AG4904" i="18"/>
  <c r="AH4904" i="18" s="1"/>
  <c r="AG4892" i="18"/>
  <c r="AH4892" i="18" s="1"/>
  <c r="AG4882" i="18"/>
  <c r="AH4882" i="18" s="1"/>
  <c r="AG4872" i="18"/>
  <c r="AH4872" i="18" s="1"/>
  <c r="AG4860" i="18"/>
  <c r="AH4860" i="18" s="1"/>
  <c r="AG4850" i="18"/>
  <c r="AH4850" i="18" s="1"/>
  <c r="AG4840" i="18"/>
  <c r="AH4840" i="18" s="1"/>
  <c r="AG4828" i="18"/>
  <c r="AH4828" i="18" s="1"/>
  <c r="AG4818" i="18"/>
  <c r="AH4818" i="18" s="1"/>
  <c r="AG4808" i="18"/>
  <c r="AH4808" i="18" s="1"/>
  <c r="AG4796" i="18"/>
  <c r="AH4796" i="18" s="1"/>
  <c r="AG4786" i="18"/>
  <c r="AH4786" i="18" s="1"/>
  <c r="AG4776" i="18"/>
  <c r="AH4776" i="18" s="1"/>
  <c r="AG4764" i="18"/>
  <c r="AH4764" i="18" s="1"/>
  <c r="AG4754" i="18"/>
  <c r="AH4754" i="18" s="1"/>
  <c r="AG4744" i="18"/>
  <c r="AH4744" i="18" s="1"/>
  <c r="AG4732" i="18"/>
  <c r="AH4732" i="18" s="1"/>
  <c r="AG4722" i="18"/>
  <c r="AH4722" i="18" s="1"/>
  <c r="AG4712" i="18"/>
  <c r="AH4712" i="18" s="1"/>
  <c r="AG4700" i="18"/>
  <c r="AH4700" i="18" s="1"/>
  <c r="AG4690" i="18"/>
  <c r="AH4690" i="18" s="1"/>
  <c r="AG4680" i="18"/>
  <c r="AH4680" i="18" s="1"/>
  <c r="AG4668" i="18"/>
  <c r="AH4668" i="18" s="1"/>
  <c r="AG4658" i="18"/>
  <c r="AH4658" i="18" s="1"/>
  <c r="AG4648" i="18"/>
  <c r="AH4648" i="18" s="1"/>
  <c r="AG4636" i="18"/>
  <c r="AH4636" i="18" s="1"/>
  <c r="AG4626" i="18"/>
  <c r="AH4626" i="18" s="1"/>
  <c r="AG4616" i="18"/>
  <c r="AH4616" i="18" s="1"/>
  <c r="AG4604" i="18"/>
  <c r="AH4604" i="18" s="1"/>
  <c r="AG4594" i="18"/>
  <c r="AH4594" i="18" s="1"/>
  <c r="AG4584" i="18"/>
  <c r="AH4584" i="18" s="1"/>
  <c r="AG4572" i="18"/>
  <c r="AH4572" i="18" s="1"/>
  <c r="AG4562" i="18"/>
  <c r="AH4562" i="18" s="1"/>
  <c r="AG4552" i="18"/>
  <c r="AH4552" i="18" s="1"/>
  <c r="AG4540" i="18"/>
  <c r="AH4540" i="18" s="1"/>
  <c r="AG4530" i="18"/>
  <c r="AH4530" i="18" s="1"/>
  <c r="AG4520" i="18"/>
  <c r="AH4520" i="18" s="1"/>
  <c r="AG4504" i="18"/>
  <c r="AH4504" i="18" s="1"/>
  <c r="AG4490" i="18"/>
  <c r="AH4490" i="18" s="1"/>
  <c r="AG4477" i="18"/>
  <c r="AH4477" i="18" s="1"/>
  <c r="AG4461" i="18"/>
  <c r="AH4461" i="18" s="1"/>
  <c r="AG4448" i="18"/>
  <c r="AH4448" i="18" s="1"/>
  <c r="AG4434" i="18"/>
  <c r="AH4434" i="18" s="1"/>
  <c r="AG4418" i="18"/>
  <c r="AH4418" i="18" s="1"/>
  <c r="AG4405" i="18"/>
  <c r="AH4405" i="18" s="1"/>
  <c r="AG4331" i="18"/>
  <c r="AH4331" i="18" s="1"/>
  <c r="AG4052" i="18"/>
  <c r="AH4052" i="18" s="1"/>
  <c r="AG3616" i="18"/>
  <c r="AH3616" i="18" s="1"/>
  <c r="AG4646" i="18"/>
  <c r="AH4646" i="18" s="1"/>
  <c r="AG4635" i="18"/>
  <c r="AH4635" i="18" s="1"/>
  <c r="AG4625" i="18"/>
  <c r="AH4625" i="18" s="1"/>
  <c r="AG4614" i="18"/>
  <c r="AH4614" i="18" s="1"/>
  <c r="AG4603" i="18"/>
  <c r="AH4603" i="18" s="1"/>
  <c r="AG4593" i="18"/>
  <c r="AH4593" i="18" s="1"/>
  <c r="AG4582" i="18"/>
  <c r="AH4582" i="18" s="1"/>
  <c r="AG4571" i="18"/>
  <c r="AH4571" i="18" s="1"/>
  <c r="AG4561" i="18"/>
  <c r="AH4561" i="18" s="1"/>
  <c r="AG4550" i="18"/>
  <c r="AH4550" i="18" s="1"/>
  <c r="AG4539" i="18"/>
  <c r="AH4539" i="18" s="1"/>
  <c r="AG4529" i="18"/>
  <c r="AH4529" i="18" s="1"/>
  <c r="AG4517" i="18"/>
  <c r="AH4517" i="18" s="1"/>
  <c r="AG4503" i="18"/>
  <c r="AH4503" i="18" s="1"/>
  <c r="AG4489" i="18"/>
  <c r="AH4489" i="18" s="1"/>
  <c r="AG4474" i="18"/>
  <c r="AH4474" i="18" s="1"/>
  <c r="AG4459" i="18"/>
  <c r="AH4459" i="18" s="1"/>
  <c r="AG4447" i="18"/>
  <c r="AH4447" i="18" s="1"/>
  <c r="AG4432" i="18"/>
  <c r="AH4432" i="18" s="1"/>
  <c r="AG4417" i="18"/>
  <c r="AH4417" i="18" s="1"/>
  <c r="AG4397" i="18"/>
  <c r="AH4397" i="18" s="1"/>
  <c r="AG4306" i="18"/>
  <c r="AH4306" i="18" s="1"/>
  <c r="AG4009" i="18"/>
  <c r="AH4009" i="18" s="1"/>
  <c r="AG2397" i="18"/>
  <c r="AH2397" i="18" s="1"/>
  <c r="AG2578" i="18"/>
  <c r="AH2578" i="18" s="1"/>
  <c r="AG2738" i="18"/>
  <c r="AH2738" i="18" s="1"/>
  <c r="AG2854" i="18"/>
  <c r="AH2854" i="18" s="1"/>
  <c r="AG2950" i="18"/>
  <c r="AH2950" i="18" s="1"/>
  <c r="AG3035" i="18"/>
  <c r="AH3035" i="18" s="1"/>
  <c r="AG3121" i="18"/>
  <c r="AH3121" i="18" s="1"/>
  <c r="AG3206" i="18"/>
  <c r="AH3206" i="18" s="1"/>
  <c r="AG3234" i="18"/>
  <c r="AH3234" i="18" s="1"/>
  <c r="AG3256" i="18"/>
  <c r="AH3256" i="18" s="1"/>
  <c r="AG3276" i="18"/>
  <c r="AH3276" i="18" s="1"/>
  <c r="AG3298" i="18"/>
  <c r="AH3298" i="18" s="1"/>
  <c r="AG3320" i="18"/>
  <c r="AH3320" i="18" s="1"/>
  <c r="AG3340" i="18"/>
  <c r="AH3340" i="18" s="1"/>
  <c r="AG3362" i="18"/>
  <c r="AH3362" i="18" s="1"/>
  <c r="AG3384" i="18"/>
  <c r="AH3384" i="18" s="1"/>
  <c r="AG3404" i="18"/>
  <c r="AH3404" i="18" s="1"/>
  <c r="AG3426" i="18"/>
  <c r="AH3426" i="18" s="1"/>
  <c r="AG3444" i="18"/>
  <c r="AH3444" i="18" s="1"/>
  <c r="AG3456" i="18"/>
  <c r="AH3456" i="18" s="1"/>
  <c r="AG3466" i="18"/>
  <c r="AH3466" i="18" s="1"/>
  <c r="AG3476" i="18"/>
  <c r="AH3476" i="18" s="1"/>
  <c r="AG3488" i="18"/>
  <c r="AH3488" i="18" s="1"/>
  <c r="AG3498" i="18"/>
  <c r="AH3498" i="18" s="1"/>
  <c r="AG3508" i="18"/>
  <c r="AH3508" i="18" s="1"/>
  <c r="AG3519" i="18"/>
  <c r="AH3519" i="18" s="1"/>
  <c r="AG3527" i="18"/>
  <c r="AH3527" i="18" s="1"/>
  <c r="AG3535" i="18"/>
  <c r="AH3535" i="18" s="1"/>
  <c r="AG3543" i="18"/>
  <c r="AH3543" i="18" s="1"/>
  <c r="AG3551" i="18"/>
  <c r="AH3551" i="18" s="1"/>
  <c r="AG3559" i="18"/>
  <c r="AH3559" i="18" s="1"/>
  <c r="AG3567" i="18"/>
  <c r="AH3567" i="18" s="1"/>
  <c r="AG3575" i="18"/>
  <c r="AH3575" i="18" s="1"/>
  <c r="AG3583" i="18"/>
  <c r="AH3583" i="18" s="1"/>
  <c r="AG3591" i="18"/>
  <c r="AH3591" i="18" s="1"/>
  <c r="AG3599" i="18"/>
  <c r="AH3599" i="18" s="1"/>
  <c r="AG3607" i="18"/>
  <c r="AH3607" i="18" s="1"/>
  <c r="AG3615" i="18"/>
  <c r="AH3615" i="18" s="1"/>
  <c r="AG3623" i="18"/>
  <c r="AH3623" i="18" s="1"/>
  <c r="AG3631" i="18"/>
  <c r="AH3631" i="18" s="1"/>
  <c r="AG3639" i="18"/>
  <c r="AH3639" i="18" s="1"/>
  <c r="AG3647" i="18"/>
  <c r="AH3647" i="18" s="1"/>
  <c r="AG3655" i="18"/>
  <c r="AH3655" i="18" s="1"/>
  <c r="AG3663" i="18"/>
  <c r="AH3663" i="18" s="1"/>
  <c r="AG3671" i="18"/>
  <c r="AH3671" i="18" s="1"/>
  <c r="AG3679" i="18"/>
  <c r="AH3679" i="18" s="1"/>
  <c r="AG3687" i="18"/>
  <c r="AH3687" i="18" s="1"/>
  <c r="AG3695" i="18"/>
  <c r="AH3695" i="18" s="1"/>
  <c r="AG3703" i="18"/>
  <c r="AH3703" i="18" s="1"/>
  <c r="AG3711" i="18"/>
  <c r="AH3711" i="18" s="1"/>
  <c r="AG3719" i="18"/>
  <c r="AH3719" i="18" s="1"/>
  <c r="AG3727" i="18"/>
  <c r="AH3727" i="18" s="1"/>
  <c r="AG3735" i="18"/>
  <c r="AH3735" i="18" s="1"/>
  <c r="AG3743" i="18"/>
  <c r="AH3743" i="18" s="1"/>
  <c r="AG3751" i="18"/>
  <c r="AH3751" i="18" s="1"/>
  <c r="AG3759" i="18"/>
  <c r="AH3759" i="18" s="1"/>
  <c r="AG3767" i="18"/>
  <c r="AH3767" i="18" s="1"/>
  <c r="AG3775" i="18"/>
  <c r="AH3775" i="18" s="1"/>
  <c r="AG3783" i="18"/>
  <c r="AH3783" i="18" s="1"/>
  <c r="AG3791" i="18"/>
  <c r="AH3791" i="18" s="1"/>
  <c r="AG3799" i="18"/>
  <c r="AH3799" i="18" s="1"/>
  <c r="AG3807" i="18"/>
  <c r="AH3807" i="18" s="1"/>
  <c r="AG3815" i="18"/>
  <c r="AH3815" i="18" s="1"/>
  <c r="AG3823" i="18"/>
  <c r="AH3823" i="18" s="1"/>
  <c r="AG3831" i="18"/>
  <c r="AH3831" i="18" s="1"/>
  <c r="AG3839" i="18"/>
  <c r="AH3839" i="18" s="1"/>
  <c r="AG3847" i="18"/>
  <c r="AH3847" i="18" s="1"/>
  <c r="AG3855" i="18"/>
  <c r="AH3855" i="18" s="1"/>
  <c r="AG3863" i="18"/>
  <c r="AH3863" i="18" s="1"/>
  <c r="AG3871" i="18"/>
  <c r="AH3871" i="18" s="1"/>
  <c r="AG3879" i="18"/>
  <c r="AH3879" i="18" s="1"/>
  <c r="AG3887" i="18"/>
  <c r="AH3887" i="18" s="1"/>
  <c r="AG3895" i="18"/>
  <c r="AH3895" i="18" s="1"/>
  <c r="AG3903" i="18"/>
  <c r="AH3903" i="18" s="1"/>
  <c r="AG3911" i="18"/>
  <c r="AH3911" i="18" s="1"/>
  <c r="AG3919" i="18"/>
  <c r="AH3919" i="18" s="1"/>
  <c r="AG3927" i="18"/>
  <c r="AH3927" i="18" s="1"/>
  <c r="AG3935" i="18"/>
  <c r="AH3935" i="18" s="1"/>
  <c r="AG3943" i="18"/>
  <c r="AH3943" i="18" s="1"/>
  <c r="AG3951" i="18"/>
  <c r="AH3951" i="18" s="1"/>
  <c r="AG3959" i="18"/>
  <c r="AH3959" i="18" s="1"/>
  <c r="AG3967" i="18"/>
  <c r="AH3967" i="18" s="1"/>
  <c r="AG3975" i="18"/>
  <c r="AH3975" i="18" s="1"/>
  <c r="AG3983" i="18"/>
  <c r="AH3983" i="18" s="1"/>
  <c r="AG3991" i="18"/>
  <c r="AH3991" i="18" s="1"/>
  <c r="AG2440" i="18"/>
  <c r="AH2440" i="18" s="1"/>
  <c r="AG2622" i="18"/>
  <c r="AH2622" i="18" s="1"/>
  <c r="AG2768" i="18"/>
  <c r="AH2768" i="18" s="1"/>
  <c r="AG2881" i="18"/>
  <c r="AH2881" i="18" s="1"/>
  <c r="AG2971" i="18"/>
  <c r="AH2971" i="18" s="1"/>
  <c r="AG3057" i="18"/>
  <c r="AH3057" i="18" s="1"/>
  <c r="AG3142" i="18"/>
  <c r="AH3142" i="18" s="1"/>
  <c r="AG3212" i="18"/>
  <c r="AH3212" i="18" s="1"/>
  <c r="AG3240" i="18"/>
  <c r="AH3240" i="18" s="1"/>
  <c r="AG3260" i="18"/>
  <c r="AH3260" i="18" s="1"/>
  <c r="AG3282" i="18"/>
  <c r="AH3282" i="18" s="1"/>
  <c r="AG3304" i="18"/>
  <c r="AH3304" i="18" s="1"/>
  <c r="AG3324" i="18"/>
  <c r="AH3324" i="18" s="1"/>
  <c r="AG3346" i="18"/>
  <c r="AH3346" i="18" s="1"/>
  <c r="AG3368" i="18"/>
  <c r="AH3368" i="18" s="1"/>
  <c r="AG3388" i="18"/>
  <c r="AH3388" i="18" s="1"/>
  <c r="AG3410" i="18"/>
  <c r="AH3410" i="18" s="1"/>
  <c r="AG3432" i="18"/>
  <c r="AH3432" i="18" s="1"/>
  <c r="AG3448" i="18"/>
  <c r="AH3448" i="18" s="1"/>
  <c r="AG3458" i="18"/>
  <c r="AH3458" i="18" s="1"/>
  <c r="AG3468" i="18"/>
  <c r="AH3468" i="18" s="1"/>
  <c r="AG3480" i="18"/>
  <c r="AH3480" i="18" s="1"/>
  <c r="AG3490" i="18"/>
  <c r="AH3490" i="18" s="1"/>
  <c r="AG3500" i="18"/>
  <c r="AH3500" i="18" s="1"/>
  <c r="AG3512" i="18"/>
  <c r="AH3512" i="18" s="1"/>
  <c r="AG3521" i="18"/>
  <c r="AH3521" i="18" s="1"/>
  <c r="AG3529" i="18"/>
  <c r="AH3529" i="18" s="1"/>
  <c r="AG3537" i="18"/>
  <c r="AH3537" i="18" s="1"/>
  <c r="AG3545" i="18"/>
  <c r="AH3545" i="18" s="1"/>
  <c r="AG3553" i="18"/>
  <c r="AH3553" i="18" s="1"/>
  <c r="AG3561" i="18"/>
  <c r="AH3561" i="18" s="1"/>
  <c r="AG3569" i="18"/>
  <c r="AH3569" i="18" s="1"/>
  <c r="AG3577" i="18"/>
  <c r="AH3577" i="18" s="1"/>
  <c r="AG3585" i="18"/>
  <c r="AH3585" i="18" s="1"/>
  <c r="AG3593" i="18"/>
  <c r="AH3593" i="18" s="1"/>
  <c r="AG3601" i="18"/>
  <c r="AH3601" i="18" s="1"/>
  <c r="AG3609" i="18"/>
  <c r="AH3609" i="18" s="1"/>
  <c r="AG3617" i="18"/>
  <c r="AH3617" i="18" s="1"/>
  <c r="AG3625" i="18"/>
  <c r="AH3625" i="18" s="1"/>
  <c r="AG3633" i="18"/>
  <c r="AH3633" i="18" s="1"/>
  <c r="AG3641" i="18"/>
  <c r="AH3641" i="18" s="1"/>
  <c r="AG3649" i="18"/>
  <c r="AH3649" i="18" s="1"/>
  <c r="AG3657" i="18"/>
  <c r="AH3657" i="18" s="1"/>
  <c r="AG3665" i="18"/>
  <c r="AH3665" i="18" s="1"/>
  <c r="AG3673" i="18"/>
  <c r="AH3673" i="18" s="1"/>
  <c r="AG3681" i="18"/>
  <c r="AH3681" i="18" s="1"/>
  <c r="AG3689" i="18"/>
  <c r="AH3689" i="18" s="1"/>
  <c r="AG3697" i="18"/>
  <c r="AH3697" i="18" s="1"/>
  <c r="AG3705" i="18"/>
  <c r="AH3705" i="18" s="1"/>
  <c r="AG3713" i="18"/>
  <c r="AH3713" i="18" s="1"/>
  <c r="AG3721" i="18"/>
  <c r="AH3721" i="18" s="1"/>
  <c r="AG3729" i="18"/>
  <c r="AH3729" i="18" s="1"/>
  <c r="AG3737" i="18"/>
  <c r="AH3737" i="18" s="1"/>
  <c r="AG3745" i="18"/>
  <c r="AH3745" i="18" s="1"/>
  <c r="AG3753" i="18"/>
  <c r="AH3753" i="18" s="1"/>
  <c r="AG3761" i="18"/>
  <c r="AH3761" i="18" s="1"/>
  <c r="AG3769" i="18"/>
  <c r="AH3769" i="18" s="1"/>
  <c r="AG3777" i="18"/>
  <c r="AH3777" i="18" s="1"/>
  <c r="AG3785" i="18"/>
  <c r="AH3785" i="18" s="1"/>
  <c r="AG3793" i="18"/>
  <c r="AH3793" i="18" s="1"/>
  <c r="AG3801" i="18"/>
  <c r="AH3801" i="18" s="1"/>
  <c r="AG3809" i="18"/>
  <c r="AH3809" i="18" s="1"/>
  <c r="AG3817" i="18"/>
  <c r="AH3817" i="18" s="1"/>
  <c r="AG3825" i="18"/>
  <c r="AH3825" i="18" s="1"/>
  <c r="AG3833" i="18"/>
  <c r="AH3833" i="18" s="1"/>
  <c r="AG3841" i="18"/>
  <c r="AH3841" i="18" s="1"/>
  <c r="AG3849" i="18"/>
  <c r="AH3849" i="18" s="1"/>
  <c r="AG3857" i="18"/>
  <c r="AH3857" i="18" s="1"/>
  <c r="AG3865" i="18"/>
  <c r="AH3865" i="18" s="1"/>
  <c r="AG3873" i="18"/>
  <c r="AH3873" i="18" s="1"/>
  <c r="AG3881" i="18"/>
  <c r="AH3881" i="18" s="1"/>
  <c r="AG3889" i="18"/>
  <c r="AH3889" i="18" s="1"/>
  <c r="AG3897" i="18"/>
  <c r="AH3897" i="18" s="1"/>
  <c r="AG3905" i="18"/>
  <c r="AH3905" i="18" s="1"/>
  <c r="AG3913" i="18"/>
  <c r="AH3913" i="18" s="1"/>
  <c r="AG3921" i="18"/>
  <c r="AH3921" i="18" s="1"/>
  <c r="AG3929" i="18"/>
  <c r="AH3929" i="18" s="1"/>
  <c r="AG3937" i="18"/>
  <c r="AH3937" i="18" s="1"/>
  <c r="AG3945" i="18"/>
  <c r="AH3945" i="18" s="1"/>
  <c r="AG3953" i="18"/>
  <c r="AH3953" i="18" s="1"/>
  <c r="AG3961" i="18"/>
  <c r="AH3961" i="18" s="1"/>
  <c r="AG3969" i="18"/>
  <c r="AH3969" i="18" s="1"/>
  <c r="AG3977" i="18"/>
  <c r="AH3977" i="18" s="1"/>
  <c r="AG3985" i="18"/>
  <c r="AH3985" i="18" s="1"/>
  <c r="AG2418" i="18"/>
  <c r="AH2418" i="18" s="1"/>
  <c r="AG2668" i="18"/>
  <c r="AH2668" i="18" s="1"/>
  <c r="AG2824" i="18"/>
  <c r="AH2824" i="18" s="1"/>
  <c r="AG2961" i="18"/>
  <c r="AH2961" i="18" s="1"/>
  <c r="AG3078" i="18"/>
  <c r="AH3078" i="18" s="1"/>
  <c r="AG3185" i="18"/>
  <c r="AH3185" i="18" s="1"/>
  <c r="AG3238" i="18"/>
  <c r="AH3238" i="18" s="1"/>
  <c r="AG3266" i="18"/>
  <c r="AH3266" i="18" s="1"/>
  <c r="AG3292" i="18"/>
  <c r="AH3292" i="18" s="1"/>
  <c r="AG3323" i="18"/>
  <c r="AH3323" i="18" s="1"/>
  <c r="AG3352" i="18"/>
  <c r="AH3352" i="18" s="1"/>
  <c r="AG3378" i="18"/>
  <c r="AH3378" i="18" s="1"/>
  <c r="AG3409" i="18"/>
  <c r="AH3409" i="18" s="1"/>
  <c r="AG3436" i="18"/>
  <c r="AH3436" i="18" s="1"/>
  <c r="AG3452" i="18"/>
  <c r="AH3452" i="18" s="1"/>
  <c r="AG3467" i="18"/>
  <c r="AH3467" i="18" s="1"/>
  <c r="AG3482" i="18"/>
  <c r="AH3482" i="18" s="1"/>
  <c r="AG3496" i="18"/>
  <c r="AH3496" i="18" s="1"/>
  <c r="AG3510" i="18"/>
  <c r="AH3510" i="18" s="1"/>
  <c r="AG3523" i="18"/>
  <c r="AH3523" i="18" s="1"/>
  <c r="AG3533" i="18"/>
  <c r="AH3533" i="18" s="1"/>
  <c r="AG3544" i="18"/>
  <c r="AH3544" i="18" s="1"/>
  <c r="AG3555" i="18"/>
  <c r="AH3555" i="18" s="1"/>
  <c r="AG3565" i="18"/>
  <c r="AH3565" i="18" s="1"/>
  <c r="AG3576" i="18"/>
  <c r="AH3576" i="18" s="1"/>
  <c r="AG3587" i="18"/>
  <c r="AH3587" i="18" s="1"/>
  <c r="AG3597" i="18"/>
  <c r="AH3597" i="18" s="1"/>
  <c r="AG3608" i="18"/>
  <c r="AH3608" i="18" s="1"/>
  <c r="AG3619" i="18"/>
  <c r="AH3619" i="18" s="1"/>
  <c r="AG3629" i="18"/>
  <c r="AH3629" i="18" s="1"/>
  <c r="AG3640" i="18"/>
  <c r="AH3640" i="18" s="1"/>
  <c r="AG3651" i="18"/>
  <c r="AH3651" i="18" s="1"/>
  <c r="AG3661" i="18"/>
  <c r="AH3661" i="18" s="1"/>
  <c r="AG3672" i="18"/>
  <c r="AH3672" i="18" s="1"/>
  <c r="AG3683" i="18"/>
  <c r="AH3683" i="18" s="1"/>
  <c r="AG3693" i="18"/>
  <c r="AH3693" i="18" s="1"/>
  <c r="AG3704" i="18"/>
  <c r="AH3704" i="18" s="1"/>
  <c r="AG3715" i="18"/>
  <c r="AH3715" i="18" s="1"/>
  <c r="AG3725" i="18"/>
  <c r="AH3725" i="18" s="1"/>
  <c r="AG3736" i="18"/>
  <c r="AH3736" i="18" s="1"/>
  <c r="AG3747" i="18"/>
  <c r="AH3747" i="18" s="1"/>
  <c r="AG3757" i="18"/>
  <c r="AH3757" i="18" s="1"/>
  <c r="AG3768" i="18"/>
  <c r="AH3768" i="18" s="1"/>
  <c r="AG3779" i="18"/>
  <c r="AH3779" i="18" s="1"/>
  <c r="AG3789" i="18"/>
  <c r="AH3789" i="18" s="1"/>
  <c r="AG3800" i="18"/>
  <c r="AH3800" i="18" s="1"/>
  <c r="AG3811" i="18"/>
  <c r="AH3811" i="18" s="1"/>
  <c r="AG3821" i="18"/>
  <c r="AH3821" i="18" s="1"/>
  <c r="AG3832" i="18"/>
  <c r="AH3832" i="18" s="1"/>
  <c r="AG3843" i="18"/>
  <c r="AH3843" i="18" s="1"/>
  <c r="AG3853" i="18"/>
  <c r="AH3853" i="18" s="1"/>
  <c r="AG3864" i="18"/>
  <c r="AH3864" i="18" s="1"/>
  <c r="AG3875" i="18"/>
  <c r="AH3875" i="18" s="1"/>
  <c r="AG3885" i="18"/>
  <c r="AH3885" i="18" s="1"/>
  <c r="AG3896" i="18"/>
  <c r="AH3896" i="18" s="1"/>
  <c r="AG3907" i="18"/>
  <c r="AH3907" i="18" s="1"/>
  <c r="AG3917" i="18"/>
  <c r="AH3917" i="18" s="1"/>
  <c r="AG3928" i="18"/>
  <c r="AH3928" i="18" s="1"/>
  <c r="AG3939" i="18"/>
  <c r="AH3939" i="18" s="1"/>
  <c r="AG3949" i="18"/>
  <c r="AH3949" i="18" s="1"/>
  <c r="AG3960" i="18"/>
  <c r="AH3960" i="18" s="1"/>
  <c r="AG3971" i="18"/>
  <c r="AH3971" i="18" s="1"/>
  <c r="AG3981" i="18"/>
  <c r="AH3981" i="18" s="1"/>
  <c r="AG3992" i="18"/>
  <c r="AH3992" i="18" s="1"/>
  <c r="AG4000" i="18"/>
  <c r="AH4000" i="18" s="1"/>
  <c r="AG4008" i="18"/>
  <c r="AH4008" i="18" s="1"/>
  <c r="AG4016" i="18"/>
  <c r="AH4016" i="18" s="1"/>
  <c r="AG4024" i="18"/>
  <c r="AH4024" i="18" s="1"/>
  <c r="AG4032" i="18"/>
  <c r="AH4032" i="18" s="1"/>
  <c r="AG4040" i="18"/>
  <c r="AH4040" i="18" s="1"/>
  <c r="AG4048" i="18"/>
  <c r="AH4048" i="18" s="1"/>
  <c r="AG4056" i="18"/>
  <c r="AH4056" i="18" s="1"/>
  <c r="AG4064" i="18"/>
  <c r="AH4064" i="18" s="1"/>
  <c r="AG4072" i="18"/>
  <c r="AH4072" i="18" s="1"/>
  <c r="AG4080" i="18"/>
  <c r="AH4080" i="18" s="1"/>
  <c r="AG4088" i="18"/>
  <c r="AH4088" i="18" s="1"/>
  <c r="AG4096" i="18"/>
  <c r="AH4096" i="18" s="1"/>
  <c r="AG4104" i="18"/>
  <c r="AH4104" i="18" s="1"/>
  <c r="AG4112" i="18"/>
  <c r="AH4112" i="18" s="1"/>
  <c r="AG4120" i="18"/>
  <c r="AH4120" i="18" s="1"/>
  <c r="AG4128" i="18"/>
  <c r="AH4128" i="18" s="1"/>
  <c r="AG4136" i="18"/>
  <c r="AH4136" i="18" s="1"/>
  <c r="AG4144" i="18"/>
  <c r="AH4144" i="18" s="1"/>
  <c r="AG4152" i="18"/>
  <c r="AH4152" i="18" s="1"/>
  <c r="AG4160" i="18"/>
  <c r="AH4160" i="18" s="1"/>
  <c r="AG4168" i="18"/>
  <c r="AH4168" i="18" s="1"/>
  <c r="AG4176" i="18"/>
  <c r="AH4176" i="18" s="1"/>
  <c r="AG2486" i="18"/>
  <c r="AH2486" i="18" s="1"/>
  <c r="AG2706" i="18"/>
  <c r="AH2706" i="18" s="1"/>
  <c r="AG2866" i="18"/>
  <c r="AH2866" i="18" s="1"/>
  <c r="AG2993" i="18"/>
  <c r="AH2993" i="18" s="1"/>
  <c r="AG3099" i="18"/>
  <c r="AH3099" i="18" s="1"/>
  <c r="AG3208" i="18"/>
  <c r="AH3208" i="18" s="1"/>
  <c r="AG3244" i="18"/>
  <c r="AH3244" i="18" s="1"/>
  <c r="AG3272" i="18"/>
  <c r="AH3272" i="18" s="1"/>
  <c r="AG3302" i="18"/>
  <c r="AH3302" i="18" s="1"/>
  <c r="AG3330" i="18"/>
  <c r="AH3330" i="18" s="1"/>
  <c r="AG3356" i="18"/>
  <c r="AH3356" i="18" s="1"/>
  <c r="AG3387" i="18"/>
  <c r="AH3387" i="18" s="1"/>
  <c r="AG3416" i="18"/>
  <c r="AH3416" i="18" s="1"/>
  <c r="AG3442" i="18"/>
  <c r="AH3442" i="18" s="1"/>
  <c r="AG3457" i="18"/>
  <c r="AH3457" i="18" s="1"/>
  <c r="AG3472" i="18"/>
  <c r="AH3472" i="18" s="1"/>
  <c r="AG3484" i="18"/>
  <c r="AH3484" i="18" s="1"/>
  <c r="AG3499" i="18"/>
  <c r="AH3499" i="18" s="1"/>
  <c r="AG3514" i="18"/>
  <c r="AH3514" i="18" s="1"/>
  <c r="AG3525" i="18"/>
  <c r="AH3525" i="18" s="1"/>
  <c r="AG3536" i="18"/>
  <c r="AH3536" i="18" s="1"/>
  <c r="AG3547" i="18"/>
  <c r="AH3547" i="18" s="1"/>
  <c r="AG3557" i="18"/>
  <c r="AH3557" i="18" s="1"/>
  <c r="AG3568" i="18"/>
  <c r="AH3568" i="18" s="1"/>
  <c r="AG3579" i="18"/>
  <c r="AH3579" i="18" s="1"/>
  <c r="AG3589" i="18"/>
  <c r="AH3589" i="18" s="1"/>
  <c r="AG3600" i="18"/>
  <c r="AH3600" i="18" s="1"/>
  <c r="AG3611" i="18"/>
  <c r="AH3611" i="18" s="1"/>
  <c r="AG3621" i="18"/>
  <c r="AH3621" i="18" s="1"/>
  <c r="AG3632" i="18"/>
  <c r="AH3632" i="18" s="1"/>
  <c r="AG3643" i="18"/>
  <c r="AH3643" i="18" s="1"/>
  <c r="AG3653" i="18"/>
  <c r="AH3653" i="18" s="1"/>
  <c r="AG3664" i="18"/>
  <c r="AH3664" i="18" s="1"/>
  <c r="AG3675" i="18"/>
  <c r="AH3675" i="18" s="1"/>
  <c r="AG3685" i="18"/>
  <c r="AH3685" i="18" s="1"/>
  <c r="AG3696" i="18"/>
  <c r="AH3696" i="18" s="1"/>
  <c r="AG3707" i="18"/>
  <c r="AH3707" i="18" s="1"/>
  <c r="AG3717" i="18"/>
  <c r="AH3717" i="18" s="1"/>
  <c r="AG3728" i="18"/>
  <c r="AH3728" i="18" s="1"/>
  <c r="AG3739" i="18"/>
  <c r="AH3739" i="18" s="1"/>
  <c r="AG3749" i="18"/>
  <c r="AH3749" i="18" s="1"/>
  <c r="AG3760" i="18"/>
  <c r="AH3760" i="18" s="1"/>
  <c r="AG3771" i="18"/>
  <c r="AH3771" i="18" s="1"/>
  <c r="AG3781" i="18"/>
  <c r="AH3781" i="18" s="1"/>
  <c r="AG3792" i="18"/>
  <c r="AH3792" i="18" s="1"/>
  <c r="AG3803" i="18"/>
  <c r="AH3803" i="18" s="1"/>
  <c r="AG3813" i="18"/>
  <c r="AH3813" i="18" s="1"/>
  <c r="AG3824" i="18"/>
  <c r="AH3824" i="18" s="1"/>
  <c r="AG3835" i="18"/>
  <c r="AH3835" i="18" s="1"/>
  <c r="AG3845" i="18"/>
  <c r="AH3845" i="18" s="1"/>
  <c r="AG3856" i="18"/>
  <c r="AH3856" i="18" s="1"/>
  <c r="AG3867" i="18"/>
  <c r="AH3867" i="18" s="1"/>
  <c r="AG3877" i="18"/>
  <c r="AH3877" i="18" s="1"/>
  <c r="AG3888" i="18"/>
  <c r="AH3888" i="18" s="1"/>
  <c r="AG3899" i="18"/>
  <c r="AH3899" i="18" s="1"/>
  <c r="AG3909" i="18"/>
  <c r="AH3909" i="18" s="1"/>
  <c r="AG3920" i="18"/>
  <c r="AH3920" i="18" s="1"/>
  <c r="AG3931" i="18"/>
  <c r="AH3931" i="18" s="1"/>
  <c r="AG3941" i="18"/>
  <c r="AH3941" i="18" s="1"/>
  <c r="AG3952" i="18"/>
  <c r="AH3952" i="18" s="1"/>
  <c r="AG3963" i="18"/>
  <c r="AH3963" i="18" s="1"/>
  <c r="AG3973" i="18"/>
  <c r="AH3973" i="18" s="1"/>
  <c r="AG3984" i="18"/>
  <c r="AH3984" i="18" s="1"/>
  <c r="AG3994" i="18"/>
  <c r="AH3994" i="18" s="1"/>
  <c r="AG4002" i="18"/>
  <c r="AH4002" i="18" s="1"/>
  <c r="AG4010" i="18"/>
  <c r="AH4010" i="18" s="1"/>
  <c r="AG4018" i="18"/>
  <c r="AH4018" i="18" s="1"/>
  <c r="AG4026" i="18"/>
  <c r="AH4026" i="18" s="1"/>
  <c r="AG4034" i="18"/>
  <c r="AH4034" i="18" s="1"/>
  <c r="AG4042" i="18"/>
  <c r="AH4042" i="18" s="1"/>
  <c r="AG4050" i="18"/>
  <c r="AH4050" i="18" s="1"/>
  <c r="AG4058" i="18"/>
  <c r="AH4058" i="18" s="1"/>
  <c r="AG4066" i="18"/>
  <c r="AH4066" i="18" s="1"/>
  <c r="AG4074" i="18"/>
  <c r="AH4074" i="18" s="1"/>
  <c r="AG4082" i="18"/>
  <c r="AH4082" i="18" s="1"/>
  <c r="AG4090" i="18"/>
  <c r="AH4090" i="18" s="1"/>
  <c r="AG4098" i="18"/>
  <c r="AH4098" i="18" s="1"/>
  <c r="AG4106" i="18"/>
  <c r="AH4106" i="18" s="1"/>
  <c r="AG4114" i="18"/>
  <c r="AH4114" i="18" s="1"/>
  <c r="AG4122" i="18"/>
  <c r="AH4122" i="18" s="1"/>
  <c r="AG4130" i="18"/>
  <c r="AH4130" i="18" s="1"/>
  <c r="AG4138" i="18"/>
  <c r="AH4138" i="18" s="1"/>
  <c r="AG4146" i="18"/>
  <c r="AH4146" i="18" s="1"/>
  <c r="AG4154" i="18"/>
  <c r="AH4154" i="18" s="1"/>
  <c r="AG4162" i="18"/>
  <c r="AH4162" i="18" s="1"/>
  <c r="AG2220" i="18"/>
  <c r="AH2220" i="18" s="1"/>
  <c r="AG2556" i="18"/>
  <c r="AH2556" i="18" s="1"/>
  <c r="AG2810" i="18"/>
  <c r="AH2810" i="18" s="1"/>
  <c r="AG3003" i="18"/>
  <c r="AH3003" i="18" s="1"/>
  <c r="AG3153" i="18"/>
  <c r="AH3153" i="18" s="1"/>
  <c r="AG3228" i="18"/>
  <c r="AH3228" i="18" s="1"/>
  <c r="AG3274" i="18"/>
  <c r="AH3274" i="18" s="1"/>
  <c r="AG3313" i="18"/>
  <c r="AH3313" i="18" s="1"/>
  <c r="AG3348" i="18"/>
  <c r="AH3348" i="18" s="1"/>
  <c r="AG3392" i="18"/>
  <c r="AH3392" i="18" s="1"/>
  <c r="AG3424" i="18"/>
  <c r="AH3424" i="18" s="1"/>
  <c r="AG3451" i="18"/>
  <c r="AH3451" i="18" s="1"/>
  <c r="AG3473" i="18"/>
  <c r="AH3473" i="18" s="1"/>
  <c r="AG3491" i="18"/>
  <c r="AH3491" i="18" s="1"/>
  <c r="AG3507" i="18"/>
  <c r="AH3507" i="18" s="1"/>
  <c r="AG3526" i="18"/>
  <c r="AH3526" i="18" s="1"/>
  <c r="AG3540" i="18"/>
  <c r="AH3540" i="18" s="1"/>
  <c r="AG3554" i="18"/>
  <c r="AH3554" i="18" s="1"/>
  <c r="AG3570" i="18"/>
  <c r="AH3570" i="18" s="1"/>
  <c r="AG3582" i="18"/>
  <c r="AH3582" i="18" s="1"/>
  <c r="AG3596" i="18"/>
  <c r="AH3596" i="18" s="1"/>
  <c r="AG3612" i="18"/>
  <c r="AH3612" i="18" s="1"/>
  <c r="AG3626" i="18"/>
  <c r="AH3626" i="18" s="1"/>
  <c r="AG3638" i="18"/>
  <c r="AH3638" i="18" s="1"/>
  <c r="AG3654" i="18"/>
  <c r="AH3654" i="18" s="1"/>
  <c r="AG3668" i="18"/>
  <c r="AH3668" i="18" s="1"/>
  <c r="AG3682" i="18"/>
  <c r="AH3682" i="18" s="1"/>
  <c r="AG3698" i="18"/>
  <c r="AH3698" i="18" s="1"/>
  <c r="AG3710" i="18"/>
  <c r="AH3710" i="18" s="1"/>
  <c r="AG3724" i="18"/>
  <c r="AH3724" i="18" s="1"/>
  <c r="AG3740" i="18"/>
  <c r="AH3740" i="18" s="1"/>
  <c r="AG3754" i="18"/>
  <c r="AH3754" i="18" s="1"/>
  <c r="AG3766" i="18"/>
  <c r="AH3766" i="18" s="1"/>
  <c r="AG3782" i="18"/>
  <c r="AH3782" i="18" s="1"/>
  <c r="AG3796" i="18"/>
  <c r="AH3796" i="18" s="1"/>
  <c r="AG3810" i="18"/>
  <c r="AH3810" i="18" s="1"/>
  <c r="AG3826" i="18"/>
  <c r="AH3826" i="18" s="1"/>
  <c r="AG3838" i="18"/>
  <c r="AH3838" i="18" s="1"/>
  <c r="AG3852" i="18"/>
  <c r="AH3852" i="18" s="1"/>
  <c r="AG3868" i="18"/>
  <c r="AH3868" i="18" s="1"/>
  <c r="AG3882" i="18"/>
  <c r="AH3882" i="18" s="1"/>
  <c r="AG3894" i="18"/>
  <c r="AH3894" i="18" s="1"/>
  <c r="AG3910" i="18"/>
  <c r="AH3910" i="18" s="1"/>
  <c r="AG3924" i="18"/>
  <c r="AH3924" i="18" s="1"/>
  <c r="AG3938" i="18"/>
  <c r="AH3938" i="18" s="1"/>
  <c r="AG3954" i="18"/>
  <c r="AH3954" i="18" s="1"/>
  <c r="AG3966" i="18"/>
  <c r="AH3966" i="18" s="1"/>
  <c r="AG3980" i="18"/>
  <c r="AH3980" i="18" s="1"/>
  <c r="AG3995" i="18"/>
  <c r="AH3995" i="18" s="1"/>
  <c r="AG4005" i="18"/>
  <c r="AH4005" i="18" s="1"/>
  <c r="AG4015" i="18"/>
  <c r="AH4015" i="18" s="1"/>
  <c r="AG4027" i="18"/>
  <c r="AH4027" i="18" s="1"/>
  <c r="AG4037" i="18"/>
  <c r="AH4037" i="18" s="1"/>
  <c r="AG4047" i="18"/>
  <c r="AH4047" i="18" s="1"/>
  <c r="AG4059" i="18"/>
  <c r="AH4059" i="18" s="1"/>
  <c r="AG4069" i="18"/>
  <c r="AH4069" i="18" s="1"/>
  <c r="AG4079" i="18"/>
  <c r="AH4079" i="18" s="1"/>
  <c r="AG4091" i="18"/>
  <c r="AH4091" i="18" s="1"/>
  <c r="AG4101" i="18"/>
  <c r="AH4101" i="18" s="1"/>
  <c r="AG4111" i="18"/>
  <c r="AH4111" i="18" s="1"/>
  <c r="AG4123" i="18"/>
  <c r="AH4123" i="18" s="1"/>
  <c r="AG4133" i="18"/>
  <c r="AH4133" i="18" s="1"/>
  <c r="AG4143" i="18"/>
  <c r="AH4143" i="18" s="1"/>
  <c r="AG4155" i="18"/>
  <c r="AH4155" i="18" s="1"/>
  <c r="AG4165" i="18"/>
  <c r="AH4165" i="18" s="1"/>
  <c r="AG4174" i="18"/>
  <c r="AH4174" i="18" s="1"/>
  <c r="AG4183" i="18"/>
  <c r="AH4183" i="18" s="1"/>
  <c r="AG4191" i="18"/>
  <c r="AH4191" i="18" s="1"/>
  <c r="AG4199" i="18"/>
  <c r="AH4199" i="18" s="1"/>
  <c r="AG4207" i="18"/>
  <c r="AH4207" i="18" s="1"/>
  <c r="AG4215" i="18"/>
  <c r="AH4215" i="18" s="1"/>
  <c r="AG4223" i="18"/>
  <c r="AH4223" i="18" s="1"/>
  <c r="AG4231" i="18"/>
  <c r="AH4231" i="18" s="1"/>
  <c r="AG4239" i="18"/>
  <c r="AH4239" i="18" s="1"/>
  <c r="AG4247" i="18"/>
  <c r="AH4247" i="18" s="1"/>
  <c r="AG4255" i="18"/>
  <c r="AH4255" i="18" s="1"/>
  <c r="AG4263" i="18"/>
  <c r="AH4263" i="18" s="1"/>
  <c r="AG4271" i="18"/>
  <c r="AH4271" i="18" s="1"/>
  <c r="AG4279" i="18"/>
  <c r="AH4279" i="18" s="1"/>
  <c r="AG4287" i="18"/>
  <c r="AH4287" i="18" s="1"/>
  <c r="AG4295" i="18"/>
  <c r="AH4295" i="18" s="1"/>
  <c r="AG4303" i="18"/>
  <c r="AH4303" i="18" s="1"/>
  <c r="AG4311" i="18"/>
  <c r="AH4311" i="18" s="1"/>
  <c r="AG4319" i="18"/>
  <c r="AH4319" i="18" s="1"/>
  <c r="AG4327" i="18"/>
  <c r="AH4327" i="18" s="1"/>
  <c r="AG2260" i="18"/>
  <c r="AH2260" i="18" s="1"/>
  <c r="AG2600" i="18"/>
  <c r="AH2600" i="18" s="1"/>
  <c r="AG2839" i="18"/>
  <c r="AH2839" i="18" s="1"/>
  <c r="AG3014" i="18"/>
  <c r="AH3014" i="18" s="1"/>
  <c r="AG3163" i="18"/>
  <c r="AH3163" i="18" s="1"/>
  <c r="AG3242" i="18"/>
  <c r="AH3242" i="18" s="1"/>
  <c r="AG3281" i="18"/>
  <c r="AH3281" i="18" s="1"/>
  <c r="AG3314" i="18"/>
  <c r="AH3314" i="18" s="1"/>
  <c r="AG3355" i="18"/>
  <c r="AH3355" i="18" s="1"/>
  <c r="AG3394" i="18"/>
  <c r="AH3394" i="18" s="1"/>
  <c r="AG3430" i="18"/>
  <c r="AH3430" i="18" s="1"/>
  <c r="AG3454" i="18"/>
  <c r="AH3454" i="18" s="1"/>
  <c r="AG3474" i="18"/>
  <c r="AH3474" i="18" s="1"/>
  <c r="AG3492" i="18"/>
  <c r="AH3492" i="18" s="1"/>
  <c r="AG3513" i="18"/>
  <c r="AH3513" i="18" s="1"/>
  <c r="AG3528" i="18"/>
  <c r="AH3528" i="18" s="1"/>
  <c r="AG3541" i="18"/>
  <c r="AH3541" i="18" s="1"/>
  <c r="AG3556" i="18"/>
  <c r="AH3556" i="18" s="1"/>
  <c r="AG3571" i="18"/>
  <c r="AH3571" i="18" s="1"/>
  <c r="AG3584" i="18"/>
  <c r="AH3584" i="18" s="1"/>
  <c r="AG3598" i="18"/>
  <c r="AH3598" i="18" s="1"/>
  <c r="AG3613" i="18"/>
  <c r="AH3613" i="18" s="1"/>
  <c r="AG3627" i="18"/>
  <c r="AH3627" i="18" s="1"/>
  <c r="AG3642" i="18"/>
  <c r="AH3642" i="18" s="1"/>
  <c r="AG3656" i="18"/>
  <c r="AH3656" i="18" s="1"/>
  <c r="AG3669" i="18"/>
  <c r="AH3669" i="18" s="1"/>
  <c r="AG3684" i="18"/>
  <c r="AH3684" i="18" s="1"/>
  <c r="AG3699" i="18"/>
  <c r="AH3699" i="18" s="1"/>
  <c r="AG3712" i="18"/>
  <c r="AH3712" i="18" s="1"/>
  <c r="AG3726" i="18"/>
  <c r="AH3726" i="18" s="1"/>
  <c r="AG3741" i="18"/>
  <c r="AH3741" i="18" s="1"/>
  <c r="AG3755" i="18"/>
  <c r="AH3755" i="18" s="1"/>
  <c r="AG3770" i="18"/>
  <c r="AH3770" i="18" s="1"/>
  <c r="AG3784" i="18"/>
  <c r="AH3784" i="18" s="1"/>
  <c r="AG3797" i="18"/>
  <c r="AH3797" i="18" s="1"/>
  <c r="AG3812" i="18"/>
  <c r="AH3812" i="18" s="1"/>
  <c r="AG3827" i="18"/>
  <c r="AH3827" i="18" s="1"/>
  <c r="AG3840" i="18"/>
  <c r="AH3840" i="18" s="1"/>
  <c r="AG3854" i="18"/>
  <c r="AH3854" i="18" s="1"/>
  <c r="AG3869" i="18"/>
  <c r="AH3869" i="18" s="1"/>
  <c r="AG3883" i="18"/>
  <c r="AH3883" i="18" s="1"/>
  <c r="AG3898" i="18"/>
  <c r="AH3898" i="18" s="1"/>
  <c r="AG3912" i="18"/>
  <c r="AH3912" i="18" s="1"/>
  <c r="AG3925" i="18"/>
  <c r="AH3925" i="18" s="1"/>
  <c r="AG3940" i="18"/>
  <c r="AH3940" i="18" s="1"/>
  <c r="AG3955" i="18"/>
  <c r="AH3955" i="18" s="1"/>
  <c r="AG3968" i="18"/>
  <c r="AH3968" i="18" s="1"/>
  <c r="AG3982" i="18"/>
  <c r="AH3982" i="18" s="1"/>
  <c r="AG3996" i="18"/>
  <c r="AH3996" i="18" s="1"/>
  <c r="AG4006" i="18"/>
  <c r="AH4006" i="18" s="1"/>
  <c r="AG4017" i="18"/>
  <c r="AH4017" i="18" s="1"/>
  <c r="AG4028" i="18"/>
  <c r="AH4028" i="18" s="1"/>
  <c r="AG4038" i="18"/>
  <c r="AH4038" i="18" s="1"/>
  <c r="AG4049" i="18"/>
  <c r="AH4049" i="18" s="1"/>
  <c r="AG4060" i="18"/>
  <c r="AH4060" i="18" s="1"/>
  <c r="AG4070" i="18"/>
  <c r="AH4070" i="18" s="1"/>
  <c r="AG4081" i="18"/>
  <c r="AH4081" i="18" s="1"/>
  <c r="AG4092" i="18"/>
  <c r="AH4092" i="18" s="1"/>
  <c r="AG4102" i="18"/>
  <c r="AH4102" i="18" s="1"/>
  <c r="AG4113" i="18"/>
  <c r="AH4113" i="18" s="1"/>
  <c r="AG4124" i="18"/>
  <c r="AH4124" i="18" s="1"/>
  <c r="AG4134" i="18"/>
  <c r="AH4134" i="18" s="1"/>
  <c r="AG4145" i="18"/>
  <c r="AH4145" i="18" s="1"/>
  <c r="AG4156" i="18"/>
  <c r="AH4156" i="18" s="1"/>
  <c r="AG4166" i="18"/>
  <c r="AH4166" i="18" s="1"/>
  <c r="AG4175" i="18"/>
  <c r="AH4175" i="18" s="1"/>
  <c r="AG4184" i="18"/>
  <c r="AH4184" i="18" s="1"/>
  <c r="AG4192" i="18"/>
  <c r="AH4192" i="18" s="1"/>
  <c r="AG4200" i="18"/>
  <c r="AH4200" i="18" s="1"/>
  <c r="AG4208" i="18"/>
  <c r="AH4208" i="18" s="1"/>
  <c r="AG4216" i="18"/>
  <c r="AH4216" i="18" s="1"/>
  <c r="AG4224" i="18"/>
  <c r="AH4224" i="18" s="1"/>
  <c r="AG4232" i="18"/>
  <c r="AH4232" i="18" s="1"/>
  <c r="AG4240" i="18"/>
  <c r="AH4240" i="18" s="1"/>
  <c r="AG4248" i="18"/>
  <c r="AH4248" i="18" s="1"/>
  <c r="AG4256" i="18"/>
  <c r="AH4256" i="18" s="1"/>
  <c r="AG4264" i="18"/>
  <c r="AH4264" i="18" s="1"/>
  <c r="AG4272" i="18"/>
  <c r="AH4272" i="18" s="1"/>
  <c r="AG4280" i="18"/>
  <c r="AH4280" i="18" s="1"/>
  <c r="AG4288" i="18"/>
  <c r="AH4288" i="18" s="1"/>
  <c r="AG4296" i="18"/>
  <c r="AH4296" i="18" s="1"/>
  <c r="AG4304" i="18"/>
  <c r="AH4304" i="18" s="1"/>
  <c r="AG4312" i="18"/>
  <c r="AH4312" i="18" s="1"/>
  <c r="AG4320" i="18"/>
  <c r="AH4320" i="18" s="1"/>
  <c r="AG4328" i="18"/>
  <c r="AH4328" i="18" s="1"/>
  <c r="AG2374" i="18"/>
  <c r="AH2374" i="18" s="1"/>
  <c r="AG2726" i="18"/>
  <c r="AH2726" i="18" s="1"/>
  <c r="AG2918" i="18"/>
  <c r="AH2918" i="18" s="1"/>
  <c r="AG3067" i="18"/>
  <c r="AH3067" i="18" s="1"/>
  <c r="AG3217" i="18"/>
  <c r="AH3217" i="18" s="1"/>
  <c r="AG3252" i="18"/>
  <c r="AH3252" i="18" s="1"/>
  <c r="AG3291" i="18"/>
  <c r="AH3291" i="18" s="1"/>
  <c r="AG3334" i="18"/>
  <c r="AH3334" i="18" s="1"/>
  <c r="AG3370" i="18"/>
  <c r="AH3370" i="18" s="1"/>
  <c r="AG3402" i="18"/>
  <c r="AH3402" i="18" s="1"/>
  <c r="AG3443" i="18"/>
  <c r="AH3443" i="18" s="1"/>
  <c r="AG3462" i="18"/>
  <c r="AH3462" i="18" s="1"/>
  <c r="AG3481" i="18"/>
  <c r="AH3481" i="18" s="1"/>
  <c r="AG3502" i="18"/>
  <c r="AH3502" i="18" s="1"/>
  <c r="AG3518" i="18"/>
  <c r="AH3518" i="18" s="1"/>
  <c r="AG3532" i="18"/>
  <c r="AH3532" i="18" s="1"/>
  <c r="AG3548" i="18"/>
  <c r="AH3548" i="18" s="1"/>
  <c r="AG3562" i="18"/>
  <c r="AH3562" i="18" s="1"/>
  <c r="AG3574" i="18"/>
  <c r="AH3574" i="18" s="1"/>
  <c r="AG3590" i="18"/>
  <c r="AH3590" i="18" s="1"/>
  <c r="AG3604" i="18"/>
  <c r="AH3604" i="18" s="1"/>
  <c r="AG3618" i="18"/>
  <c r="AH3618" i="18" s="1"/>
  <c r="AG3634" i="18"/>
  <c r="AH3634" i="18" s="1"/>
  <c r="AG3646" i="18"/>
  <c r="AH3646" i="18" s="1"/>
  <c r="AG3660" i="18"/>
  <c r="AH3660" i="18" s="1"/>
  <c r="AG3676" i="18"/>
  <c r="AH3676" i="18" s="1"/>
  <c r="AG3690" i="18"/>
  <c r="AH3690" i="18" s="1"/>
  <c r="AG3702" i="18"/>
  <c r="AH3702" i="18" s="1"/>
  <c r="AG3718" i="18"/>
  <c r="AH3718" i="18" s="1"/>
  <c r="AG3732" i="18"/>
  <c r="AH3732" i="18" s="1"/>
  <c r="AG3746" i="18"/>
  <c r="AH3746" i="18" s="1"/>
  <c r="AG3762" i="18"/>
  <c r="AH3762" i="18" s="1"/>
  <c r="AG3774" i="18"/>
  <c r="AH3774" i="18" s="1"/>
  <c r="AG3788" i="18"/>
  <c r="AH3788" i="18" s="1"/>
  <c r="AG3804" i="18"/>
  <c r="AH3804" i="18" s="1"/>
  <c r="AG3818" i="18"/>
  <c r="AH3818" i="18" s="1"/>
  <c r="AG3830" i="18"/>
  <c r="AH3830" i="18" s="1"/>
  <c r="AG3846" i="18"/>
  <c r="AH3846" i="18" s="1"/>
  <c r="AG3860" i="18"/>
  <c r="AH3860" i="18" s="1"/>
  <c r="AG3874" i="18"/>
  <c r="AH3874" i="18" s="1"/>
  <c r="AG3890" i="18"/>
  <c r="AH3890" i="18" s="1"/>
  <c r="AG3902" i="18"/>
  <c r="AH3902" i="18" s="1"/>
  <c r="AG3916" i="18"/>
  <c r="AH3916" i="18" s="1"/>
  <c r="AG3932" i="18"/>
  <c r="AH3932" i="18" s="1"/>
  <c r="AG3946" i="18"/>
  <c r="AH3946" i="18" s="1"/>
  <c r="AG3958" i="18"/>
  <c r="AH3958" i="18" s="1"/>
  <c r="AG3974" i="18"/>
  <c r="AH3974" i="18" s="1"/>
  <c r="AG3988" i="18"/>
  <c r="AH3988" i="18" s="1"/>
  <c r="AG3999" i="18"/>
  <c r="AH3999" i="18" s="1"/>
  <c r="AG4011" i="18"/>
  <c r="AH4011" i="18" s="1"/>
  <c r="AG4021" i="18"/>
  <c r="AH4021" i="18" s="1"/>
  <c r="AG4031" i="18"/>
  <c r="AH4031" i="18" s="1"/>
  <c r="AG4043" i="18"/>
  <c r="AH4043" i="18" s="1"/>
  <c r="AG4053" i="18"/>
  <c r="AH4053" i="18" s="1"/>
  <c r="AG4063" i="18"/>
  <c r="AH4063" i="18" s="1"/>
  <c r="AG4075" i="18"/>
  <c r="AH4075" i="18" s="1"/>
  <c r="AG4085" i="18"/>
  <c r="AH4085" i="18" s="1"/>
  <c r="AG4095" i="18"/>
  <c r="AH4095" i="18" s="1"/>
  <c r="AG4107" i="18"/>
  <c r="AH4107" i="18" s="1"/>
  <c r="AG4117" i="18"/>
  <c r="AH4117" i="18" s="1"/>
  <c r="AG4127" i="18"/>
  <c r="AH4127" i="18" s="1"/>
  <c r="AG4139" i="18"/>
  <c r="AH4139" i="18" s="1"/>
  <c r="AG4149" i="18"/>
  <c r="AH4149" i="18" s="1"/>
  <c r="AG4159" i="18"/>
  <c r="AH4159" i="18" s="1"/>
  <c r="AG4170" i="18"/>
  <c r="AH4170" i="18" s="1"/>
  <c r="AG4179" i="18"/>
  <c r="AH4179" i="18" s="1"/>
  <c r="AG4187" i="18"/>
  <c r="AH4187" i="18" s="1"/>
  <c r="AG4195" i="18"/>
  <c r="AH4195" i="18" s="1"/>
  <c r="AG4203" i="18"/>
  <c r="AH4203" i="18" s="1"/>
  <c r="AG4211" i="18"/>
  <c r="AH4211" i="18" s="1"/>
  <c r="AG4219" i="18"/>
  <c r="AH4219" i="18" s="1"/>
  <c r="AG4227" i="18"/>
  <c r="AH4227" i="18" s="1"/>
  <c r="AG4235" i="18"/>
  <c r="AH4235" i="18" s="1"/>
  <c r="AG4243" i="18"/>
  <c r="AH4243" i="18" s="1"/>
  <c r="AG4251" i="18"/>
  <c r="AH4251" i="18" s="1"/>
  <c r="AG4259" i="18"/>
  <c r="AH4259" i="18" s="1"/>
  <c r="AG4267" i="18"/>
  <c r="AH4267" i="18" s="1"/>
  <c r="AG4275" i="18"/>
  <c r="AH4275" i="18" s="1"/>
  <c r="AG4283" i="18"/>
  <c r="AH4283" i="18" s="1"/>
  <c r="AG4291" i="18"/>
  <c r="AH4291" i="18" s="1"/>
  <c r="AG4299" i="18"/>
  <c r="AH4299" i="18" s="1"/>
  <c r="AG4307" i="18"/>
  <c r="AH4307" i="18" s="1"/>
  <c r="AG4315" i="18"/>
  <c r="AH4315" i="18" s="1"/>
  <c r="AG2464" i="18"/>
  <c r="AH2464" i="18" s="1"/>
  <c r="AG2753" i="18"/>
  <c r="AH2753" i="18" s="1"/>
  <c r="AG2929" i="18"/>
  <c r="AH2929" i="18" s="1"/>
  <c r="AG3089" i="18"/>
  <c r="AH3089" i="18" s="1"/>
  <c r="AG3218" i="18"/>
  <c r="AH3218" i="18" s="1"/>
  <c r="AG3259" i="18"/>
  <c r="AH3259" i="18" s="1"/>
  <c r="AG3296" i="18"/>
  <c r="AH3296" i="18" s="1"/>
  <c r="AG3336" i="18"/>
  <c r="AH3336" i="18" s="1"/>
  <c r="AG3372" i="18"/>
  <c r="AH3372" i="18" s="1"/>
  <c r="AG3412" i="18"/>
  <c r="AH3412" i="18" s="1"/>
  <c r="AG3446" i="18"/>
  <c r="AH3446" i="18" s="1"/>
  <c r="AG3464" i="18"/>
  <c r="AH3464" i="18" s="1"/>
  <c r="AG3483" i="18"/>
  <c r="AH3483" i="18" s="1"/>
  <c r="AG3504" i="18"/>
  <c r="AH3504" i="18" s="1"/>
  <c r="AG3520" i="18"/>
  <c r="AH3520" i="18" s="1"/>
  <c r="AG3534" i="18"/>
  <c r="AH3534" i="18" s="1"/>
  <c r="AG3549" i="18"/>
  <c r="AH3549" i="18" s="1"/>
  <c r="AG3563" i="18"/>
  <c r="AH3563" i="18" s="1"/>
  <c r="AG3578" i="18"/>
  <c r="AH3578" i="18" s="1"/>
  <c r="AG3592" i="18"/>
  <c r="AH3592" i="18" s="1"/>
  <c r="AG3605" i="18"/>
  <c r="AH3605" i="18" s="1"/>
  <c r="AG3620" i="18"/>
  <c r="AH3620" i="18" s="1"/>
  <c r="AG3635" i="18"/>
  <c r="AH3635" i="18" s="1"/>
  <c r="AG3648" i="18"/>
  <c r="AH3648" i="18" s="1"/>
  <c r="AG3662" i="18"/>
  <c r="AH3662" i="18" s="1"/>
  <c r="AG3677" i="18"/>
  <c r="AH3677" i="18" s="1"/>
  <c r="AG3691" i="18"/>
  <c r="AH3691" i="18" s="1"/>
  <c r="AG3706" i="18"/>
  <c r="AH3706" i="18" s="1"/>
  <c r="AG3720" i="18"/>
  <c r="AH3720" i="18" s="1"/>
  <c r="AG3733" i="18"/>
  <c r="AH3733" i="18" s="1"/>
  <c r="AG3748" i="18"/>
  <c r="AH3748" i="18" s="1"/>
  <c r="AG3763" i="18"/>
  <c r="AH3763" i="18" s="1"/>
  <c r="AG3776" i="18"/>
  <c r="AH3776" i="18" s="1"/>
  <c r="AG3790" i="18"/>
  <c r="AH3790" i="18" s="1"/>
  <c r="AG3805" i="18"/>
  <c r="AH3805" i="18" s="1"/>
  <c r="AG3819" i="18"/>
  <c r="AH3819" i="18" s="1"/>
  <c r="AG3834" i="18"/>
  <c r="AH3834" i="18" s="1"/>
  <c r="AG3848" i="18"/>
  <c r="AH3848" i="18" s="1"/>
  <c r="AG3861" i="18"/>
  <c r="AH3861" i="18" s="1"/>
  <c r="AG3876" i="18"/>
  <c r="AH3876" i="18" s="1"/>
  <c r="AG3891" i="18"/>
  <c r="AH3891" i="18" s="1"/>
  <c r="AG3904" i="18"/>
  <c r="AH3904" i="18" s="1"/>
  <c r="AG3918" i="18"/>
  <c r="AH3918" i="18" s="1"/>
  <c r="AG3933" i="18"/>
  <c r="AH3933" i="18" s="1"/>
  <c r="AG3947" i="18"/>
  <c r="AH3947" i="18" s="1"/>
  <c r="AG3962" i="18"/>
  <c r="AH3962" i="18" s="1"/>
  <c r="AG3976" i="18"/>
  <c r="AH3976" i="18" s="1"/>
  <c r="AG3989" i="18"/>
  <c r="AH3989" i="18" s="1"/>
  <c r="AG4001" i="18"/>
  <c r="AH4001" i="18" s="1"/>
  <c r="AG4012" i="18"/>
  <c r="AH4012" i="18" s="1"/>
  <c r="AG4022" i="18"/>
  <c r="AH4022" i="18" s="1"/>
  <c r="AG4033" i="18"/>
  <c r="AH4033" i="18" s="1"/>
  <c r="AG4044" i="18"/>
  <c r="AH4044" i="18" s="1"/>
  <c r="AG4054" i="18"/>
  <c r="AH4054" i="18" s="1"/>
  <c r="AG4065" i="18"/>
  <c r="AH4065" i="18" s="1"/>
  <c r="AG4076" i="18"/>
  <c r="AH4076" i="18" s="1"/>
  <c r="AG4086" i="18"/>
  <c r="AH4086" i="18" s="1"/>
  <c r="AG4097" i="18"/>
  <c r="AH4097" i="18" s="1"/>
  <c r="AG4108" i="18"/>
  <c r="AH4108" i="18" s="1"/>
  <c r="AG4118" i="18"/>
  <c r="AH4118" i="18" s="1"/>
  <c r="AG4129" i="18"/>
  <c r="AH4129" i="18" s="1"/>
  <c r="AG4140" i="18"/>
  <c r="AH4140" i="18" s="1"/>
  <c r="AG4150" i="18"/>
  <c r="AH4150" i="18" s="1"/>
  <c r="AG4161" i="18"/>
  <c r="AH4161" i="18" s="1"/>
  <c r="AG4171" i="18"/>
  <c r="AH4171" i="18" s="1"/>
  <c r="AG4180" i="18"/>
  <c r="AH4180" i="18" s="1"/>
  <c r="AG4188" i="18"/>
  <c r="AH4188" i="18" s="1"/>
  <c r="AG4196" i="18"/>
  <c r="AH4196" i="18" s="1"/>
  <c r="AG4204" i="18"/>
  <c r="AH4204" i="18" s="1"/>
  <c r="AG4212" i="18"/>
  <c r="AH4212" i="18" s="1"/>
  <c r="AG4220" i="18"/>
  <c r="AH4220" i="18" s="1"/>
  <c r="AG4228" i="18"/>
  <c r="AH4228" i="18" s="1"/>
  <c r="AG4236" i="18"/>
  <c r="AH4236" i="18" s="1"/>
  <c r="AG4244" i="18"/>
  <c r="AH4244" i="18" s="1"/>
  <c r="AG4252" i="18"/>
  <c r="AH4252" i="18" s="1"/>
  <c r="AG4260" i="18"/>
  <c r="AH4260" i="18" s="1"/>
  <c r="AG4268" i="18"/>
  <c r="AH4268" i="18" s="1"/>
  <c r="AG4276" i="18"/>
  <c r="AH4276" i="18" s="1"/>
  <c r="AG4284" i="18"/>
  <c r="AH4284" i="18" s="1"/>
  <c r="AG4292" i="18"/>
  <c r="AH4292" i="18" s="1"/>
  <c r="AG4300" i="18"/>
  <c r="AH4300" i="18" s="1"/>
  <c r="AG4308" i="18"/>
  <c r="AH4308" i="18" s="1"/>
  <c r="AG4316" i="18"/>
  <c r="AH4316" i="18" s="1"/>
  <c r="AG4324" i="18"/>
  <c r="AH4324" i="18" s="1"/>
  <c r="AG4332" i="18"/>
  <c r="AH4332" i="18" s="1"/>
  <c r="AG4340" i="18"/>
  <c r="AH4340" i="18" s="1"/>
  <c r="AG4348" i="18"/>
  <c r="AH4348" i="18" s="1"/>
  <c r="AG4356" i="18"/>
  <c r="AH4356" i="18" s="1"/>
  <c r="AG4364" i="18"/>
  <c r="AH4364" i="18" s="1"/>
  <c r="AG4372" i="18"/>
  <c r="AH4372" i="18" s="1"/>
  <c r="AG4380" i="18"/>
  <c r="AH4380" i="18" s="1"/>
  <c r="AG4388" i="18"/>
  <c r="AH4388" i="18" s="1"/>
  <c r="AG4396" i="18"/>
  <c r="AH4396" i="18" s="1"/>
  <c r="AG4404" i="18"/>
  <c r="AH4404" i="18" s="1"/>
  <c r="AG4412" i="18"/>
  <c r="AH4412" i="18" s="1"/>
  <c r="AG4420" i="18"/>
  <c r="AH4420" i="18" s="1"/>
  <c r="AG4428" i="18"/>
  <c r="AH4428" i="18" s="1"/>
  <c r="AG4436" i="18"/>
  <c r="AH4436" i="18" s="1"/>
  <c r="AG4444" i="18"/>
  <c r="AH4444" i="18" s="1"/>
  <c r="AG4452" i="18"/>
  <c r="AH4452" i="18" s="1"/>
  <c r="AG4460" i="18"/>
  <c r="AH4460" i="18" s="1"/>
  <c r="AG4468" i="18"/>
  <c r="AH4468" i="18" s="1"/>
  <c r="AG4476" i="18"/>
  <c r="AH4476" i="18" s="1"/>
  <c r="AG4484" i="18"/>
  <c r="AH4484" i="18" s="1"/>
  <c r="AG4492" i="18"/>
  <c r="AH4492" i="18" s="1"/>
  <c r="AG4500" i="18"/>
  <c r="AH4500" i="18" s="1"/>
  <c r="AG4508" i="18"/>
  <c r="AH4508" i="18" s="1"/>
  <c r="AG4516" i="18"/>
  <c r="AH4516" i="18" s="1"/>
  <c r="AG2510" i="18"/>
  <c r="AH2510" i="18" s="1"/>
  <c r="AG2782" i="18"/>
  <c r="AH2782" i="18" s="1"/>
  <c r="AG2939" i="18"/>
  <c r="AH2939" i="18" s="1"/>
  <c r="AG3110" i="18"/>
  <c r="AH3110" i="18" s="1"/>
  <c r="AG3224" i="18"/>
  <c r="AH3224" i="18" s="1"/>
  <c r="AG3264" i="18"/>
  <c r="AH3264" i="18" s="1"/>
  <c r="AG3306" i="18"/>
  <c r="AH3306" i="18" s="1"/>
  <c r="AG3338" i="18"/>
  <c r="AH3338" i="18" s="1"/>
  <c r="AG3377" i="18"/>
  <c r="AH3377" i="18" s="1"/>
  <c r="AG3419" i="18"/>
  <c r="AH3419" i="18" s="1"/>
  <c r="AG3449" i="18"/>
  <c r="AH3449" i="18" s="1"/>
  <c r="AG3465" i="18"/>
  <c r="AH3465" i="18" s="1"/>
  <c r="AG3486" i="18"/>
  <c r="AH3486" i="18" s="1"/>
  <c r="AG3505" i="18"/>
  <c r="AH3505" i="18" s="1"/>
  <c r="AG3522" i="18"/>
  <c r="AH3522" i="18" s="1"/>
  <c r="AG3538" i="18"/>
  <c r="AH3538" i="18" s="1"/>
  <c r="AG3550" i="18"/>
  <c r="AH3550" i="18" s="1"/>
  <c r="AG3564" i="18"/>
  <c r="AH3564" i="18" s="1"/>
  <c r="AG3580" i="18"/>
  <c r="AH3580" i="18" s="1"/>
  <c r="AG3594" i="18"/>
  <c r="AH3594" i="18" s="1"/>
  <c r="AG3606" i="18"/>
  <c r="AH3606" i="18" s="1"/>
  <c r="AG3622" i="18"/>
  <c r="AH3622" i="18" s="1"/>
  <c r="AG3636" i="18"/>
  <c r="AH3636" i="18" s="1"/>
  <c r="AG3650" i="18"/>
  <c r="AH3650" i="18" s="1"/>
  <c r="AG3666" i="18"/>
  <c r="AH3666" i="18" s="1"/>
  <c r="AG3678" i="18"/>
  <c r="AH3678" i="18" s="1"/>
  <c r="AG3692" i="18"/>
  <c r="AH3692" i="18" s="1"/>
  <c r="AG3708" i="18"/>
  <c r="AH3708" i="18" s="1"/>
  <c r="AG3722" i="18"/>
  <c r="AH3722" i="18" s="1"/>
  <c r="AG3734" i="18"/>
  <c r="AH3734" i="18" s="1"/>
  <c r="AG3750" i="18"/>
  <c r="AH3750" i="18" s="1"/>
  <c r="AG3764" i="18"/>
  <c r="AH3764" i="18" s="1"/>
  <c r="AG3778" i="18"/>
  <c r="AH3778" i="18" s="1"/>
  <c r="AG3794" i="18"/>
  <c r="AH3794" i="18" s="1"/>
  <c r="AG3806" i="18"/>
  <c r="AH3806" i="18" s="1"/>
  <c r="AG3820" i="18"/>
  <c r="AH3820" i="18" s="1"/>
  <c r="AG3836" i="18"/>
  <c r="AH3836" i="18" s="1"/>
  <c r="AG3850" i="18"/>
  <c r="AH3850" i="18" s="1"/>
  <c r="AG3862" i="18"/>
  <c r="AH3862" i="18" s="1"/>
  <c r="AG3878" i="18"/>
  <c r="AH3878" i="18" s="1"/>
  <c r="AG3892" i="18"/>
  <c r="AH3892" i="18" s="1"/>
  <c r="AG3906" i="18"/>
  <c r="AH3906" i="18" s="1"/>
  <c r="AG3922" i="18"/>
  <c r="AH3922" i="18" s="1"/>
  <c r="AG3934" i="18"/>
  <c r="AH3934" i="18" s="1"/>
  <c r="AG3948" i="18"/>
  <c r="AH3948" i="18" s="1"/>
  <c r="AG3964" i="18"/>
  <c r="AH3964" i="18" s="1"/>
  <c r="AG3978" i="18"/>
  <c r="AH3978" i="18" s="1"/>
  <c r="AG3990" i="18"/>
  <c r="AH3990" i="18" s="1"/>
  <c r="AG4003" i="18"/>
  <c r="AH4003" i="18" s="1"/>
  <c r="AG4013" i="18"/>
  <c r="AH4013" i="18" s="1"/>
  <c r="AG4023" i="18"/>
  <c r="AH4023" i="18" s="1"/>
  <c r="AG4035" i="18"/>
  <c r="AH4035" i="18" s="1"/>
  <c r="AG4045" i="18"/>
  <c r="AH4045" i="18" s="1"/>
  <c r="AG4055" i="18"/>
  <c r="AH4055" i="18" s="1"/>
  <c r="AG4067" i="18"/>
  <c r="AH4067" i="18" s="1"/>
  <c r="AG4077" i="18"/>
  <c r="AH4077" i="18" s="1"/>
  <c r="AG4087" i="18"/>
  <c r="AH4087" i="18" s="1"/>
  <c r="AG4099" i="18"/>
  <c r="AH4099" i="18" s="1"/>
  <c r="AG4109" i="18"/>
  <c r="AH4109" i="18" s="1"/>
  <c r="AG4119" i="18"/>
  <c r="AH4119" i="18" s="1"/>
  <c r="AG4131" i="18"/>
  <c r="AH4131" i="18" s="1"/>
  <c r="AG4141" i="18"/>
  <c r="AH4141" i="18" s="1"/>
  <c r="AG4151" i="18"/>
  <c r="AH4151" i="18" s="1"/>
  <c r="AG4163" i="18"/>
  <c r="AH4163" i="18" s="1"/>
  <c r="AG4172" i="18"/>
  <c r="AH4172" i="18" s="1"/>
  <c r="AG4181" i="18"/>
  <c r="AH4181" i="18" s="1"/>
  <c r="AG4189" i="18"/>
  <c r="AH4189" i="18" s="1"/>
  <c r="AG4197" i="18"/>
  <c r="AH4197" i="18" s="1"/>
  <c r="AG4205" i="18"/>
  <c r="AH4205" i="18" s="1"/>
  <c r="AG4213" i="18"/>
  <c r="AH4213" i="18" s="1"/>
  <c r="AG4221" i="18"/>
  <c r="AH4221" i="18" s="1"/>
  <c r="AG4229" i="18"/>
  <c r="AH4229" i="18" s="1"/>
  <c r="AG4237" i="18"/>
  <c r="AH4237" i="18" s="1"/>
  <c r="AG4245" i="18"/>
  <c r="AH4245" i="18" s="1"/>
  <c r="AG4253" i="18"/>
  <c r="AH4253" i="18" s="1"/>
  <c r="AG4261" i="18"/>
  <c r="AH4261" i="18" s="1"/>
  <c r="AG4269" i="18"/>
  <c r="AH4269" i="18" s="1"/>
  <c r="AG4277" i="18"/>
  <c r="AH4277" i="18" s="1"/>
  <c r="AG4285" i="18"/>
  <c r="AH4285" i="18" s="1"/>
  <c r="AG4293" i="18"/>
  <c r="AH4293" i="18" s="1"/>
  <c r="AG4301" i="18"/>
  <c r="AH4301" i="18" s="1"/>
  <c r="AG4309" i="18"/>
  <c r="AH4309" i="18" s="1"/>
  <c r="AG4317" i="18"/>
  <c r="AH4317" i="18" s="1"/>
  <c r="AG4325" i="18"/>
  <c r="AH4325" i="18" s="1"/>
  <c r="AG2534" i="18"/>
  <c r="AH2534" i="18" s="1"/>
  <c r="AG2796" i="18"/>
  <c r="AH2796" i="18" s="1"/>
  <c r="AG2982" i="18"/>
  <c r="AH2982" i="18" s="1"/>
  <c r="AG3131" i="18"/>
  <c r="AH3131" i="18" s="1"/>
  <c r="AG3227" i="18"/>
  <c r="AH3227" i="18" s="1"/>
  <c r="AG3270" i="18"/>
  <c r="AH3270" i="18" s="1"/>
  <c r="AG3308" i="18"/>
  <c r="AH3308" i="18" s="1"/>
  <c r="AG3345" i="18"/>
  <c r="AH3345" i="18" s="1"/>
  <c r="AG3380" i="18"/>
  <c r="AH3380" i="18" s="1"/>
  <c r="AG3420" i="18"/>
  <c r="AH3420" i="18" s="1"/>
  <c r="AG3450" i="18"/>
  <c r="AH3450" i="18" s="1"/>
  <c r="AG3470" i="18"/>
  <c r="AH3470" i="18" s="1"/>
  <c r="AG3489" i="18"/>
  <c r="AH3489" i="18" s="1"/>
  <c r="AG3506" i="18"/>
  <c r="AH3506" i="18" s="1"/>
  <c r="AG3524" i="18"/>
  <c r="AH3524" i="18" s="1"/>
  <c r="AG3539" i="18"/>
  <c r="AH3539" i="18" s="1"/>
  <c r="AG3552" i="18"/>
  <c r="AH3552" i="18" s="1"/>
  <c r="AG3566" i="18"/>
  <c r="AH3566" i="18" s="1"/>
  <c r="AG3581" i="18"/>
  <c r="AH3581" i="18" s="1"/>
  <c r="AG3595" i="18"/>
  <c r="AH3595" i="18" s="1"/>
  <c r="AG3610" i="18"/>
  <c r="AH3610" i="18" s="1"/>
  <c r="AG3624" i="18"/>
  <c r="AH3624" i="18" s="1"/>
  <c r="AG3637" i="18"/>
  <c r="AH3637" i="18" s="1"/>
  <c r="AG3652" i="18"/>
  <c r="AH3652" i="18" s="1"/>
  <c r="AG3667" i="18"/>
  <c r="AH3667" i="18" s="1"/>
  <c r="AG3680" i="18"/>
  <c r="AH3680" i="18" s="1"/>
  <c r="AG3694" i="18"/>
  <c r="AH3694" i="18" s="1"/>
  <c r="AG3709" i="18"/>
  <c r="AH3709" i="18" s="1"/>
  <c r="AG3723" i="18"/>
  <c r="AH3723" i="18" s="1"/>
  <c r="AG3738" i="18"/>
  <c r="AH3738" i="18" s="1"/>
  <c r="AG3752" i="18"/>
  <c r="AH3752" i="18" s="1"/>
  <c r="AG3765" i="18"/>
  <c r="AH3765" i="18" s="1"/>
  <c r="AG3780" i="18"/>
  <c r="AH3780" i="18" s="1"/>
  <c r="AG3795" i="18"/>
  <c r="AH3795" i="18" s="1"/>
  <c r="AG3808" i="18"/>
  <c r="AH3808" i="18" s="1"/>
  <c r="AG3822" i="18"/>
  <c r="AH3822" i="18" s="1"/>
  <c r="AG3837" i="18"/>
  <c r="AH3837" i="18" s="1"/>
  <c r="AG3851" i="18"/>
  <c r="AH3851" i="18" s="1"/>
  <c r="AG3866" i="18"/>
  <c r="AH3866" i="18" s="1"/>
  <c r="AG3880" i="18"/>
  <c r="AH3880" i="18" s="1"/>
  <c r="AG3893" i="18"/>
  <c r="AH3893" i="18" s="1"/>
  <c r="AG3908" i="18"/>
  <c r="AH3908" i="18" s="1"/>
  <c r="AG3923" i="18"/>
  <c r="AH3923" i="18" s="1"/>
  <c r="AG3936" i="18"/>
  <c r="AH3936" i="18" s="1"/>
  <c r="AG3950" i="18"/>
  <c r="AH3950" i="18" s="1"/>
  <c r="AG3965" i="18"/>
  <c r="AH3965" i="18" s="1"/>
  <c r="AG3979" i="18"/>
  <c r="AH3979" i="18" s="1"/>
  <c r="AG3993" i="18"/>
  <c r="AH3993" i="18" s="1"/>
  <c r="AG4004" i="18"/>
  <c r="AH4004" i="18" s="1"/>
  <c r="AG4014" i="18"/>
  <c r="AH4014" i="18" s="1"/>
  <c r="AG4025" i="18"/>
  <c r="AH4025" i="18" s="1"/>
  <c r="AG4036" i="18"/>
  <c r="AH4036" i="18" s="1"/>
  <c r="AG4046" i="18"/>
  <c r="AH4046" i="18" s="1"/>
  <c r="AG4057" i="18"/>
  <c r="AH4057" i="18" s="1"/>
  <c r="AG4068" i="18"/>
  <c r="AH4068" i="18" s="1"/>
  <c r="AG4078" i="18"/>
  <c r="AH4078" i="18" s="1"/>
  <c r="AG4089" i="18"/>
  <c r="AH4089" i="18" s="1"/>
  <c r="AG4100" i="18"/>
  <c r="AH4100" i="18" s="1"/>
  <c r="AG4110" i="18"/>
  <c r="AH4110" i="18" s="1"/>
  <c r="AG4121" i="18"/>
  <c r="AH4121" i="18" s="1"/>
  <c r="AG4132" i="18"/>
  <c r="AH4132" i="18" s="1"/>
  <c r="AG4142" i="18"/>
  <c r="AH4142" i="18" s="1"/>
  <c r="AG4153" i="18"/>
  <c r="AH4153" i="18" s="1"/>
  <c r="AG4164" i="18"/>
  <c r="AH4164" i="18" s="1"/>
  <c r="AG4173" i="18"/>
  <c r="AH4173" i="18" s="1"/>
  <c r="AG4182" i="18"/>
  <c r="AH4182" i="18" s="1"/>
  <c r="AG4190" i="18"/>
  <c r="AH4190" i="18" s="1"/>
  <c r="AG4198" i="18"/>
  <c r="AH4198" i="18" s="1"/>
  <c r="AG4206" i="18"/>
  <c r="AH4206" i="18" s="1"/>
  <c r="AG4214" i="18"/>
  <c r="AH4214" i="18" s="1"/>
  <c r="AG4222" i="18"/>
  <c r="AH4222" i="18" s="1"/>
  <c r="AG4230" i="18"/>
  <c r="AH4230" i="18" s="1"/>
  <c r="AG4238" i="18"/>
  <c r="AH4238" i="18" s="1"/>
  <c r="AG4246" i="18"/>
  <c r="AH4246" i="18" s="1"/>
  <c r="AG4254" i="18"/>
  <c r="AH4254" i="18" s="1"/>
  <c r="AG4262" i="18"/>
  <c r="AH4262" i="18" s="1"/>
  <c r="AG4270" i="18"/>
  <c r="AH4270" i="18" s="1"/>
  <c r="AG4278" i="18"/>
  <c r="AH4278" i="18" s="1"/>
  <c r="AG4286" i="18"/>
  <c r="AH4286" i="18" s="1"/>
  <c r="AG4294" i="18"/>
  <c r="AH4294" i="18" s="1"/>
  <c r="AG4302" i="18"/>
  <c r="AH4302" i="18" s="1"/>
  <c r="AG4310" i="18"/>
  <c r="AH4310" i="18" s="1"/>
  <c r="AG4318" i="18"/>
  <c r="AH4318" i="18" s="1"/>
  <c r="AG4326" i="18"/>
  <c r="AH4326" i="18" s="1"/>
  <c r="AG4334" i="18"/>
  <c r="AH4334" i="18" s="1"/>
  <c r="AG4342" i="18"/>
  <c r="AH4342" i="18" s="1"/>
  <c r="AG4350" i="18"/>
  <c r="AH4350" i="18" s="1"/>
  <c r="AG4358" i="18"/>
  <c r="AH4358" i="18" s="1"/>
  <c r="AG4366" i="18"/>
  <c r="AH4366" i="18" s="1"/>
  <c r="AG4374" i="18"/>
  <c r="AH4374" i="18" s="1"/>
  <c r="AG4382" i="18"/>
  <c r="AH4382" i="18" s="1"/>
  <c r="AG4390" i="18"/>
  <c r="AH4390" i="18" s="1"/>
  <c r="AG4398" i="18"/>
  <c r="AH4398" i="18" s="1"/>
  <c r="AG4406" i="18"/>
  <c r="AH4406" i="18" s="1"/>
  <c r="AG4414" i="18"/>
  <c r="AH4414" i="18" s="1"/>
  <c r="AG4422" i="18"/>
  <c r="AH4422" i="18" s="1"/>
  <c r="AG4430" i="18"/>
  <c r="AH4430" i="18" s="1"/>
  <c r="AG4438" i="18"/>
  <c r="AH4438" i="18" s="1"/>
  <c r="AG4446" i="18"/>
  <c r="AH4446" i="18" s="1"/>
  <c r="AG4454" i="18"/>
  <c r="AH4454" i="18" s="1"/>
  <c r="AG4462" i="18"/>
  <c r="AH4462" i="18" s="1"/>
  <c r="AG4470" i="18"/>
  <c r="AH4470" i="18" s="1"/>
  <c r="AG4478" i="18"/>
  <c r="AH4478" i="18" s="1"/>
  <c r="AG4486" i="18"/>
  <c r="AH4486" i="18" s="1"/>
  <c r="AG4494" i="18"/>
  <c r="AH4494" i="18" s="1"/>
  <c r="AG4502" i="18"/>
  <c r="AH4502" i="18" s="1"/>
  <c r="AG4510" i="18"/>
  <c r="AH4510" i="18" s="1"/>
  <c r="AG4518" i="18"/>
  <c r="AH4518" i="18" s="1"/>
  <c r="AG2300" i="18"/>
  <c r="AH2300" i="18" s="1"/>
  <c r="AG3174" i="18"/>
  <c r="AH3174" i="18" s="1"/>
  <c r="AG3360" i="18"/>
  <c r="AH3360" i="18" s="1"/>
  <c r="AG3475" i="18"/>
  <c r="AH3475" i="18" s="1"/>
  <c r="AG3542" i="18"/>
  <c r="AH3542" i="18" s="1"/>
  <c r="AG3602" i="18"/>
  <c r="AH3602" i="18" s="1"/>
  <c r="AG3658" i="18"/>
  <c r="AH3658" i="18" s="1"/>
  <c r="AG3714" i="18"/>
  <c r="AH3714" i="18" s="1"/>
  <c r="AG3772" i="18"/>
  <c r="AH3772" i="18" s="1"/>
  <c r="AG3828" i="18"/>
  <c r="AH3828" i="18" s="1"/>
  <c r="AG3884" i="18"/>
  <c r="AH3884" i="18" s="1"/>
  <c r="AG3942" i="18"/>
  <c r="AH3942" i="18" s="1"/>
  <c r="AG3997" i="18"/>
  <c r="AH3997" i="18" s="1"/>
  <c r="AG4039" i="18"/>
  <c r="AH4039" i="18" s="1"/>
  <c r="AG4083" i="18"/>
  <c r="AH4083" i="18" s="1"/>
  <c r="AG4125" i="18"/>
  <c r="AH4125" i="18" s="1"/>
  <c r="AG4167" i="18"/>
  <c r="AH4167" i="18" s="1"/>
  <c r="AG4201" i="18"/>
  <c r="AH4201" i="18" s="1"/>
  <c r="AG4233" i="18"/>
  <c r="AH4233" i="18" s="1"/>
  <c r="AG4265" i="18"/>
  <c r="AH4265" i="18" s="1"/>
  <c r="AG4297" i="18"/>
  <c r="AH4297" i="18" s="1"/>
  <c r="AG4323" i="18"/>
  <c r="AH4323" i="18" s="1"/>
  <c r="AG4338" i="18"/>
  <c r="AH4338" i="18" s="1"/>
  <c r="AG4349" i="18"/>
  <c r="AH4349" i="18" s="1"/>
  <c r="AG4360" i="18"/>
  <c r="AH4360" i="18" s="1"/>
  <c r="AG4370" i="18"/>
  <c r="AH4370" i="18" s="1"/>
  <c r="AG4381" i="18"/>
  <c r="AH4381" i="18" s="1"/>
  <c r="AG4392" i="18"/>
  <c r="AH4392" i="18" s="1"/>
  <c r="AG4402" i="18"/>
  <c r="AH4402" i="18" s="1"/>
  <c r="AG2334" i="18"/>
  <c r="AH2334" i="18" s="1"/>
  <c r="AG3195" i="18"/>
  <c r="AH3195" i="18" s="1"/>
  <c r="AG3366" i="18"/>
  <c r="AH3366" i="18" s="1"/>
  <c r="AG3478" i="18"/>
  <c r="AH3478" i="18" s="1"/>
  <c r="AG3546" i="18"/>
  <c r="AH3546" i="18" s="1"/>
  <c r="AG3603" i="18"/>
  <c r="AH3603" i="18" s="1"/>
  <c r="AG3659" i="18"/>
  <c r="AH3659" i="18" s="1"/>
  <c r="AG3716" i="18"/>
  <c r="AH3716" i="18" s="1"/>
  <c r="AG3773" i="18"/>
  <c r="AH3773" i="18" s="1"/>
  <c r="AG3829" i="18"/>
  <c r="AH3829" i="18" s="1"/>
  <c r="AG3886" i="18"/>
  <c r="AH3886" i="18" s="1"/>
  <c r="AG3944" i="18"/>
  <c r="AH3944" i="18" s="1"/>
  <c r="AG3998" i="18"/>
  <c r="AH3998" i="18" s="1"/>
  <c r="AG4041" i="18"/>
  <c r="AH4041" i="18" s="1"/>
  <c r="AG4084" i="18"/>
  <c r="AH4084" i="18" s="1"/>
  <c r="AG4126" i="18"/>
  <c r="AH4126" i="18" s="1"/>
  <c r="AG4169" i="18"/>
  <c r="AH4169" i="18" s="1"/>
  <c r="AG4202" i="18"/>
  <c r="AH4202" i="18" s="1"/>
  <c r="AG4234" i="18"/>
  <c r="AH4234" i="18" s="1"/>
  <c r="AG4266" i="18"/>
  <c r="AH4266" i="18" s="1"/>
  <c r="AG4298" i="18"/>
  <c r="AH4298" i="18" s="1"/>
  <c r="AG4329" i="18"/>
  <c r="AH4329" i="18" s="1"/>
  <c r="AG4339" i="18"/>
  <c r="AH4339" i="18" s="1"/>
  <c r="AG4351" i="18"/>
  <c r="AH4351" i="18" s="1"/>
  <c r="AG4361" i="18"/>
  <c r="AH4361" i="18" s="1"/>
  <c r="AG4371" i="18"/>
  <c r="AH4371" i="18" s="1"/>
  <c r="AG4383" i="18"/>
  <c r="AH4383" i="18" s="1"/>
  <c r="AG4393" i="18"/>
  <c r="AH4393" i="18" s="1"/>
  <c r="AG4403" i="18"/>
  <c r="AH4403" i="18" s="1"/>
  <c r="AG2646" i="18"/>
  <c r="AH2646" i="18" s="1"/>
  <c r="AG3249" i="18"/>
  <c r="AH3249" i="18" s="1"/>
  <c r="AG3398" i="18"/>
  <c r="AH3398" i="18" s="1"/>
  <c r="AG3494" i="18"/>
  <c r="AH3494" i="18" s="1"/>
  <c r="AG3558" i="18"/>
  <c r="AH3558" i="18" s="1"/>
  <c r="AG3614" i="18"/>
  <c r="AH3614" i="18" s="1"/>
  <c r="AG3670" i="18"/>
  <c r="AH3670" i="18" s="1"/>
  <c r="AG3730" i="18"/>
  <c r="AH3730" i="18" s="1"/>
  <c r="AG3786" i="18"/>
  <c r="AH3786" i="18" s="1"/>
  <c r="AG3842" i="18"/>
  <c r="AH3842" i="18" s="1"/>
  <c r="AG3900" i="18"/>
  <c r="AH3900" i="18" s="1"/>
  <c r="AG3956" i="18"/>
  <c r="AH3956" i="18" s="1"/>
  <c r="AG4007" i="18"/>
  <c r="AH4007" i="18" s="1"/>
  <c r="AG4051" i="18"/>
  <c r="AH4051" i="18" s="1"/>
  <c r="AG4093" i="18"/>
  <c r="AH4093" i="18" s="1"/>
  <c r="AG4135" i="18"/>
  <c r="AH4135" i="18" s="1"/>
  <c r="AG4177" i="18"/>
  <c r="AH4177" i="18" s="1"/>
  <c r="AG4209" i="18"/>
  <c r="AH4209" i="18" s="1"/>
  <c r="AG4241" i="18"/>
  <c r="AH4241" i="18" s="1"/>
  <c r="AG4273" i="18"/>
  <c r="AH4273" i="18" s="1"/>
  <c r="AG4305" i="18"/>
  <c r="AH4305" i="18" s="1"/>
  <c r="AG4330" i="18"/>
  <c r="AH4330" i="18" s="1"/>
  <c r="AG4341" i="18"/>
  <c r="AH4341" i="18" s="1"/>
  <c r="AG4352" i="18"/>
  <c r="AH4352" i="18" s="1"/>
  <c r="AG4362" i="18"/>
  <c r="AH4362" i="18" s="1"/>
  <c r="AG4373" i="18"/>
  <c r="AH4373" i="18" s="1"/>
  <c r="AG4384" i="18"/>
  <c r="AH4384" i="18" s="1"/>
  <c r="AG4394" i="18"/>
  <c r="AH4394" i="18" s="1"/>
  <c r="AG2896" i="18"/>
  <c r="AH2896" i="18" s="1"/>
  <c r="AG3284" i="18"/>
  <c r="AH3284" i="18" s="1"/>
  <c r="AG3434" i="18"/>
  <c r="AH3434" i="18" s="1"/>
  <c r="AG3515" i="18"/>
  <c r="AH3515" i="18" s="1"/>
  <c r="AG3572" i="18"/>
  <c r="AH3572" i="18" s="1"/>
  <c r="AG3628" i="18"/>
  <c r="AH3628" i="18" s="1"/>
  <c r="AG3686" i="18"/>
  <c r="AH3686" i="18" s="1"/>
  <c r="AG3742" i="18"/>
  <c r="AH3742" i="18" s="1"/>
  <c r="AG3798" i="18"/>
  <c r="AH3798" i="18" s="1"/>
  <c r="AG3858" i="18"/>
  <c r="AH3858" i="18" s="1"/>
  <c r="AG3914" i="18"/>
  <c r="AH3914" i="18" s="1"/>
  <c r="AG3970" i="18"/>
  <c r="AH3970" i="18" s="1"/>
  <c r="AG4019" i="18"/>
  <c r="AH4019" i="18" s="1"/>
  <c r="AG4061" i="18"/>
  <c r="AH4061" i="18" s="1"/>
  <c r="AG4103" i="18"/>
  <c r="AH4103" i="18" s="1"/>
  <c r="AG4147" i="18"/>
  <c r="AH4147" i="18" s="1"/>
  <c r="AG4185" i="18"/>
  <c r="AH4185" i="18" s="1"/>
  <c r="AG4217" i="18"/>
  <c r="AH4217" i="18" s="1"/>
  <c r="AG4249" i="18"/>
  <c r="AH4249" i="18" s="1"/>
  <c r="AG4281" i="18"/>
  <c r="AH4281" i="18" s="1"/>
  <c r="AG4313" i="18"/>
  <c r="AH4313" i="18" s="1"/>
  <c r="AG4333" i="18"/>
  <c r="AH4333" i="18" s="1"/>
  <c r="AG4344" i="18"/>
  <c r="AH4344" i="18" s="1"/>
  <c r="AG4354" i="18"/>
  <c r="AH4354" i="18" s="1"/>
  <c r="AG4365" i="18"/>
  <c r="AH4365" i="18" s="1"/>
  <c r="AG4376" i="18"/>
  <c r="AH4376" i="18" s="1"/>
  <c r="AG4386" i="18"/>
  <c r="AH4386" i="18" s="1"/>
  <c r="AG2907" i="18"/>
  <c r="AH2907" i="18" s="1"/>
  <c r="AG3288" i="18"/>
  <c r="AH3288" i="18" s="1"/>
  <c r="AG3441" i="18"/>
  <c r="AH3441" i="18" s="1"/>
  <c r="AG3516" i="18"/>
  <c r="AH3516" i="18" s="1"/>
  <c r="AG3573" i="18"/>
  <c r="AH3573" i="18" s="1"/>
  <c r="AG3630" i="18"/>
  <c r="AH3630" i="18" s="1"/>
  <c r="AG3688" i="18"/>
  <c r="AH3688" i="18" s="1"/>
  <c r="AG3744" i="18"/>
  <c r="AH3744" i="18" s="1"/>
  <c r="AG3802" i="18"/>
  <c r="AH3802" i="18" s="1"/>
  <c r="AG3859" i="18"/>
  <c r="AH3859" i="18" s="1"/>
  <c r="AG3915" i="18"/>
  <c r="AH3915" i="18" s="1"/>
  <c r="AG3972" i="18"/>
  <c r="AH3972" i="18" s="1"/>
  <c r="AG4020" i="18"/>
  <c r="AH4020" i="18" s="1"/>
  <c r="AG4062" i="18"/>
  <c r="AH4062" i="18" s="1"/>
  <c r="AG4105" i="18"/>
  <c r="AH4105" i="18" s="1"/>
  <c r="AG4148" i="18"/>
  <c r="AH4148" i="18" s="1"/>
  <c r="AG4186" i="18"/>
  <c r="AH4186" i="18" s="1"/>
  <c r="AG4218" i="18"/>
  <c r="AH4218" i="18" s="1"/>
  <c r="AG4250" i="18"/>
  <c r="AH4250" i="18" s="1"/>
  <c r="AG4282" i="18"/>
  <c r="AH4282" i="18" s="1"/>
  <c r="AG4314" i="18"/>
  <c r="AH4314" i="18" s="1"/>
  <c r="AG4335" i="18"/>
  <c r="AH4335" i="18" s="1"/>
  <c r="AG4345" i="18"/>
  <c r="AH4345" i="18" s="1"/>
  <c r="AG4355" i="18"/>
  <c r="AH4355" i="18" s="1"/>
  <c r="AG4367" i="18"/>
  <c r="AH4367" i="18" s="1"/>
  <c r="AG4377" i="18"/>
  <c r="AH4377" i="18" s="1"/>
  <c r="AG4387" i="18"/>
  <c r="AH4387" i="18" s="1"/>
  <c r="AG4399" i="18"/>
  <c r="AH4399" i="18" s="1"/>
  <c r="AG4409" i="18"/>
  <c r="AH4409" i="18" s="1"/>
  <c r="AG4419" i="18"/>
  <c r="AH4419" i="18" s="1"/>
  <c r="AG4431" i="18"/>
  <c r="AH4431" i="18" s="1"/>
  <c r="AG4441" i="18"/>
  <c r="AH4441" i="18" s="1"/>
  <c r="AG4451" i="18"/>
  <c r="AH4451" i="18" s="1"/>
  <c r="AG4463" i="18"/>
  <c r="AH4463" i="18" s="1"/>
  <c r="AG4473" i="18"/>
  <c r="AH4473" i="18" s="1"/>
  <c r="AG4483" i="18"/>
  <c r="AH4483" i="18" s="1"/>
  <c r="AG4495" i="18"/>
  <c r="AH4495" i="18" s="1"/>
  <c r="AG4505" i="18"/>
  <c r="AH4505" i="18" s="1"/>
  <c r="AG4515" i="18"/>
  <c r="AH4515" i="18" s="1"/>
  <c r="AG4525" i="18"/>
  <c r="AH4525" i="18" s="1"/>
  <c r="AG4533" i="18"/>
  <c r="AH4533" i="18" s="1"/>
  <c r="AG4541" i="18"/>
  <c r="AH4541" i="18" s="1"/>
  <c r="AG4549" i="18"/>
  <c r="AH4549" i="18" s="1"/>
  <c r="AG4557" i="18"/>
  <c r="AH4557" i="18" s="1"/>
  <c r="AG4565" i="18"/>
  <c r="AH4565" i="18" s="1"/>
  <c r="AG4573" i="18"/>
  <c r="AH4573" i="18" s="1"/>
  <c r="AG4581" i="18"/>
  <c r="AH4581" i="18" s="1"/>
  <c r="AG4589" i="18"/>
  <c r="AH4589" i="18" s="1"/>
  <c r="AG4597" i="18"/>
  <c r="AH4597" i="18" s="1"/>
  <c r="AG4605" i="18"/>
  <c r="AH4605" i="18" s="1"/>
  <c r="AG4613" i="18"/>
  <c r="AH4613" i="18" s="1"/>
  <c r="AG4621" i="18"/>
  <c r="AH4621" i="18" s="1"/>
  <c r="AG4629" i="18"/>
  <c r="AH4629" i="18" s="1"/>
  <c r="AG4637" i="18"/>
  <c r="AH4637" i="18" s="1"/>
  <c r="AG4645" i="18"/>
  <c r="AH4645" i="18" s="1"/>
  <c r="AG4653" i="18"/>
  <c r="AH4653" i="18" s="1"/>
  <c r="AG4661" i="18"/>
  <c r="AH4661" i="18" s="1"/>
  <c r="AG4669" i="18"/>
  <c r="AH4669" i="18" s="1"/>
  <c r="AG4677" i="18"/>
  <c r="AH4677" i="18" s="1"/>
  <c r="AG4685" i="18"/>
  <c r="AH4685" i="18" s="1"/>
  <c r="AG4693" i="18"/>
  <c r="AH4693" i="18" s="1"/>
  <c r="AG4701" i="18"/>
  <c r="AH4701" i="18" s="1"/>
  <c r="AG4709" i="18"/>
  <c r="AH4709" i="18" s="1"/>
  <c r="AG4717" i="18"/>
  <c r="AH4717" i="18" s="1"/>
  <c r="AG4725" i="18"/>
  <c r="AH4725" i="18" s="1"/>
  <c r="AG4733" i="18"/>
  <c r="AH4733" i="18" s="1"/>
  <c r="AG4741" i="18"/>
  <c r="AH4741" i="18" s="1"/>
  <c r="AG4749" i="18"/>
  <c r="AH4749" i="18" s="1"/>
  <c r="AG4757" i="18"/>
  <c r="AH4757" i="18" s="1"/>
  <c r="AG4765" i="18"/>
  <c r="AH4765" i="18" s="1"/>
  <c r="AG4773" i="18"/>
  <c r="AH4773" i="18" s="1"/>
  <c r="AG4781" i="18"/>
  <c r="AH4781" i="18" s="1"/>
  <c r="AG4789" i="18"/>
  <c r="AH4789" i="18" s="1"/>
  <c r="AG4797" i="18"/>
  <c r="AH4797" i="18" s="1"/>
  <c r="AG4805" i="18"/>
  <c r="AH4805" i="18" s="1"/>
  <c r="AG4813" i="18"/>
  <c r="AH4813" i="18" s="1"/>
  <c r="AG4821" i="18"/>
  <c r="AH4821" i="18" s="1"/>
  <c r="AG4829" i="18"/>
  <c r="AH4829" i="18" s="1"/>
  <c r="AG4837" i="18"/>
  <c r="AH4837" i="18" s="1"/>
  <c r="AG4845" i="18"/>
  <c r="AH4845" i="18" s="1"/>
  <c r="AG4853" i="18"/>
  <c r="AH4853" i="18" s="1"/>
  <c r="AG4861" i="18"/>
  <c r="AH4861" i="18" s="1"/>
  <c r="AG4869" i="18"/>
  <c r="AH4869" i="18" s="1"/>
  <c r="AG4877" i="18"/>
  <c r="AH4877" i="18" s="1"/>
  <c r="AG4885" i="18"/>
  <c r="AH4885" i="18" s="1"/>
  <c r="AG4893" i="18"/>
  <c r="AH4893" i="18" s="1"/>
  <c r="AG4901" i="18"/>
  <c r="AH4901" i="18" s="1"/>
  <c r="AG4909" i="18"/>
  <c r="AH4909" i="18" s="1"/>
  <c r="AG4917" i="18"/>
  <c r="AH4917" i="18" s="1"/>
  <c r="AG4925" i="18"/>
  <c r="AH4925" i="18" s="1"/>
  <c r="AG4933" i="18"/>
  <c r="AH4933" i="18" s="1"/>
  <c r="AG4941" i="18"/>
  <c r="AH4941" i="18" s="1"/>
  <c r="AG4949" i="18"/>
  <c r="AH4949" i="18" s="1"/>
  <c r="AG4957" i="18"/>
  <c r="AH4957" i="18" s="1"/>
  <c r="AG4965" i="18"/>
  <c r="AH4965" i="18" s="1"/>
  <c r="AG4973" i="18"/>
  <c r="AH4973" i="18" s="1"/>
  <c r="AG4981" i="18"/>
  <c r="AH4981" i="18" s="1"/>
  <c r="AG4989" i="18"/>
  <c r="AH4989" i="18" s="1"/>
  <c r="AG4997" i="18"/>
  <c r="AH4997" i="18" s="1"/>
  <c r="AK6" i="18"/>
  <c r="AK14" i="18"/>
  <c r="AK22" i="18"/>
  <c r="AK30" i="18"/>
  <c r="AK38" i="18"/>
  <c r="AK46" i="18"/>
  <c r="AK54" i="18"/>
  <c r="AK62" i="18"/>
  <c r="AK70" i="18"/>
  <c r="AK78" i="18"/>
  <c r="AK86" i="18"/>
  <c r="AK94" i="18"/>
  <c r="AK102" i="18"/>
  <c r="AK110" i="18"/>
  <c r="AK118" i="18"/>
  <c r="AK126" i="18"/>
  <c r="AK134" i="18"/>
  <c r="AK142" i="18"/>
  <c r="AK150" i="18"/>
  <c r="AK158" i="18"/>
  <c r="AK166" i="18"/>
  <c r="AK174" i="18"/>
  <c r="AK182" i="18"/>
  <c r="AK190" i="18"/>
  <c r="AK198" i="18"/>
  <c r="AK206" i="18"/>
  <c r="AK214" i="18"/>
  <c r="AK222" i="18"/>
  <c r="AK230" i="18"/>
  <c r="AK238" i="18"/>
  <c r="AK246" i="18"/>
  <c r="AK254" i="18"/>
  <c r="AK262" i="18"/>
  <c r="AK270" i="18"/>
  <c r="AK278" i="18"/>
  <c r="AK286" i="18"/>
  <c r="AK294" i="18"/>
  <c r="AK302" i="18"/>
  <c r="AK318" i="18"/>
  <c r="AK326" i="18"/>
  <c r="AK334" i="18"/>
  <c r="AK342" i="18"/>
  <c r="AK350" i="18"/>
  <c r="AK358" i="18"/>
  <c r="AK366" i="18"/>
  <c r="AK374" i="18"/>
  <c r="AK382" i="18"/>
  <c r="AK390" i="18"/>
  <c r="AK398" i="18"/>
  <c r="AK406" i="18"/>
  <c r="AK414" i="18"/>
  <c r="AK422" i="18"/>
  <c r="AK430" i="18"/>
  <c r="AK438" i="18"/>
  <c r="AK446" i="18"/>
  <c r="AK454" i="18"/>
  <c r="AK462" i="18"/>
  <c r="AK470" i="18"/>
  <c r="AK478" i="18"/>
  <c r="AK486" i="18"/>
  <c r="AK494" i="18"/>
  <c r="AK502" i="18"/>
  <c r="AK510" i="18"/>
  <c r="AK518" i="18"/>
  <c r="AK526" i="18"/>
  <c r="AK534" i="18"/>
  <c r="AK542" i="18"/>
  <c r="AK550" i="18"/>
  <c r="AK558" i="18"/>
  <c r="AK566" i="18"/>
  <c r="AG3025" i="18"/>
  <c r="AH3025" i="18" s="1"/>
  <c r="AG3316" i="18"/>
  <c r="AH3316" i="18" s="1"/>
  <c r="AG3459" i="18"/>
  <c r="AH3459" i="18" s="1"/>
  <c r="AG3530" i="18"/>
  <c r="AH3530" i="18" s="1"/>
  <c r="AG3586" i="18"/>
  <c r="AH3586" i="18" s="1"/>
  <c r="AG3644" i="18"/>
  <c r="AH3644" i="18" s="1"/>
  <c r="AG3700" i="18"/>
  <c r="AH3700" i="18" s="1"/>
  <c r="AG3756" i="18"/>
  <c r="AH3756" i="18" s="1"/>
  <c r="AG3814" i="18"/>
  <c r="AH3814" i="18" s="1"/>
  <c r="AG3870" i="18"/>
  <c r="AH3870" i="18" s="1"/>
  <c r="AG3926" i="18"/>
  <c r="AH3926" i="18" s="1"/>
  <c r="AG3986" i="18"/>
  <c r="AH3986" i="18" s="1"/>
  <c r="AG4029" i="18"/>
  <c r="AH4029" i="18" s="1"/>
  <c r="AG4071" i="18"/>
  <c r="AH4071" i="18" s="1"/>
  <c r="AG4115" i="18"/>
  <c r="AH4115" i="18" s="1"/>
  <c r="AG4157" i="18"/>
  <c r="AH4157" i="18" s="1"/>
  <c r="AG4193" i="18"/>
  <c r="AH4193" i="18" s="1"/>
  <c r="AG4225" i="18"/>
  <c r="AH4225" i="18" s="1"/>
  <c r="AG4257" i="18"/>
  <c r="AH4257" i="18" s="1"/>
  <c r="AG4289" i="18"/>
  <c r="AH4289" i="18" s="1"/>
  <c r="AG4321" i="18"/>
  <c r="AH4321" i="18" s="1"/>
  <c r="AG4336" i="18"/>
  <c r="AH4336" i="18" s="1"/>
  <c r="AG4346" i="18"/>
  <c r="AH4346" i="18" s="1"/>
  <c r="AG4357" i="18"/>
  <c r="AH4357" i="18" s="1"/>
  <c r="AG4368" i="18"/>
  <c r="AH4368" i="18" s="1"/>
  <c r="AG4378" i="18"/>
  <c r="AH4378" i="18" s="1"/>
  <c r="AG4389" i="18"/>
  <c r="AH4389" i="18" s="1"/>
  <c r="AG4400" i="18"/>
  <c r="AH4400" i="18" s="1"/>
  <c r="AG3046" i="18"/>
  <c r="AH3046" i="18" s="1"/>
  <c r="AG3328" i="18"/>
  <c r="AH3328" i="18" s="1"/>
  <c r="AG3460" i="18"/>
  <c r="AH3460" i="18" s="1"/>
  <c r="AG3531" i="18"/>
  <c r="AH3531" i="18" s="1"/>
  <c r="AG3588" i="18"/>
  <c r="AH3588" i="18" s="1"/>
  <c r="AG3645" i="18"/>
  <c r="AH3645" i="18" s="1"/>
  <c r="AG3701" i="18"/>
  <c r="AH3701" i="18" s="1"/>
  <c r="AG3758" i="18"/>
  <c r="AH3758" i="18" s="1"/>
  <c r="AG3816" i="18"/>
  <c r="AH3816" i="18" s="1"/>
  <c r="AG3872" i="18"/>
  <c r="AH3872" i="18" s="1"/>
  <c r="AG3930" i="18"/>
  <c r="AH3930" i="18" s="1"/>
  <c r="AG3987" i="18"/>
  <c r="AH3987" i="18" s="1"/>
  <c r="AG4030" i="18"/>
  <c r="AH4030" i="18" s="1"/>
  <c r="AG4073" i="18"/>
  <c r="AH4073" i="18" s="1"/>
  <c r="AG4116" i="18"/>
  <c r="AH4116" i="18" s="1"/>
  <c r="AG4158" i="18"/>
  <c r="AH4158" i="18" s="1"/>
  <c r="AG4194" i="18"/>
  <c r="AH4194" i="18" s="1"/>
  <c r="AG4226" i="18"/>
  <c r="AH4226" i="18" s="1"/>
  <c r="AG4258" i="18"/>
  <c r="AH4258" i="18" s="1"/>
  <c r="AG4290" i="18"/>
  <c r="AH4290" i="18" s="1"/>
  <c r="AG4322" i="18"/>
  <c r="AH4322" i="18" s="1"/>
  <c r="AG4337" i="18"/>
  <c r="AH4337" i="18" s="1"/>
  <c r="AG4347" i="18"/>
  <c r="AH4347" i="18" s="1"/>
  <c r="AG4359" i="18"/>
  <c r="AH4359" i="18" s="1"/>
  <c r="AG4369" i="18"/>
  <c r="AH4369" i="18" s="1"/>
  <c r="AG4379" i="18"/>
  <c r="AH4379" i="18" s="1"/>
  <c r="AG4391" i="18"/>
  <c r="AH4391" i="18" s="1"/>
  <c r="AG4401" i="18"/>
  <c r="AH4401" i="18" s="1"/>
  <c r="AG4411" i="18"/>
  <c r="AH4411" i="18" s="1"/>
  <c r="AG4423" i="18"/>
  <c r="AH4423" i="18" s="1"/>
  <c r="AG4433" i="18"/>
  <c r="AH4433" i="18" s="1"/>
  <c r="AG4443" i="18"/>
  <c r="AH4443" i="18" s="1"/>
  <c r="AG4455" i="18"/>
  <c r="AH4455" i="18" s="1"/>
  <c r="AG4465" i="18"/>
  <c r="AH4465" i="18" s="1"/>
  <c r="AG4475" i="18"/>
  <c r="AH4475" i="18" s="1"/>
  <c r="AG4487" i="18"/>
  <c r="AH4487" i="18" s="1"/>
  <c r="AG4497" i="18"/>
  <c r="AH4497" i="18" s="1"/>
  <c r="AG4507" i="18"/>
  <c r="AH4507" i="18" s="1"/>
  <c r="AG4519" i="18"/>
  <c r="AH4519" i="18" s="1"/>
  <c r="AG4527" i="18"/>
  <c r="AH4527" i="18" s="1"/>
  <c r="AG4535" i="18"/>
  <c r="AH4535" i="18" s="1"/>
  <c r="AG4543" i="18"/>
  <c r="AH4543" i="18" s="1"/>
  <c r="AG4551" i="18"/>
  <c r="AH4551" i="18" s="1"/>
  <c r="AG4559" i="18"/>
  <c r="AH4559" i="18" s="1"/>
  <c r="AG4567" i="18"/>
  <c r="AH4567" i="18" s="1"/>
  <c r="AG4575" i="18"/>
  <c r="AH4575" i="18" s="1"/>
  <c r="AG4583" i="18"/>
  <c r="AH4583" i="18" s="1"/>
  <c r="AG4591" i="18"/>
  <c r="AH4591" i="18" s="1"/>
  <c r="AG4599" i="18"/>
  <c r="AH4599" i="18" s="1"/>
  <c r="AG4607" i="18"/>
  <c r="AH4607" i="18" s="1"/>
  <c r="AG4615" i="18"/>
  <c r="AH4615" i="18" s="1"/>
  <c r="AG4623" i="18"/>
  <c r="AH4623" i="18" s="1"/>
  <c r="AG4631" i="18"/>
  <c r="AH4631" i="18" s="1"/>
  <c r="AG4639" i="18"/>
  <c r="AH4639" i="18" s="1"/>
  <c r="AG4647" i="18"/>
  <c r="AH4647" i="18" s="1"/>
  <c r="AG4655" i="18"/>
  <c r="AH4655" i="18" s="1"/>
  <c r="AG4663" i="18"/>
  <c r="AH4663" i="18" s="1"/>
  <c r="AG4671" i="18"/>
  <c r="AH4671" i="18" s="1"/>
  <c r="AG4679" i="18"/>
  <c r="AH4679" i="18" s="1"/>
  <c r="AG4687" i="18"/>
  <c r="AH4687" i="18" s="1"/>
  <c r="AG4695" i="18"/>
  <c r="AH4695" i="18" s="1"/>
  <c r="AG4703" i="18"/>
  <c r="AH4703" i="18" s="1"/>
  <c r="AG4711" i="18"/>
  <c r="AH4711" i="18" s="1"/>
  <c r="AG4719" i="18"/>
  <c r="AH4719" i="18" s="1"/>
  <c r="AG4727" i="18"/>
  <c r="AH4727" i="18" s="1"/>
  <c r="AG4735" i="18"/>
  <c r="AH4735" i="18" s="1"/>
  <c r="AG4743" i="18"/>
  <c r="AH4743" i="18" s="1"/>
  <c r="AG4751" i="18"/>
  <c r="AH4751" i="18" s="1"/>
  <c r="AG4759" i="18"/>
  <c r="AH4759" i="18" s="1"/>
  <c r="AG4767" i="18"/>
  <c r="AH4767" i="18" s="1"/>
  <c r="AG4775" i="18"/>
  <c r="AH4775" i="18" s="1"/>
  <c r="AG4783" i="18"/>
  <c r="AH4783" i="18" s="1"/>
  <c r="AG4791" i="18"/>
  <c r="AH4791" i="18" s="1"/>
  <c r="AG4799" i="18"/>
  <c r="AH4799" i="18" s="1"/>
  <c r="AG4807" i="18"/>
  <c r="AH4807" i="18" s="1"/>
  <c r="AG4815" i="18"/>
  <c r="AH4815" i="18" s="1"/>
  <c r="AG4823" i="18"/>
  <c r="AH4823" i="18" s="1"/>
  <c r="AG4831" i="18"/>
  <c r="AH4831" i="18" s="1"/>
  <c r="AG4839" i="18"/>
  <c r="AH4839" i="18" s="1"/>
  <c r="AG4847" i="18"/>
  <c r="AH4847" i="18" s="1"/>
  <c r="AG4855" i="18"/>
  <c r="AH4855" i="18" s="1"/>
  <c r="AG4863" i="18"/>
  <c r="AH4863" i="18" s="1"/>
  <c r="AG4871" i="18"/>
  <c r="AH4871" i="18" s="1"/>
  <c r="AG4879" i="18"/>
  <c r="AH4879" i="18" s="1"/>
  <c r="AG4887" i="18"/>
  <c r="AH4887" i="18" s="1"/>
  <c r="AG4895" i="18"/>
  <c r="AH4895" i="18" s="1"/>
  <c r="AG4903" i="18"/>
  <c r="AH4903" i="18" s="1"/>
  <c r="AG4911" i="18"/>
  <c r="AH4911" i="18" s="1"/>
  <c r="AG4919" i="18"/>
  <c r="AH4919" i="18" s="1"/>
  <c r="AG4927" i="18"/>
  <c r="AH4927" i="18" s="1"/>
  <c r="AG4935" i="18"/>
  <c r="AH4935" i="18" s="1"/>
  <c r="AG4943" i="18"/>
  <c r="AH4943" i="18" s="1"/>
  <c r="AG4951" i="18"/>
  <c r="AH4951" i="18" s="1"/>
  <c r="AG4959" i="18"/>
  <c r="AH4959" i="18" s="1"/>
  <c r="AG4967" i="18"/>
  <c r="AH4967" i="18" s="1"/>
  <c r="AG4975" i="18"/>
  <c r="AH4975" i="18" s="1"/>
  <c r="AG4983" i="18"/>
  <c r="AH4983" i="18" s="1"/>
  <c r="AG4991" i="18"/>
  <c r="AH4991" i="18" s="1"/>
  <c r="AG4999" i="18"/>
  <c r="AH4999" i="18" s="1"/>
  <c r="AK8" i="18"/>
  <c r="AK16" i="18"/>
  <c r="AK24" i="18"/>
  <c r="AK32" i="18"/>
  <c r="AK40" i="18"/>
  <c r="AK48" i="18"/>
  <c r="AK56" i="18"/>
  <c r="AK64" i="18"/>
  <c r="AK72" i="18"/>
  <c r="AK80" i="18"/>
  <c r="AK88" i="18"/>
  <c r="AK96" i="18"/>
  <c r="AK104" i="18"/>
  <c r="AK112" i="18"/>
  <c r="AK120" i="18"/>
  <c r="AK128" i="18"/>
  <c r="AK136" i="18"/>
  <c r="AK144" i="18"/>
  <c r="AK152" i="18"/>
  <c r="AK160" i="18"/>
  <c r="AK168" i="18"/>
  <c r="AK176" i="18"/>
  <c r="AK184" i="18"/>
  <c r="AK192" i="18"/>
  <c r="AK200" i="18"/>
  <c r="AK208" i="18"/>
  <c r="AK216" i="18"/>
  <c r="AK224" i="18"/>
  <c r="AK232" i="18"/>
  <c r="AK240" i="18"/>
  <c r="AK248" i="18"/>
  <c r="AK256" i="18"/>
  <c r="AK264" i="18"/>
  <c r="AK272" i="18"/>
  <c r="AK280" i="18"/>
  <c r="AK288" i="18"/>
  <c r="AK296" i="18"/>
  <c r="AK304" i="18"/>
  <c r="AK312" i="18"/>
  <c r="AK320" i="18"/>
  <c r="AK328" i="18"/>
  <c r="AK336" i="18"/>
  <c r="AK344" i="18"/>
  <c r="AK352" i="18"/>
  <c r="AK360" i="18"/>
  <c r="AK368" i="18"/>
  <c r="AK376" i="18"/>
  <c r="AK384" i="18"/>
  <c r="AK392" i="18"/>
  <c r="AK400" i="18"/>
  <c r="AK408" i="18"/>
  <c r="AK416" i="18"/>
  <c r="AK424" i="18"/>
  <c r="AK432" i="18"/>
  <c r="AK440" i="18"/>
  <c r="AK448" i="18"/>
  <c r="AK456" i="18"/>
  <c r="AK464" i="18"/>
  <c r="AK472" i="18"/>
  <c r="AK480" i="18"/>
  <c r="AK488" i="18"/>
  <c r="AK496" i="18"/>
  <c r="AK504" i="18"/>
  <c r="AK512" i="18"/>
  <c r="AK520" i="18"/>
  <c r="AK528" i="18"/>
  <c r="AK536" i="18"/>
  <c r="AK544" i="18"/>
  <c r="AK552" i="18"/>
  <c r="AK560" i="18"/>
  <c r="AK568" i="18"/>
  <c r="AG4641" i="18"/>
  <c r="AH4641" i="18" s="1"/>
  <c r="AG4630" i="18"/>
  <c r="AH4630" i="18" s="1"/>
  <c r="AG4619" i="18"/>
  <c r="AH4619" i="18" s="1"/>
  <c r="AG4609" i="18"/>
  <c r="AH4609" i="18" s="1"/>
  <c r="AG4598" i="18"/>
  <c r="AH4598" i="18" s="1"/>
  <c r="AG4587" i="18"/>
  <c r="AH4587" i="18" s="1"/>
  <c r="AG4577" i="18"/>
  <c r="AH4577" i="18" s="1"/>
  <c r="AG4566" i="18"/>
  <c r="AH4566" i="18" s="1"/>
  <c r="AG4555" i="18"/>
  <c r="AH4555" i="18" s="1"/>
  <c r="AG4545" i="18"/>
  <c r="AH4545" i="18" s="1"/>
  <c r="AG4534" i="18"/>
  <c r="AH4534" i="18" s="1"/>
  <c r="AG4523" i="18"/>
  <c r="AH4523" i="18" s="1"/>
  <c r="AG4511" i="18"/>
  <c r="AH4511" i="18" s="1"/>
  <c r="AG4496" i="18"/>
  <c r="AH4496" i="18" s="1"/>
  <c r="AG4481" i="18"/>
  <c r="AH4481" i="18" s="1"/>
  <c r="AG4467" i="18"/>
  <c r="AH4467" i="18" s="1"/>
  <c r="AG4453" i="18"/>
  <c r="AH4453" i="18" s="1"/>
  <c r="AG4439" i="18"/>
  <c r="AH4439" i="18" s="1"/>
  <c r="AG4425" i="18"/>
  <c r="AH4425" i="18" s="1"/>
  <c r="AG4410" i="18"/>
  <c r="AH4410" i="18" s="1"/>
  <c r="AG4363" i="18"/>
  <c r="AH4363" i="18" s="1"/>
  <c r="AG4178" i="18"/>
  <c r="AH4178" i="18" s="1"/>
  <c r="AG3787" i="18"/>
  <c r="AH3787" i="18" s="1"/>
  <c r="AG2686" i="18"/>
  <c r="AH2686" i="18" s="1"/>
  <c r="AG2150" i="18"/>
  <c r="AH2150" i="18" s="1"/>
  <c r="AG2043" i="18"/>
  <c r="AH2043" i="18" s="1"/>
  <c r="AG2182" i="18"/>
  <c r="AH2182" i="18" s="1"/>
  <c r="AG2224" i="18"/>
  <c r="AH2224" i="18" s="1"/>
  <c r="AG2268" i="18"/>
  <c r="AH2268" i="18" s="1"/>
  <c r="AG2302" i="18"/>
  <c r="AH2302" i="18" s="1"/>
  <c r="AG2336" i="18"/>
  <c r="AH2336" i="18" s="1"/>
  <c r="AG2376" i="18"/>
  <c r="AH2376" i="18" s="1"/>
  <c r="AG2398" i="18"/>
  <c r="AH2398" i="18" s="1"/>
  <c r="AG2420" i="18"/>
  <c r="AH2420" i="18" s="1"/>
  <c r="AG2446" i="18"/>
  <c r="AH2446" i="18" s="1"/>
  <c r="AG2468" i="18"/>
  <c r="AH2468" i="18" s="1"/>
  <c r="AG2488" i="18"/>
  <c r="AH2488" i="18" s="1"/>
  <c r="AG2514" i="18"/>
  <c r="AH2514" i="18" s="1"/>
  <c r="AG2535" i="18"/>
  <c r="AH2535" i="18" s="1"/>
  <c r="AG2557" i="18"/>
  <c r="AH2557" i="18" s="1"/>
  <c r="AG2582" i="18"/>
  <c r="AH2582" i="18" s="1"/>
  <c r="AG2604" i="18"/>
  <c r="AH2604" i="18" s="1"/>
  <c r="AG2624" i="18"/>
  <c r="AH2624" i="18" s="1"/>
  <c r="AG2652" i="18"/>
  <c r="AH2652" i="18" s="1"/>
  <c r="AG2670" i="18"/>
  <c r="AH2670" i="18" s="1"/>
  <c r="AG2687" i="18"/>
  <c r="AH2687" i="18" s="1"/>
  <c r="AG2709" i="18"/>
  <c r="AH2709" i="18" s="1"/>
  <c r="AG2727" i="18"/>
  <c r="AH2727" i="18" s="1"/>
  <c r="AG2740" i="18"/>
  <c r="AH2740" i="18" s="1"/>
  <c r="AG2756" i="18"/>
  <c r="AH2756" i="18" s="1"/>
  <c r="AG2769" i="18"/>
  <c r="AH2769" i="18" s="1"/>
  <c r="AG2783" i="18"/>
  <c r="AH2783" i="18" s="1"/>
  <c r="AG2799" i="18"/>
  <c r="AH2799" i="18" s="1"/>
  <c r="AG2812" i="18"/>
  <c r="AH2812" i="18" s="1"/>
  <c r="AG2825" i="18"/>
  <c r="AH2825" i="18" s="1"/>
  <c r="AG2841" i="18"/>
  <c r="AH2841" i="18" s="1"/>
  <c r="AG2855" i="18"/>
  <c r="AH2855" i="18" s="1"/>
  <c r="AG2868" i="18"/>
  <c r="AH2868" i="18" s="1"/>
  <c r="AG2884" i="18"/>
  <c r="AH2884" i="18" s="1"/>
  <c r="AG2897" i="18"/>
  <c r="AH2897" i="18" s="1"/>
  <c r="AG2908" i="18"/>
  <c r="AH2908" i="18" s="1"/>
  <c r="AG2920" i="18"/>
  <c r="AH2920" i="18" s="1"/>
  <c r="AG2930" i="18"/>
  <c r="AH2930" i="18" s="1"/>
  <c r="AG2940" i="18"/>
  <c r="AH2940" i="18" s="1"/>
  <c r="AG2952" i="18"/>
  <c r="AH2952" i="18" s="1"/>
  <c r="AG2962" i="18"/>
  <c r="AH2962" i="18" s="1"/>
  <c r="AG2972" i="18"/>
  <c r="AH2972" i="18" s="1"/>
  <c r="AG2984" i="18"/>
  <c r="AH2984" i="18" s="1"/>
  <c r="AG2994" i="18"/>
  <c r="AH2994" i="18" s="1"/>
  <c r="AG3004" i="18"/>
  <c r="AH3004" i="18" s="1"/>
  <c r="AG3016" i="18"/>
  <c r="AH3016" i="18" s="1"/>
  <c r="AG3026" i="18"/>
  <c r="AH3026" i="18" s="1"/>
  <c r="AG3036" i="18"/>
  <c r="AH3036" i="18" s="1"/>
  <c r="AG3048" i="18"/>
  <c r="AH3048" i="18" s="1"/>
  <c r="AG3058" i="18"/>
  <c r="AH3058" i="18" s="1"/>
  <c r="AG3068" i="18"/>
  <c r="AH3068" i="18" s="1"/>
  <c r="AG3080" i="18"/>
  <c r="AH3080" i="18" s="1"/>
  <c r="AG3090" i="18"/>
  <c r="AH3090" i="18" s="1"/>
  <c r="AG3100" i="18"/>
  <c r="AH3100" i="18" s="1"/>
  <c r="AG3112" i="18"/>
  <c r="AH3112" i="18" s="1"/>
  <c r="AG3122" i="18"/>
  <c r="AH3122" i="18" s="1"/>
  <c r="AG3132" i="18"/>
  <c r="AH3132" i="18" s="1"/>
  <c r="AG3144" i="18"/>
  <c r="AH3144" i="18" s="1"/>
  <c r="AG3154" i="18"/>
  <c r="AH3154" i="18" s="1"/>
  <c r="AG3164" i="18"/>
  <c r="AH3164" i="18" s="1"/>
  <c r="AG3176" i="18"/>
  <c r="AH3176" i="18" s="1"/>
  <c r="AG3186" i="18"/>
  <c r="AH3186" i="18" s="1"/>
  <c r="AG3196" i="18"/>
  <c r="AH3196" i="18" s="1"/>
  <c r="AG2075" i="18"/>
  <c r="AH2075" i="18" s="1"/>
  <c r="AG2188" i="18"/>
  <c r="AH2188" i="18" s="1"/>
  <c r="AG2230" i="18"/>
  <c r="AH2230" i="18" s="1"/>
  <c r="AG2270" i="18"/>
  <c r="AH2270" i="18" s="1"/>
  <c r="AG2304" i="18"/>
  <c r="AH2304" i="18" s="1"/>
  <c r="AG2344" i="18"/>
  <c r="AH2344" i="18" s="1"/>
  <c r="AG2380" i="18"/>
  <c r="AH2380" i="18" s="1"/>
  <c r="AG2400" i="18"/>
  <c r="AH2400" i="18" s="1"/>
  <c r="AG2424" i="18"/>
  <c r="AH2424" i="18" s="1"/>
  <c r="AG2448" i="18"/>
  <c r="AH2448" i="18" s="1"/>
  <c r="AG2470" i="18"/>
  <c r="AH2470" i="18" s="1"/>
  <c r="AG2493" i="18"/>
  <c r="AH2493" i="18" s="1"/>
  <c r="AG2516" i="18"/>
  <c r="AH2516" i="18" s="1"/>
  <c r="AG2536" i="18"/>
  <c r="AH2536" i="18" s="1"/>
  <c r="AG2560" i="18"/>
  <c r="AH2560" i="18" s="1"/>
  <c r="AG2584" i="18"/>
  <c r="AH2584" i="18" s="1"/>
  <c r="AG2606" i="18"/>
  <c r="AH2606" i="18" s="1"/>
  <c r="AG2630" i="18"/>
  <c r="AH2630" i="18" s="1"/>
  <c r="AG2653" i="18"/>
  <c r="AH2653" i="18" s="1"/>
  <c r="AG2672" i="18"/>
  <c r="AH2672" i="18" s="1"/>
  <c r="AG2692" i="18"/>
  <c r="AH2692" i="18" s="1"/>
  <c r="AG2710" i="18"/>
  <c r="AH2710" i="18" s="1"/>
  <c r="AG2728" i="18"/>
  <c r="AH2728" i="18" s="1"/>
  <c r="AG2743" i="18"/>
  <c r="AH2743" i="18" s="1"/>
  <c r="AG2758" i="18"/>
  <c r="AH2758" i="18" s="1"/>
  <c r="AG2770" i="18"/>
  <c r="AH2770" i="18" s="1"/>
  <c r="AG2785" i="18"/>
  <c r="AH2785" i="18" s="1"/>
  <c r="AG2800" i="18"/>
  <c r="AH2800" i="18" s="1"/>
  <c r="AG2814" i="18"/>
  <c r="AH2814" i="18" s="1"/>
  <c r="AG2828" i="18"/>
  <c r="AH2828" i="18" s="1"/>
  <c r="AG2842" i="18"/>
  <c r="AH2842" i="18" s="1"/>
  <c r="AG2856" i="18"/>
  <c r="AH2856" i="18" s="1"/>
  <c r="AG2871" i="18"/>
  <c r="AH2871" i="18" s="1"/>
  <c r="AG2886" i="18"/>
  <c r="AH2886" i="18" s="1"/>
  <c r="AG2898" i="18"/>
  <c r="AH2898" i="18" s="1"/>
  <c r="AG2910" i="18"/>
  <c r="AH2910" i="18" s="1"/>
  <c r="AG2921" i="18"/>
  <c r="AH2921" i="18" s="1"/>
  <c r="AG2931" i="18"/>
  <c r="AH2931" i="18" s="1"/>
  <c r="AG2942" i="18"/>
  <c r="AH2942" i="18" s="1"/>
  <c r="AG2953" i="18"/>
  <c r="AH2953" i="18" s="1"/>
  <c r="AG2963" i="18"/>
  <c r="AH2963" i="18" s="1"/>
  <c r="AG2974" i="18"/>
  <c r="AH2974" i="18" s="1"/>
  <c r="AG2985" i="18"/>
  <c r="AH2985" i="18" s="1"/>
  <c r="AG2995" i="18"/>
  <c r="AH2995" i="18" s="1"/>
  <c r="AG3006" i="18"/>
  <c r="AH3006" i="18" s="1"/>
  <c r="AG3017" i="18"/>
  <c r="AH3017" i="18" s="1"/>
  <c r="AG3027" i="18"/>
  <c r="AH3027" i="18" s="1"/>
  <c r="AG3038" i="18"/>
  <c r="AH3038" i="18" s="1"/>
  <c r="AG3049" i="18"/>
  <c r="AH3049" i="18" s="1"/>
  <c r="AG3059" i="18"/>
  <c r="AH3059" i="18" s="1"/>
  <c r="AG3070" i="18"/>
  <c r="AH3070" i="18" s="1"/>
  <c r="AG3081" i="18"/>
  <c r="AH3081" i="18" s="1"/>
  <c r="AG3091" i="18"/>
  <c r="AH3091" i="18" s="1"/>
  <c r="AG3102" i="18"/>
  <c r="AH3102" i="18" s="1"/>
  <c r="AG3113" i="18"/>
  <c r="AH3113" i="18" s="1"/>
  <c r="AG3123" i="18"/>
  <c r="AH3123" i="18" s="1"/>
  <c r="AG3134" i="18"/>
  <c r="AH3134" i="18" s="1"/>
  <c r="AG3145" i="18"/>
  <c r="AH3145" i="18" s="1"/>
  <c r="AG3155" i="18"/>
  <c r="AH3155" i="18" s="1"/>
  <c r="AG3166" i="18"/>
  <c r="AH3166" i="18" s="1"/>
  <c r="AG3177" i="18"/>
  <c r="AH3177" i="18" s="1"/>
  <c r="AG3187" i="18"/>
  <c r="AH3187" i="18" s="1"/>
  <c r="AG3198" i="18"/>
  <c r="AH3198" i="18" s="1"/>
  <c r="AG3209" i="18"/>
  <c r="AH3209" i="18" s="1"/>
  <c r="AG3219" i="18"/>
  <c r="AH3219" i="18" s="1"/>
  <c r="AG3230" i="18"/>
  <c r="AH3230" i="18" s="1"/>
  <c r="AG3241" i="18"/>
  <c r="AH3241" i="18" s="1"/>
  <c r="AG3251" i="18"/>
  <c r="AH3251" i="18" s="1"/>
  <c r="AG3262" i="18"/>
  <c r="AH3262" i="18" s="1"/>
  <c r="AG3273" i="18"/>
  <c r="AH3273" i="18" s="1"/>
  <c r="AG3283" i="18"/>
  <c r="AH3283" i="18" s="1"/>
  <c r="AG3294" i="18"/>
  <c r="AH3294" i="18" s="1"/>
  <c r="AG3305" i="18"/>
  <c r="AH3305" i="18" s="1"/>
  <c r="AG3315" i="18"/>
  <c r="AH3315" i="18" s="1"/>
  <c r="AG3326" i="18"/>
  <c r="AH3326" i="18" s="1"/>
  <c r="AG3337" i="18"/>
  <c r="AH3337" i="18" s="1"/>
  <c r="AG3347" i="18"/>
  <c r="AH3347" i="18" s="1"/>
  <c r="AG3358" i="18"/>
  <c r="AH3358" i="18" s="1"/>
  <c r="AG3369" i="18"/>
  <c r="AH3369" i="18" s="1"/>
  <c r="AG3379" i="18"/>
  <c r="AH3379" i="18" s="1"/>
  <c r="AG3390" i="18"/>
  <c r="AH3390" i="18" s="1"/>
  <c r="AG3401" i="18"/>
  <c r="AH3401" i="18" s="1"/>
  <c r="AG3411" i="18"/>
  <c r="AH3411" i="18" s="1"/>
  <c r="AG3422" i="18"/>
  <c r="AH3422" i="18" s="1"/>
  <c r="AG3433" i="18"/>
  <c r="AH3433" i="18" s="1"/>
  <c r="AG2100" i="18"/>
  <c r="AH2100" i="18" s="1"/>
  <c r="AG2192" i="18"/>
  <c r="AH2192" i="18" s="1"/>
  <c r="AG2238" i="18"/>
  <c r="AH2238" i="18" s="1"/>
  <c r="AG2272" i="18"/>
  <c r="AH2272" i="18" s="1"/>
  <c r="AG2310" i="18"/>
  <c r="AH2310" i="18" s="1"/>
  <c r="AG2352" i="18"/>
  <c r="AH2352" i="18" s="1"/>
  <c r="AG2382" i="18"/>
  <c r="AH2382" i="18" s="1"/>
  <c r="AG2404" i="18"/>
  <c r="AH2404" i="18" s="1"/>
  <c r="AG2429" i="18"/>
  <c r="AH2429" i="18" s="1"/>
  <c r="AG2450" i="18"/>
  <c r="AH2450" i="18" s="1"/>
  <c r="AG2471" i="18"/>
  <c r="AH2471" i="18" s="1"/>
  <c r="AG2496" i="18"/>
  <c r="AH2496" i="18" s="1"/>
  <c r="AG2518" i="18"/>
  <c r="AH2518" i="18" s="1"/>
  <c r="AG2540" i="18"/>
  <c r="AH2540" i="18" s="1"/>
  <c r="AG2566" i="18"/>
  <c r="AH2566" i="18" s="1"/>
  <c r="AG2588" i="18"/>
  <c r="AH2588" i="18" s="1"/>
  <c r="AG2608" i="18"/>
  <c r="AH2608" i="18" s="1"/>
  <c r="AG2632" i="18"/>
  <c r="AH2632" i="18" s="1"/>
  <c r="AG2654" i="18"/>
  <c r="AH2654" i="18" s="1"/>
  <c r="AG2674" i="18"/>
  <c r="AH2674" i="18" s="1"/>
  <c r="AG2695" i="18"/>
  <c r="AH2695" i="18" s="1"/>
  <c r="AG2712" i="18"/>
  <c r="AH2712" i="18" s="1"/>
  <c r="AG2729" i="18"/>
  <c r="AH2729" i="18" s="1"/>
  <c r="AG2745" i="18"/>
  <c r="AH2745" i="18" s="1"/>
  <c r="AG2759" i="18"/>
  <c r="AH2759" i="18" s="1"/>
  <c r="AG2772" i="18"/>
  <c r="AH2772" i="18" s="1"/>
  <c r="AG2788" i="18"/>
  <c r="AH2788" i="18" s="1"/>
  <c r="AG2801" i="18"/>
  <c r="AH2801" i="18" s="1"/>
  <c r="AG2815" i="18"/>
  <c r="AH2815" i="18" s="1"/>
  <c r="AG2831" i="18"/>
  <c r="AH2831" i="18" s="1"/>
  <c r="AG2844" i="18"/>
  <c r="AH2844" i="18" s="1"/>
  <c r="AG2857" i="18"/>
  <c r="AH2857" i="18" s="1"/>
  <c r="AG2873" i="18"/>
  <c r="AH2873" i="18" s="1"/>
  <c r="AG2887" i="18"/>
  <c r="AH2887" i="18" s="1"/>
  <c r="AG2899" i="18"/>
  <c r="AH2899" i="18" s="1"/>
  <c r="AG2912" i="18"/>
  <c r="AH2912" i="18" s="1"/>
  <c r="AG2922" i="18"/>
  <c r="AH2922" i="18" s="1"/>
  <c r="AG2932" i="18"/>
  <c r="AH2932" i="18" s="1"/>
  <c r="AG2944" i="18"/>
  <c r="AH2944" i="18" s="1"/>
  <c r="AG2954" i="18"/>
  <c r="AH2954" i="18" s="1"/>
  <c r="AG2964" i="18"/>
  <c r="AH2964" i="18" s="1"/>
  <c r="AG2976" i="18"/>
  <c r="AH2976" i="18" s="1"/>
  <c r="AG2986" i="18"/>
  <c r="AH2986" i="18" s="1"/>
  <c r="AG2996" i="18"/>
  <c r="AH2996" i="18" s="1"/>
  <c r="AG3008" i="18"/>
  <c r="AH3008" i="18" s="1"/>
  <c r="AG3018" i="18"/>
  <c r="AH3018" i="18" s="1"/>
  <c r="AG3028" i="18"/>
  <c r="AH3028" i="18" s="1"/>
  <c r="AG3040" i="18"/>
  <c r="AH3040" i="18" s="1"/>
  <c r="AG3050" i="18"/>
  <c r="AH3050" i="18" s="1"/>
  <c r="AG3060" i="18"/>
  <c r="AH3060" i="18" s="1"/>
  <c r="AG3072" i="18"/>
  <c r="AH3072" i="18" s="1"/>
  <c r="AG3082" i="18"/>
  <c r="AH3082" i="18" s="1"/>
  <c r="AG3092" i="18"/>
  <c r="AH3092" i="18" s="1"/>
  <c r="AG3104" i="18"/>
  <c r="AH3104" i="18" s="1"/>
  <c r="AG3114" i="18"/>
  <c r="AH3114" i="18" s="1"/>
  <c r="AG3124" i="18"/>
  <c r="AH3124" i="18" s="1"/>
  <c r="AG3136" i="18"/>
  <c r="AH3136" i="18" s="1"/>
  <c r="AG3146" i="18"/>
  <c r="AH3146" i="18" s="1"/>
  <c r="AG3156" i="18"/>
  <c r="AH3156" i="18" s="1"/>
  <c r="AG3168" i="18"/>
  <c r="AH3168" i="18" s="1"/>
  <c r="AG3178" i="18"/>
  <c r="AH3178" i="18" s="1"/>
  <c r="AG3188" i="18"/>
  <c r="AH3188" i="18" s="1"/>
  <c r="AG3200" i="18"/>
  <c r="AH3200" i="18" s="1"/>
  <c r="AG3210" i="18"/>
  <c r="AH3210" i="18" s="1"/>
  <c r="AG3220" i="18"/>
  <c r="AH3220" i="18" s="1"/>
  <c r="AG3232" i="18"/>
  <c r="AH3232" i="18" s="1"/>
  <c r="AG2127" i="18"/>
  <c r="AH2127" i="18" s="1"/>
  <c r="AG2204" i="18"/>
  <c r="AH2204" i="18" s="1"/>
  <c r="AG2240" i="18"/>
  <c r="AH2240" i="18" s="1"/>
  <c r="AG2278" i="18"/>
  <c r="AH2278" i="18" s="1"/>
  <c r="AG2316" i="18"/>
  <c r="AH2316" i="18" s="1"/>
  <c r="AG2356" i="18"/>
  <c r="AH2356" i="18" s="1"/>
  <c r="AG2384" i="18"/>
  <c r="AH2384" i="18" s="1"/>
  <c r="AG2407" i="18"/>
  <c r="AH2407" i="18" s="1"/>
  <c r="AG2430" i="18"/>
  <c r="AH2430" i="18" s="1"/>
  <c r="AG2452" i="18"/>
  <c r="AH2452" i="18" s="1"/>
  <c r="AG2476" i="18"/>
  <c r="AH2476" i="18" s="1"/>
  <c r="AG2500" i="18"/>
  <c r="AH2500" i="18" s="1"/>
  <c r="AG2520" i="18"/>
  <c r="AH2520" i="18" s="1"/>
  <c r="AG2544" i="18"/>
  <c r="AH2544" i="18" s="1"/>
  <c r="AG2567" i="18"/>
  <c r="AH2567" i="18" s="1"/>
  <c r="AG2589" i="18"/>
  <c r="AH2589" i="18" s="1"/>
  <c r="AG2612" i="18"/>
  <c r="AH2612" i="18" s="1"/>
  <c r="AG2636" i="18"/>
  <c r="AH2636" i="18" s="1"/>
  <c r="AG2656" i="18"/>
  <c r="AH2656" i="18" s="1"/>
  <c r="AG2677" i="18"/>
  <c r="AH2677" i="18" s="1"/>
  <c r="AG2696" i="18"/>
  <c r="AH2696" i="18" s="1"/>
  <c r="AG2716" i="18"/>
  <c r="AH2716" i="18" s="1"/>
  <c r="AG2732" i="18"/>
  <c r="AH2732" i="18" s="1"/>
  <c r="AG2746" i="18"/>
  <c r="AH2746" i="18" s="1"/>
  <c r="AG2760" i="18"/>
  <c r="AH2760" i="18" s="1"/>
  <c r="AG2775" i="18"/>
  <c r="AH2775" i="18" s="1"/>
  <c r="AG2790" i="18"/>
  <c r="AH2790" i="18" s="1"/>
  <c r="AG2802" i="18"/>
  <c r="AH2802" i="18" s="1"/>
  <c r="AG2817" i="18"/>
  <c r="AH2817" i="18" s="1"/>
  <c r="AG2832" i="18"/>
  <c r="AH2832" i="18" s="1"/>
  <c r="AG2846" i="18"/>
  <c r="AH2846" i="18" s="1"/>
  <c r="AG2860" i="18"/>
  <c r="AH2860" i="18" s="1"/>
  <c r="AG2874" i="18"/>
  <c r="AH2874" i="18" s="1"/>
  <c r="AG2888" i="18"/>
  <c r="AH2888" i="18" s="1"/>
  <c r="AG2902" i="18"/>
  <c r="AH2902" i="18" s="1"/>
  <c r="AG2913" i="18"/>
  <c r="AH2913" i="18" s="1"/>
  <c r="AG2923" i="18"/>
  <c r="AH2923" i="18" s="1"/>
  <c r="AG2934" i="18"/>
  <c r="AH2934" i="18" s="1"/>
  <c r="AG2945" i="18"/>
  <c r="AH2945" i="18" s="1"/>
  <c r="AG2955" i="18"/>
  <c r="AH2955" i="18" s="1"/>
  <c r="AG2966" i="18"/>
  <c r="AH2966" i="18" s="1"/>
  <c r="AG2977" i="18"/>
  <c r="AH2977" i="18" s="1"/>
  <c r="AG2987" i="18"/>
  <c r="AH2987" i="18" s="1"/>
  <c r="AG2998" i="18"/>
  <c r="AH2998" i="18" s="1"/>
  <c r="AG3009" i="18"/>
  <c r="AH3009" i="18" s="1"/>
  <c r="AG3019" i="18"/>
  <c r="AH3019" i="18" s="1"/>
  <c r="AG3030" i="18"/>
  <c r="AH3030" i="18" s="1"/>
  <c r="AG3041" i="18"/>
  <c r="AH3041" i="18" s="1"/>
  <c r="AG3051" i="18"/>
  <c r="AH3051" i="18" s="1"/>
  <c r="AG3062" i="18"/>
  <c r="AH3062" i="18" s="1"/>
  <c r="AG3073" i="18"/>
  <c r="AH3073" i="18" s="1"/>
  <c r="AG3083" i="18"/>
  <c r="AH3083" i="18" s="1"/>
  <c r="AG3094" i="18"/>
  <c r="AH3094" i="18" s="1"/>
  <c r="AG3105" i="18"/>
  <c r="AH3105" i="18" s="1"/>
  <c r="AG3115" i="18"/>
  <c r="AH3115" i="18" s="1"/>
  <c r="AG3126" i="18"/>
  <c r="AH3126" i="18" s="1"/>
  <c r="AG3137" i="18"/>
  <c r="AH3137" i="18" s="1"/>
  <c r="AG3147" i="18"/>
  <c r="AH3147" i="18" s="1"/>
  <c r="AG3158" i="18"/>
  <c r="AH3158" i="18" s="1"/>
  <c r="AG3169" i="18"/>
  <c r="AH3169" i="18" s="1"/>
  <c r="AG3179" i="18"/>
  <c r="AH3179" i="18" s="1"/>
  <c r="AG3190" i="18"/>
  <c r="AH3190" i="18" s="1"/>
  <c r="AG3201" i="18"/>
  <c r="AH3201" i="18" s="1"/>
  <c r="AG3211" i="18"/>
  <c r="AH3211" i="18" s="1"/>
  <c r="AG3222" i="18"/>
  <c r="AH3222" i="18" s="1"/>
  <c r="AG3233" i="18"/>
  <c r="AH3233" i="18" s="1"/>
  <c r="AG3243" i="18"/>
  <c r="AH3243" i="18" s="1"/>
  <c r="AG3254" i="18"/>
  <c r="AH3254" i="18" s="1"/>
  <c r="AG3265" i="18"/>
  <c r="AH3265" i="18" s="1"/>
  <c r="AG3275" i="18"/>
  <c r="AH3275" i="18" s="1"/>
  <c r="AG3286" i="18"/>
  <c r="AH3286" i="18" s="1"/>
  <c r="AG3297" i="18"/>
  <c r="AH3297" i="18" s="1"/>
  <c r="AG3307" i="18"/>
  <c r="AH3307" i="18" s="1"/>
  <c r="AG3318" i="18"/>
  <c r="AH3318" i="18" s="1"/>
  <c r="AG3329" i="18"/>
  <c r="AH3329" i="18" s="1"/>
  <c r="AG3339" i="18"/>
  <c r="AH3339" i="18" s="1"/>
  <c r="AG3350" i="18"/>
  <c r="AH3350" i="18" s="1"/>
  <c r="AG3361" i="18"/>
  <c r="AH3361" i="18" s="1"/>
  <c r="AG3371" i="18"/>
  <c r="AH3371" i="18" s="1"/>
  <c r="AG3382" i="18"/>
  <c r="AH3382" i="18" s="1"/>
  <c r="AG3393" i="18"/>
  <c r="AH3393" i="18" s="1"/>
  <c r="AG3403" i="18"/>
  <c r="AH3403" i="18" s="1"/>
  <c r="AG3414" i="18"/>
  <c r="AH3414" i="18" s="1"/>
  <c r="AG3425" i="18"/>
  <c r="AH3425" i="18" s="1"/>
  <c r="AG3435" i="18"/>
  <c r="AH3435" i="18" s="1"/>
  <c r="AG2140" i="18"/>
  <c r="AH2140" i="18" s="1"/>
  <c r="AG2208" i="18"/>
  <c r="AH2208" i="18" s="1"/>
  <c r="AG2246" i="18"/>
  <c r="AH2246" i="18" s="1"/>
  <c r="AG2280" i="18"/>
  <c r="AH2280" i="18" s="1"/>
  <c r="AG2324" i="18"/>
  <c r="AH2324" i="18" s="1"/>
  <c r="AG2358" i="18"/>
  <c r="AH2358" i="18" s="1"/>
  <c r="AG2386" i="18"/>
  <c r="AH2386" i="18" s="1"/>
  <c r="AG2412" i="18"/>
  <c r="AH2412" i="18" s="1"/>
  <c r="AG2432" i="18"/>
  <c r="AH2432" i="18" s="1"/>
  <c r="AG2454" i="18"/>
  <c r="AH2454" i="18" s="1"/>
  <c r="AG2480" i="18"/>
  <c r="AH2480" i="18" s="1"/>
  <c r="AG2502" i="18"/>
  <c r="AH2502" i="18" s="1"/>
  <c r="AG2524" i="18"/>
  <c r="AH2524" i="18" s="1"/>
  <c r="AG2548" i="18"/>
  <c r="AH2548" i="18" s="1"/>
  <c r="AG2568" i="18"/>
  <c r="AH2568" i="18" s="1"/>
  <c r="AG2590" i="18"/>
  <c r="AH2590" i="18" s="1"/>
  <c r="AG2616" i="18"/>
  <c r="AH2616" i="18" s="1"/>
  <c r="AG2638" i="18"/>
  <c r="AH2638" i="18" s="1"/>
  <c r="AG2660" i="18"/>
  <c r="AH2660" i="18" s="1"/>
  <c r="AG2680" i="18"/>
  <c r="AH2680" i="18" s="1"/>
  <c r="AG2698" i="18"/>
  <c r="AH2698" i="18" s="1"/>
  <c r="AG2717" i="18"/>
  <c r="AH2717" i="18" s="1"/>
  <c r="AG2735" i="18"/>
  <c r="AH2735" i="18" s="1"/>
  <c r="AG2748" i="18"/>
  <c r="AH2748" i="18" s="1"/>
  <c r="AG2761" i="18"/>
  <c r="AH2761" i="18" s="1"/>
  <c r="AG2777" i="18"/>
  <c r="AH2777" i="18" s="1"/>
  <c r="AG2791" i="18"/>
  <c r="AH2791" i="18" s="1"/>
  <c r="AG2804" i="18"/>
  <c r="AH2804" i="18" s="1"/>
  <c r="AG2820" i="18"/>
  <c r="AH2820" i="18" s="1"/>
  <c r="AG2833" i="18"/>
  <c r="AH2833" i="18" s="1"/>
  <c r="AG2847" i="18"/>
  <c r="AH2847" i="18" s="1"/>
  <c r="AG2863" i="18"/>
  <c r="AH2863" i="18" s="1"/>
  <c r="AG2876" i="18"/>
  <c r="AH2876" i="18" s="1"/>
  <c r="AG2889" i="18"/>
  <c r="AH2889" i="18" s="1"/>
  <c r="AG2904" i="18"/>
  <c r="AH2904" i="18" s="1"/>
  <c r="AG2914" i="18"/>
  <c r="AH2914" i="18" s="1"/>
  <c r="AG2924" i="18"/>
  <c r="AH2924" i="18" s="1"/>
  <c r="AG2936" i="18"/>
  <c r="AH2936" i="18" s="1"/>
  <c r="AG2946" i="18"/>
  <c r="AH2946" i="18" s="1"/>
  <c r="AG2956" i="18"/>
  <c r="AH2956" i="18" s="1"/>
  <c r="AG2968" i="18"/>
  <c r="AH2968" i="18" s="1"/>
  <c r="AG2978" i="18"/>
  <c r="AH2978" i="18" s="1"/>
  <c r="AG2988" i="18"/>
  <c r="AH2988" i="18" s="1"/>
  <c r="AG3000" i="18"/>
  <c r="AH3000" i="18" s="1"/>
  <c r="AG3010" i="18"/>
  <c r="AH3010" i="18" s="1"/>
  <c r="AG3020" i="18"/>
  <c r="AH3020" i="18" s="1"/>
  <c r="AG3032" i="18"/>
  <c r="AH3032" i="18" s="1"/>
  <c r="AG3042" i="18"/>
  <c r="AH3042" i="18" s="1"/>
  <c r="AG3052" i="18"/>
  <c r="AH3052" i="18" s="1"/>
  <c r="AG3064" i="18"/>
  <c r="AH3064" i="18" s="1"/>
  <c r="AG3074" i="18"/>
  <c r="AH3074" i="18" s="1"/>
  <c r="AG3084" i="18"/>
  <c r="AH3084" i="18" s="1"/>
  <c r="AG3096" i="18"/>
  <c r="AH3096" i="18" s="1"/>
  <c r="AG3106" i="18"/>
  <c r="AH3106" i="18" s="1"/>
  <c r="AG3116" i="18"/>
  <c r="AH3116" i="18" s="1"/>
  <c r="AG3128" i="18"/>
  <c r="AH3128" i="18" s="1"/>
  <c r="AG3138" i="18"/>
  <c r="AH3138" i="18" s="1"/>
  <c r="AG3148" i="18"/>
  <c r="AH3148" i="18" s="1"/>
  <c r="AG3160" i="18"/>
  <c r="AH3160" i="18" s="1"/>
  <c r="AG3170" i="18"/>
  <c r="AH3170" i="18" s="1"/>
  <c r="AG3180" i="18"/>
  <c r="AH3180" i="18" s="1"/>
  <c r="AG3192" i="18"/>
  <c r="AH3192" i="18" s="1"/>
  <c r="AG3202" i="18"/>
  <c r="AH3202" i="18" s="1"/>
  <c r="AG2160" i="18"/>
  <c r="AH2160" i="18" s="1"/>
  <c r="AG2214" i="18"/>
  <c r="AH2214" i="18" s="1"/>
  <c r="AG2248" i="18"/>
  <c r="AH2248" i="18" s="1"/>
  <c r="AG2288" i="18"/>
  <c r="AH2288" i="18" s="1"/>
  <c r="AG2326" i="18"/>
  <c r="AH2326" i="18" s="1"/>
  <c r="AG2364" i="18"/>
  <c r="AH2364" i="18" s="1"/>
  <c r="AG2390" i="18"/>
  <c r="AH2390" i="18" s="1"/>
  <c r="AG2414" i="18"/>
  <c r="AH2414" i="18" s="1"/>
  <c r="AG2436" i="18"/>
  <c r="AH2436" i="18" s="1"/>
  <c r="AG2460" i="18"/>
  <c r="AH2460" i="18" s="1"/>
  <c r="AG2482" i="18"/>
  <c r="AH2482" i="18" s="1"/>
  <c r="AG2503" i="18"/>
  <c r="AH2503" i="18" s="1"/>
  <c r="AG2526" i="18"/>
  <c r="AH2526" i="18" s="1"/>
  <c r="AG2550" i="18"/>
  <c r="AH2550" i="18" s="1"/>
  <c r="AG2572" i="18"/>
  <c r="AH2572" i="18" s="1"/>
  <c r="AG2596" i="18"/>
  <c r="AH2596" i="18" s="1"/>
  <c r="AG2620" i="18"/>
  <c r="AH2620" i="18" s="1"/>
  <c r="AG2640" i="18"/>
  <c r="AH2640" i="18" s="1"/>
  <c r="AG2663" i="18"/>
  <c r="AH2663" i="18" s="1"/>
  <c r="AG2684" i="18"/>
  <c r="AH2684" i="18" s="1"/>
  <c r="AG2700" i="18"/>
  <c r="AH2700" i="18" s="1"/>
  <c r="AG2719" i="18"/>
  <c r="AH2719" i="18" s="1"/>
  <c r="AG2736" i="18"/>
  <c r="AH2736" i="18" s="1"/>
  <c r="AG2750" i="18"/>
  <c r="AH2750" i="18" s="1"/>
  <c r="AG2764" i="18"/>
  <c r="AH2764" i="18" s="1"/>
  <c r="AG2778" i="18"/>
  <c r="AH2778" i="18" s="1"/>
  <c r="AG2792" i="18"/>
  <c r="AH2792" i="18" s="1"/>
  <c r="AG2807" i="18"/>
  <c r="AH2807" i="18" s="1"/>
  <c r="AG2822" i="18"/>
  <c r="AH2822" i="18" s="1"/>
  <c r="AG2834" i="18"/>
  <c r="AH2834" i="18" s="1"/>
  <c r="AG2849" i="18"/>
  <c r="AH2849" i="18" s="1"/>
  <c r="AG2864" i="18"/>
  <c r="AH2864" i="18" s="1"/>
  <c r="AG2878" i="18"/>
  <c r="AH2878" i="18" s="1"/>
  <c r="AG2892" i="18"/>
  <c r="AH2892" i="18" s="1"/>
  <c r="AG2905" i="18"/>
  <c r="AH2905" i="18" s="1"/>
  <c r="AG2915" i="18"/>
  <c r="AH2915" i="18" s="1"/>
  <c r="AG2926" i="18"/>
  <c r="AH2926" i="18" s="1"/>
  <c r="AG2937" i="18"/>
  <c r="AH2937" i="18" s="1"/>
  <c r="AG2947" i="18"/>
  <c r="AH2947" i="18" s="1"/>
  <c r="AG2958" i="18"/>
  <c r="AH2958" i="18" s="1"/>
  <c r="AG2969" i="18"/>
  <c r="AH2969" i="18" s="1"/>
  <c r="AG2979" i="18"/>
  <c r="AH2979" i="18" s="1"/>
  <c r="AG2990" i="18"/>
  <c r="AH2990" i="18" s="1"/>
  <c r="AG3001" i="18"/>
  <c r="AH3001" i="18" s="1"/>
  <c r="AG3011" i="18"/>
  <c r="AH3011" i="18" s="1"/>
  <c r="AG3022" i="18"/>
  <c r="AH3022" i="18" s="1"/>
  <c r="AG3033" i="18"/>
  <c r="AH3033" i="18" s="1"/>
  <c r="AG3043" i="18"/>
  <c r="AH3043" i="18" s="1"/>
  <c r="AG3054" i="18"/>
  <c r="AH3054" i="18" s="1"/>
  <c r="AG3065" i="18"/>
  <c r="AH3065" i="18" s="1"/>
  <c r="AG3075" i="18"/>
  <c r="AH3075" i="18" s="1"/>
  <c r="AG3086" i="18"/>
  <c r="AH3086" i="18" s="1"/>
  <c r="AG3097" i="18"/>
  <c r="AH3097" i="18" s="1"/>
  <c r="AG3107" i="18"/>
  <c r="AH3107" i="18" s="1"/>
  <c r="AG3118" i="18"/>
  <c r="AH3118" i="18" s="1"/>
  <c r="AG3129" i="18"/>
  <c r="AH3129" i="18" s="1"/>
  <c r="AG3139" i="18"/>
  <c r="AH3139" i="18" s="1"/>
  <c r="AG3150" i="18"/>
  <c r="AH3150" i="18" s="1"/>
  <c r="AG3161" i="18"/>
  <c r="AH3161" i="18" s="1"/>
  <c r="AG3171" i="18"/>
  <c r="AH3171" i="18" s="1"/>
  <c r="AG3182" i="18"/>
  <c r="AH3182" i="18" s="1"/>
  <c r="AG3193" i="18"/>
  <c r="AH3193" i="18" s="1"/>
  <c r="AG3203" i="18"/>
  <c r="AH3203" i="18" s="1"/>
  <c r="AG3214" i="18"/>
  <c r="AH3214" i="18" s="1"/>
  <c r="AG3225" i="18"/>
  <c r="AH3225" i="18" s="1"/>
  <c r="AG3235" i="18"/>
  <c r="AH3235" i="18" s="1"/>
  <c r="AG3246" i="18"/>
  <c r="AH3246" i="18" s="1"/>
  <c r="AG3257" i="18"/>
  <c r="AH3257" i="18" s="1"/>
  <c r="AG3267" i="18"/>
  <c r="AH3267" i="18" s="1"/>
  <c r="AG3278" i="18"/>
  <c r="AH3278" i="18" s="1"/>
  <c r="AG3289" i="18"/>
  <c r="AH3289" i="18" s="1"/>
  <c r="AG3299" i="18"/>
  <c r="AH3299" i="18" s="1"/>
  <c r="AG3310" i="18"/>
  <c r="AH3310" i="18" s="1"/>
  <c r="AG3321" i="18"/>
  <c r="AH3321" i="18" s="1"/>
  <c r="AG3331" i="18"/>
  <c r="AH3331" i="18" s="1"/>
  <c r="AG3342" i="18"/>
  <c r="AH3342" i="18" s="1"/>
  <c r="AG3353" i="18"/>
  <c r="AH3353" i="18" s="1"/>
  <c r="AG3363" i="18"/>
  <c r="AH3363" i="18" s="1"/>
  <c r="AG3374" i="18"/>
  <c r="AH3374" i="18" s="1"/>
  <c r="AG3385" i="18"/>
  <c r="AH3385" i="18" s="1"/>
  <c r="AG3395" i="18"/>
  <c r="AH3395" i="18" s="1"/>
  <c r="AG3406" i="18"/>
  <c r="AH3406" i="18" s="1"/>
  <c r="AG3417" i="18"/>
  <c r="AH3417" i="18" s="1"/>
  <c r="AG3427" i="18"/>
  <c r="AH3427" i="18" s="1"/>
  <c r="AG3438" i="18"/>
  <c r="AH3438" i="18" s="1"/>
  <c r="AG2172" i="18"/>
  <c r="AH2172" i="18" s="1"/>
  <c r="AG2216" i="18"/>
  <c r="AH2216" i="18" s="1"/>
  <c r="AG2252" i="18"/>
  <c r="AH2252" i="18" s="1"/>
  <c r="AG2294" i="18"/>
  <c r="AH2294" i="18" s="1"/>
  <c r="AG2332" i="18"/>
  <c r="AH2332" i="18" s="1"/>
  <c r="AG2366" i="18"/>
  <c r="AH2366" i="18" s="1"/>
  <c r="AG2396" i="18"/>
  <c r="AH2396" i="18" s="1"/>
  <c r="AG2416" i="18"/>
  <c r="AH2416" i="18" s="1"/>
  <c r="AG2438" i="18"/>
  <c r="AH2438" i="18" s="1"/>
  <c r="AG2462" i="18"/>
  <c r="AH2462" i="18" s="1"/>
  <c r="AG2484" i="18"/>
  <c r="AH2484" i="18" s="1"/>
  <c r="AG2504" i="18"/>
  <c r="AH2504" i="18" s="1"/>
  <c r="AG2532" i="18"/>
  <c r="AH2532" i="18" s="1"/>
  <c r="AG2552" i="18"/>
  <c r="AH2552" i="18" s="1"/>
  <c r="AG2574" i="18"/>
  <c r="AH2574" i="18" s="1"/>
  <c r="AG2599" i="18"/>
  <c r="AH2599" i="18" s="1"/>
  <c r="AG2621" i="18"/>
  <c r="AH2621" i="18" s="1"/>
  <c r="AG2642" i="18"/>
  <c r="AH2642" i="18" s="1"/>
  <c r="AG2666" i="18"/>
  <c r="AH2666" i="18" s="1"/>
  <c r="AG2685" i="18"/>
  <c r="AH2685" i="18" s="1"/>
  <c r="AG2702" i="18"/>
  <c r="AH2702" i="18" s="1"/>
  <c r="AG2724" i="18"/>
  <c r="AH2724" i="18" s="1"/>
  <c r="AG2737" i="18"/>
  <c r="AH2737" i="18" s="1"/>
  <c r="AG2751" i="18"/>
  <c r="AH2751" i="18" s="1"/>
  <c r="AG2767" i="18"/>
  <c r="AH2767" i="18" s="1"/>
  <c r="AG2780" i="18"/>
  <c r="AH2780" i="18" s="1"/>
  <c r="AG2793" i="18"/>
  <c r="AH2793" i="18" s="1"/>
  <c r="AG2809" i="18"/>
  <c r="AH2809" i="18" s="1"/>
  <c r="AG2823" i="18"/>
  <c r="AH2823" i="18" s="1"/>
  <c r="AG2836" i="18"/>
  <c r="AH2836" i="18" s="1"/>
  <c r="AG2852" i="18"/>
  <c r="AH2852" i="18" s="1"/>
  <c r="AG2865" i="18"/>
  <c r="AH2865" i="18" s="1"/>
  <c r="AG2879" i="18"/>
  <c r="AH2879" i="18" s="1"/>
  <c r="AG2895" i="18"/>
  <c r="AH2895" i="18" s="1"/>
  <c r="AG2906" i="18"/>
  <c r="AH2906" i="18" s="1"/>
  <c r="AG2916" i="18"/>
  <c r="AH2916" i="18" s="1"/>
  <c r="AG2928" i="18"/>
  <c r="AH2928" i="18" s="1"/>
  <c r="AG2938" i="18"/>
  <c r="AH2938" i="18" s="1"/>
  <c r="AG2948" i="18"/>
  <c r="AH2948" i="18" s="1"/>
  <c r="AG2960" i="18"/>
  <c r="AH2960" i="18" s="1"/>
  <c r="AG2970" i="18"/>
  <c r="AH2970" i="18" s="1"/>
  <c r="AG2980" i="18"/>
  <c r="AH2980" i="18" s="1"/>
  <c r="AG2992" i="18"/>
  <c r="AH2992" i="18" s="1"/>
  <c r="AG3002" i="18"/>
  <c r="AH3002" i="18" s="1"/>
  <c r="AG3012" i="18"/>
  <c r="AH3012" i="18" s="1"/>
  <c r="AG3024" i="18"/>
  <c r="AH3024" i="18" s="1"/>
  <c r="AG3034" i="18"/>
  <c r="AH3034" i="18" s="1"/>
  <c r="AG3044" i="18"/>
  <c r="AH3044" i="18" s="1"/>
  <c r="AG3056" i="18"/>
  <c r="AH3056" i="18" s="1"/>
  <c r="AG3066" i="18"/>
  <c r="AH3066" i="18" s="1"/>
  <c r="AG3076" i="18"/>
  <c r="AH3076" i="18" s="1"/>
  <c r="AG3088" i="18"/>
  <c r="AH3088" i="18" s="1"/>
  <c r="AG3098" i="18"/>
  <c r="AH3098" i="18" s="1"/>
  <c r="AG3108" i="18"/>
  <c r="AH3108" i="18" s="1"/>
  <c r="AG3120" i="18"/>
  <c r="AH3120" i="18" s="1"/>
  <c r="AG3130" i="18"/>
  <c r="AH3130" i="18" s="1"/>
  <c r="AG3140" i="18"/>
  <c r="AH3140" i="18" s="1"/>
  <c r="AG3152" i="18"/>
  <c r="AH3152" i="18" s="1"/>
  <c r="AG3162" i="18"/>
  <c r="AH3162" i="18" s="1"/>
  <c r="AG3172" i="18"/>
  <c r="AH3172" i="18" s="1"/>
  <c r="AG3184" i="18"/>
  <c r="AH3184" i="18" s="1"/>
  <c r="AG3194" i="18"/>
  <c r="AH3194" i="18" s="1"/>
  <c r="AG3204" i="18"/>
  <c r="AH3204" i="18" s="1"/>
  <c r="AG3216" i="18"/>
  <c r="AH3216" i="18" s="1"/>
  <c r="AG3226" i="18"/>
  <c r="AH3226" i="18" s="1"/>
  <c r="AG3236" i="18"/>
  <c r="AH3236" i="18" s="1"/>
  <c r="AG3248" i="18"/>
  <c r="AH3248" i="18" s="1"/>
  <c r="AG3258" i="18"/>
  <c r="AH3258" i="18" s="1"/>
  <c r="AG3268" i="18"/>
  <c r="AH3268" i="18" s="1"/>
  <c r="AG3280" i="18"/>
  <c r="AH3280" i="18" s="1"/>
  <c r="AG3290" i="18"/>
  <c r="AH3290" i="18" s="1"/>
  <c r="AG3300" i="18"/>
  <c r="AH3300" i="18" s="1"/>
  <c r="AG3312" i="18"/>
  <c r="AH3312" i="18" s="1"/>
  <c r="AG3322" i="18"/>
  <c r="AH3322" i="18" s="1"/>
  <c r="AG3332" i="18"/>
  <c r="AH3332" i="18" s="1"/>
  <c r="AG3344" i="18"/>
  <c r="AH3344" i="18" s="1"/>
  <c r="AG3354" i="18"/>
  <c r="AH3354" i="18" s="1"/>
  <c r="AG3364" i="18"/>
  <c r="AH3364" i="18" s="1"/>
  <c r="AG3376" i="18"/>
  <c r="AH3376" i="18" s="1"/>
  <c r="AG3386" i="18"/>
  <c r="AH3386" i="18" s="1"/>
  <c r="AG3396" i="18"/>
  <c r="AH3396" i="18" s="1"/>
  <c r="AG3408" i="18"/>
  <c r="AH3408" i="18" s="1"/>
  <c r="AG3418" i="18"/>
  <c r="AH3418" i="18" s="1"/>
  <c r="AG3428" i="18"/>
  <c r="AH3428" i="18" s="1"/>
  <c r="AG3440" i="18"/>
  <c r="AH3440" i="18" s="1"/>
  <c r="AG2176" i="18"/>
  <c r="AH2176" i="18" s="1"/>
  <c r="AG3511" i="18"/>
  <c r="AH3511" i="18" s="1"/>
  <c r="AG3503" i="18"/>
  <c r="AH3503" i="18" s="1"/>
  <c r="AG3495" i="18"/>
  <c r="AH3495" i="18" s="1"/>
  <c r="AG3487" i="18"/>
  <c r="AH3487" i="18" s="1"/>
  <c r="AG3479" i="18"/>
  <c r="AH3479" i="18" s="1"/>
  <c r="AG3471" i="18"/>
  <c r="AH3471" i="18" s="1"/>
  <c r="AG3463" i="18"/>
  <c r="AH3463" i="18" s="1"/>
  <c r="AG3455" i="18"/>
  <c r="AH3455" i="18" s="1"/>
  <c r="AG3447" i="18"/>
  <c r="AH3447" i="18" s="1"/>
  <c r="AG3439" i="18"/>
  <c r="AH3439" i="18" s="1"/>
  <c r="AG3431" i="18"/>
  <c r="AH3431" i="18" s="1"/>
  <c r="AG3423" i="18"/>
  <c r="AH3423" i="18" s="1"/>
  <c r="AG3415" i="18"/>
  <c r="AH3415" i="18" s="1"/>
  <c r="AG3407" i="18"/>
  <c r="AH3407" i="18" s="1"/>
  <c r="AG3399" i="18"/>
  <c r="AH3399" i="18" s="1"/>
  <c r="AG3391" i="18"/>
  <c r="AH3391" i="18" s="1"/>
  <c r="AG3383" i="18"/>
  <c r="AH3383" i="18" s="1"/>
  <c r="AG3375" i="18"/>
  <c r="AH3375" i="18" s="1"/>
  <c r="AG3367" i="18"/>
  <c r="AH3367" i="18" s="1"/>
  <c r="AG3359" i="18"/>
  <c r="AH3359" i="18" s="1"/>
  <c r="AG3351" i="18"/>
  <c r="AH3351" i="18" s="1"/>
  <c r="AG3343" i="18"/>
  <c r="AH3343" i="18" s="1"/>
  <c r="AG3335" i="18"/>
  <c r="AH3335" i="18" s="1"/>
  <c r="AG3327" i="18"/>
  <c r="AH3327" i="18" s="1"/>
  <c r="AG3319" i="18"/>
  <c r="AH3319" i="18" s="1"/>
  <c r="AG3311" i="18"/>
  <c r="AH3311" i="18" s="1"/>
  <c r="AG3303" i="18"/>
  <c r="AH3303" i="18" s="1"/>
  <c r="AG3295" i="18"/>
  <c r="AH3295" i="18" s="1"/>
  <c r="AG3287" i="18"/>
  <c r="AH3287" i="18" s="1"/>
  <c r="AG3279" i="18"/>
  <c r="AH3279" i="18" s="1"/>
  <c r="AG3271" i="18"/>
  <c r="AH3271" i="18" s="1"/>
  <c r="AG3263" i="18"/>
  <c r="AH3263" i="18" s="1"/>
  <c r="AG3255" i="18"/>
  <c r="AH3255" i="18" s="1"/>
  <c r="AG3247" i="18"/>
  <c r="AH3247" i="18" s="1"/>
  <c r="AG3239" i="18"/>
  <c r="AH3239" i="18" s="1"/>
  <c r="AG3231" i="18"/>
  <c r="AH3231" i="18" s="1"/>
  <c r="AG3223" i="18"/>
  <c r="AH3223" i="18" s="1"/>
  <c r="AG3215" i="18"/>
  <c r="AH3215" i="18" s="1"/>
  <c r="AG3207" i="18"/>
  <c r="AH3207" i="18" s="1"/>
  <c r="AG3199" i="18"/>
  <c r="AH3199" i="18" s="1"/>
  <c r="AG3191" i="18"/>
  <c r="AH3191" i="18" s="1"/>
  <c r="AG3183" i="18"/>
  <c r="AH3183" i="18" s="1"/>
  <c r="AG3175" i="18"/>
  <c r="AH3175" i="18" s="1"/>
  <c r="AG3167" i="18"/>
  <c r="AH3167" i="18" s="1"/>
  <c r="AG3159" i="18"/>
  <c r="AH3159" i="18" s="1"/>
  <c r="AG3151" i="18"/>
  <c r="AH3151" i="18" s="1"/>
  <c r="AG3143" i="18"/>
  <c r="AH3143" i="18" s="1"/>
  <c r="AG3135" i="18"/>
  <c r="AH3135" i="18" s="1"/>
  <c r="AG3127" i="18"/>
  <c r="AH3127" i="18" s="1"/>
  <c r="AG3119" i="18"/>
  <c r="AH3119" i="18" s="1"/>
  <c r="AG3111" i="18"/>
  <c r="AH3111" i="18" s="1"/>
  <c r="AG3103" i="18"/>
  <c r="AH3103" i="18" s="1"/>
  <c r="AG3095" i="18"/>
  <c r="AH3095" i="18" s="1"/>
  <c r="AG3087" i="18"/>
  <c r="AH3087" i="18" s="1"/>
  <c r="AG3079" i="18"/>
  <c r="AH3079" i="18" s="1"/>
  <c r="AG3071" i="18"/>
  <c r="AH3071" i="18" s="1"/>
  <c r="AG3063" i="18"/>
  <c r="AH3063" i="18" s="1"/>
  <c r="AG3055" i="18"/>
  <c r="AH3055" i="18" s="1"/>
  <c r="AG3047" i="18"/>
  <c r="AH3047" i="18" s="1"/>
  <c r="AG3039" i="18"/>
  <c r="AH3039" i="18" s="1"/>
  <c r="AG3031" i="18"/>
  <c r="AH3031" i="18" s="1"/>
  <c r="AG3023" i="18"/>
  <c r="AH3023" i="18" s="1"/>
  <c r="AG3015" i="18"/>
  <c r="AH3015" i="18" s="1"/>
  <c r="AG3007" i="18"/>
  <c r="AH3007" i="18" s="1"/>
  <c r="AG2999" i="18"/>
  <c r="AH2999" i="18" s="1"/>
  <c r="AG2991" i="18"/>
  <c r="AH2991" i="18" s="1"/>
  <c r="AG2983" i="18"/>
  <c r="AH2983" i="18" s="1"/>
  <c r="AG2975" i="18"/>
  <c r="AH2975" i="18" s="1"/>
  <c r="AG2967" i="18"/>
  <c r="AH2967" i="18" s="1"/>
  <c r="AG2959" i="18"/>
  <c r="AH2959" i="18" s="1"/>
  <c r="AG2951" i="18"/>
  <c r="AH2951" i="18" s="1"/>
  <c r="AG2943" i="18"/>
  <c r="AH2943" i="18" s="1"/>
  <c r="AG2935" i="18"/>
  <c r="AH2935" i="18" s="1"/>
  <c r="AG2927" i="18"/>
  <c r="AH2927" i="18" s="1"/>
  <c r="AG2919" i="18"/>
  <c r="AH2919" i="18" s="1"/>
  <c r="AG2911" i="18"/>
  <c r="AH2911" i="18" s="1"/>
  <c r="AG2903" i="18"/>
  <c r="AH2903" i="18" s="1"/>
  <c r="AG2894" i="18"/>
  <c r="AH2894" i="18" s="1"/>
  <c r="AG2882" i="18"/>
  <c r="AH2882" i="18" s="1"/>
  <c r="AG2872" i="18"/>
  <c r="AH2872" i="18" s="1"/>
  <c r="AG2862" i="18"/>
  <c r="AH2862" i="18" s="1"/>
  <c r="AG2850" i="18"/>
  <c r="AH2850" i="18" s="1"/>
  <c r="AG2840" i="18"/>
  <c r="AH2840" i="18" s="1"/>
  <c r="AG2830" i="18"/>
  <c r="AH2830" i="18" s="1"/>
  <c r="AG2818" i="18"/>
  <c r="AH2818" i="18" s="1"/>
  <c r="AG2808" i="18"/>
  <c r="AH2808" i="18" s="1"/>
  <c r="AG2798" i="18"/>
  <c r="AH2798" i="18" s="1"/>
  <c r="AG2786" i="18"/>
  <c r="AH2786" i="18" s="1"/>
  <c r="AG2776" i="18"/>
  <c r="AH2776" i="18" s="1"/>
  <c r="AG2766" i="18"/>
  <c r="AH2766" i="18" s="1"/>
  <c r="AG2754" i="18"/>
  <c r="AH2754" i="18" s="1"/>
  <c r="AG2744" i="18"/>
  <c r="AH2744" i="18" s="1"/>
  <c r="AG2734" i="18"/>
  <c r="AH2734" i="18" s="1"/>
  <c r="AG2720" i="18"/>
  <c r="AH2720" i="18" s="1"/>
  <c r="AG2708" i="18"/>
  <c r="AH2708" i="18" s="1"/>
  <c r="AG2694" i="18"/>
  <c r="AH2694" i="18" s="1"/>
  <c r="AG2678" i="18"/>
  <c r="AH2678" i="18" s="1"/>
  <c r="AG2664" i="18"/>
  <c r="AH2664" i="18" s="1"/>
  <c r="AG2648" i="18"/>
  <c r="AH2648" i="18" s="1"/>
  <c r="AG2631" i="18"/>
  <c r="AH2631" i="18" s="1"/>
  <c r="AG2614" i="18"/>
  <c r="AH2614" i="18" s="1"/>
  <c r="AG2598" i="18"/>
  <c r="AH2598" i="18" s="1"/>
  <c r="AG2580" i="18"/>
  <c r="AH2580" i="18" s="1"/>
  <c r="AG2564" i="18"/>
  <c r="AH2564" i="18" s="1"/>
  <c r="AG2546" i="18"/>
  <c r="AH2546" i="18" s="1"/>
  <c r="AG2528" i="18"/>
  <c r="AH2528" i="18" s="1"/>
  <c r="AG2512" i="18"/>
  <c r="AH2512" i="18" s="1"/>
  <c r="AG2494" i="18"/>
  <c r="AH2494" i="18" s="1"/>
  <c r="AG2478" i="18"/>
  <c r="AH2478" i="18" s="1"/>
  <c r="AG2461" i="18"/>
  <c r="AH2461" i="18" s="1"/>
  <c r="AG2444" i="18"/>
  <c r="AH2444" i="18" s="1"/>
  <c r="AG2428" i="18"/>
  <c r="AH2428" i="18" s="1"/>
  <c r="AG2408" i="18"/>
  <c r="AH2408" i="18" s="1"/>
  <c r="AG2392" i="18"/>
  <c r="AH2392" i="18" s="1"/>
  <c r="AG2375" i="18"/>
  <c r="AH2375" i="18" s="1"/>
  <c r="AG2348" i="18"/>
  <c r="AH2348" i="18" s="1"/>
  <c r="AG2320" i="18"/>
  <c r="AH2320" i="18" s="1"/>
  <c r="AG2292" i="18"/>
  <c r="AH2292" i="18" s="1"/>
  <c r="AG2262" i="18"/>
  <c r="AH2262" i="18" s="1"/>
  <c r="AG2236" i="18"/>
  <c r="AH2236" i="18" s="1"/>
  <c r="AG2206" i="18"/>
  <c r="AH2206" i="18" s="1"/>
  <c r="AG2166" i="18"/>
  <c r="AH2166" i="18" s="1"/>
  <c r="AG3517" i="18"/>
  <c r="AH3517" i="18" s="1"/>
  <c r="AG3509" i="18"/>
  <c r="AH3509" i="18" s="1"/>
  <c r="AG3501" i="18"/>
  <c r="AH3501" i="18" s="1"/>
  <c r="AG3493" i="18"/>
  <c r="AH3493" i="18" s="1"/>
  <c r="AG3485" i="18"/>
  <c r="AH3485" i="18" s="1"/>
  <c r="AG3477" i="18"/>
  <c r="AH3477" i="18" s="1"/>
  <c r="AG3469" i="18"/>
  <c r="AH3469" i="18" s="1"/>
  <c r="AG3461" i="18"/>
  <c r="AH3461" i="18" s="1"/>
  <c r="AG3453" i="18"/>
  <c r="AH3453" i="18" s="1"/>
  <c r="AG3445" i="18"/>
  <c r="AH3445" i="18" s="1"/>
  <c r="AG3437" i="18"/>
  <c r="AH3437" i="18" s="1"/>
  <c r="AG3429" i="18"/>
  <c r="AH3429" i="18" s="1"/>
  <c r="AG3421" i="18"/>
  <c r="AH3421" i="18" s="1"/>
  <c r="AG3413" i="18"/>
  <c r="AH3413" i="18" s="1"/>
  <c r="AG3405" i="18"/>
  <c r="AH3405" i="18" s="1"/>
  <c r="AG3397" i="18"/>
  <c r="AH3397" i="18" s="1"/>
  <c r="AG3389" i="18"/>
  <c r="AH3389" i="18" s="1"/>
  <c r="AG3381" i="18"/>
  <c r="AH3381" i="18" s="1"/>
  <c r="AG3373" i="18"/>
  <c r="AH3373" i="18" s="1"/>
  <c r="AG3365" i="18"/>
  <c r="AH3365" i="18" s="1"/>
  <c r="AG3357" i="18"/>
  <c r="AH3357" i="18" s="1"/>
  <c r="AG3349" i="18"/>
  <c r="AH3349" i="18" s="1"/>
  <c r="AG3341" i="18"/>
  <c r="AH3341" i="18" s="1"/>
  <c r="AG3333" i="18"/>
  <c r="AH3333" i="18" s="1"/>
  <c r="AG3325" i="18"/>
  <c r="AH3325" i="18" s="1"/>
  <c r="AG3317" i="18"/>
  <c r="AH3317" i="18" s="1"/>
  <c r="AG3309" i="18"/>
  <c r="AH3309" i="18" s="1"/>
  <c r="AG3301" i="18"/>
  <c r="AH3301" i="18" s="1"/>
  <c r="AG3293" i="18"/>
  <c r="AH3293" i="18" s="1"/>
  <c r="AG3285" i="18"/>
  <c r="AH3285" i="18" s="1"/>
  <c r="AG3277" i="18"/>
  <c r="AH3277" i="18" s="1"/>
  <c r="AG3269" i="18"/>
  <c r="AH3269" i="18" s="1"/>
  <c r="AG3261" i="18"/>
  <c r="AH3261" i="18" s="1"/>
  <c r="AG3253" i="18"/>
  <c r="AH3253" i="18" s="1"/>
  <c r="AG3245" i="18"/>
  <c r="AH3245" i="18" s="1"/>
  <c r="AG3237" i="18"/>
  <c r="AH3237" i="18" s="1"/>
  <c r="AG3229" i="18"/>
  <c r="AH3229" i="18" s="1"/>
  <c r="AG3221" i="18"/>
  <c r="AH3221" i="18" s="1"/>
  <c r="AG3213" i="18"/>
  <c r="AH3213" i="18" s="1"/>
  <c r="AG3205" i="18"/>
  <c r="AH3205" i="18" s="1"/>
  <c r="AG3197" i="18"/>
  <c r="AH3197" i="18" s="1"/>
  <c r="AG3189" i="18"/>
  <c r="AH3189" i="18" s="1"/>
  <c r="AG3181" i="18"/>
  <c r="AH3181" i="18" s="1"/>
  <c r="AG3173" i="18"/>
  <c r="AH3173" i="18" s="1"/>
  <c r="AG3165" i="18"/>
  <c r="AH3165" i="18" s="1"/>
  <c r="AG3157" i="18"/>
  <c r="AH3157" i="18" s="1"/>
  <c r="AG3149" i="18"/>
  <c r="AH3149" i="18" s="1"/>
  <c r="AG3141" i="18"/>
  <c r="AH3141" i="18" s="1"/>
  <c r="AG3133" i="18"/>
  <c r="AH3133" i="18" s="1"/>
  <c r="AG3125" i="18"/>
  <c r="AH3125" i="18" s="1"/>
  <c r="AG3117" i="18"/>
  <c r="AH3117" i="18" s="1"/>
  <c r="AG3109" i="18"/>
  <c r="AH3109" i="18" s="1"/>
  <c r="AG3101" i="18"/>
  <c r="AH3101" i="18" s="1"/>
  <c r="AG3093" i="18"/>
  <c r="AH3093" i="18" s="1"/>
  <c r="AG3085" i="18"/>
  <c r="AH3085" i="18" s="1"/>
  <c r="AG3077" i="18"/>
  <c r="AH3077" i="18" s="1"/>
  <c r="AG3069" i="18"/>
  <c r="AH3069" i="18" s="1"/>
  <c r="AG3061" i="18"/>
  <c r="AH3061" i="18" s="1"/>
  <c r="AG3053" i="18"/>
  <c r="AH3053" i="18" s="1"/>
  <c r="AG3045" i="18"/>
  <c r="AH3045" i="18" s="1"/>
  <c r="AG3037" i="18"/>
  <c r="AH3037" i="18" s="1"/>
  <c r="AG3029" i="18"/>
  <c r="AH3029" i="18" s="1"/>
  <c r="AG3021" i="18"/>
  <c r="AH3021" i="18" s="1"/>
  <c r="AG3013" i="18"/>
  <c r="AH3013" i="18" s="1"/>
  <c r="AG3005" i="18"/>
  <c r="AH3005" i="18" s="1"/>
  <c r="AG2997" i="18"/>
  <c r="AH2997" i="18" s="1"/>
  <c r="AG2989" i="18"/>
  <c r="AH2989" i="18" s="1"/>
  <c r="AG2981" i="18"/>
  <c r="AH2981" i="18" s="1"/>
  <c r="AG2973" i="18"/>
  <c r="AH2973" i="18" s="1"/>
  <c r="AG2965" i="18"/>
  <c r="AH2965" i="18" s="1"/>
  <c r="AG2957" i="18"/>
  <c r="AH2957" i="18" s="1"/>
  <c r="AG2949" i="18"/>
  <c r="AH2949" i="18" s="1"/>
  <c r="AG2941" i="18"/>
  <c r="AH2941" i="18" s="1"/>
  <c r="AG2933" i="18"/>
  <c r="AH2933" i="18" s="1"/>
  <c r="AG2925" i="18"/>
  <c r="AH2925" i="18" s="1"/>
  <c r="AG2917" i="18"/>
  <c r="AH2917" i="18" s="1"/>
  <c r="AG2909" i="18"/>
  <c r="AH2909" i="18" s="1"/>
  <c r="AG2900" i="18"/>
  <c r="AH2900" i="18" s="1"/>
  <c r="AG2890" i="18"/>
  <c r="AH2890" i="18" s="1"/>
  <c r="AG2880" i="18"/>
  <c r="AH2880" i="18" s="1"/>
  <c r="AG2870" i="18"/>
  <c r="AH2870" i="18" s="1"/>
  <c r="AG2858" i="18"/>
  <c r="AH2858" i="18" s="1"/>
  <c r="AG2848" i="18"/>
  <c r="AH2848" i="18" s="1"/>
  <c r="AG2838" i="18"/>
  <c r="AH2838" i="18" s="1"/>
  <c r="AG2826" i="18"/>
  <c r="AH2826" i="18" s="1"/>
  <c r="AG2816" i="18"/>
  <c r="AH2816" i="18" s="1"/>
  <c r="AG2806" i="18"/>
  <c r="AH2806" i="18" s="1"/>
  <c r="AG2794" i="18"/>
  <c r="AH2794" i="18" s="1"/>
  <c r="AG2784" i="18"/>
  <c r="AH2784" i="18" s="1"/>
  <c r="AG2774" i="18"/>
  <c r="AH2774" i="18" s="1"/>
  <c r="AG2762" i="18"/>
  <c r="AH2762" i="18" s="1"/>
  <c r="AG2752" i="18"/>
  <c r="AH2752" i="18" s="1"/>
  <c r="AG2742" i="18"/>
  <c r="AH2742" i="18" s="1"/>
  <c r="AG2730" i="18"/>
  <c r="AH2730" i="18" s="1"/>
  <c r="AG2718" i="18"/>
  <c r="AH2718" i="18" s="1"/>
  <c r="AG2704" i="18"/>
  <c r="AH2704" i="18" s="1"/>
  <c r="AG2688" i="18"/>
  <c r="AH2688" i="18" s="1"/>
  <c r="AG2676" i="18"/>
  <c r="AH2676" i="18" s="1"/>
  <c r="AG2662" i="18"/>
  <c r="AH2662" i="18" s="1"/>
  <c r="AG2644" i="18"/>
  <c r="AH2644" i="18" s="1"/>
  <c r="AG2628" i="18"/>
  <c r="AH2628" i="18" s="1"/>
  <c r="AG2610" i="18"/>
  <c r="AH2610" i="18" s="1"/>
  <c r="AG2592" i="18"/>
  <c r="AH2592" i="18" s="1"/>
  <c r="AG2576" i="18"/>
  <c r="AH2576" i="18" s="1"/>
  <c r="AG2558" i="18"/>
  <c r="AH2558" i="18" s="1"/>
  <c r="AG2542" i="18"/>
  <c r="AH2542" i="18" s="1"/>
  <c r="AG2525" i="18"/>
  <c r="AH2525" i="18" s="1"/>
  <c r="AG2508" i="18"/>
  <c r="AH2508" i="18" s="1"/>
  <c r="AG2492" i="18"/>
  <c r="AH2492" i="18" s="1"/>
  <c r="AG2472" i="18"/>
  <c r="AH2472" i="18" s="1"/>
  <c r="AG2456" i="18"/>
  <c r="AH2456" i="18" s="1"/>
  <c r="AG2439" i="18"/>
  <c r="AH2439" i="18" s="1"/>
  <c r="AG2422" i="18"/>
  <c r="AH2422" i="18" s="1"/>
  <c r="AG2406" i="18"/>
  <c r="AH2406" i="18" s="1"/>
  <c r="AG2388" i="18"/>
  <c r="AH2388" i="18" s="1"/>
  <c r="AG2368" i="18"/>
  <c r="AH2368" i="18" s="1"/>
  <c r="AG2342" i="18"/>
  <c r="AH2342" i="18" s="1"/>
  <c r="AG2312" i="18"/>
  <c r="AH2312" i="18" s="1"/>
  <c r="AG2284" i="18"/>
  <c r="AH2284" i="18" s="1"/>
  <c r="AG2256" i="18"/>
  <c r="AH2256" i="18" s="1"/>
  <c r="AG2228" i="18"/>
  <c r="AH2228" i="18" s="1"/>
  <c r="AG2198" i="18"/>
  <c r="AH2198" i="18" s="1"/>
  <c r="AG1854" i="18"/>
  <c r="AH1854" i="18" s="1"/>
  <c r="AG1895" i="18"/>
  <c r="AH1895" i="18" s="1"/>
  <c r="AG1927" i="18"/>
  <c r="AH1927" i="18" s="1"/>
  <c r="AG1959" i="18"/>
  <c r="AH1959" i="18" s="1"/>
  <c r="AG1991" i="18"/>
  <c r="AH1991" i="18" s="1"/>
  <c r="AG2023" i="18"/>
  <c r="AH2023" i="18" s="1"/>
  <c r="AG2044" i="18"/>
  <c r="AH2044" i="18" s="1"/>
  <c r="AG2067" i="18"/>
  <c r="AH2067" i="18" s="1"/>
  <c r="AG2087" i="18"/>
  <c r="AH2087" i="18" s="1"/>
  <c r="AG2108" i="18"/>
  <c r="AH2108" i="18" s="1"/>
  <c r="AG2129" i="18"/>
  <c r="AH2129" i="18" s="1"/>
  <c r="AG2137" i="18"/>
  <c r="AH2137" i="18" s="1"/>
  <c r="AG2145" i="18"/>
  <c r="AH2145" i="18" s="1"/>
  <c r="AG2153" i="18"/>
  <c r="AH2153" i="18" s="1"/>
  <c r="AG2161" i="18"/>
  <c r="AH2161" i="18" s="1"/>
  <c r="AG2169" i="18"/>
  <c r="AH2169" i="18" s="1"/>
  <c r="AG2177" i="18"/>
  <c r="AH2177" i="18" s="1"/>
  <c r="AG2185" i="18"/>
  <c r="AH2185" i="18" s="1"/>
  <c r="AG2193" i="18"/>
  <c r="AH2193" i="18" s="1"/>
  <c r="AG2201" i="18"/>
  <c r="AH2201" i="18" s="1"/>
  <c r="AG2209" i="18"/>
  <c r="AH2209" i="18" s="1"/>
  <c r="AG2217" i="18"/>
  <c r="AH2217" i="18" s="1"/>
  <c r="AG2225" i="18"/>
  <c r="AH2225" i="18" s="1"/>
  <c r="AG2233" i="18"/>
  <c r="AH2233" i="18" s="1"/>
  <c r="AG2241" i="18"/>
  <c r="AH2241" i="18" s="1"/>
  <c r="AG2249" i="18"/>
  <c r="AH2249" i="18" s="1"/>
  <c r="AG2257" i="18"/>
  <c r="AH2257" i="18" s="1"/>
  <c r="AG2265" i="18"/>
  <c r="AH2265" i="18" s="1"/>
  <c r="AG2273" i="18"/>
  <c r="AH2273" i="18" s="1"/>
  <c r="AG2281" i="18"/>
  <c r="AH2281" i="18" s="1"/>
  <c r="AG2289" i="18"/>
  <c r="AH2289" i="18" s="1"/>
  <c r="AG2297" i="18"/>
  <c r="AH2297" i="18" s="1"/>
  <c r="AG2305" i="18"/>
  <c r="AH2305" i="18" s="1"/>
  <c r="AG2313" i="18"/>
  <c r="AH2313" i="18" s="1"/>
  <c r="AG2321" i="18"/>
  <c r="AH2321" i="18" s="1"/>
  <c r="AG2329" i="18"/>
  <c r="AH2329" i="18" s="1"/>
  <c r="AG2337" i="18"/>
  <c r="AH2337" i="18" s="1"/>
  <c r="AG2345" i="18"/>
  <c r="AH2345" i="18" s="1"/>
  <c r="AG2353" i="18"/>
  <c r="AH2353" i="18" s="1"/>
  <c r="AG2361" i="18"/>
  <c r="AH2361" i="18" s="1"/>
  <c r="AG2369" i="18"/>
  <c r="AH2369" i="18" s="1"/>
  <c r="AG2377" i="18"/>
  <c r="AH2377" i="18" s="1"/>
  <c r="AG2385" i="18"/>
  <c r="AH2385" i="18" s="1"/>
  <c r="AG2393" i="18"/>
  <c r="AH2393" i="18" s="1"/>
  <c r="AG2401" i="18"/>
  <c r="AH2401" i="18" s="1"/>
  <c r="AG2409" i="18"/>
  <c r="AH2409" i="18" s="1"/>
  <c r="AG2417" i="18"/>
  <c r="AH2417" i="18" s="1"/>
  <c r="AG2425" i="18"/>
  <c r="AH2425" i="18" s="1"/>
  <c r="AG2433" i="18"/>
  <c r="AH2433" i="18" s="1"/>
  <c r="AG2441" i="18"/>
  <c r="AH2441" i="18" s="1"/>
  <c r="AG2449" i="18"/>
  <c r="AH2449" i="18" s="1"/>
  <c r="AG2457" i="18"/>
  <c r="AH2457" i="18" s="1"/>
  <c r="AG2465" i="18"/>
  <c r="AH2465" i="18" s="1"/>
  <c r="AG2473" i="18"/>
  <c r="AH2473" i="18" s="1"/>
  <c r="AG2481" i="18"/>
  <c r="AH2481" i="18" s="1"/>
  <c r="AG2489" i="18"/>
  <c r="AH2489" i="18" s="1"/>
  <c r="AG2497" i="18"/>
  <c r="AH2497" i="18" s="1"/>
  <c r="AG2505" i="18"/>
  <c r="AH2505" i="18" s="1"/>
  <c r="AG2513" i="18"/>
  <c r="AH2513" i="18" s="1"/>
  <c r="AG2521" i="18"/>
  <c r="AH2521" i="18" s="1"/>
  <c r="AG2529" i="18"/>
  <c r="AH2529" i="18" s="1"/>
  <c r="AG2537" i="18"/>
  <c r="AH2537" i="18" s="1"/>
  <c r="AG2545" i="18"/>
  <c r="AH2545" i="18" s="1"/>
  <c r="AG2553" i="18"/>
  <c r="AH2553" i="18" s="1"/>
  <c r="AG2561" i="18"/>
  <c r="AH2561" i="18" s="1"/>
  <c r="AG2569" i="18"/>
  <c r="AH2569" i="18" s="1"/>
  <c r="AG2577" i="18"/>
  <c r="AH2577" i="18" s="1"/>
  <c r="AG2585" i="18"/>
  <c r="AH2585" i="18" s="1"/>
  <c r="AG2593" i="18"/>
  <c r="AH2593" i="18" s="1"/>
  <c r="AG2601" i="18"/>
  <c r="AH2601" i="18" s="1"/>
  <c r="AG2609" i="18"/>
  <c r="AH2609" i="18" s="1"/>
  <c r="AG2617" i="18"/>
  <c r="AH2617" i="18" s="1"/>
  <c r="AG2625" i="18"/>
  <c r="AH2625" i="18" s="1"/>
  <c r="AG2633" i="18"/>
  <c r="AH2633" i="18" s="1"/>
  <c r="AG2641" i="18"/>
  <c r="AH2641" i="18" s="1"/>
  <c r="AG2649" i="18"/>
  <c r="AH2649" i="18" s="1"/>
  <c r="AG2657" i="18"/>
  <c r="AH2657" i="18" s="1"/>
  <c r="AG2665" i="18"/>
  <c r="AH2665" i="18" s="1"/>
  <c r="AG2673" i="18"/>
  <c r="AH2673" i="18" s="1"/>
  <c r="AG2681" i="18"/>
  <c r="AH2681" i="18" s="1"/>
  <c r="AG2689" i="18"/>
  <c r="AH2689" i="18" s="1"/>
  <c r="AG2697" i="18"/>
  <c r="AH2697" i="18" s="1"/>
  <c r="AG2705" i="18"/>
  <c r="AH2705" i="18" s="1"/>
  <c r="AG2713" i="18"/>
  <c r="AH2713" i="18" s="1"/>
  <c r="AG2721" i="18"/>
  <c r="AH2721" i="18" s="1"/>
  <c r="AG1866" i="18"/>
  <c r="AH1866" i="18" s="1"/>
  <c r="AG1903" i="18"/>
  <c r="AH1903" i="18" s="1"/>
  <c r="AG1935" i="18"/>
  <c r="AH1935" i="18" s="1"/>
  <c r="AG1967" i="18"/>
  <c r="AH1967" i="18" s="1"/>
  <c r="AG1999" i="18"/>
  <c r="AH1999" i="18" s="1"/>
  <c r="AG2028" i="18"/>
  <c r="AH2028" i="18" s="1"/>
  <c r="AG2051" i="18"/>
  <c r="AH2051" i="18" s="1"/>
  <c r="AG2071" i="18"/>
  <c r="AH2071" i="18" s="1"/>
  <c r="AG2092" i="18"/>
  <c r="AH2092" i="18" s="1"/>
  <c r="AG2115" i="18"/>
  <c r="AH2115" i="18" s="1"/>
  <c r="AG2131" i="18"/>
  <c r="AH2131" i="18" s="1"/>
  <c r="AG2139" i="18"/>
  <c r="AH2139" i="18" s="1"/>
  <c r="AG2147" i="18"/>
  <c r="AH2147" i="18" s="1"/>
  <c r="AG2155" i="18"/>
  <c r="AH2155" i="18" s="1"/>
  <c r="AG2163" i="18"/>
  <c r="AH2163" i="18" s="1"/>
  <c r="AG2171" i="18"/>
  <c r="AH2171" i="18" s="1"/>
  <c r="AG2179" i="18"/>
  <c r="AH2179" i="18" s="1"/>
  <c r="AG2187" i="18"/>
  <c r="AH2187" i="18" s="1"/>
  <c r="AG2195" i="18"/>
  <c r="AH2195" i="18" s="1"/>
  <c r="AG2203" i="18"/>
  <c r="AH2203" i="18" s="1"/>
  <c r="AG2211" i="18"/>
  <c r="AH2211" i="18" s="1"/>
  <c r="AG2219" i="18"/>
  <c r="AH2219" i="18" s="1"/>
  <c r="AG2227" i="18"/>
  <c r="AH2227" i="18" s="1"/>
  <c r="AG2235" i="18"/>
  <c r="AH2235" i="18" s="1"/>
  <c r="AG2243" i="18"/>
  <c r="AH2243" i="18" s="1"/>
  <c r="AG2251" i="18"/>
  <c r="AH2251" i="18" s="1"/>
  <c r="AG2259" i="18"/>
  <c r="AH2259" i="18" s="1"/>
  <c r="AG2267" i="18"/>
  <c r="AH2267" i="18" s="1"/>
  <c r="AG2275" i="18"/>
  <c r="AH2275" i="18" s="1"/>
  <c r="AG2283" i="18"/>
  <c r="AH2283" i="18" s="1"/>
  <c r="AG2291" i="18"/>
  <c r="AH2291" i="18" s="1"/>
  <c r="AG2299" i="18"/>
  <c r="AH2299" i="18" s="1"/>
  <c r="AG2307" i="18"/>
  <c r="AH2307" i="18" s="1"/>
  <c r="AG2315" i="18"/>
  <c r="AH2315" i="18" s="1"/>
  <c r="AG2323" i="18"/>
  <c r="AH2323" i="18" s="1"/>
  <c r="AG2331" i="18"/>
  <c r="AH2331" i="18" s="1"/>
  <c r="AG2339" i="18"/>
  <c r="AH2339" i="18" s="1"/>
  <c r="AG2347" i="18"/>
  <c r="AH2347" i="18" s="1"/>
  <c r="AG2355" i="18"/>
  <c r="AH2355" i="18" s="1"/>
  <c r="AG2363" i="18"/>
  <c r="AH2363" i="18" s="1"/>
  <c r="AG2371" i="18"/>
  <c r="AH2371" i="18" s="1"/>
  <c r="AG2379" i="18"/>
  <c r="AH2379" i="18" s="1"/>
  <c r="AG2387" i="18"/>
  <c r="AH2387" i="18" s="1"/>
  <c r="AG2395" i="18"/>
  <c r="AH2395" i="18" s="1"/>
  <c r="AG2403" i="18"/>
  <c r="AH2403" i="18" s="1"/>
  <c r="AG2411" i="18"/>
  <c r="AH2411" i="18" s="1"/>
  <c r="AG2419" i="18"/>
  <c r="AH2419" i="18" s="1"/>
  <c r="AG2427" i="18"/>
  <c r="AH2427" i="18" s="1"/>
  <c r="AG2435" i="18"/>
  <c r="AH2435" i="18" s="1"/>
  <c r="AG2443" i="18"/>
  <c r="AH2443" i="18" s="1"/>
  <c r="AG2451" i="18"/>
  <c r="AH2451" i="18" s="1"/>
  <c r="AG2459" i="18"/>
  <c r="AH2459" i="18" s="1"/>
  <c r="AG2467" i="18"/>
  <c r="AH2467" i="18" s="1"/>
  <c r="AG2475" i="18"/>
  <c r="AH2475" i="18" s="1"/>
  <c r="AG2483" i="18"/>
  <c r="AH2483" i="18" s="1"/>
  <c r="AG2491" i="18"/>
  <c r="AH2491" i="18" s="1"/>
  <c r="AG2499" i="18"/>
  <c r="AH2499" i="18" s="1"/>
  <c r="AG2507" i="18"/>
  <c r="AH2507" i="18" s="1"/>
  <c r="AG2515" i="18"/>
  <c r="AH2515" i="18" s="1"/>
  <c r="AG2523" i="18"/>
  <c r="AH2523" i="18" s="1"/>
  <c r="AG2531" i="18"/>
  <c r="AH2531" i="18" s="1"/>
  <c r="AG2539" i="18"/>
  <c r="AH2539" i="18" s="1"/>
  <c r="AG2547" i="18"/>
  <c r="AH2547" i="18" s="1"/>
  <c r="AG2555" i="18"/>
  <c r="AH2555" i="18" s="1"/>
  <c r="AG2563" i="18"/>
  <c r="AH2563" i="18" s="1"/>
  <c r="AG2571" i="18"/>
  <c r="AH2571" i="18" s="1"/>
  <c r="AG2579" i="18"/>
  <c r="AH2579" i="18" s="1"/>
  <c r="AG2587" i="18"/>
  <c r="AH2587" i="18" s="1"/>
  <c r="AG2595" i="18"/>
  <c r="AH2595" i="18" s="1"/>
  <c r="AG2603" i="18"/>
  <c r="AH2603" i="18" s="1"/>
  <c r="AG2611" i="18"/>
  <c r="AH2611" i="18" s="1"/>
  <c r="AG2619" i="18"/>
  <c r="AH2619" i="18" s="1"/>
  <c r="AG2627" i="18"/>
  <c r="AH2627" i="18" s="1"/>
  <c r="AG2635" i="18"/>
  <c r="AH2635" i="18" s="1"/>
  <c r="AG2643" i="18"/>
  <c r="AH2643" i="18" s="1"/>
  <c r="AG2651" i="18"/>
  <c r="AH2651" i="18" s="1"/>
  <c r="AG2659" i="18"/>
  <c r="AH2659" i="18" s="1"/>
  <c r="AG2667" i="18"/>
  <c r="AH2667" i="18" s="1"/>
  <c r="AG2675" i="18"/>
  <c r="AH2675" i="18" s="1"/>
  <c r="AG2683" i="18"/>
  <c r="AH2683" i="18" s="1"/>
  <c r="AG2691" i="18"/>
  <c r="AH2691" i="18" s="1"/>
  <c r="AG2699" i="18"/>
  <c r="AH2699" i="18" s="1"/>
  <c r="AG2707" i="18"/>
  <c r="AH2707" i="18" s="1"/>
  <c r="AG2715" i="18"/>
  <c r="AH2715" i="18" s="1"/>
  <c r="AG2723" i="18"/>
  <c r="AH2723" i="18" s="1"/>
  <c r="AG1828" i="18"/>
  <c r="AH1828" i="18" s="1"/>
  <c r="AG1882" i="18"/>
  <c r="AH1882" i="18" s="1"/>
  <c r="AG1923" i="18"/>
  <c r="AH1923" i="18" s="1"/>
  <c r="AG1971" i="18"/>
  <c r="AH1971" i="18" s="1"/>
  <c r="AG2011" i="18"/>
  <c r="AH2011" i="18" s="1"/>
  <c r="AG1834" i="18"/>
  <c r="AH1834" i="18" s="1"/>
  <c r="AG1886" i="18"/>
  <c r="AH1886" i="18" s="1"/>
  <c r="AG1931" i="18"/>
  <c r="AH1931" i="18" s="1"/>
  <c r="AG1975" i="18"/>
  <c r="AH1975" i="18" s="1"/>
  <c r="AG2015" i="18"/>
  <c r="AH2015" i="18" s="1"/>
  <c r="AG2047" i="18"/>
  <c r="AH2047" i="18" s="1"/>
  <c r="AG2076" i="18"/>
  <c r="AH2076" i="18" s="1"/>
  <c r="AG2103" i="18"/>
  <c r="AH2103" i="18" s="1"/>
  <c r="AG2130" i="18"/>
  <c r="AH2130" i="18" s="1"/>
  <c r="AG2141" i="18"/>
  <c r="AH2141" i="18" s="1"/>
  <c r="AG2151" i="18"/>
  <c r="AH2151" i="18" s="1"/>
  <c r="AG2162" i="18"/>
  <c r="AH2162" i="18" s="1"/>
  <c r="AG2173" i="18"/>
  <c r="AH2173" i="18" s="1"/>
  <c r="AG2183" i="18"/>
  <c r="AH2183" i="18" s="1"/>
  <c r="AG2194" i="18"/>
  <c r="AH2194" i="18" s="1"/>
  <c r="AG2205" i="18"/>
  <c r="AH2205" i="18" s="1"/>
  <c r="AG2215" i="18"/>
  <c r="AH2215" i="18" s="1"/>
  <c r="AG2226" i="18"/>
  <c r="AH2226" i="18" s="1"/>
  <c r="AG2237" i="18"/>
  <c r="AH2237" i="18" s="1"/>
  <c r="AG2247" i="18"/>
  <c r="AH2247" i="18" s="1"/>
  <c r="AG2258" i="18"/>
  <c r="AH2258" i="18" s="1"/>
  <c r="AG2269" i="18"/>
  <c r="AH2269" i="18" s="1"/>
  <c r="AG2279" i="18"/>
  <c r="AH2279" i="18" s="1"/>
  <c r="AG2290" i="18"/>
  <c r="AH2290" i="18" s="1"/>
  <c r="AG2301" i="18"/>
  <c r="AH2301" i="18" s="1"/>
  <c r="AG2311" i="18"/>
  <c r="AH2311" i="18" s="1"/>
  <c r="AG2322" i="18"/>
  <c r="AH2322" i="18" s="1"/>
  <c r="AG2333" i="18"/>
  <c r="AH2333" i="18" s="1"/>
  <c r="AG2343" i="18"/>
  <c r="AH2343" i="18" s="1"/>
  <c r="AG2354" i="18"/>
  <c r="AH2354" i="18" s="1"/>
  <c r="AG2365" i="18"/>
  <c r="AH2365" i="18" s="1"/>
  <c r="AG1838" i="18"/>
  <c r="AH1838" i="18" s="1"/>
  <c r="AG1891" i="18"/>
  <c r="AH1891" i="18" s="1"/>
  <c r="AG1939" i="18"/>
  <c r="AH1939" i="18" s="1"/>
  <c r="AG1979" i="18"/>
  <c r="AH1979" i="18" s="1"/>
  <c r="AG2019" i="18"/>
  <c r="AH2019" i="18" s="1"/>
  <c r="AG2052" i="18"/>
  <c r="AH2052" i="18" s="1"/>
  <c r="AG2079" i="18"/>
  <c r="AH2079" i="18" s="1"/>
  <c r="AG2107" i="18"/>
  <c r="AH2107" i="18" s="1"/>
  <c r="AG2132" i="18"/>
  <c r="AH2132" i="18" s="1"/>
  <c r="AG2142" i="18"/>
  <c r="AH2142" i="18" s="1"/>
  <c r="AG2152" i="18"/>
  <c r="AH2152" i="18" s="1"/>
  <c r="AG2164" i="18"/>
  <c r="AH2164" i="18" s="1"/>
  <c r="AG2174" i="18"/>
  <c r="AH2174" i="18" s="1"/>
  <c r="AG2184" i="18"/>
  <c r="AH2184" i="18" s="1"/>
  <c r="AG2196" i="18"/>
  <c r="AH2196" i="18" s="1"/>
  <c r="AG1844" i="18"/>
  <c r="AH1844" i="18" s="1"/>
  <c r="AG1899" i="18"/>
  <c r="AH1899" i="18" s="1"/>
  <c r="AG1943" i="18"/>
  <c r="AH1943" i="18" s="1"/>
  <c r="AG1983" i="18"/>
  <c r="AH1983" i="18" s="1"/>
  <c r="AG2027" i="18"/>
  <c r="AH2027" i="18" s="1"/>
  <c r="AG2055" i="18"/>
  <c r="AH2055" i="18" s="1"/>
  <c r="AG2083" i="18"/>
  <c r="AH2083" i="18" s="1"/>
  <c r="AG2111" i="18"/>
  <c r="AH2111" i="18" s="1"/>
  <c r="AG2133" i="18"/>
  <c r="AH2133" i="18" s="1"/>
  <c r="AG2143" i="18"/>
  <c r="AH2143" i="18" s="1"/>
  <c r="AG2154" i="18"/>
  <c r="AH2154" i="18" s="1"/>
  <c r="AG2165" i="18"/>
  <c r="AH2165" i="18" s="1"/>
  <c r="AG2175" i="18"/>
  <c r="AH2175" i="18" s="1"/>
  <c r="AG2186" i="18"/>
  <c r="AH2186" i="18" s="1"/>
  <c r="AG2197" i="18"/>
  <c r="AH2197" i="18" s="1"/>
  <c r="AG2207" i="18"/>
  <c r="AH2207" i="18" s="1"/>
  <c r="AG2218" i="18"/>
  <c r="AH2218" i="18" s="1"/>
  <c r="AG2229" i="18"/>
  <c r="AH2229" i="18" s="1"/>
  <c r="AG2239" i="18"/>
  <c r="AH2239" i="18" s="1"/>
  <c r="AG2250" i="18"/>
  <c r="AH2250" i="18" s="1"/>
  <c r="AG2261" i="18"/>
  <c r="AH2261" i="18" s="1"/>
  <c r="AG2271" i="18"/>
  <c r="AH2271" i="18" s="1"/>
  <c r="AG2282" i="18"/>
  <c r="AH2282" i="18" s="1"/>
  <c r="AG2293" i="18"/>
  <c r="AH2293" i="18" s="1"/>
  <c r="AG2303" i="18"/>
  <c r="AH2303" i="18" s="1"/>
  <c r="AG2314" i="18"/>
  <c r="AH2314" i="18" s="1"/>
  <c r="AG2325" i="18"/>
  <c r="AH2325" i="18" s="1"/>
  <c r="AG2335" i="18"/>
  <c r="AH2335" i="18" s="1"/>
  <c r="AG2346" i="18"/>
  <c r="AH2346" i="18" s="1"/>
  <c r="AG2357" i="18"/>
  <c r="AH2357" i="18" s="1"/>
  <c r="AG2367" i="18"/>
  <c r="AH2367" i="18" s="1"/>
  <c r="AG2378" i="18"/>
  <c r="AH2378" i="18" s="1"/>
  <c r="AG2389" i="18"/>
  <c r="AH2389" i="18" s="1"/>
  <c r="AG2399" i="18"/>
  <c r="AH2399" i="18" s="1"/>
  <c r="AG2410" i="18"/>
  <c r="AH2410" i="18" s="1"/>
  <c r="AG2421" i="18"/>
  <c r="AH2421" i="18" s="1"/>
  <c r="AG2431" i="18"/>
  <c r="AH2431" i="18" s="1"/>
  <c r="AG2442" i="18"/>
  <c r="AH2442" i="18" s="1"/>
  <c r="AG2453" i="18"/>
  <c r="AH2453" i="18" s="1"/>
  <c r="AG2463" i="18"/>
  <c r="AH2463" i="18" s="1"/>
  <c r="AG2474" i="18"/>
  <c r="AH2474" i="18" s="1"/>
  <c r="AG2485" i="18"/>
  <c r="AH2485" i="18" s="1"/>
  <c r="AG2495" i="18"/>
  <c r="AH2495" i="18" s="1"/>
  <c r="AG2506" i="18"/>
  <c r="AH2506" i="18" s="1"/>
  <c r="AG2517" i="18"/>
  <c r="AH2517" i="18" s="1"/>
  <c r="AG2527" i="18"/>
  <c r="AH2527" i="18" s="1"/>
  <c r="AG2538" i="18"/>
  <c r="AH2538" i="18" s="1"/>
  <c r="AG2549" i="18"/>
  <c r="AH2549" i="18" s="1"/>
  <c r="AG2559" i="18"/>
  <c r="AH2559" i="18" s="1"/>
  <c r="AG2570" i="18"/>
  <c r="AH2570" i="18" s="1"/>
  <c r="AG2581" i="18"/>
  <c r="AH2581" i="18" s="1"/>
  <c r="AG2591" i="18"/>
  <c r="AH2591" i="18" s="1"/>
  <c r="AG2602" i="18"/>
  <c r="AH2602" i="18" s="1"/>
  <c r="AG2613" i="18"/>
  <c r="AH2613" i="18" s="1"/>
  <c r="AG2623" i="18"/>
  <c r="AH2623" i="18" s="1"/>
  <c r="AG2634" i="18"/>
  <c r="AH2634" i="18" s="1"/>
  <c r="AG2645" i="18"/>
  <c r="AH2645" i="18" s="1"/>
  <c r="AG2655" i="18"/>
  <c r="AH2655" i="18" s="1"/>
  <c r="AG1850" i="18"/>
  <c r="AH1850" i="18" s="1"/>
  <c r="AG1907" i="18"/>
  <c r="AH1907" i="18" s="1"/>
  <c r="AG1947" i="18"/>
  <c r="AH1947" i="18" s="1"/>
  <c r="AG1987" i="18"/>
  <c r="AH1987" i="18" s="1"/>
  <c r="AG2031" i="18"/>
  <c r="AH2031" i="18" s="1"/>
  <c r="AG2059" i="18"/>
  <c r="AH2059" i="18" s="1"/>
  <c r="AG2084" i="18"/>
  <c r="AH2084" i="18" s="1"/>
  <c r="AG2116" i="18"/>
  <c r="AH2116" i="18" s="1"/>
  <c r="AG2134" i="18"/>
  <c r="AH2134" i="18" s="1"/>
  <c r="AG2144" i="18"/>
  <c r="AH2144" i="18" s="1"/>
  <c r="AG2156" i="18"/>
  <c r="AH2156" i="18" s="1"/>
  <c r="AG1860" i="18"/>
  <c r="AH1860" i="18" s="1"/>
  <c r="AG1911" i="18"/>
  <c r="AH1911" i="18" s="1"/>
  <c r="AG1951" i="18"/>
  <c r="AH1951" i="18" s="1"/>
  <c r="AG1995" i="18"/>
  <c r="AH1995" i="18" s="1"/>
  <c r="AG2035" i="18"/>
  <c r="AH2035" i="18" s="1"/>
  <c r="AG2060" i="18"/>
  <c r="AH2060" i="18" s="1"/>
  <c r="AG2091" i="18"/>
  <c r="AH2091" i="18" s="1"/>
  <c r="AG2119" i="18"/>
  <c r="AH2119" i="18" s="1"/>
  <c r="AG2135" i="18"/>
  <c r="AH2135" i="18" s="1"/>
  <c r="AG2146" i="18"/>
  <c r="AH2146" i="18" s="1"/>
  <c r="AG2157" i="18"/>
  <c r="AH2157" i="18" s="1"/>
  <c r="AG2167" i="18"/>
  <c r="AH2167" i="18" s="1"/>
  <c r="AG2178" i="18"/>
  <c r="AH2178" i="18" s="1"/>
  <c r="AG2189" i="18"/>
  <c r="AH2189" i="18" s="1"/>
  <c r="AG2199" i="18"/>
  <c r="AH2199" i="18" s="1"/>
  <c r="AG2210" i="18"/>
  <c r="AH2210" i="18" s="1"/>
  <c r="AG2221" i="18"/>
  <c r="AH2221" i="18" s="1"/>
  <c r="AG2231" i="18"/>
  <c r="AH2231" i="18" s="1"/>
  <c r="AG2242" i="18"/>
  <c r="AH2242" i="18" s="1"/>
  <c r="AG2253" i="18"/>
  <c r="AH2253" i="18" s="1"/>
  <c r="AG2263" i="18"/>
  <c r="AH2263" i="18" s="1"/>
  <c r="AG2274" i="18"/>
  <c r="AH2274" i="18" s="1"/>
  <c r="AG2285" i="18"/>
  <c r="AH2285" i="18" s="1"/>
  <c r="AG2295" i="18"/>
  <c r="AH2295" i="18" s="1"/>
  <c r="AG2306" i="18"/>
  <c r="AH2306" i="18" s="1"/>
  <c r="AG2317" i="18"/>
  <c r="AH2317" i="18" s="1"/>
  <c r="AG2327" i="18"/>
  <c r="AH2327" i="18" s="1"/>
  <c r="AG2338" i="18"/>
  <c r="AH2338" i="18" s="1"/>
  <c r="AG2349" i="18"/>
  <c r="AH2349" i="18" s="1"/>
  <c r="AG2359" i="18"/>
  <c r="AH2359" i="18" s="1"/>
  <c r="AG2370" i="18"/>
  <c r="AH2370" i="18" s="1"/>
  <c r="AG2381" i="18"/>
  <c r="AH2381" i="18" s="1"/>
  <c r="AG2391" i="18"/>
  <c r="AH2391" i="18" s="1"/>
  <c r="AG2402" i="18"/>
  <c r="AH2402" i="18" s="1"/>
  <c r="AG2413" i="18"/>
  <c r="AH2413" i="18" s="1"/>
  <c r="AG2423" i="18"/>
  <c r="AH2423" i="18" s="1"/>
  <c r="AG2434" i="18"/>
  <c r="AH2434" i="18" s="1"/>
  <c r="AG2445" i="18"/>
  <c r="AH2445" i="18" s="1"/>
  <c r="AG2455" i="18"/>
  <c r="AH2455" i="18" s="1"/>
  <c r="AG2466" i="18"/>
  <c r="AH2466" i="18" s="1"/>
  <c r="AG2477" i="18"/>
  <c r="AH2477" i="18" s="1"/>
  <c r="AG2487" i="18"/>
  <c r="AH2487" i="18" s="1"/>
  <c r="AG2498" i="18"/>
  <c r="AH2498" i="18" s="1"/>
  <c r="AG2509" i="18"/>
  <c r="AH2509" i="18" s="1"/>
  <c r="AG2519" i="18"/>
  <c r="AH2519" i="18" s="1"/>
  <c r="AG2530" i="18"/>
  <c r="AH2530" i="18" s="1"/>
  <c r="AG2541" i="18"/>
  <c r="AH2541" i="18" s="1"/>
  <c r="AG2551" i="18"/>
  <c r="AH2551" i="18" s="1"/>
  <c r="AG2562" i="18"/>
  <c r="AH2562" i="18" s="1"/>
  <c r="AG2573" i="18"/>
  <c r="AH2573" i="18" s="1"/>
  <c r="AG2583" i="18"/>
  <c r="AH2583" i="18" s="1"/>
  <c r="AG2594" i="18"/>
  <c r="AH2594" i="18" s="1"/>
  <c r="AG2605" i="18"/>
  <c r="AH2605" i="18" s="1"/>
  <c r="AG2615" i="18"/>
  <c r="AH2615" i="18" s="1"/>
  <c r="AG2626" i="18"/>
  <c r="AH2626" i="18" s="1"/>
  <c r="AG2637" i="18"/>
  <c r="AH2637" i="18" s="1"/>
  <c r="AG2647" i="18"/>
  <c r="AH2647" i="18" s="1"/>
  <c r="AG2658" i="18"/>
  <c r="AH2658" i="18" s="1"/>
  <c r="AG2669" i="18"/>
  <c r="AH2669" i="18" s="1"/>
  <c r="AG2679" i="18"/>
  <c r="AH2679" i="18" s="1"/>
  <c r="AG2690" i="18"/>
  <c r="AH2690" i="18" s="1"/>
  <c r="AG2701" i="18"/>
  <c r="AH2701" i="18" s="1"/>
  <c r="AG2711" i="18"/>
  <c r="AH2711" i="18" s="1"/>
  <c r="AG2722" i="18"/>
  <c r="AH2722" i="18" s="1"/>
  <c r="AG2731" i="18"/>
  <c r="AH2731" i="18" s="1"/>
  <c r="AG2739" i="18"/>
  <c r="AH2739" i="18" s="1"/>
  <c r="AG2747" i="18"/>
  <c r="AH2747" i="18" s="1"/>
  <c r="AG2755" i="18"/>
  <c r="AH2755" i="18" s="1"/>
  <c r="AG2763" i="18"/>
  <c r="AH2763" i="18" s="1"/>
  <c r="AG2771" i="18"/>
  <c r="AH2771" i="18" s="1"/>
  <c r="AG2779" i="18"/>
  <c r="AH2779" i="18" s="1"/>
  <c r="AG2787" i="18"/>
  <c r="AH2787" i="18" s="1"/>
  <c r="AG2795" i="18"/>
  <c r="AH2795" i="18" s="1"/>
  <c r="AG2803" i="18"/>
  <c r="AH2803" i="18" s="1"/>
  <c r="AG2811" i="18"/>
  <c r="AH2811" i="18" s="1"/>
  <c r="AG2819" i="18"/>
  <c r="AH2819" i="18" s="1"/>
  <c r="AG2827" i="18"/>
  <c r="AH2827" i="18" s="1"/>
  <c r="AG2835" i="18"/>
  <c r="AH2835" i="18" s="1"/>
  <c r="AG2843" i="18"/>
  <c r="AH2843" i="18" s="1"/>
  <c r="AG2851" i="18"/>
  <c r="AH2851" i="18" s="1"/>
  <c r="AG2859" i="18"/>
  <c r="AH2859" i="18" s="1"/>
  <c r="AG2867" i="18"/>
  <c r="AH2867" i="18" s="1"/>
  <c r="AG2875" i="18"/>
  <c r="AH2875" i="18" s="1"/>
  <c r="AG2883" i="18"/>
  <c r="AH2883" i="18" s="1"/>
  <c r="AG2891" i="18"/>
  <c r="AH2891" i="18" s="1"/>
  <c r="AG1870" i="18"/>
  <c r="AH1870" i="18" s="1"/>
  <c r="AG1915" i="18"/>
  <c r="AH1915" i="18" s="1"/>
  <c r="AG1955" i="18"/>
  <c r="AH1955" i="18" s="1"/>
  <c r="AG2003" i="18"/>
  <c r="AH2003" i="18" s="1"/>
  <c r="AG2036" i="18"/>
  <c r="AH2036" i="18" s="1"/>
  <c r="AG2063" i="18"/>
  <c r="AH2063" i="18" s="1"/>
  <c r="AG2095" i="18"/>
  <c r="AH2095" i="18" s="1"/>
  <c r="AG2123" i="18"/>
  <c r="AH2123" i="18" s="1"/>
  <c r="AG2136" i="18"/>
  <c r="AH2136" i="18" s="1"/>
  <c r="AG2148" i="18"/>
  <c r="AH2148" i="18" s="1"/>
  <c r="AG2158" i="18"/>
  <c r="AH2158" i="18" s="1"/>
  <c r="AG2168" i="18"/>
  <c r="AH2168" i="18" s="1"/>
  <c r="AG2180" i="18"/>
  <c r="AH2180" i="18" s="1"/>
  <c r="AG2190" i="18"/>
  <c r="AH2190" i="18" s="1"/>
  <c r="AG2200" i="18"/>
  <c r="AH2200" i="18" s="1"/>
  <c r="AG2212" i="18"/>
  <c r="AH2212" i="18" s="1"/>
  <c r="AG2222" i="18"/>
  <c r="AH2222" i="18" s="1"/>
  <c r="AG2232" i="18"/>
  <c r="AH2232" i="18" s="1"/>
  <c r="AG2244" i="18"/>
  <c r="AH2244" i="18" s="1"/>
  <c r="AG2254" i="18"/>
  <c r="AH2254" i="18" s="1"/>
  <c r="AG2264" i="18"/>
  <c r="AH2264" i="18" s="1"/>
  <c r="AG2276" i="18"/>
  <c r="AH2276" i="18" s="1"/>
  <c r="AG2286" i="18"/>
  <c r="AH2286" i="18" s="1"/>
  <c r="AG2296" i="18"/>
  <c r="AH2296" i="18" s="1"/>
  <c r="AG2308" i="18"/>
  <c r="AH2308" i="18" s="1"/>
  <c r="AG2318" i="18"/>
  <c r="AH2318" i="18" s="1"/>
  <c r="AG2328" i="18"/>
  <c r="AH2328" i="18" s="1"/>
  <c r="AG2340" i="18"/>
  <c r="AH2340" i="18" s="1"/>
  <c r="AG2350" i="18"/>
  <c r="AH2350" i="18" s="1"/>
  <c r="AG2360" i="18"/>
  <c r="AH2360" i="18" s="1"/>
  <c r="AG2372" i="18"/>
  <c r="AH2372" i="18" s="1"/>
  <c r="AG1876" i="18"/>
  <c r="AH1876" i="18" s="1"/>
  <c r="AG1919" i="18"/>
  <c r="AH1919" i="18" s="1"/>
  <c r="AG1963" i="18"/>
  <c r="AH1963" i="18" s="1"/>
  <c r="AG2007" i="18"/>
  <c r="AH2007" i="18" s="1"/>
  <c r="AG2039" i="18"/>
  <c r="AH2039" i="18" s="1"/>
  <c r="AG2068" i="18"/>
  <c r="AH2068" i="18" s="1"/>
  <c r="AG2099" i="18"/>
  <c r="AH2099" i="18" s="1"/>
  <c r="AG2124" i="18"/>
  <c r="AH2124" i="18" s="1"/>
  <c r="AG2138" i="18"/>
  <c r="AH2138" i="18" s="1"/>
  <c r="AG2149" i="18"/>
  <c r="AH2149" i="18" s="1"/>
  <c r="AG2159" i="18"/>
  <c r="AH2159" i="18" s="1"/>
  <c r="AG2170" i="18"/>
  <c r="AH2170" i="18" s="1"/>
  <c r="AG2181" i="18"/>
  <c r="AH2181" i="18" s="1"/>
  <c r="AG2191" i="18"/>
  <c r="AH2191" i="18" s="1"/>
  <c r="AG2202" i="18"/>
  <c r="AH2202" i="18" s="1"/>
  <c r="AG2213" i="18"/>
  <c r="AH2213" i="18" s="1"/>
  <c r="AG2223" i="18"/>
  <c r="AH2223" i="18" s="1"/>
  <c r="AG2234" i="18"/>
  <c r="AH2234" i="18" s="1"/>
  <c r="AG2245" i="18"/>
  <c r="AH2245" i="18" s="1"/>
  <c r="AG2255" i="18"/>
  <c r="AH2255" i="18" s="1"/>
  <c r="AG2266" i="18"/>
  <c r="AH2266" i="18" s="1"/>
  <c r="AG2277" i="18"/>
  <c r="AH2277" i="18" s="1"/>
  <c r="AG2287" i="18"/>
  <c r="AH2287" i="18" s="1"/>
  <c r="AG2298" i="18"/>
  <c r="AH2298" i="18" s="1"/>
  <c r="AG2309" i="18"/>
  <c r="AH2309" i="18" s="1"/>
  <c r="AG2319" i="18"/>
  <c r="AH2319" i="18" s="1"/>
  <c r="AG2330" i="18"/>
  <c r="AH2330" i="18" s="1"/>
  <c r="AG2341" i="18"/>
  <c r="AH2341" i="18" s="1"/>
  <c r="AG2351" i="18"/>
  <c r="AH2351" i="18" s="1"/>
  <c r="AG2362" i="18"/>
  <c r="AH2362" i="18" s="1"/>
  <c r="AG2373" i="18"/>
  <c r="AH2373" i="18" s="1"/>
  <c r="AG2383" i="18"/>
  <c r="AH2383" i="18" s="1"/>
  <c r="AG2394" i="18"/>
  <c r="AH2394" i="18" s="1"/>
  <c r="AG2405" i="18"/>
  <c r="AH2405" i="18" s="1"/>
  <c r="AG2415" i="18"/>
  <c r="AH2415" i="18" s="1"/>
  <c r="AG2426" i="18"/>
  <c r="AH2426" i="18" s="1"/>
  <c r="AG2437" i="18"/>
  <c r="AH2437" i="18" s="1"/>
  <c r="AG2447" i="18"/>
  <c r="AH2447" i="18" s="1"/>
  <c r="AG2458" i="18"/>
  <c r="AH2458" i="18" s="1"/>
  <c r="AG2469" i="18"/>
  <c r="AH2469" i="18" s="1"/>
  <c r="AG2479" i="18"/>
  <c r="AH2479" i="18" s="1"/>
  <c r="AG2490" i="18"/>
  <c r="AH2490" i="18" s="1"/>
  <c r="AG2501" i="18"/>
  <c r="AH2501" i="18" s="1"/>
  <c r="AG2511" i="18"/>
  <c r="AH2511" i="18" s="1"/>
  <c r="AG2522" i="18"/>
  <c r="AH2522" i="18" s="1"/>
  <c r="AG2533" i="18"/>
  <c r="AH2533" i="18" s="1"/>
  <c r="AG2543" i="18"/>
  <c r="AH2543" i="18" s="1"/>
  <c r="AG2554" i="18"/>
  <c r="AH2554" i="18" s="1"/>
  <c r="AG2565" i="18"/>
  <c r="AH2565" i="18" s="1"/>
  <c r="AG2575" i="18"/>
  <c r="AH2575" i="18" s="1"/>
  <c r="AG2586" i="18"/>
  <c r="AH2586" i="18" s="1"/>
  <c r="AG2597" i="18"/>
  <c r="AH2597" i="18" s="1"/>
  <c r="AG2607" i="18"/>
  <c r="AH2607" i="18" s="1"/>
  <c r="AG2618" i="18"/>
  <c r="AH2618" i="18" s="1"/>
  <c r="AG2629" i="18"/>
  <c r="AH2629" i="18" s="1"/>
  <c r="AG2639" i="18"/>
  <c r="AH2639" i="18" s="1"/>
  <c r="AG2650" i="18"/>
  <c r="AH2650" i="18" s="1"/>
  <c r="AG2661" i="18"/>
  <c r="AH2661" i="18" s="1"/>
  <c r="AG2671" i="18"/>
  <c r="AH2671" i="18" s="1"/>
  <c r="AG2682" i="18"/>
  <c r="AH2682" i="18" s="1"/>
  <c r="AG2693" i="18"/>
  <c r="AH2693" i="18" s="1"/>
  <c r="AG2703" i="18"/>
  <c r="AH2703" i="18" s="1"/>
  <c r="AG2714" i="18"/>
  <c r="AH2714" i="18" s="1"/>
  <c r="AG2725" i="18"/>
  <c r="AH2725" i="18" s="1"/>
  <c r="AG2733" i="18"/>
  <c r="AH2733" i="18" s="1"/>
  <c r="AG2741" i="18"/>
  <c r="AH2741" i="18" s="1"/>
  <c r="AG2749" i="18"/>
  <c r="AH2749" i="18" s="1"/>
  <c r="AG2757" i="18"/>
  <c r="AH2757" i="18" s="1"/>
  <c r="AG2765" i="18"/>
  <c r="AH2765" i="18" s="1"/>
  <c r="AG2773" i="18"/>
  <c r="AH2773" i="18" s="1"/>
  <c r="AG2781" i="18"/>
  <c r="AH2781" i="18" s="1"/>
  <c r="AG2789" i="18"/>
  <c r="AH2789" i="18" s="1"/>
  <c r="AG2797" i="18"/>
  <c r="AH2797" i="18" s="1"/>
  <c r="AG2805" i="18"/>
  <c r="AH2805" i="18" s="1"/>
  <c r="AG2813" i="18"/>
  <c r="AH2813" i="18" s="1"/>
  <c r="AG2821" i="18"/>
  <c r="AH2821" i="18" s="1"/>
  <c r="AG2829" i="18"/>
  <c r="AH2829" i="18" s="1"/>
  <c r="AG2837" i="18"/>
  <c r="AH2837" i="18" s="1"/>
  <c r="AG2845" i="18"/>
  <c r="AH2845" i="18" s="1"/>
  <c r="AG2853" i="18"/>
  <c r="AH2853" i="18" s="1"/>
  <c r="AG2861" i="18"/>
  <c r="AH2861" i="18" s="1"/>
  <c r="AG2869" i="18"/>
  <c r="AH2869" i="18" s="1"/>
  <c r="AG2877" i="18"/>
  <c r="AH2877" i="18" s="1"/>
  <c r="AG2885" i="18"/>
  <c r="AH2885" i="18" s="1"/>
  <c r="AG2893" i="18"/>
  <c r="AH2893" i="18" s="1"/>
  <c r="AG2901" i="18"/>
  <c r="AH2901" i="18" s="1"/>
  <c r="AG349" i="18"/>
  <c r="AH349" i="18" s="1"/>
  <c r="AG13" i="18"/>
  <c r="AH13" i="18" s="1"/>
  <c r="AG489" i="18"/>
  <c r="AH489" i="18" s="1"/>
  <c r="AG692" i="18"/>
  <c r="AH692" i="18" s="1"/>
  <c r="AG768" i="18"/>
  <c r="AH768" i="18" s="1"/>
  <c r="AG831" i="18"/>
  <c r="AH831" i="18" s="1"/>
  <c r="AG885" i="18"/>
  <c r="AH885" i="18" s="1"/>
  <c r="AG951" i="18"/>
  <c r="AH951" i="18" s="1"/>
  <c r="AG1012" i="18"/>
  <c r="AH1012" i="18" s="1"/>
  <c r="AG1063" i="18"/>
  <c r="AH1063" i="18" s="1"/>
  <c r="AG1124" i="18"/>
  <c r="AH1124" i="18" s="1"/>
  <c r="AG1167" i="18"/>
  <c r="AH1167" i="18" s="1"/>
  <c r="AG1205" i="18"/>
  <c r="AH1205" i="18" s="1"/>
  <c r="AG1243" i="18"/>
  <c r="AH1243" i="18" s="1"/>
  <c r="AG1271" i="18"/>
  <c r="AH1271" i="18" s="1"/>
  <c r="AG1298" i="18"/>
  <c r="AH1298" i="18" s="1"/>
  <c r="AG1330" i="18"/>
  <c r="AH1330" i="18" s="1"/>
  <c r="AG1355" i="18"/>
  <c r="AH1355" i="18" s="1"/>
  <c r="AG1375" i="18"/>
  <c r="AH1375" i="18" s="1"/>
  <c r="AG1392" i="18"/>
  <c r="AH1392" i="18" s="1"/>
  <c r="AG1405" i="18"/>
  <c r="AH1405" i="18" s="1"/>
  <c r="AG1418" i="18"/>
  <c r="AH1418" i="18" s="1"/>
  <c r="AG1434" i="18"/>
  <c r="AH1434" i="18" s="1"/>
  <c r="AG1448" i="18"/>
  <c r="AH1448" i="18" s="1"/>
  <c r="AG1461" i="18"/>
  <c r="AH1461" i="18" s="1"/>
  <c r="AG1477" i="18"/>
  <c r="AH1477" i="18" s="1"/>
  <c r="AG1490" i="18"/>
  <c r="AH1490" i="18" s="1"/>
  <c r="AG1504" i="18"/>
  <c r="AH1504" i="18" s="1"/>
  <c r="AG1520" i="18"/>
  <c r="AH1520" i="18" s="1"/>
  <c r="AG1533" i="18"/>
  <c r="AH1533" i="18" s="1"/>
  <c r="AG1546" i="18"/>
  <c r="AH1546" i="18" s="1"/>
  <c r="AG1562" i="18"/>
  <c r="AH1562" i="18" s="1"/>
  <c r="AG1576" i="18"/>
  <c r="AH1576" i="18" s="1"/>
  <c r="AG1589" i="18"/>
  <c r="AH1589" i="18" s="1"/>
  <c r="AG1605" i="18"/>
  <c r="AH1605" i="18" s="1"/>
  <c r="AG1618" i="18"/>
  <c r="AH1618" i="18" s="1"/>
  <c r="AG1632" i="18"/>
  <c r="AH1632" i="18" s="1"/>
  <c r="AG1648" i="18"/>
  <c r="AH1648" i="18" s="1"/>
  <c r="AG1661" i="18"/>
  <c r="AH1661" i="18" s="1"/>
  <c r="AG1674" i="18"/>
  <c r="AH1674" i="18" s="1"/>
  <c r="AG1690" i="18"/>
  <c r="AH1690" i="18" s="1"/>
  <c r="AG1704" i="18"/>
  <c r="AH1704" i="18" s="1"/>
  <c r="AG1717" i="18"/>
  <c r="AH1717" i="18" s="1"/>
  <c r="AG1733" i="18"/>
  <c r="AH1733" i="18" s="1"/>
  <c r="AG1746" i="18"/>
  <c r="AH1746" i="18" s="1"/>
  <c r="AG1760" i="18"/>
  <c r="AH1760" i="18" s="1"/>
  <c r="AG1776" i="18"/>
  <c r="AH1776" i="18" s="1"/>
  <c r="AG1789" i="18"/>
  <c r="AH1789" i="18" s="1"/>
  <c r="AG1802" i="18"/>
  <c r="AH1802" i="18" s="1"/>
  <c r="AG1818" i="18"/>
  <c r="AH1818" i="18" s="1"/>
  <c r="AG69" i="18"/>
  <c r="AH69" i="18" s="1"/>
  <c r="AG527" i="18"/>
  <c r="AH527" i="18" s="1"/>
  <c r="AG711" i="18"/>
  <c r="AH711" i="18" s="1"/>
  <c r="AG781" i="18"/>
  <c r="AH781" i="18" s="1"/>
  <c r="AG832" i="18"/>
  <c r="AH832" i="18" s="1"/>
  <c r="AG896" i="18"/>
  <c r="AH896" i="18" s="1"/>
  <c r="AG959" i="18"/>
  <c r="AH959" i="18" s="1"/>
  <c r="AG1015" i="18"/>
  <c r="AH1015" i="18" s="1"/>
  <c r="AG1071" i="18"/>
  <c r="AH1071" i="18" s="1"/>
  <c r="AG1125" i="18"/>
  <c r="AH1125" i="18" s="1"/>
  <c r="AG1169" i="18"/>
  <c r="AH1169" i="18" s="1"/>
  <c r="AG1213" i="18"/>
  <c r="AH1213" i="18" s="1"/>
  <c r="AG1247" i="18"/>
  <c r="AH1247" i="18" s="1"/>
  <c r="AG1274" i="18"/>
  <c r="AH1274" i="18" s="1"/>
  <c r="AG1303" i="18"/>
  <c r="AH1303" i="18" s="1"/>
  <c r="AG1331" i="18"/>
  <c r="AH1331" i="18" s="1"/>
  <c r="AG1359" i="18"/>
  <c r="AH1359" i="18" s="1"/>
  <c r="AG1378" i="18"/>
  <c r="AH1378" i="18" s="1"/>
  <c r="AG1393" i="18"/>
  <c r="AH1393" i="18" s="1"/>
  <c r="AG1406" i="18"/>
  <c r="AH1406" i="18" s="1"/>
  <c r="AG1421" i="18"/>
  <c r="AH1421" i="18" s="1"/>
  <c r="AG1436" i="18"/>
  <c r="AH1436" i="18" s="1"/>
  <c r="AG1449" i="18"/>
  <c r="AH1449" i="18" s="1"/>
  <c r="AG1464" i="18"/>
  <c r="AH1464" i="18" s="1"/>
  <c r="AG1478" i="18"/>
  <c r="AH1478" i="18" s="1"/>
  <c r="AG1492" i="18"/>
  <c r="AH1492" i="18" s="1"/>
  <c r="AG1506" i="18"/>
  <c r="AH1506" i="18" s="1"/>
  <c r="AG1521" i="18"/>
  <c r="AH1521" i="18" s="1"/>
  <c r="AG1534" i="18"/>
  <c r="AH1534" i="18" s="1"/>
  <c r="AG1549" i="18"/>
  <c r="AH1549" i="18" s="1"/>
  <c r="AG1564" i="18"/>
  <c r="AH1564" i="18" s="1"/>
  <c r="AG1577" i="18"/>
  <c r="AH1577" i="18" s="1"/>
  <c r="AG1592" i="18"/>
  <c r="AH1592" i="18" s="1"/>
  <c r="AG1606" i="18"/>
  <c r="AH1606" i="18" s="1"/>
  <c r="AG1620" i="18"/>
  <c r="AH1620" i="18" s="1"/>
  <c r="AG1634" i="18"/>
  <c r="AH1634" i="18" s="1"/>
  <c r="AG1649" i="18"/>
  <c r="AH1649" i="18" s="1"/>
  <c r="AG1662" i="18"/>
  <c r="AH1662" i="18" s="1"/>
  <c r="AG1677" i="18"/>
  <c r="AH1677" i="18" s="1"/>
  <c r="AG1692" i="18"/>
  <c r="AH1692" i="18" s="1"/>
  <c r="AG1705" i="18"/>
  <c r="AH1705" i="18" s="1"/>
  <c r="AG1720" i="18"/>
  <c r="AH1720" i="18" s="1"/>
  <c r="AG1734" i="18"/>
  <c r="AH1734" i="18" s="1"/>
  <c r="AG1748" i="18"/>
  <c r="AH1748" i="18" s="1"/>
  <c r="AG1762" i="18"/>
  <c r="AH1762" i="18" s="1"/>
  <c r="AG1777" i="18"/>
  <c r="AH1777" i="18" s="1"/>
  <c r="AG1790" i="18"/>
  <c r="AH1790" i="18" s="1"/>
  <c r="AG1805" i="18"/>
  <c r="AH1805" i="18" s="1"/>
  <c r="AG1819" i="18"/>
  <c r="AH1819" i="18" s="1"/>
  <c r="AG1829" i="18"/>
  <c r="AH1829" i="18" s="1"/>
  <c r="AG1840" i="18"/>
  <c r="AH1840" i="18" s="1"/>
  <c r="AG1851" i="18"/>
  <c r="AH1851" i="18" s="1"/>
  <c r="AG1861" i="18"/>
  <c r="AH1861" i="18" s="1"/>
  <c r="AG1872" i="18"/>
  <c r="AH1872" i="18" s="1"/>
  <c r="AG1883" i="18"/>
  <c r="AH1883" i="18" s="1"/>
  <c r="AG1892" i="18"/>
  <c r="AH1892" i="18" s="1"/>
  <c r="AG1900" i="18"/>
  <c r="AH1900" i="18" s="1"/>
  <c r="AG1908" i="18"/>
  <c r="AH1908" i="18" s="1"/>
  <c r="AG1916" i="18"/>
  <c r="AH1916" i="18" s="1"/>
  <c r="AG1924" i="18"/>
  <c r="AH1924" i="18" s="1"/>
  <c r="AG1932" i="18"/>
  <c r="AH1932" i="18" s="1"/>
  <c r="AG1940" i="18"/>
  <c r="AH1940" i="18" s="1"/>
  <c r="AG1948" i="18"/>
  <c r="AH1948" i="18" s="1"/>
  <c r="AG1956" i="18"/>
  <c r="AH1956" i="18" s="1"/>
  <c r="AG1964" i="18"/>
  <c r="AH1964" i="18" s="1"/>
  <c r="AG1972" i="18"/>
  <c r="AH1972" i="18" s="1"/>
  <c r="AG1980" i="18"/>
  <c r="AH1980" i="18" s="1"/>
  <c r="AG1988" i="18"/>
  <c r="AH1988" i="18" s="1"/>
  <c r="AG1996" i="18"/>
  <c r="AH1996" i="18" s="1"/>
  <c r="AG2004" i="18"/>
  <c r="AH2004" i="18" s="1"/>
  <c r="AG2012" i="18"/>
  <c r="AH2012" i="18" s="1"/>
  <c r="AG2020" i="18"/>
  <c r="AH2020" i="18" s="1"/>
  <c r="AG157" i="18"/>
  <c r="AH157" i="18" s="1"/>
  <c r="AG549" i="18"/>
  <c r="AH549" i="18" s="1"/>
  <c r="AG728" i="18"/>
  <c r="AH728" i="18" s="1"/>
  <c r="AG782" i="18"/>
  <c r="AH782" i="18" s="1"/>
  <c r="AG837" i="18"/>
  <c r="AH837" i="18" s="1"/>
  <c r="AG909" i="18"/>
  <c r="AH909" i="18" s="1"/>
  <c r="AG965" i="18"/>
  <c r="AH965" i="18" s="1"/>
  <c r="AG1023" i="18"/>
  <c r="AH1023" i="18" s="1"/>
  <c r="AG1081" i="18"/>
  <c r="AH1081" i="18" s="1"/>
  <c r="AG1127" i="18"/>
  <c r="AH1127" i="18" s="1"/>
  <c r="AG1177" i="18"/>
  <c r="AH1177" i="18" s="1"/>
  <c r="AG1221" i="18"/>
  <c r="AH1221" i="18" s="1"/>
  <c r="AG1250" i="18"/>
  <c r="AH1250" i="18" s="1"/>
  <c r="AG1275" i="18"/>
  <c r="AH1275" i="18" s="1"/>
  <c r="AG1307" i="18"/>
  <c r="AH1307" i="18" s="1"/>
  <c r="AG1335" i="18"/>
  <c r="AH1335" i="18" s="1"/>
  <c r="AG1362" i="18"/>
  <c r="AH1362" i="18" s="1"/>
  <c r="AG1381" i="18"/>
  <c r="AH1381" i="18" s="1"/>
  <c r="AG1394" i="18"/>
  <c r="AH1394" i="18" s="1"/>
  <c r="AG1408" i="18"/>
  <c r="AH1408" i="18" s="1"/>
  <c r="AG1424" i="18"/>
  <c r="AH1424" i="18" s="1"/>
  <c r="AG1437" i="18"/>
  <c r="AH1437" i="18" s="1"/>
  <c r="AG1450" i="18"/>
  <c r="AH1450" i="18" s="1"/>
  <c r="AG1466" i="18"/>
  <c r="AH1466" i="18" s="1"/>
  <c r="AG1480" i="18"/>
  <c r="AH1480" i="18" s="1"/>
  <c r="AG1493" i="18"/>
  <c r="AH1493" i="18" s="1"/>
  <c r="AG1509" i="18"/>
  <c r="AH1509" i="18" s="1"/>
  <c r="AG1522" i="18"/>
  <c r="AH1522" i="18" s="1"/>
  <c r="AG1536" i="18"/>
  <c r="AH1536" i="18" s="1"/>
  <c r="AG1552" i="18"/>
  <c r="AH1552" i="18" s="1"/>
  <c r="AG1565" i="18"/>
  <c r="AH1565" i="18" s="1"/>
  <c r="AG1578" i="18"/>
  <c r="AH1578" i="18" s="1"/>
  <c r="AG1594" i="18"/>
  <c r="AH1594" i="18" s="1"/>
  <c r="AG1608" i="18"/>
  <c r="AH1608" i="18" s="1"/>
  <c r="AG1621" i="18"/>
  <c r="AH1621" i="18" s="1"/>
  <c r="AG1637" i="18"/>
  <c r="AH1637" i="18" s="1"/>
  <c r="AG1650" i="18"/>
  <c r="AH1650" i="18" s="1"/>
  <c r="AG1664" i="18"/>
  <c r="AH1664" i="18" s="1"/>
  <c r="AG1680" i="18"/>
  <c r="AH1680" i="18" s="1"/>
  <c r="AG1693" i="18"/>
  <c r="AH1693" i="18" s="1"/>
  <c r="AG1706" i="18"/>
  <c r="AH1706" i="18" s="1"/>
  <c r="AG1722" i="18"/>
  <c r="AH1722" i="18" s="1"/>
  <c r="AG1736" i="18"/>
  <c r="AH1736" i="18" s="1"/>
  <c r="AG1749" i="18"/>
  <c r="AH1749" i="18" s="1"/>
  <c r="AG1765" i="18"/>
  <c r="AH1765" i="18" s="1"/>
  <c r="AG1778" i="18"/>
  <c r="AH1778" i="18" s="1"/>
  <c r="AG1792" i="18"/>
  <c r="AH1792" i="18" s="1"/>
  <c r="AG1808" i="18"/>
  <c r="AH1808" i="18" s="1"/>
  <c r="AG1820" i="18"/>
  <c r="AH1820" i="18" s="1"/>
  <c r="AG1830" i="18"/>
  <c r="AH1830" i="18" s="1"/>
  <c r="AG1842" i="18"/>
  <c r="AH1842" i="18" s="1"/>
  <c r="AG1852" i="18"/>
  <c r="AH1852" i="18" s="1"/>
  <c r="AG1862" i="18"/>
  <c r="AH1862" i="18" s="1"/>
  <c r="AG1874" i="18"/>
  <c r="AH1874" i="18" s="1"/>
  <c r="AG1884" i="18"/>
  <c r="AH1884" i="18" s="1"/>
  <c r="AG1893" i="18"/>
  <c r="AH1893" i="18" s="1"/>
  <c r="AG1901" i="18"/>
  <c r="AH1901" i="18" s="1"/>
  <c r="AG1909" i="18"/>
  <c r="AH1909" i="18" s="1"/>
  <c r="AG1917" i="18"/>
  <c r="AH1917" i="18" s="1"/>
  <c r="AG1925" i="18"/>
  <c r="AH1925" i="18" s="1"/>
  <c r="AG1933" i="18"/>
  <c r="AH1933" i="18" s="1"/>
  <c r="AG1941" i="18"/>
  <c r="AH1941" i="18" s="1"/>
  <c r="AG1949" i="18"/>
  <c r="AH1949" i="18" s="1"/>
  <c r="AG1957" i="18"/>
  <c r="AH1957" i="18" s="1"/>
  <c r="AG1965" i="18"/>
  <c r="AH1965" i="18" s="1"/>
  <c r="AG1973" i="18"/>
  <c r="AH1973" i="18" s="1"/>
  <c r="AG1981" i="18"/>
  <c r="AH1981" i="18" s="1"/>
  <c r="AG1989" i="18"/>
  <c r="AH1989" i="18" s="1"/>
  <c r="AG1997" i="18"/>
  <c r="AH1997" i="18" s="1"/>
  <c r="AG2005" i="18"/>
  <c r="AH2005" i="18" s="1"/>
  <c r="AG2013" i="18"/>
  <c r="AH2013" i="18" s="1"/>
  <c r="AG2021" i="18"/>
  <c r="AH2021" i="18" s="1"/>
  <c r="AG2029" i="18"/>
  <c r="AH2029" i="18" s="1"/>
  <c r="AG2037" i="18"/>
  <c r="AH2037" i="18" s="1"/>
  <c r="AG2045" i="18"/>
  <c r="AH2045" i="18" s="1"/>
  <c r="AG2053" i="18"/>
  <c r="AH2053" i="18" s="1"/>
  <c r="AG2061" i="18"/>
  <c r="AH2061" i="18" s="1"/>
  <c r="AG2069" i="18"/>
  <c r="AH2069" i="18" s="1"/>
  <c r="AG2077" i="18"/>
  <c r="AH2077" i="18" s="1"/>
  <c r="AG2085" i="18"/>
  <c r="AH2085" i="18" s="1"/>
  <c r="AG2093" i="18"/>
  <c r="AH2093" i="18" s="1"/>
  <c r="AG2101" i="18"/>
  <c r="AH2101" i="18" s="1"/>
  <c r="AG2109" i="18"/>
  <c r="AH2109" i="18" s="1"/>
  <c r="AG2117" i="18"/>
  <c r="AH2117" i="18" s="1"/>
  <c r="AG2125" i="18"/>
  <c r="AH2125" i="18" s="1"/>
  <c r="AG221" i="18"/>
  <c r="AH221" i="18" s="1"/>
  <c r="AG585" i="18"/>
  <c r="AH585" i="18" s="1"/>
  <c r="AG732" i="18"/>
  <c r="AH732" i="18" s="1"/>
  <c r="AG784" i="18"/>
  <c r="AH784" i="18" s="1"/>
  <c r="AG848" i="18"/>
  <c r="AH848" i="18" s="1"/>
  <c r="AG912" i="18"/>
  <c r="AH912" i="18" s="1"/>
  <c r="AG973" i="18"/>
  <c r="AH973" i="18" s="1"/>
  <c r="AG1037" i="18"/>
  <c r="AH1037" i="18" s="1"/>
  <c r="AG1085" i="18"/>
  <c r="AH1085" i="18" s="1"/>
  <c r="AG1135" i="18"/>
  <c r="AH1135" i="18" s="1"/>
  <c r="AG1186" i="18"/>
  <c r="AH1186" i="18" s="1"/>
  <c r="AG1226" i="18"/>
  <c r="AH1226" i="18" s="1"/>
  <c r="AG1251" i="18"/>
  <c r="AH1251" i="18" s="1"/>
  <c r="AG1282" i="18"/>
  <c r="AH1282" i="18" s="1"/>
  <c r="AG1311" i="18"/>
  <c r="AH1311" i="18" s="1"/>
  <c r="AG1338" i="18"/>
  <c r="AH1338" i="18" s="1"/>
  <c r="AG1365" i="18"/>
  <c r="AH1365" i="18" s="1"/>
  <c r="AG1382" i="18"/>
  <c r="AH1382" i="18" s="1"/>
  <c r="AG1396" i="18"/>
  <c r="AH1396" i="18" s="1"/>
  <c r="AG1410" i="18"/>
  <c r="AH1410" i="18" s="1"/>
  <c r="AG1425" i="18"/>
  <c r="AH1425" i="18" s="1"/>
  <c r="AG1438" i="18"/>
  <c r="AH1438" i="18" s="1"/>
  <c r="AG1453" i="18"/>
  <c r="AH1453" i="18" s="1"/>
  <c r="AG1468" i="18"/>
  <c r="AH1468" i="18" s="1"/>
  <c r="AG1481" i="18"/>
  <c r="AH1481" i="18" s="1"/>
  <c r="AG1496" i="18"/>
  <c r="AH1496" i="18" s="1"/>
  <c r="AG1510" i="18"/>
  <c r="AH1510" i="18" s="1"/>
  <c r="AG1524" i="18"/>
  <c r="AH1524" i="18" s="1"/>
  <c r="AG1538" i="18"/>
  <c r="AH1538" i="18" s="1"/>
  <c r="AG1553" i="18"/>
  <c r="AH1553" i="18" s="1"/>
  <c r="AG1566" i="18"/>
  <c r="AH1566" i="18" s="1"/>
  <c r="AG1581" i="18"/>
  <c r="AH1581" i="18" s="1"/>
  <c r="AG1596" i="18"/>
  <c r="AH1596" i="18" s="1"/>
  <c r="AG1609" i="18"/>
  <c r="AH1609" i="18" s="1"/>
  <c r="AG1624" i="18"/>
  <c r="AH1624" i="18" s="1"/>
  <c r="AG1638" i="18"/>
  <c r="AH1638" i="18" s="1"/>
  <c r="AG1652" i="18"/>
  <c r="AH1652" i="18" s="1"/>
  <c r="AG1666" i="18"/>
  <c r="AH1666" i="18" s="1"/>
  <c r="AG1681" i="18"/>
  <c r="AH1681" i="18" s="1"/>
  <c r="AG1694" i="18"/>
  <c r="AH1694" i="18" s="1"/>
  <c r="AG1709" i="18"/>
  <c r="AH1709" i="18" s="1"/>
  <c r="AG1724" i="18"/>
  <c r="AH1724" i="18" s="1"/>
  <c r="AG1737" i="18"/>
  <c r="AH1737" i="18" s="1"/>
  <c r="AG1752" i="18"/>
  <c r="AH1752" i="18" s="1"/>
  <c r="AG1766" i="18"/>
  <c r="AH1766" i="18" s="1"/>
  <c r="AG1780" i="18"/>
  <c r="AH1780" i="18" s="1"/>
  <c r="AG1794" i="18"/>
  <c r="AH1794" i="18" s="1"/>
  <c r="AG1809" i="18"/>
  <c r="AH1809" i="18" s="1"/>
  <c r="AG1821" i="18"/>
  <c r="AH1821" i="18" s="1"/>
  <c r="AG1832" i="18"/>
  <c r="AH1832" i="18" s="1"/>
  <c r="AG1843" i="18"/>
  <c r="AH1843" i="18" s="1"/>
  <c r="AG1853" i="18"/>
  <c r="AH1853" i="18" s="1"/>
  <c r="AG1864" i="18"/>
  <c r="AH1864" i="18" s="1"/>
  <c r="AG1875" i="18"/>
  <c r="AH1875" i="18" s="1"/>
  <c r="AG1885" i="18"/>
  <c r="AH1885" i="18" s="1"/>
  <c r="AG1894" i="18"/>
  <c r="AH1894" i="18" s="1"/>
  <c r="AG1902" i="18"/>
  <c r="AH1902" i="18" s="1"/>
  <c r="AG1910" i="18"/>
  <c r="AH1910" i="18" s="1"/>
  <c r="AG1918" i="18"/>
  <c r="AH1918" i="18" s="1"/>
  <c r="AG1926" i="18"/>
  <c r="AH1926" i="18" s="1"/>
  <c r="AG1934" i="18"/>
  <c r="AH1934" i="18" s="1"/>
  <c r="AG1942" i="18"/>
  <c r="AH1942" i="18" s="1"/>
  <c r="AG1950" i="18"/>
  <c r="AH1950" i="18" s="1"/>
  <c r="AG1958" i="18"/>
  <c r="AH1958" i="18" s="1"/>
  <c r="AG1966" i="18"/>
  <c r="AH1966" i="18" s="1"/>
  <c r="AG1974" i="18"/>
  <c r="AH1974" i="18" s="1"/>
  <c r="AG1982" i="18"/>
  <c r="AH1982" i="18" s="1"/>
  <c r="AG1990" i="18"/>
  <c r="AH1990" i="18" s="1"/>
  <c r="AG1998" i="18"/>
  <c r="AH1998" i="18" s="1"/>
  <c r="AG2006" i="18"/>
  <c r="AH2006" i="18" s="1"/>
  <c r="AG2014" i="18"/>
  <c r="AH2014" i="18" s="1"/>
  <c r="AG2022" i="18"/>
  <c r="AH2022" i="18" s="1"/>
  <c r="AG2030" i="18"/>
  <c r="AH2030" i="18" s="1"/>
  <c r="AG2038" i="18"/>
  <c r="AH2038" i="18" s="1"/>
  <c r="AG2046" i="18"/>
  <c r="AH2046" i="18" s="1"/>
  <c r="AG2054" i="18"/>
  <c r="AH2054" i="18" s="1"/>
  <c r="AG2062" i="18"/>
  <c r="AH2062" i="18" s="1"/>
  <c r="AG2070" i="18"/>
  <c r="AH2070" i="18" s="1"/>
  <c r="AG2078" i="18"/>
  <c r="AH2078" i="18" s="1"/>
  <c r="AG2086" i="18"/>
  <c r="AH2086" i="18" s="1"/>
  <c r="AG2094" i="18"/>
  <c r="AH2094" i="18" s="1"/>
  <c r="AG2102" i="18"/>
  <c r="AH2102" i="18" s="1"/>
  <c r="AG2110" i="18"/>
  <c r="AH2110" i="18" s="1"/>
  <c r="AG2118" i="18"/>
  <c r="AH2118" i="18" s="1"/>
  <c r="AG2126" i="18"/>
  <c r="AH2126" i="18" s="1"/>
  <c r="AG333" i="18"/>
  <c r="AH333" i="18" s="1"/>
  <c r="AG632" i="18"/>
  <c r="AH632" i="18" s="1"/>
  <c r="AG734" i="18"/>
  <c r="AH734" i="18" s="1"/>
  <c r="AG796" i="18"/>
  <c r="AH796" i="18" s="1"/>
  <c r="AG862" i="18"/>
  <c r="AH862" i="18" s="1"/>
  <c r="AG920" i="18"/>
  <c r="AH920" i="18" s="1"/>
  <c r="AG974" i="18"/>
  <c r="AH974" i="18" s="1"/>
  <c r="AG1040" i="18"/>
  <c r="AH1040" i="18" s="1"/>
  <c r="AG1093" i="18"/>
  <c r="AH1093" i="18" s="1"/>
  <c r="AG1137" i="18"/>
  <c r="AH1137" i="18" s="1"/>
  <c r="AG1194" i="18"/>
  <c r="AH1194" i="18" s="1"/>
  <c r="AG1227" i="18"/>
  <c r="AH1227" i="18" s="1"/>
  <c r="AG1255" i="18"/>
  <c r="AH1255" i="18" s="1"/>
  <c r="AG1287" i="18"/>
  <c r="AH1287" i="18" s="1"/>
  <c r="AG1314" i="18"/>
  <c r="AH1314" i="18" s="1"/>
  <c r="AG1339" i="18"/>
  <c r="AH1339" i="18" s="1"/>
  <c r="AG1367" i="18"/>
  <c r="AH1367" i="18" s="1"/>
  <c r="AG1384" i="18"/>
  <c r="AH1384" i="18" s="1"/>
  <c r="AG1397" i="18"/>
  <c r="AH1397" i="18" s="1"/>
  <c r="AG1413" i="18"/>
  <c r="AH1413" i="18" s="1"/>
  <c r="AG1426" i="18"/>
  <c r="AH1426" i="18" s="1"/>
  <c r="AG1440" i="18"/>
  <c r="AH1440" i="18" s="1"/>
  <c r="AG1456" i="18"/>
  <c r="AH1456" i="18" s="1"/>
  <c r="AG1469" i="18"/>
  <c r="AH1469" i="18" s="1"/>
  <c r="AG1482" i="18"/>
  <c r="AH1482" i="18" s="1"/>
  <c r="AG1498" i="18"/>
  <c r="AH1498" i="18" s="1"/>
  <c r="AG1512" i="18"/>
  <c r="AH1512" i="18" s="1"/>
  <c r="AG1525" i="18"/>
  <c r="AH1525" i="18" s="1"/>
  <c r="AG1541" i="18"/>
  <c r="AH1541" i="18" s="1"/>
  <c r="AG1554" i="18"/>
  <c r="AH1554" i="18" s="1"/>
  <c r="AG1568" i="18"/>
  <c r="AH1568" i="18" s="1"/>
  <c r="AG1584" i="18"/>
  <c r="AH1584" i="18" s="1"/>
  <c r="AG1597" i="18"/>
  <c r="AH1597" i="18" s="1"/>
  <c r="AG1610" i="18"/>
  <c r="AH1610" i="18" s="1"/>
  <c r="AG1626" i="18"/>
  <c r="AH1626" i="18" s="1"/>
  <c r="AG1640" i="18"/>
  <c r="AH1640" i="18" s="1"/>
  <c r="AG1653" i="18"/>
  <c r="AH1653" i="18" s="1"/>
  <c r="AG1669" i="18"/>
  <c r="AH1669" i="18" s="1"/>
  <c r="AG1682" i="18"/>
  <c r="AH1682" i="18" s="1"/>
  <c r="AG1696" i="18"/>
  <c r="AH1696" i="18" s="1"/>
  <c r="AG1712" i="18"/>
  <c r="AH1712" i="18" s="1"/>
  <c r="AG1725" i="18"/>
  <c r="AH1725" i="18" s="1"/>
  <c r="AG1738" i="18"/>
  <c r="AH1738" i="18" s="1"/>
  <c r="AG1754" i="18"/>
  <c r="AH1754" i="18" s="1"/>
  <c r="AG1768" i="18"/>
  <c r="AH1768" i="18" s="1"/>
  <c r="AG1781" i="18"/>
  <c r="AH1781" i="18" s="1"/>
  <c r="AG1797" i="18"/>
  <c r="AH1797" i="18" s="1"/>
  <c r="AG1810" i="18"/>
  <c r="AH1810" i="18" s="1"/>
  <c r="AG1822" i="18"/>
  <c r="AH1822" i="18" s="1"/>
  <c r="AG417" i="18"/>
  <c r="AH417" i="18" s="1"/>
  <c r="AG639" i="18"/>
  <c r="AH639" i="18" s="1"/>
  <c r="AG743" i="18"/>
  <c r="AH743" i="18" s="1"/>
  <c r="AG806" i="18"/>
  <c r="AH806" i="18" s="1"/>
  <c r="AG870" i="18"/>
  <c r="AH870" i="18" s="1"/>
  <c r="AG924" i="18"/>
  <c r="AH924" i="18" s="1"/>
  <c r="AG988" i="18"/>
  <c r="AH988" i="18" s="1"/>
  <c r="AG1049" i="18"/>
  <c r="AH1049" i="18" s="1"/>
  <c r="AG1095" i="18"/>
  <c r="AH1095" i="18" s="1"/>
  <c r="AG1149" i="18"/>
  <c r="AH1149" i="18" s="1"/>
  <c r="AG1195" i="18"/>
  <c r="AH1195" i="18" s="1"/>
  <c r="AG1231" i="18"/>
  <c r="AH1231" i="18" s="1"/>
  <c r="AG1259" i="18"/>
  <c r="AH1259" i="18" s="1"/>
  <c r="AG1290" i="18"/>
  <c r="AH1290" i="18" s="1"/>
  <c r="AG1315" i="18"/>
  <c r="AH1315" i="18" s="1"/>
  <c r="AG1346" i="18"/>
  <c r="AH1346" i="18" s="1"/>
  <c r="AG1371" i="18"/>
  <c r="AH1371" i="18" s="1"/>
  <c r="AG1385" i="18"/>
  <c r="AH1385" i="18" s="1"/>
  <c r="AG1400" i="18"/>
  <c r="AH1400" i="18" s="1"/>
  <c r="AG1414" i="18"/>
  <c r="AH1414" i="18" s="1"/>
  <c r="AG1428" i="18"/>
  <c r="AH1428" i="18" s="1"/>
  <c r="AG1442" i="18"/>
  <c r="AH1442" i="18" s="1"/>
  <c r="AG1457" i="18"/>
  <c r="AH1457" i="18" s="1"/>
  <c r="AG1470" i="18"/>
  <c r="AH1470" i="18" s="1"/>
  <c r="AG1485" i="18"/>
  <c r="AH1485" i="18" s="1"/>
  <c r="AG1500" i="18"/>
  <c r="AH1500" i="18" s="1"/>
  <c r="AG1513" i="18"/>
  <c r="AH1513" i="18" s="1"/>
  <c r="AG1528" i="18"/>
  <c r="AH1528" i="18" s="1"/>
  <c r="AG1542" i="18"/>
  <c r="AH1542" i="18" s="1"/>
  <c r="AG1556" i="18"/>
  <c r="AH1556" i="18" s="1"/>
  <c r="AG1570" i="18"/>
  <c r="AH1570" i="18" s="1"/>
  <c r="AG1585" i="18"/>
  <c r="AH1585" i="18" s="1"/>
  <c r="AG1598" i="18"/>
  <c r="AH1598" i="18" s="1"/>
  <c r="AG1613" i="18"/>
  <c r="AH1613" i="18" s="1"/>
  <c r="AG1628" i="18"/>
  <c r="AH1628" i="18" s="1"/>
  <c r="AG1641" i="18"/>
  <c r="AH1641" i="18" s="1"/>
  <c r="AG1656" i="18"/>
  <c r="AH1656" i="18" s="1"/>
  <c r="AG1670" i="18"/>
  <c r="AH1670" i="18" s="1"/>
  <c r="AG1684" i="18"/>
  <c r="AH1684" i="18" s="1"/>
  <c r="AG1698" i="18"/>
  <c r="AH1698" i="18" s="1"/>
  <c r="AG1713" i="18"/>
  <c r="AH1713" i="18" s="1"/>
  <c r="AG1726" i="18"/>
  <c r="AH1726" i="18" s="1"/>
  <c r="AG1741" i="18"/>
  <c r="AH1741" i="18" s="1"/>
  <c r="AG1756" i="18"/>
  <c r="AH1756" i="18" s="1"/>
  <c r="AG1769" i="18"/>
  <c r="AH1769" i="18" s="1"/>
  <c r="AG1784" i="18"/>
  <c r="AH1784" i="18" s="1"/>
  <c r="AG1798" i="18"/>
  <c r="AH1798" i="18" s="1"/>
  <c r="AG1812" i="18"/>
  <c r="AH1812" i="18" s="1"/>
  <c r="AG1824" i="18"/>
  <c r="AH1824" i="18" s="1"/>
  <c r="AG1835" i="18"/>
  <c r="AH1835" i="18" s="1"/>
  <c r="AG1845" i="18"/>
  <c r="AH1845" i="18" s="1"/>
  <c r="AG1856" i="18"/>
  <c r="AH1856" i="18" s="1"/>
  <c r="AG1867" i="18"/>
  <c r="AH1867" i="18" s="1"/>
  <c r="AG1877" i="18"/>
  <c r="AH1877" i="18" s="1"/>
  <c r="AG1888" i="18"/>
  <c r="AH1888" i="18" s="1"/>
  <c r="AG1896" i="18"/>
  <c r="AH1896" i="18" s="1"/>
  <c r="AG1904" i="18"/>
  <c r="AH1904" i="18" s="1"/>
  <c r="AG1912" i="18"/>
  <c r="AH1912" i="18" s="1"/>
  <c r="AG1920" i="18"/>
  <c r="AH1920" i="18" s="1"/>
  <c r="AG1928" i="18"/>
  <c r="AH1928" i="18" s="1"/>
  <c r="AG1936" i="18"/>
  <c r="AH1936" i="18" s="1"/>
  <c r="AG1944" i="18"/>
  <c r="AH1944" i="18" s="1"/>
  <c r="AG1952" i="18"/>
  <c r="AH1952" i="18" s="1"/>
  <c r="AG1960" i="18"/>
  <c r="AH1960" i="18" s="1"/>
  <c r="AG1968" i="18"/>
  <c r="AH1968" i="18" s="1"/>
  <c r="AG1976" i="18"/>
  <c r="AH1976" i="18" s="1"/>
  <c r="AG1984" i="18"/>
  <c r="AH1984" i="18" s="1"/>
  <c r="AG1992" i="18"/>
  <c r="AH1992" i="18" s="1"/>
  <c r="AG2000" i="18"/>
  <c r="AH2000" i="18" s="1"/>
  <c r="AG2008" i="18"/>
  <c r="AH2008" i="18" s="1"/>
  <c r="AG2016" i="18"/>
  <c r="AH2016" i="18" s="1"/>
  <c r="AG2024" i="18"/>
  <c r="AH2024" i="18" s="1"/>
  <c r="AG2032" i="18"/>
  <c r="AH2032" i="18" s="1"/>
  <c r="AG2040" i="18"/>
  <c r="AH2040" i="18" s="1"/>
  <c r="AG2048" i="18"/>
  <c r="AH2048" i="18" s="1"/>
  <c r="AG2056" i="18"/>
  <c r="AH2056" i="18" s="1"/>
  <c r="AG2064" i="18"/>
  <c r="AH2064" i="18" s="1"/>
  <c r="AG2072" i="18"/>
  <c r="AH2072" i="18" s="1"/>
  <c r="AG2080" i="18"/>
  <c r="AH2080" i="18" s="1"/>
  <c r="AG2088" i="18"/>
  <c r="AH2088" i="18" s="1"/>
  <c r="AG2096" i="18"/>
  <c r="AH2096" i="18" s="1"/>
  <c r="AG2104" i="18"/>
  <c r="AH2104" i="18" s="1"/>
  <c r="AG2112" i="18"/>
  <c r="AH2112" i="18" s="1"/>
  <c r="AG2120" i="18"/>
  <c r="AH2120" i="18" s="1"/>
  <c r="AG2128" i="18"/>
  <c r="AH2128" i="18" s="1"/>
  <c r="AG439" i="18"/>
  <c r="AH439" i="18" s="1"/>
  <c r="AG671" i="18"/>
  <c r="AH671" i="18" s="1"/>
  <c r="AG748" i="18"/>
  <c r="AH748" i="18" s="1"/>
  <c r="AG820" i="18"/>
  <c r="AH820" i="18" s="1"/>
  <c r="AG871" i="18"/>
  <c r="AH871" i="18" s="1"/>
  <c r="AG934" i="18"/>
  <c r="AH934" i="18" s="1"/>
  <c r="AG999" i="18"/>
  <c r="AH999" i="18" s="1"/>
  <c r="AG1053" i="18"/>
  <c r="AH1053" i="18" s="1"/>
  <c r="AG1102" i="18"/>
  <c r="AH1102" i="18" s="1"/>
  <c r="AG1157" i="18"/>
  <c r="AH1157" i="18" s="1"/>
  <c r="AG1202" i="18"/>
  <c r="AH1202" i="18" s="1"/>
  <c r="AG1234" i="18"/>
  <c r="AH1234" i="18" s="1"/>
  <c r="AG1266" i="18"/>
  <c r="AH1266" i="18" s="1"/>
  <c r="AG1291" i="18"/>
  <c r="AH1291" i="18" s="1"/>
  <c r="AG1319" i="18"/>
  <c r="AH1319" i="18" s="1"/>
  <c r="AG1351" i="18"/>
  <c r="AH1351" i="18" s="1"/>
  <c r="AG1372" i="18"/>
  <c r="AH1372" i="18" s="1"/>
  <c r="AG1386" i="18"/>
  <c r="AH1386" i="18" s="1"/>
  <c r="AG1402" i="18"/>
  <c r="AH1402" i="18" s="1"/>
  <c r="AG1416" i="18"/>
  <c r="AH1416" i="18" s="1"/>
  <c r="AG1429" i="18"/>
  <c r="AH1429" i="18" s="1"/>
  <c r="AG1445" i="18"/>
  <c r="AH1445" i="18" s="1"/>
  <c r="AG1458" i="18"/>
  <c r="AH1458" i="18" s="1"/>
  <c r="AG1472" i="18"/>
  <c r="AH1472" i="18" s="1"/>
  <c r="AG1488" i="18"/>
  <c r="AH1488" i="18" s="1"/>
  <c r="AG1501" i="18"/>
  <c r="AH1501" i="18" s="1"/>
  <c r="AG1514" i="18"/>
  <c r="AH1514" i="18" s="1"/>
  <c r="AG1530" i="18"/>
  <c r="AH1530" i="18" s="1"/>
  <c r="AG1544" i="18"/>
  <c r="AH1544" i="18" s="1"/>
  <c r="AG1557" i="18"/>
  <c r="AH1557" i="18" s="1"/>
  <c r="AG1573" i="18"/>
  <c r="AH1573" i="18" s="1"/>
  <c r="AG1586" i="18"/>
  <c r="AH1586" i="18" s="1"/>
  <c r="AG1600" i="18"/>
  <c r="AH1600" i="18" s="1"/>
  <c r="AG1616" i="18"/>
  <c r="AH1616" i="18" s="1"/>
  <c r="AG1629" i="18"/>
  <c r="AH1629" i="18" s="1"/>
  <c r="AG1642" i="18"/>
  <c r="AH1642" i="18" s="1"/>
  <c r="AG1658" i="18"/>
  <c r="AH1658" i="18" s="1"/>
  <c r="AG1672" i="18"/>
  <c r="AH1672" i="18" s="1"/>
  <c r="AG1685" i="18"/>
  <c r="AH1685" i="18" s="1"/>
  <c r="AG1701" i="18"/>
  <c r="AH1701" i="18" s="1"/>
  <c r="AG1714" i="18"/>
  <c r="AH1714" i="18" s="1"/>
  <c r="AG1728" i="18"/>
  <c r="AH1728" i="18" s="1"/>
  <c r="AG1744" i="18"/>
  <c r="AH1744" i="18" s="1"/>
  <c r="AG1757" i="18"/>
  <c r="AH1757" i="18" s="1"/>
  <c r="AG1770" i="18"/>
  <c r="AH1770" i="18" s="1"/>
  <c r="AG1786" i="18"/>
  <c r="AH1786" i="18" s="1"/>
  <c r="AG1800" i="18"/>
  <c r="AH1800" i="18" s="1"/>
  <c r="AG1813" i="18"/>
  <c r="AH1813" i="18" s="1"/>
  <c r="AG1826" i="18"/>
  <c r="AH1826" i="18" s="1"/>
  <c r="AG1836" i="18"/>
  <c r="AH1836" i="18" s="1"/>
  <c r="AG1846" i="18"/>
  <c r="AH1846" i="18" s="1"/>
  <c r="AG1858" i="18"/>
  <c r="AH1858" i="18" s="1"/>
  <c r="AG1868" i="18"/>
  <c r="AH1868" i="18" s="1"/>
  <c r="AG1878" i="18"/>
  <c r="AH1878" i="18" s="1"/>
  <c r="AG1889" i="18"/>
  <c r="AH1889" i="18" s="1"/>
  <c r="AG1897" i="18"/>
  <c r="AH1897" i="18" s="1"/>
  <c r="AG1905" i="18"/>
  <c r="AH1905" i="18" s="1"/>
  <c r="AG1913" i="18"/>
  <c r="AH1913" i="18" s="1"/>
  <c r="AG1921" i="18"/>
  <c r="AH1921" i="18" s="1"/>
  <c r="AG1929" i="18"/>
  <c r="AH1929" i="18" s="1"/>
  <c r="AG1937" i="18"/>
  <c r="AH1937" i="18" s="1"/>
  <c r="AG1945" i="18"/>
  <c r="AH1945" i="18" s="1"/>
  <c r="AG1953" i="18"/>
  <c r="AH1953" i="18" s="1"/>
  <c r="AG1961" i="18"/>
  <c r="AH1961" i="18" s="1"/>
  <c r="AG1969" i="18"/>
  <c r="AH1969" i="18" s="1"/>
  <c r="AG1977" i="18"/>
  <c r="AH1977" i="18" s="1"/>
  <c r="AG1985" i="18"/>
  <c r="AH1985" i="18" s="1"/>
  <c r="AG1993" i="18"/>
  <c r="AH1993" i="18" s="1"/>
  <c r="AG2001" i="18"/>
  <c r="AH2001" i="18" s="1"/>
  <c r="AG2009" i="18"/>
  <c r="AH2009" i="18" s="1"/>
  <c r="AG2017" i="18"/>
  <c r="AH2017" i="18" s="1"/>
  <c r="AG2025" i="18"/>
  <c r="AH2025" i="18" s="1"/>
  <c r="AG2033" i="18"/>
  <c r="AH2033" i="18" s="1"/>
  <c r="AG2041" i="18"/>
  <c r="AH2041" i="18" s="1"/>
  <c r="AG2049" i="18"/>
  <c r="AH2049" i="18" s="1"/>
  <c r="AG2057" i="18"/>
  <c r="AH2057" i="18" s="1"/>
  <c r="AG2065" i="18"/>
  <c r="AH2065" i="18" s="1"/>
  <c r="AG2073" i="18"/>
  <c r="AH2073" i="18" s="1"/>
  <c r="AG2081" i="18"/>
  <c r="AH2081" i="18" s="1"/>
  <c r="AG2089" i="18"/>
  <c r="AH2089" i="18" s="1"/>
  <c r="AG2097" i="18"/>
  <c r="AH2097" i="18" s="1"/>
  <c r="AG2105" i="18"/>
  <c r="AH2105" i="18" s="1"/>
  <c r="AG2113" i="18"/>
  <c r="AH2113" i="18" s="1"/>
  <c r="AG2121" i="18"/>
  <c r="AH2121" i="18" s="1"/>
  <c r="AG481" i="18"/>
  <c r="AH481" i="18" s="1"/>
  <c r="AG677" i="18"/>
  <c r="AH677" i="18" s="1"/>
  <c r="AG759" i="18"/>
  <c r="AH759" i="18" s="1"/>
  <c r="AG821" i="18"/>
  <c r="AH821" i="18" s="1"/>
  <c r="AG884" i="18"/>
  <c r="AH884" i="18" s="1"/>
  <c r="AG940" i="18"/>
  <c r="AH940" i="18" s="1"/>
  <c r="AG1004" i="18"/>
  <c r="AH1004" i="18" s="1"/>
  <c r="AG1060" i="18"/>
  <c r="AH1060" i="18" s="1"/>
  <c r="AG1112" i="18"/>
  <c r="AH1112" i="18" s="1"/>
  <c r="AG1166" i="18"/>
  <c r="AH1166" i="18" s="1"/>
  <c r="AG1203" i="18"/>
  <c r="AH1203" i="18" s="1"/>
  <c r="AG1239" i="18"/>
  <c r="AH1239" i="18" s="1"/>
  <c r="AG1267" i="18"/>
  <c r="AH1267" i="18" s="1"/>
  <c r="AG1295" i="18"/>
  <c r="AH1295" i="18" s="1"/>
  <c r="AG1323" i="18"/>
  <c r="AH1323" i="18" s="1"/>
  <c r="AG1354" i="18"/>
  <c r="AH1354" i="18" s="1"/>
  <c r="AG1373" i="18"/>
  <c r="AH1373" i="18" s="1"/>
  <c r="AG1389" i="18"/>
  <c r="AH1389" i="18" s="1"/>
  <c r="AG1404" i="18"/>
  <c r="AH1404" i="18" s="1"/>
  <c r="AG1417" i="18"/>
  <c r="AH1417" i="18" s="1"/>
  <c r="AG1432" i="18"/>
  <c r="AH1432" i="18" s="1"/>
  <c r="AG1446" i="18"/>
  <c r="AH1446" i="18" s="1"/>
  <c r="AG1460" i="18"/>
  <c r="AH1460" i="18" s="1"/>
  <c r="AG1474" i="18"/>
  <c r="AH1474" i="18" s="1"/>
  <c r="AG1489" i="18"/>
  <c r="AH1489" i="18" s="1"/>
  <c r="AG1502" i="18"/>
  <c r="AH1502" i="18" s="1"/>
  <c r="AG1517" i="18"/>
  <c r="AH1517" i="18" s="1"/>
  <c r="AG1532" i="18"/>
  <c r="AH1532" i="18" s="1"/>
  <c r="AG1545" i="18"/>
  <c r="AH1545" i="18" s="1"/>
  <c r="AG1560" i="18"/>
  <c r="AH1560" i="18" s="1"/>
  <c r="AG1574" i="18"/>
  <c r="AH1574" i="18" s="1"/>
  <c r="AG1588" i="18"/>
  <c r="AH1588" i="18" s="1"/>
  <c r="AG1602" i="18"/>
  <c r="AH1602" i="18" s="1"/>
  <c r="AG1617" i="18"/>
  <c r="AH1617" i="18" s="1"/>
  <c r="AG1630" i="18"/>
  <c r="AH1630" i="18" s="1"/>
  <c r="AG1645" i="18"/>
  <c r="AH1645" i="18" s="1"/>
  <c r="AG1660" i="18"/>
  <c r="AH1660" i="18" s="1"/>
  <c r="AG1673" i="18"/>
  <c r="AH1673" i="18" s="1"/>
  <c r="AG1688" i="18"/>
  <c r="AH1688" i="18" s="1"/>
  <c r="AG1702" i="18"/>
  <c r="AH1702" i="18" s="1"/>
  <c r="AG1716" i="18"/>
  <c r="AH1716" i="18" s="1"/>
  <c r="AG1730" i="18"/>
  <c r="AH1730" i="18" s="1"/>
  <c r="AG1745" i="18"/>
  <c r="AH1745" i="18" s="1"/>
  <c r="AG1758" i="18"/>
  <c r="AH1758" i="18" s="1"/>
  <c r="AG1773" i="18"/>
  <c r="AH1773" i="18" s="1"/>
  <c r="AG1788" i="18"/>
  <c r="AH1788" i="18" s="1"/>
  <c r="AG1801" i="18"/>
  <c r="AH1801" i="18" s="1"/>
  <c r="AG1816" i="18"/>
  <c r="AH1816" i="18" s="1"/>
  <c r="AG1827" i="18"/>
  <c r="AH1827" i="18" s="1"/>
  <c r="AG1837" i="18"/>
  <c r="AH1837" i="18" s="1"/>
  <c r="AG1848" i="18"/>
  <c r="AH1848" i="18" s="1"/>
  <c r="AG1859" i="18"/>
  <c r="AH1859" i="18" s="1"/>
  <c r="AG1869" i="18"/>
  <c r="AH1869" i="18" s="1"/>
  <c r="AG1880" i="18"/>
  <c r="AH1880" i="18" s="1"/>
  <c r="AG1890" i="18"/>
  <c r="AH1890" i="18" s="1"/>
  <c r="AG1898" i="18"/>
  <c r="AH1898" i="18" s="1"/>
  <c r="AG1906" i="18"/>
  <c r="AH1906" i="18" s="1"/>
  <c r="AG1914" i="18"/>
  <c r="AH1914" i="18" s="1"/>
  <c r="AG1922" i="18"/>
  <c r="AH1922" i="18" s="1"/>
  <c r="AG1930" i="18"/>
  <c r="AH1930" i="18" s="1"/>
  <c r="AG1938" i="18"/>
  <c r="AH1938" i="18" s="1"/>
  <c r="AG1946" i="18"/>
  <c r="AH1946" i="18" s="1"/>
  <c r="AG1954" i="18"/>
  <c r="AH1954" i="18" s="1"/>
  <c r="AG1962" i="18"/>
  <c r="AH1962" i="18" s="1"/>
  <c r="AG1970" i="18"/>
  <c r="AH1970" i="18" s="1"/>
  <c r="AG1978" i="18"/>
  <c r="AH1978" i="18" s="1"/>
  <c r="AG1986" i="18"/>
  <c r="AH1986" i="18" s="1"/>
  <c r="AG1994" i="18"/>
  <c r="AH1994" i="18" s="1"/>
  <c r="AG2002" i="18"/>
  <c r="AH2002" i="18" s="1"/>
  <c r="AG2010" i="18"/>
  <c r="AH2010" i="18" s="1"/>
  <c r="AG2018" i="18"/>
  <c r="AH2018" i="18" s="1"/>
  <c r="AG2026" i="18"/>
  <c r="AH2026" i="18" s="1"/>
  <c r="AG2034" i="18"/>
  <c r="AH2034" i="18" s="1"/>
  <c r="AG2042" i="18"/>
  <c r="AH2042" i="18" s="1"/>
  <c r="AG2050" i="18"/>
  <c r="AH2050" i="18" s="1"/>
  <c r="AG2058" i="18"/>
  <c r="AH2058" i="18" s="1"/>
  <c r="AG2066" i="18"/>
  <c r="AH2066" i="18" s="1"/>
  <c r="AG2074" i="18"/>
  <c r="AH2074" i="18" s="1"/>
  <c r="AG2082" i="18"/>
  <c r="AH2082" i="18" s="1"/>
  <c r="AG2090" i="18"/>
  <c r="AH2090" i="18" s="1"/>
  <c r="AG2098" i="18"/>
  <c r="AH2098" i="18" s="1"/>
  <c r="AG2106" i="18"/>
  <c r="AH2106" i="18" s="1"/>
  <c r="AG2114" i="18"/>
  <c r="AH2114" i="18" s="1"/>
  <c r="AG2122" i="18"/>
  <c r="AH2122" i="18" s="1"/>
  <c r="AG1881" i="18"/>
  <c r="AH1881" i="18" s="1"/>
  <c r="AG1873" i="18"/>
  <c r="AH1873" i="18" s="1"/>
  <c r="AG1865" i="18"/>
  <c r="AH1865" i="18" s="1"/>
  <c r="AG1857" i="18"/>
  <c r="AH1857" i="18" s="1"/>
  <c r="AG1849" i="18"/>
  <c r="AH1849" i="18" s="1"/>
  <c r="AG1841" i="18"/>
  <c r="AH1841" i="18" s="1"/>
  <c r="AG1833" i="18"/>
  <c r="AH1833" i="18" s="1"/>
  <c r="AG1825" i="18"/>
  <c r="AH1825" i="18" s="1"/>
  <c r="AG1817" i="18"/>
  <c r="AH1817" i="18" s="1"/>
  <c r="AG1806" i="18"/>
  <c r="AH1806" i="18" s="1"/>
  <c r="AG1796" i="18"/>
  <c r="AH1796" i="18" s="1"/>
  <c r="AG1785" i="18"/>
  <c r="AH1785" i="18" s="1"/>
  <c r="AG1774" i="18"/>
  <c r="AH1774" i="18" s="1"/>
  <c r="AG1764" i="18"/>
  <c r="AH1764" i="18" s="1"/>
  <c r="AG1753" i="18"/>
  <c r="AH1753" i="18" s="1"/>
  <c r="AG1742" i="18"/>
  <c r="AH1742" i="18" s="1"/>
  <c r="AG1732" i="18"/>
  <c r="AH1732" i="18" s="1"/>
  <c r="AG1721" i="18"/>
  <c r="AH1721" i="18" s="1"/>
  <c r="AG1710" i="18"/>
  <c r="AH1710" i="18" s="1"/>
  <c r="AG1700" i="18"/>
  <c r="AH1700" i="18" s="1"/>
  <c r="AG1689" i="18"/>
  <c r="AH1689" i="18" s="1"/>
  <c r="AG1678" i="18"/>
  <c r="AH1678" i="18" s="1"/>
  <c r="AG1668" i="18"/>
  <c r="AH1668" i="18" s="1"/>
  <c r="AG1657" i="18"/>
  <c r="AH1657" i="18" s="1"/>
  <c r="AG1646" i="18"/>
  <c r="AH1646" i="18" s="1"/>
  <c r="AG1636" i="18"/>
  <c r="AH1636" i="18" s="1"/>
  <c r="AG1625" i="18"/>
  <c r="AH1625" i="18" s="1"/>
  <c r="AG1614" i="18"/>
  <c r="AH1614" i="18" s="1"/>
  <c r="AG1604" i="18"/>
  <c r="AH1604" i="18" s="1"/>
  <c r="AG1593" i="18"/>
  <c r="AH1593" i="18" s="1"/>
  <c r="AG1582" i="18"/>
  <c r="AH1582" i="18" s="1"/>
  <c r="AG1572" i="18"/>
  <c r="AH1572" i="18" s="1"/>
  <c r="AG1561" i="18"/>
  <c r="AH1561" i="18" s="1"/>
  <c r="AG1550" i="18"/>
  <c r="AH1550" i="18" s="1"/>
  <c r="AG1540" i="18"/>
  <c r="AH1540" i="18" s="1"/>
  <c r="AG1529" i="18"/>
  <c r="AH1529" i="18" s="1"/>
  <c r="AG1518" i="18"/>
  <c r="AH1518" i="18" s="1"/>
  <c r="AG1508" i="18"/>
  <c r="AH1508" i="18" s="1"/>
  <c r="AG1497" i="18"/>
  <c r="AH1497" i="18" s="1"/>
  <c r="AG1486" i="18"/>
  <c r="AH1486" i="18" s="1"/>
  <c r="AG1476" i="18"/>
  <c r="AH1476" i="18" s="1"/>
  <c r="AG1465" i="18"/>
  <c r="AH1465" i="18" s="1"/>
  <c r="AG1454" i="18"/>
  <c r="AH1454" i="18" s="1"/>
  <c r="AG1444" i="18"/>
  <c r="AH1444" i="18" s="1"/>
  <c r="AG1433" i="18"/>
  <c r="AH1433" i="18" s="1"/>
  <c r="AG1422" i="18"/>
  <c r="AH1422" i="18" s="1"/>
  <c r="AG1412" i="18"/>
  <c r="AH1412" i="18" s="1"/>
  <c r="AG1401" i="18"/>
  <c r="AH1401" i="18" s="1"/>
  <c r="AG1390" i="18"/>
  <c r="AH1390" i="18" s="1"/>
  <c r="AG1380" i="18"/>
  <c r="AH1380" i="18" s="1"/>
  <c r="AG1366" i="18"/>
  <c r="AH1366" i="18" s="1"/>
  <c r="AG1347" i="18"/>
  <c r="AH1347" i="18" s="1"/>
  <c r="AG1327" i="18"/>
  <c r="AH1327" i="18" s="1"/>
  <c r="AG1306" i="18"/>
  <c r="AH1306" i="18" s="1"/>
  <c r="AG1283" i="18"/>
  <c r="AH1283" i="18" s="1"/>
  <c r="AG1263" i="18"/>
  <c r="AH1263" i="18" s="1"/>
  <c r="AG1242" i="18"/>
  <c r="AH1242" i="18" s="1"/>
  <c r="AG1218" i="18"/>
  <c r="AH1218" i="18" s="1"/>
  <c r="AG1189" i="18"/>
  <c r="AH1189" i="18" s="1"/>
  <c r="AG1156" i="18"/>
  <c r="AH1156" i="18" s="1"/>
  <c r="AG1113" i="18"/>
  <c r="AH1113" i="18" s="1"/>
  <c r="AG1080" i="18"/>
  <c r="AH1080" i="18" s="1"/>
  <c r="AG1038" i="18"/>
  <c r="AH1038" i="18" s="1"/>
  <c r="AG990" i="18"/>
  <c r="AH990" i="18" s="1"/>
  <c r="AG949" i="18"/>
  <c r="AH949" i="18" s="1"/>
  <c r="AG901" i="18"/>
  <c r="AH901" i="18" s="1"/>
  <c r="AG856" i="18"/>
  <c r="AH856" i="18" s="1"/>
  <c r="AG812" i="18"/>
  <c r="AH812" i="18" s="1"/>
  <c r="AG767" i="18"/>
  <c r="AH767" i="18" s="1"/>
  <c r="AG716" i="18"/>
  <c r="AH716" i="18" s="1"/>
  <c r="AG623" i="18"/>
  <c r="AH623" i="18" s="1"/>
  <c r="AG421" i="18"/>
  <c r="AH421" i="18" s="1"/>
  <c r="AG1887" i="18"/>
  <c r="AH1887" i="18" s="1"/>
  <c r="AG1879" i="18"/>
  <c r="AH1879" i="18" s="1"/>
  <c r="AG1871" i="18"/>
  <c r="AH1871" i="18" s="1"/>
  <c r="AG1863" i="18"/>
  <c r="AH1863" i="18" s="1"/>
  <c r="AG1855" i="18"/>
  <c r="AH1855" i="18" s="1"/>
  <c r="AG1847" i="18"/>
  <c r="AH1847" i="18" s="1"/>
  <c r="AG1839" i="18"/>
  <c r="AH1839" i="18" s="1"/>
  <c r="AG1831" i="18"/>
  <c r="AH1831" i="18" s="1"/>
  <c r="AG1823" i="18"/>
  <c r="AH1823" i="18" s="1"/>
  <c r="AG1814" i="18"/>
  <c r="AH1814" i="18" s="1"/>
  <c r="AG1804" i="18"/>
  <c r="AH1804" i="18" s="1"/>
  <c r="AG1793" i="18"/>
  <c r="AH1793" i="18" s="1"/>
  <c r="AG1782" i="18"/>
  <c r="AH1782" i="18" s="1"/>
  <c r="AG1772" i="18"/>
  <c r="AH1772" i="18" s="1"/>
  <c r="AG1761" i="18"/>
  <c r="AH1761" i="18" s="1"/>
  <c r="AG1750" i="18"/>
  <c r="AH1750" i="18" s="1"/>
  <c r="AG1740" i="18"/>
  <c r="AH1740" i="18" s="1"/>
  <c r="AG1729" i="18"/>
  <c r="AH1729" i="18" s="1"/>
  <c r="AG1718" i="18"/>
  <c r="AH1718" i="18" s="1"/>
  <c r="AG1708" i="18"/>
  <c r="AH1708" i="18" s="1"/>
  <c r="AG1697" i="18"/>
  <c r="AH1697" i="18" s="1"/>
  <c r="AG1686" i="18"/>
  <c r="AH1686" i="18" s="1"/>
  <c r="AG1676" i="18"/>
  <c r="AH1676" i="18" s="1"/>
  <c r="AG1665" i="18"/>
  <c r="AH1665" i="18" s="1"/>
  <c r="AG1654" i="18"/>
  <c r="AH1654" i="18" s="1"/>
  <c r="AG1644" i="18"/>
  <c r="AH1644" i="18" s="1"/>
  <c r="AG1633" i="18"/>
  <c r="AH1633" i="18" s="1"/>
  <c r="AG1622" i="18"/>
  <c r="AH1622" i="18" s="1"/>
  <c r="AG1612" i="18"/>
  <c r="AH1612" i="18" s="1"/>
  <c r="AG1601" i="18"/>
  <c r="AH1601" i="18" s="1"/>
  <c r="AG1590" i="18"/>
  <c r="AH1590" i="18" s="1"/>
  <c r="AG1580" i="18"/>
  <c r="AH1580" i="18" s="1"/>
  <c r="AG1569" i="18"/>
  <c r="AH1569" i="18" s="1"/>
  <c r="AG1558" i="18"/>
  <c r="AH1558" i="18" s="1"/>
  <c r="AG1548" i="18"/>
  <c r="AH1548" i="18" s="1"/>
  <c r="AG1537" i="18"/>
  <c r="AH1537" i="18" s="1"/>
  <c r="AG1526" i="18"/>
  <c r="AH1526" i="18" s="1"/>
  <c r="AG1516" i="18"/>
  <c r="AH1516" i="18" s="1"/>
  <c r="AG1505" i="18"/>
  <c r="AH1505" i="18" s="1"/>
  <c r="AG1494" i="18"/>
  <c r="AH1494" i="18" s="1"/>
  <c r="AG1484" i="18"/>
  <c r="AH1484" i="18" s="1"/>
  <c r="AG1473" i="18"/>
  <c r="AH1473" i="18" s="1"/>
  <c r="AG1462" i="18"/>
  <c r="AH1462" i="18" s="1"/>
  <c r="AG1452" i="18"/>
  <c r="AH1452" i="18" s="1"/>
  <c r="AG1441" i="18"/>
  <c r="AH1441" i="18" s="1"/>
  <c r="AG1430" i="18"/>
  <c r="AH1430" i="18" s="1"/>
  <c r="AG1420" i="18"/>
  <c r="AH1420" i="18" s="1"/>
  <c r="AG1409" i="18"/>
  <c r="AH1409" i="18" s="1"/>
  <c r="AG1398" i="18"/>
  <c r="AH1398" i="18" s="1"/>
  <c r="AG1388" i="18"/>
  <c r="AH1388" i="18" s="1"/>
  <c r="AG1377" i="18"/>
  <c r="AH1377" i="18" s="1"/>
  <c r="AG1363" i="18"/>
  <c r="AH1363" i="18" s="1"/>
  <c r="AG1343" i="18"/>
  <c r="AH1343" i="18" s="1"/>
  <c r="AG1322" i="18"/>
  <c r="AH1322" i="18" s="1"/>
  <c r="AG1299" i="18"/>
  <c r="AH1299" i="18" s="1"/>
  <c r="AG1279" i="18"/>
  <c r="AH1279" i="18" s="1"/>
  <c r="AG1258" i="18"/>
  <c r="AH1258" i="18" s="1"/>
  <c r="AG1235" i="18"/>
  <c r="AH1235" i="18" s="1"/>
  <c r="AG1211" i="18"/>
  <c r="AH1211" i="18" s="1"/>
  <c r="AG1181" i="18"/>
  <c r="AH1181" i="18" s="1"/>
  <c r="AG1144" i="18"/>
  <c r="AH1144" i="18" s="1"/>
  <c r="AG1105" i="18"/>
  <c r="AH1105" i="18" s="1"/>
  <c r="AG1070" i="18"/>
  <c r="AH1070" i="18" s="1"/>
  <c r="AG1024" i="18"/>
  <c r="AH1024" i="18" s="1"/>
  <c r="AG984" i="18"/>
  <c r="AH984" i="18" s="1"/>
  <c r="AG935" i="18"/>
  <c r="AH935" i="18" s="1"/>
  <c r="AG887" i="18"/>
  <c r="AH887" i="18" s="1"/>
  <c r="AG846" i="18"/>
  <c r="AH846" i="18" s="1"/>
  <c r="AG798" i="18"/>
  <c r="AH798" i="18" s="1"/>
  <c r="AG756" i="18"/>
  <c r="AH756" i="18" s="1"/>
  <c r="AG700" i="18"/>
  <c r="AH700" i="18" s="1"/>
  <c r="AG584" i="18"/>
  <c r="AH584" i="18" s="1"/>
  <c r="AG29" i="18"/>
  <c r="AH29" i="18" s="1"/>
  <c r="AG197" i="18"/>
  <c r="AH197" i="18" s="1"/>
  <c r="AG469" i="18"/>
  <c r="AH469" i="18" s="1"/>
  <c r="AG600" i="18"/>
  <c r="AH600" i="18" s="1"/>
  <c r="AG693" i="18"/>
  <c r="AH693" i="18" s="1"/>
  <c r="AG742" i="18"/>
  <c r="AH742" i="18" s="1"/>
  <c r="AG773" i="18"/>
  <c r="AH773" i="18" s="1"/>
  <c r="AG807" i="18"/>
  <c r="AH807" i="18" s="1"/>
  <c r="AG845" i="18"/>
  <c r="AH845" i="18" s="1"/>
  <c r="AG876" i="18"/>
  <c r="AH876" i="18" s="1"/>
  <c r="AG910" i="18"/>
  <c r="AH910" i="18" s="1"/>
  <c r="AG948" i="18"/>
  <c r="AH948" i="18" s="1"/>
  <c r="AG976" i="18"/>
  <c r="AH976" i="18" s="1"/>
  <c r="AG1013" i="18"/>
  <c r="AH1013" i="18" s="1"/>
  <c r="AG1048" i="18"/>
  <c r="AH1048" i="18" s="1"/>
  <c r="AG1073" i="18"/>
  <c r="AH1073" i="18" s="1"/>
  <c r="AG1103" i="18"/>
  <c r="AH1103" i="18" s="1"/>
  <c r="AG1134" i="18"/>
  <c r="AH1134" i="18" s="1"/>
  <c r="AG1159" i="18"/>
  <c r="AH1159" i="18" s="1"/>
  <c r="AG1187" i="18"/>
  <c r="AH1187" i="18" s="1"/>
  <c r="AG1210" i="18"/>
  <c r="AH1210" i="18" s="1"/>
  <c r="AG1229" i="18"/>
  <c r="AH1229" i="18" s="1"/>
  <c r="AG1245" i="18"/>
  <c r="AH1245" i="18" s="1"/>
  <c r="AG1261" i="18"/>
  <c r="AH1261" i="18" s="1"/>
  <c r="AG1277" i="18"/>
  <c r="AH1277" i="18" s="1"/>
  <c r="AG1293" i="18"/>
  <c r="AH1293" i="18" s="1"/>
  <c r="AG1309" i="18"/>
  <c r="AH1309" i="18" s="1"/>
  <c r="AG1325" i="18"/>
  <c r="AH1325" i="18" s="1"/>
  <c r="AG1341" i="18"/>
  <c r="AH1341" i="18" s="1"/>
  <c r="AG1357" i="18"/>
  <c r="AH1357" i="18" s="1"/>
  <c r="AG1370" i="18"/>
  <c r="AH1370" i="18" s="1"/>
  <c r="AG1379" i="18"/>
  <c r="AH1379" i="18" s="1"/>
  <c r="AG1387" i="18"/>
  <c r="AH1387" i="18" s="1"/>
  <c r="AG1395" i="18"/>
  <c r="AH1395" i="18" s="1"/>
  <c r="AG1403" i="18"/>
  <c r="AH1403" i="18" s="1"/>
  <c r="AG1411" i="18"/>
  <c r="AH1411" i="18" s="1"/>
  <c r="AG1419" i="18"/>
  <c r="AH1419" i="18" s="1"/>
  <c r="AG1427" i="18"/>
  <c r="AH1427" i="18" s="1"/>
  <c r="AG1435" i="18"/>
  <c r="AH1435" i="18" s="1"/>
  <c r="AG1443" i="18"/>
  <c r="AH1443" i="18" s="1"/>
  <c r="AG1451" i="18"/>
  <c r="AH1451" i="18" s="1"/>
  <c r="AG1459" i="18"/>
  <c r="AH1459" i="18" s="1"/>
  <c r="AG1467" i="18"/>
  <c r="AH1467" i="18" s="1"/>
  <c r="AG1475" i="18"/>
  <c r="AH1475" i="18" s="1"/>
  <c r="AG1483" i="18"/>
  <c r="AH1483" i="18" s="1"/>
  <c r="AG1491" i="18"/>
  <c r="AH1491" i="18" s="1"/>
  <c r="AG1499" i="18"/>
  <c r="AH1499" i="18" s="1"/>
  <c r="AG1507" i="18"/>
  <c r="AH1507" i="18" s="1"/>
  <c r="AG1515" i="18"/>
  <c r="AH1515" i="18" s="1"/>
  <c r="AG1523" i="18"/>
  <c r="AH1523" i="18" s="1"/>
  <c r="AG1531" i="18"/>
  <c r="AH1531" i="18" s="1"/>
  <c r="AG1539" i="18"/>
  <c r="AH1539" i="18" s="1"/>
  <c r="AG1547" i="18"/>
  <c r="AH1547" i="18" s="1"/>
  <c r="AG1555" i="18"/>
  <c r="AH1555" i="18" s="1"/>
  <c r="AG1563" i="18"/>
  <c r="AH1563" i="18" s="1"/>
  <c r="AG1571" i="18"/>
  <c r="AH1571" i="18" s="1"/>
  <c r="AG1579" i="18"/>
  <c r="AH1579" i="18" s="1"/>
  <c r="AG1587" i="18"/>
  <c r="AH1587" i="18" s="1"/>
  <c r="AG1595" i="18"/>
  <c r="AH1595" i="18" s="1"/>
  <c r="AG1603" i="18"/>
  <c r="AH1603" i="18" s="1"/>
  <c r="AG1611" i="18"/>
  <c r="AH1611" i="18" s="1"/>
  <c r="AG1619" i="18"/>
  <c r="AH1619" i="18" s="1"/>
  <c r="AG1627" i="18"/>
  <c r="AH1627" i="18" s="1"/>
  <c r="AG1635" i="18"/>
  <c r="AH1635" i="18" s="1"/>
  <c r="AG1643" i="18"/>
  <c r="AH1643" i="18" s="1"/>
  <c r="AG1651" i="18"/>
  <c r="AH1651" i="18" s="1"/>
  <c r="AG1659" i="18"/>
  <c r="AH1659" i="18" s="1"/>
  <c r="AG1667" i="18"/>
  <c r="AH1667" i="18" s="1"/>
  <c r="AG1675" i="18"/>
  <c r="AH1675" i="18" s="1"/>
  <c r="AG1683" i="18"/>
  <c r="AH1683" i="18" s="1"/>
  <c r="AG1691" i="18"/>
  <c r="AH1691" i="18" s="1"/>
  <c r="AG1699" i="18"/>
  <c r="AH1699" i="18" s="1"/>
  <c r="AG1707" i="18"/>
  <c r="AH1707" i="18" s="1"/>
  <c r="AG1715" i="18"/>
  <c r="AH1715" i="18" s="1"/>
  <c r="AG1723" i="18"/>
  <c r="AH1723" i="18" s="1"/>
  <c r="AG1731" i="18"/>
  <c r="AH1731" i="18" s="1"/>
  <c r="AG1739" i="18"/>
  <c r="AH1739" i="18" s="1"/>
  <c r="AG1747" i="18"/>
  <c r="AH1747" i="18" s="1"/>
  <c r="AG1755" i="18"/>
  <c r="AH1755" i="18" s="1"/>
  <c r="AG1763" i="18"/>
  <c r="AH1763" i="18" s="1"/>
  <c r="AG1771" i="18"/>
  <c r="AH1771" i="18" s="1"/>
  <c r="AG1779" i="18"/>
  <c r="AH1779" i="18" s="1"/>
  <c r="AG1787" i="18"/>
  <c r="AH1787" i="18" s="1"/>
  <c r="AG1795" i="18"/>
  <c r="AH1795" i="18" s="1"/>
  <c r="AG1803" i="18"/>
  <c r="AH1803" i="18" s="1"/>
  <c r="AG1811" i="18"/>
  <c r="AH1811" i="18" s="1"/>
  <c r="AG377" i="18"/>
  <c r="AH377" i="18" s="1"/>
  <c r="AG533" i="18"/>
  <c r="AH533" i="18" s="1"/>
  <c r="AG665" i="18"/>
  <c r="AH665" i="18" s="1"/>
  <c r="AG719" i="18"/>
  <c r="AH719" i="18" s="1"/>
  <c r="AG757" i="18"/>
  <c r="AH757" i="18" s="1"/>
  <c r="AG792" i="18"/>
  <c r="AH792" i="18" s="1"/>
  <c r="AG823" i="18"/>
  <c r="AH823" i="18" s="1"/>
  <c r="AG860" i="18"/>
  <c r="AH860" i="18" s="1"/>
  <c r="AG895" i="18"/>
  <c r="AH895" i="18" s="1"/>
  <c r="AG926" i="18"/>
  <c r="AH926" i="18" s="1"/>
  <c r="AG960" i="18"/>
  <c r="AH960" i="18" s="1"/>
  <c r="AG998" i="18"/>
  <c r="AH998" i="18" s="1"/>
  <c r="AG1029" i="18"/>
  <c r="AH1029" i="18" s="1"/>
  <c r="AG1061" i="18"/>
  <c r="AH1061" i="18" s="1"/>
  <c r="AG1092" i="18"/>
  <c r="AH1092" i="18" s="1"/>
  <c r="AG1117" i="18"/>
  <c r="AH1117" i="18" s="1"/>
  <c r="AG1145" i="18"/>
  <c r="AH1145" i="18" s="1"/>
  <c r="AG1176" i="18"/>
  <c r="AH1176" i="18" s="1"/>
  <c r="AG1197" i="18"/>
  <c r="AH1197" i="18" s="1"/>
  <c r="AG1219" i="18"/>
  <c r="AH1219" i="18" s="1"/>
  <c r="AG1237" i="18"/>
  <c r="AH1237" i="18" s="1"/>
  <c r="AG1253" i="18"/>
  <c r="AH1253" i="18" s="1"/>
  <c r="AG1269" i="18"/>
  <c r="AH1269" i="18" s="1"/>
  <c r="AG1285" i="18"/>
  <c r="AH1285" i="18" s="1"/>
  <c r="AG1301" i="18"/>
  <c r="AH1301" i="18" s="1"/>
  <c r="AG1317" i="18"/>
  <c r="AH1317" i="18" s="1"/>
  <c r="AG1333" i="18"/>
  <c r="AH1333" i="18" s="1"/>
  <c r="AG1349" i="18"/>
  <c r="AH1349" i="18" s="1"/>
  <c r="AG1364" i="18"/>
  <c r="AH1364" i="18" s="1"/>
  <c r="AG1374" i="18"/>
  <c r="AH1374" i="18" s="1"/>
  <c r="AG1383" i="18"/>
  <c r="AH1383" i="18" s="1"/>
  <c r="AG1391" i="18"/>
  <c r="AH1391" i="18" s="1"/>
  <c r="AG1399" i="18"/>
  <c r="AH1399" i="18" s="1"/>
  <c r="AG1407" i="18"/>
  <c r="AH1407" i="18" s="1"/>
  <c r="AG1415" i="18"/>
  <c r="AH1415" i="18" s="1"/>
  <c r="AG1423" i="18"/>
  <c r="AH1423" i="18" s="1"/>
  <c r="AG1431" i="18"/>
  <c r="AH1431" i="18" s="1"/>
  <c r="AG1439" i="18"/>
  <c r="AH1439" i="18" s="1"/>
  <c r="AG1447" i="18"/>
  <c r="AH1447" i="18" s="1"/>
  <c r="AG1455" i="18"/>
  <c r="AH1455" i="18" s="1"/>
  <c r="AG1463" i="18"/>
  <c r="AH1463" i="18" s="1"/>
  <c r="AG1471" i="18"/>
  <c r="AH1471" i="18" s="1"/>
  <c r="AG1479" i="18"/>
  <c r="AH1479" i="18" s="1"/>
  <c r="AG1487" i="18"/>
  <c r="AH1487" i="18" s="1"/>
  <c r="AG1495" i="18"/>
  <c r="AH1495" i="18" s="1"/>
  <c r="AG1503" i="18"/>
  <c r="AH1503" i="18" s="1"/>
  <c r="AG1511" i="18"/>
  <c r="AH1511" i="18" s="1"/>
  <c r="AG1519" i="18"/>
  <c r="AH1519" i="18" s="1"/>
  <c r="AG1527" i="18"/>
  <c r="AH1527" i="18" s="1"/>
  <c r="AG1535" i="18"/>
  <c r="AH1535" i="18" s="1"/>
  <c r="AG1543" i="18"/>
  <c r="AH1543" i="18" s="1"/>
  <c r="AG1551" i="18"/>
  <c r="AH1551" i="18" s="1"/>
  <c r="AG1559" i="18"/>
  <c r="AH1559" i="18" s="1"/>
  <c r="AG1567" i="18"/>
  <c r="AH1567" i="18" s="1"/>
  <c r="AG1575" i="18"/>
  <c r="AH1575" i="18" s="1"/>
  <c r="AG1583" i="18"/>
  <c r="AH1583" i="18" s="1"/>
  <c r="AG1591" i="18"/>
  <c r="AH1591" i="18" s="1"/>
  <c r="AG1599" i="18"/>
  <c r="AH1599" i="18" s="1"/>
  <c r="AG1607" i="18"/>
  <c r="AH1607" i="18" s="1"/>
  <c r="AG1615" i="18"/>
  <c r="AH1615" i="18" s="1"/>
  <c r="AG1623" i="18"/>
  <c r="AH1623" i="18" s="1"/>
  <c r="AG1631" i="18"/>
  <c r="AH1631" i="18" s="1"/>
  <c r="AG1639" i="18"/>
  <c r="AH1639" i="18" s="1"/>
  <c r="AG1647" i="18"/>
  <c r="AH1647" i="18" s="1"/>
  <c r="AG1655" i="18"/>
  <c r="AH1655" i="18" s="1"/>
  <c r="AG1663" i="18"/>
  <c r="AH1663" i="18" s="1"/>
  <c r="AG1671" i="18"/>
  <c r="AH1671" i="18" s="1"/>
  <c r="AG1679" i="18"/>
  <c r="AH1679" i="18" s="1"/>
  <c r="AG1687" i="18"/>
  <c r="AH1687" i="18" s="1"/>
  <c r="AG1695" i="18"/>
  <c r="AH1695" i="18" s="1"/>
  <c r="AG1703" i="18"/>
  <c r="AH1703" i="18" s="1"/>
  <c r="AG1711" i="18"/>
  <c r="AH1711" i="18" s="1"/>
  <c r="AG1719" i="18"/>
  <c r="AH1719" i="18" s="1"/>
  <c r="AG1727" i="18"/>
  <c r="AH1727" i="18" s="1"/>
  <c r="AG1735" i="18"/>
  <c r="AH1735" i="18" s="1"/>
  <c r="AG1743" i="18"/>
  <c r="AH1743" i="18" s="1"/>
  <c r="AG1751" i="18"/>
  <c r="AH1751" i="18" s="1"/>
  <c r="AG1759" i="18"/>
  <c r="AH1759" i="18" s="1"/>
  <c r="AG1767" i="18"/>
  <c r="AH1767" i="18" s="1"/>
  <c r="AG1775" i="18"/>
  <c r="AH1775" i="18" s="1"/>
  <c r="AG1783" i="18"/>
  <c r="AH1783" i="18" s="1"/>
  <c r="AG1791" i="18"/>
  <c r="AH1791" i="18" s="1"/>
  <c r="AG1799" i="18"/>
  <c r="AH1799" i="18" s="1"/>
  <c r="AG1807" i="18"/>
  <c r="AH1807" i="18" s="1"/>
  <c r="AG1815" i="18"/>
  <c r="AH1815" i="18" s="1"/>
  <c r="AG1369" i="18"/>
  <c r="AH1369" i="18" s="1"/>
  <c r="AG1361" i="18"/>
  <c r="AH1361" i="18" s="1"/>
  <c r="AG1353" i="18"/>
  <c r="AH1353" i="18" s="1"/>
  <c r="AG1345" i="18"/>
  <c r="AH1345" i="18" s="1"/>
  <c r="AG1337" i="18"/>
  <c r="AH1337" i="18" s="1"/>
  <c r="AG1329" i="18"/>
  <c r="AH1329" i="18" s="1"/>
  <c r="AG1321" i="18"/>
  <c r="AH1321" i="18" s="1"/>
  <c r="AG1313" i="18"/>
  <c r="AH1313" i="18" s="1"/>
  <c r="AG1305" i="18"/>
  <c r="AH1305" i="18" s="1"/>
  <c r="AG1297" i="18"/>
  <c r="AH1297" i="18" s="1"/>
  <c r="AG1289" i="18"/>
  <c r="AH1289" i="18" s="1"/>
  <c r="AG1281" i="18"/>
  <c r="AH1281" i="18" s="1"/>
  <c r="AG1273" i="18"/>
  <c r="AH1273" i="18" s="1"/>
  <c r="AG1265" i="18"/>
  <c r="AH1265" i="18" s="1"/>
  <c r="AG1257" i="18"/>
  <c r="AH1257" i="18" s="1"/>
  <c r="AG1249" i="18"/>
  <c r="AH1249" i="18" s="1"/>
  <c r="AG1241" i="18"/>
  <c r="AH1241" i="18" s="1"/>
  <c r="AG1233" i="18"/>
  <c r="AH1233" i="18" s="1"/>
  <c r="AG1225" i="18"/>
  <c r="AH1225" i="18" s="1"/>
  <c r="AG1217" i="18"/>
  <c r="AH1217" i="18" s="1"/>
  <c r="AG1209" i="18"/>
  <c r="AH1209" i="18" s="1"/>
  <c r="AG1201" i="18"/>
  <c r="AH1201" i="18" s="1"/>
  <c r="AG1193" i="18"/>
  <c r="AH1193" i="18" s="1"/>
  <c r="AG1185" i="18"/>
  <c r="AH1185" i="18" s="1"/>
  <c r="AG1175" i="18"/>
  <c r="AH1175" i="18" s="1"/>
  <c r="AG1165" i="18"/>
  <c r="AH1165" i="18" s="1"/>
  <c r="AG1153" i="18"/>
  <c r="AH1153" i="18" s="1"/>
  <c r="AG1143" i="18"/>
  <c r="AH1143" i="18" s="1"/>
  <c r="AG1133" i="18"/>
  <c r="AH1133" i="18" s="1"/>
  <c r="AG1121" i="18"/>
  <c r="AH1121" i="18" s="1"/>
  <c r="AG1111" i="18"/>
  <c r="AH1111" i="18" s="1"/>
  <c r="AG1101" i="18"/>
  <c r="AH1101" i="18" s="1"/>
  <c r="AG1089" i="18"/>
  <c r="AH1089" i="18" s="1"/>
  <c r="AG1079" i="18"/>
  <c r="AH1079" i="18" s="1"/>
  <c r="AG1069" i="18"/>
  <c r="AH1069" i="18" s="1"/>
  <c r="AG1057" i="18"/>
  <c r="AH1057" i="18" s="1"/>
  <c r="AG1047" i="18"/>
  <c r="AH1047" i="18" s="1"/>
  <c r="AG1036" i="18"/>
  <c r="AH1036" i="18" s="1"/>
  <c r="AG1022" i="18"/>
  <c r="AH1022" i="18" s="1"/>
  <c r="AG1008" i="18"/>
  <c r="AH1008" i="18" s="1"/>
  <c r="AG997" i="18"/>
  <c r="AH997" i="18" s="1"/>
  <c r="AG983" i="18"/>
  <c r="AH983" i="18" s="1"/>
  <c r="AG972" i="18"/>
  <c r="AH972" i="18" s="1"/>
  <c r="AG958" i="18"/>
  <c r="AH958" i="18" s="1"/>
  <c r="AG944" i="18"/>
  <c r="AH944" i="18" s="1"/>
  <c r="AG933" i="18"/>
  <c r="AH933" i="18" s="1"/>
  <c r="AG919" i="18"/>
  <c r="AH919" i="18" s="1"/>
  <c r="AG908" i="18"/>
  <c r="AH908" i="18" s="1"/>
  <c r="AG894" i="18"/>
  <c r="AH894" i="18" s="1"/>
  <c r="AG880" i="18"/>
  <c r="AH880" i="18" s="1"/>
  <c r="AG869" i="18"/>
  <c r="AH869" i="18" s="1"/>
  <c r="AG855" i="18"/>
  <c r="AH855" i="18" s="1"/>
  <c r="AG844" i="18"/>
  <c r="AH844" i="18" s="1"/>
  <c r="AG830" i="18"/>
  <c r="AH830" i="18" s="1"/>
  <c r="AG816" i="18"/>
  <c r="AH816" i="18" s="1"/>
  <c r="AG805" i="18"/>
  <c r="AH805" i="18" s="1"/>
  <c r="AG791" i="18"/>
  <c r="AH791" i="18" s="1"/>
  <c r="AG780" i="18"/>
  <c r="AH780" i="18" s="1"/>
  <c r="AG766" i="18"/>
  <c r="AH766" i="18" s="1"/>
  <c r="AG752" i="18"/>
  <c r="AH752" i="18" s="1"/>
  <c r="AG741" i="18"/>
  <c r="AH741" i="18" s="1"/>
  <c r="AG727" i="18"/>
  <c r="AH727" i="18" s="1"/>
  <c r="AG709" i="18"/>
  <c r="AH709" i="18" s="1"/>
  <c r="AG687" i="18"/>
  <c r="AH687" i="18" s="1"/>
  <c r="AG664" i="18"/>
  <c r="AH664" i="18" s="1"/>
  <c r="AG617" i="18"/>
  <c r="AH617" i="18" s="1"/>
  <c r="AG575" i="18"/>
  <c r="AH575" i="18" s="1"/>
  <c r="AG525" i="18"/>
  <c r="AH525" i="18" s="1"/>
  <c r="AG463" i="18"/>
  <c r="AH463" i="18" s="1"/>
  <c r="AG405" i="18"/>
  <c r="AH405" i="18" s="1"/>
  <c r="AG325" i="18"/>
  <c r="AH325" i="18" s="1"/>
  <c r="AG141" i="18"/>
  <c r="AH141" i="18" s="1"/>
  <c r="AG1376" i="18"/>
  <c r="AH1376" i="18" s="1"/>
  <c r="AG1368" i="18"/>
  <c r="AH1368" i="18" s="1"/>
  <c r="AG1360" i="18"/>
  <c r="AH1360" i="18" s="1"/>
  <c r="AG1352" i="18"/>
  <c r="AH1352" i="18" s="1"/>
  <c r="AG1344" i="18"/>
  <c r="AH1344" i="18" s="1"/>
  <c r="AG1336" i="18"/>
  <c r="AH1336" i="18" s="1"/>
  <c r="AG1328" i="18"/>
  <c r="AH1328" i="18" s="1"/>
  <c r="AG1320" i="18"/>
  <c r="AH1320" i="18" s="1"/>
  <c r="AG1312" i="18"/>
  <c r="AH1312" i="18" s="1"/>
  <c r="AG1304" i="18"/>
  <c r="AH1304" i="18" s="1"/>
  <c r="AG1296" i="18"/>
  <c r="AH1296" i="18" s="1"/>
  <c r="AG1288" i="18"/>
  <c r="AH1288" i="18" s="1"/>
  <c r="AG1280" i="18"/>
  <c r="AH1280" i="18" s="1"/>
  <c r="AG1272" i="18"/>
  <c r="AH1272" i="18" s="1"/>
  <c r="AG1264" i="18"/>
  <c r="AH1264" i="18" s="1"/>
  <c r="AG1256" i="18"/>
  <c r="AH1256" i="18" s="1"/>
  <c r="AG1248" i="18"/>
  <c r="AH1248" i="18" s="1"/>
  <c r="AG1240" i="18"/>
  <c r="AH1240" i="18" s="1"/>
  <c r="AG1232" i="18"/>
  <c r="AH1232" i="18" s="1"/>
  <c r="AG1224" i="18"/>
  <c r="AH1224" i="18" s="1"/>
  <c r="AG1216" i="18"/>
  <c r="AH1216" i="18" s="1"/>
  <c r="AG1208" i="18"/>
  <c r="AH1208" i="18" s="1"/>
  <c r="AG1200" i="18"/>
  <c r="AH1200" i="18" s="1"/>
  <c r="AG1192" i="18"/>
  <c r="AH1192" i="18" s="1"/>
  <c r="AG1184" i="18"/>
  <c r="AH1184" i="18" s="1"/>
  <c r="AG1174" i="18"/>
  <c r="AH1174" i="18" s="1"/>
  <c r="AG1164" i="18"/>
  <c r="AH1164" i="18" s="1"/>
  <c r="AG1152" i="18"/>
  <c r="AH1152" i="18" s="1"/>
  <c r="AG1142" i="18"/>
  <c r="AH1142" i="18" s="1"/>
  <c r="AG1132" i="18"/>
  <c r="AH1132" i="18" s="1"/>
  <c r="AG1120" i="18"/>
  <c r="AH1120" i="18" s="1"/>
  <c r="AG1110" i="18"/>
  <c r="AH1110" i="18" s="1"/>
  <c r="AG1100" i="18"/>
  <c r="AH1100" i="18" s="1"/>
  <c r="AG1088" i="18"/>
  <c r="AH1088" i="18" s="1"/>
  <c r="AG1078" i="18"/>
  <c r="AH1078" i="18" s="1"/>
  <c r="AG1068" i="18"/>
  <c r="AH1068" i="18" s="1"/>
  <c r="AG1056" i="18"/>
  <c r="AH1056" i="18" s="1"/>
  <c r="AG1046" i="18"/>
  <c r="AH1046" i="18" s="1"/>
  <c r="AG1032" i="18"/>
  <c r="AH1032" i="18" s="1"/>
  <c r="AG1021" i="18"/>
  <c r="AH1021" i="18" s="1"/>
  <c r="AG1007" i="18"/>
  <c r="AH1007" i="18" s="1"/>
  <c r="AG996" i="18"/>
  <c r="AH996" i="18" s="1"/>
  <c r="AG982" i="18"/>
  <c r="AH982" i="18" s="1"/>
  <c r="AG968" i="18"/>
  <c r="AH968" i="18" s="1"/>
  <c r="AG957" i="18"/>
  <c r="AH957" i="18" s="1"/>
  <c r="AG943" i="18"/>
  <c r="AH943" i="18" s="1"/>
  <c r="AG932" i="18"/>
  <c r="AH932" i="18" s="1"/>
  <c r="AG918" i="18"/>
  <c r="AH918" i="18" s="1"/>
  <c r="AG904" i="18"/>
  <c r="AH904" i="18" s="1"/>
  <c r="AG893" i="18"/>
  <c r="AH893" i="18" s="1"/>
  <c r="AG879" i="18"/>
  <c r="AH879" i="18" s="1"/>
  <c r="AG868" i="18"/>
  <c r="AH868" i="18" s="1"/>
  <c r="AG854" i="18"/>
  <c r="AH854" i="18" s="1"/>
  <c r="AG840" i="18"/>
  <c r="AH840" i="18" s="1"/>
  <c r="AG829" i="18"/>
  <c r="AH829" i="18" s="1"/>
  <c r="AG815" i="18"/>
  <c r="AH815" i="18" s="1"/>
  <c r="AG804" i="18"/>
  <c r="AH804" i="18" s="1"/>
  <c r="AG790" i="18"/>
  <c r="AH790" i="18" s="1"/>
  <c r="AG776" i="18"/>
  <c r="AH776" i="18" s="1"/>
  <c r="AG765" i="18"/>
  <c r="AH765" i="18" s="1"/>
  <c r="AG751" i="18"/>
  <c r="AH751" i="18" s="1"/>
  <c r="AG740" i="18"/>
  <c r="AH740" i="18" s="1"/>
  <c r="AG726" i="18"/>
  <c r="AH726" i="18" s="1"/>
  <c r="AG708" i="18"/>
  <c r="AH708" i="18" s="1"/>
  <c r="AG685" i="18"/>
  <c r="AH685" i="18" s="1"/>
  <c r="AG655" i="18"/>
  <c r="AH655" i="18" s="1"/>
  <c r="AG616" i="18"/>
  <c r="AH616" i="18" s="1"/>
  <c r="AG569" i="18"/>
  <c r="AH569" i="18" s="1"/>
  <c r="AG511" i="18"/>
  <c r="AH511" i="18" s="1"/>
  <c r="AG461" i="18"/>
  <c r="AH461" i="18" s="1"/>
  <c r="AG399" i="18"/>
  <c r="AH399" i="18" s="1"/>
  <c r="AG285" i="18"/>
  <c r="AH285" i="18" s="1"/>
  <c r="AG133" i="18"/>
  <c r="AH133" i="18" s="1"/>
  <c r="AG1223" i="18"/>
  <c r="AH1223" i="18" s="1"/>
  <c r="AG1215" i="18"/>
  <c r="AH1215" i="18" s="1"/>
  <c r="AG1207" i="18"/>
  <c r="AH1207" i="18" s="1"/>
  <c r="AG1199" i="18"/>
  <c r="AH1199" i="18" s="1"/>
  <c r="AG1191" i="18"/>
  <c r="AH1191" i="18" s="1"/>
  <c r="AG1183" i="18"/>
  <c r="AH1183" i="18" s="1"/>
  <c r="AG1173" i="18"/>
  <c r="AH1173" i="18" s="1"/>
  <c r="AG1161" i="18"/>
  <c r="AH1161" i="18" s="1"/>
  <c r="AG1151" i="18"/>
  <c r="AH1151" i="18" s="1"/>
  <c r="AG1141" i="18"/>
  <c r="AH1141" i="18" s="1"/>
  <c r="AG1129" i="18"/>
  <c r="AH1129" i="18" s="1"/>
  <c r="AG1119" i="18"/>
  <c r="AH1119" i="18" s="1"/>
  <c r="AG1109" i="18"/>
  <c r="AH1109" i="18" s="1"/>
  <c r="AG1097" i="18"/>
  <c r="AH1097" i="18" s="1"/>
  <c r="AG1087" i="18"/>
  <c r="AH1087" i="18" s="1"/>
  <c r="AG1077" i="18"/>
  <c r="AH1077" i="18" s="1"/>
  <c r="AG1065" i="18"/>
  <c r="AH1065" i="18" s="1"/>
  <c r="AG1055" i="18"/>
  <c r="AH1055" i="18" s="1"/>
  <c r="AG1045" i="18"/>
  <c r="AH1045" i="18" s="1"/>
  <c r="AG1031" i="18"/>
  <c r="AH1031" i="18" s="1"/>
  <c r="AG1020" i="18"/>
  <c r="AH1020" i="18" s="1"/>
  <c r="AG1006" i="18"/>
  <c r="AH1006" i="18" s="1"/>
  <c r="AG992" i="18"/>
  <c r="AH992" i="18" s="1"/>
  <c r="AG981" i="18"/>
  <c r="AH981" i="18" s="1"/>
  <c r="AG967" i="18"/>
  <c r="AH967" i="18" s="1"/>
  <c r="AG956" i="18"/>
  <c r="AH956" i="18" s="1"/>
  <c r="AG942" i="18"/>
  <c r="AH942" i="18" s="1"/>
  <c r="AG928" i="18"/>
  <c r="AH928" i="18" s="1"/>
  <c r="AG917" i="18"/>
  <c r="AH917" i="18" s="1"/>
  <c r="AG903" i="18"/>
  <c r="AH903" i="18" s="1"/>
  <c r="AG892" i="18"/>
  <c r="AH892" i="18" s="1"/>
  <c r="AG878" i="18"/>
  <c r="AH878" i="18" s="1"/>
  <c r="AG864" i="18"/>
  <c r="AH864" i="18" s="1"/>
  <c r="AG853" i="18"/>
  <c r="AH853" i="18" s="1"/>
  <c r="AG839" i="18"/>
  <c r="AH839" i="18" s="1"/>
  <c r="AG828" i="18"/>
  <c r="AH828" i="18" s="1"/>
  <c r="AG814" i="18"/>
  <c r="AH814" i="18" s="1"/>
  <c r="AG800" i="18"/>
  <c r="AH800" i="18" s="1"/>
  <c r="AG789" i="18"/>
  <c r="AH789" i="18" s="1"/>
  <c r="AG775" i="18"/>
  <c r="AH775" i="18" s="1"/>
  <c r="AG764" i="18"/>
  <c r="AH764" i="18" s="1"/>
  <c r="AG750" i="18"/>
  <c r="AH750" i="18" s="1"/>
  <c r="AG736" i="18"/>
  <c r="AH736" i="18" s="1"/>
  <c r="AG725" i="18"/>
  <c r="AH725" i="18" s="1"/>
  <c r="AG703" i="18"/>
  <c r="AH703" i="18" s="1"/>
  <c r="AG684" i="18"/>
  <c r="AH684" i="18" s="1"/>
  <c r="AG649" i="18"/>
  <c r="AH649" i="18" s="1"/>
  <c r="AG607" i="18"/>
  <c r="AH607" i="18" s="1"/>
  <c r="AG567" i="18"/>
  <c r="AH567" i="18" s="1"/>
  <c r="AG505" i="18"/>
  <c r="AH505" i="18" s="1"/>
  <c r="AG447" i="18"/>
  <c r="AH447" i="18" s="1"/>
  <c r="AG397" i="18"/>
  <c r="AH397" i="18" s="1"/>
  <c r="AG269" i="18"/>
  <c r="AH269" i="18" s="1"/>
  <c r="AG93" i="18"/>
  <c r="AH93" i="18" s="1"/>
  <c r="AG1358" i="18"/>
  <c r="AH1358" i="18" s="1"/>
  <c r="AG1350" i="18"/>
  <c r="AH1350" i="18" s="1"/>
  <c r="AG1342" i="18"/>
  <c r="AH1342" i="18" s="1"/>
  <c r="AG1334" i="18"/>
  <c r="AH1334" i="18" s="1"/>
  <c r="AG1326" i="18"/>
  <c r="AH1326" i="18" s="1"/>
  <c r="AG1318" i="18"/>
  <c r="AH1318" i="18" s="1"/>
  <c r="AG1310" i="18"/>
  <c r="AH1310" i="18" s="1"/>
  <c r="AG1302" i="18"/>
  <c r="AH1302" i="18" s="1"/>
  <c r="AG1294" i="18"/>
  <c r="AH1294" i="18" s="1"/>
  <c r="AG1286" i="18"/>
  <c r="AH1286" i="18" s="1"/>
  <c r="AG1278" i="18"/>
  <c r="AH1278" i="18" s="1"/>
  <c r="AG1270" i="18"/>
  <c r="AH1270" i="18" s="1"/>
  <c r="AG1262" i="18"/>
  <c r="AH1262" i="18" s="1"/>
  <c r="AG1254" i="18"/>
  <c r="AH1254" i="18" s="1"/>
  <c r="AG1246" i="18"/>
  <c r="AH1246" i="18" s="1"/>
  <c r="AG1238" i="18"/>
  <c r="AH1238" i="18" s="1"/>
  <c r="AG1230" i="18"/>
  <c r="AH1230" i="18" s="1"/>
  <c r="AG1222" i="18"/>
  <c r="AH1222" i="18" s="1"/>
  <c r="AG1214" i="18"/>
  <c r="AH1214" i="18" s="1"/>
  <c r="AG1206" i="18"/>
  <c r="AH1206" i="18" s="1"/>
  <c r="AG1198" i="18"/>
  <c r="AH1198" i="18" s="1"/>
  <c r="AG1190" i="18"/>
  <c r="AH1190" i="18" s="1"/>
  <c r="AG1182" i="18"/>
  <c r="AH1182" i="18" s="1"/>
  <c r="AG1172" i="18"/>
  <c r="AH1172" i="18" s="1"/>
  <c r="AG1160" i="18"/>
  <c r="AH1160" i="18" s="1"/>
  <c r="AG1150" i="18"/>
  <c r="AH1150" i="18" s="1"/>
  <c r="AG1140" i="18"/>
  <c r="AH1140" i="18" s="1"/>
  <c r="AG1128" i="18"/>
  <c r="AH1128" i="18" s="1"/>
  <c r="AG1118" i="18"/>
  <c r="AH1118" i="18" s="1"/>
  <c r="AG1108" i="18"/>
  <c r="AH1108" i="18" s="1"/>
  <c r="AG1096" i="18"/>
  <c r="AH1096" i="18" s="1"/>
  <c r="AG1086" i="18"/>
  <c r="AH1086" i="18" s="1"/>
  <c r="AG1076" i="18"/>
  <c r="AH1076" i="18" s="1"/>
  <c r="AG1064" i="18"/>
  <c r="AH1064" i="18" s="1"/>
  <c r="AG1054" i="18"/>
  <c r="AH1054" i="18" s="1"/>
  <c r="AG1044" i="18"/>
  <c r="AH1044" i="18" s="1"/>
  <c r="AG1030" i="18"/>
  <c r="AH1030" i="18" s="1"/>
  <c r="AG1016" i="18"/>
  <c r="AH1016" i="18" s="1"/>
  <c r="AG1005" i="18"/>
  <c r="AH1005" i="18" s="1"/>
  <c r="AG991" i="18"/>
  <c r="AH991" i="18" s="1"/>
  <c r="AG980" i="18"/>
  <c r="AH980" i="18" s="1"/>
  <c r="AG966" i="18"/>
  <c r="AH966" i="18" s="1"/>
  <c r="AG952" i="18"/>
  <c r="AH952" i="18" s="1"/>
  <c r="AG941" i="18"/>
  <c r="AH941" i="18" s="1"/>
  <c r="AG927" i="18"/>
  <c r="AH927" i="18" s="1"/>
  <c r="AG916" i="18"/>
  <c r="AH916" i="18" s="1"/>
  <c r="AG902" i="18"/>
  <c r="AH902" i="18" s="1"/>
  <c r="AG888" i="18"/>
  <c r="AH888" i="18" s="1"/>
  <c r="AG877" i="18"/>
  <c r="AH877" i="18" s="1"/>
  <c r="AG863" i="18"/>
  <c r="AH863" i="18" s="1"/>
  <c r="AG852" i="18"/>
  <c r="AH852" i="18" s="1"/>
  <c r="AG838" i="18"/>
  <c r="AH838" i="18" s="1"/>
  <c r="AG824" i="18"/>
  <c r="AH824" i="18" s="1"/>
  <c r="AG813" i="18"/>
  <c r="AH813" i="18" s="1"/>
  <c r="AG799" i="18"/>
  <c r="AH799" i="18" s="1"/>
  <c r="AG788" i="18"/>
  <c r="AH788" i="18" s="1"/>
  <c r="AG774" i="18"/>
  <c r="AH774" i="18" s="1"/>
  <c r="AG760" i="18"/>
  <c r="AH760" i="18" s="1"/>
  <c r="AG749" i="18"/>
  <c r="AH749" i="18" s="1"/>
  <c r="AG735" i="18"/>
  <c r="AH735" i="18" s="1"/>
  <c r="AG724" i="18"/>
  <c r="AH724" i="18" s="1"/>
  <c r="AG701" i="18"/>
  <c r="AH701" i="18" s="1"/>
  <c r="AG679" i="18"/>
  <c r="AH679" i="18" s="1"/>
  <c r="AG648" i="18"/>
  <c r="AH648" i="18" s="1"/>
  <c r="AG601" i="18"/>
  <c r="AH601" i="18" s="1"/>
  <c r="AG553" i="18"/>
  <c r="AH553" i="18" s="1"/>
  <c r="AG503" i="18"/>
  <c r="AH503" i="18" s="1"/>
  <c r="AG441" i="18"/>
  <c r="AH441" i="18" s="1"/>
  <c r="AG383" i="18"/>
  <c r="AH383" i="18" s="1"/>
  <c r="AG261" i="18"/>
  <c r="AH261" i="18" s="1"/>
  <c r="AG77" i="18"/>
  <c r="AH77" i="18" s="1"/>
  <c r="AG1356" i="18"/>
  <c r="AH1356" i="18" s="1"/>
  <c r="AG1348" i="18"/>
  <c r="AH1348" i="18" s="1"/>
  <c r="AG1340" i="18"/>
  <c r="AH1340" i="18" s="1"/>
  <c r="AG1332" i="18"/>
  <c r="AH1332" i="18" s="1"/>
  <c r="AG1324" i="18"/>
  <c r="AH1324" i="18" s="1"/>
  <c r="AG1316" i="18"/>
  <c r="AH1316" i="18" s="1"/>
  <c r="AG1308" i="18"/>
  <c r="AH1308" i="18" s="1"/>
  <c r="AG1300" i="18"/>
  <c r="AH1300" i="18" s="1"/>
  <c r="AG1292" i="18"/>
  <c r="AH1292" i="18" s="1"/>
  <c r="AG1284" i="18"/>
  <c r="AH1284" i="18" s="1"/>
  <c r="AG1276" i="18"/>
  <c r="AH1276" i="18" s="1"/>
  <c r="AG1268" i="18"/>
  <c r="AH1268" i="18" s="1"/>
  <c r="AG1260" i="18"/>
  <c r="AH1260" i="18" s="1"/>
  <c r="AG1252" i="18"/>
  <c r="AH1252" i="18" s="1"/>
  <c r="AG1244" i="18"/>
  <c r="AH1244" i="18" s="1"/>
  <c r="AG1236" i="18"/>
  <c r="AH1236" i="18" s="1"/>
  <c r="AG1228" i="18"/>
  <c r="AH1228" i="18" s="1"/>
  <c r="AG1220" i="18"/>
  <c r="AH1220" i="18" s="1"/>
  <c r="AG1212" i="18"/>
  <c r="AH1212" i="18" s="1"/>
  <c r="AG1204" i="18"/>
  <c r="AH1204" i="18" s="1"/>
  <c r="AG1196" i="18"/>
  <c r="AH1196" i="18" s="1"/>
  <c r="AG1188" i="18"/>
  <c r="AH1188" i="18" s="1"/>
  <c r="AG1180" i="18"/>
  <c r="AH1180" i="18" s="1"/>
  <c r="AG1168" i="18"/>
  <c r="AH1168" i="18" s="1"/>
  <c r="AG1158" i="18"/>
  <c r="AH1158" i="18" s="1"/>
  <c r="AG1148" i="18"/>
  <c r="AH1148" i="18" s="1"/>
  <c r="AG1136" i="18"/>
  <c r="AH1136" i="18" s="1"/>
  <c r="AG1126" i="18"/>
  <c r="AH1126" i="18" s="1"/>
  <c r="AG1116" i="18"/>
  <c r="AH1116" i="18" s="1"/>
  <c r="AG1104" i="18"/>
  <c r="AH1104" i="18" s="1"/>
  <c r="AG1094" i="18"/>
  <c r="AH1094" i="18" s="1"/>
  <c r="AG1084" i="18"/>
  <c r="AH1084" i="18" s="1"/>
  <c r="AG1072" i="18"/>
  <c r="AH1072" i="18" s="1"/>
  <c r="AG1062" i="18"/>
  <c r="AH1062" i="18" s="1"/>
  <c r="AG1052" i="18"/>
  <c r="AH1052" i="18" s="1"/>
  <c r="AG1039" i="18"/>
  <c r="AH1039" i="18" s="1"/>
  <c r="AG1028" i="18"/>
  <c r="AH1028" i="18" s="1"/>
  <c r="AG1014" i="18"/>
  <c r="AH1014" i="18" s="1"/>
  <c r="AG1000" i="18"/>
  <c r="AH1000" i="18" s="1"/>
  <c r="AG989" i="18"/>
  <c r="AH989" i="18" s="1"/>
  <c r="AG975" i="18"/>
  <c r="AH975" i="18" s="1"/>
  <c r="AG964" i="18"/>
  <c r="AH964" i="18" s="1"/>
  <c r="AG950" i="18"/>
  <c r="AH950" i="18" s="1"/>
  <c r="AG936" i="18"/>
  <c r="AH936" i="18" s="1"/>
  <c r="AG925" i="18"/>
  <c r="AH925" i="18" s="1"/>
  <c r="AG911" i="18"/>
  <c r="AH911" i="18" s="1"/>
  <c r="AG900" i="18"/>
  <c r="AH900" i="18" s="1"/>
  <c r="AG886" i="18"/>
  <c r="AH886" i="18" s="1"/>
  <c r="AG872" i="18"/>
  <c r="AH872" i="18" s="1"/>
  <c r="AG861" i="18"/>
  <c r="AH861" i="18" s="1"/>
  <c r="AG847" i="18"/>
  <c r="AH847" i="18" s="1"/>
  <c r="AG836" i="18"/>
  <c r="AH836" i="18" s="1"/>
  <c r="AG822" i="18"/>
  <c r="AH822" i="18" s="1"/>
  <c r="AG808" i="18"/>
  <c r="AH808" i="18" s="1"/>
  <c r="AG797" i="18"/>
  <c r="AH797" i="18" s="1"/>
  <c r="AG783" i="18"/>
  <c r="AH783" i="18" s="1"/>
  <c r="AG772" i="18"/>
  <c r="AH772" i="18" s="1"/>
  <c r="AG758" i="18"/>
  <c r="AH758" i="18" s="1"/>
  <c r="AG744" i="18"/>
  <c r="AH744" i="18" s="1"/>
  <c r="AG733" i="18"/>
  <c r="AH733" i="18" s="1"/>
  <c r="AG717" i="18"/>
  <c r="AH717" i="18" s="1"/>
  <c r="AG695" i="18"/>
  <c r="AH695" i="18" s="1"/>
  <c r="AG676" i="18"/>
  <c r="AH676" i="18" s="1"/>
  <c r="AG633" i="18"/>
  <c r="AH633" i="18" s="1"/>
  <c r="AG591" i="18"/>
  <c r="AH591" i="18" s="1"/>
  <c r="AG545" i="18"/>
  <c r="AH545" i="18" s="1"/>
  <c r="AG485" i="18"/>
  <c r="AH485" i="18" s="1"/>
  <c r="AG425" i="18"/>
  <c r="AH425" i="18" s="1"/>
  <c r="AG375" i="18"/>
  <c r="AH375" i="18" s="1"/>
  <c r="AG205" i="18"/>
  <c r="AH205" i="18" s="1"/>
  <c r="AS5" i="18"/>
  <c r="AG14" i="18"/>
  <c r="AH14" i="18" s="1"/>
  <c r="AG22" i="18"/>
  <c r="AH22" i="18" s="1"/>
  <c r="AG30" i="18"/>
  <c r="AH30" i="18" s="1"/>
  <c r="AG38" i="18"/>
  <c r="AH38" i="18" s="1"/>
  <c r="AG46" i="18"/>
  <c r="AH46" i="18" s="1"/>
  <c r="AG54" i="18"/>
  <c r="AH54" i="18" s="1"/>
  <c r="AG62" i="18"/>
  <c r="AH62" i="18" s="1"/>
  <c r="AG70" i="18"/>
  <c r="AH70" i="18" s="1"/>
  <c r="AG78" i="18"/>
  <c r="AH78" i="18" s="1"/>
  <c r="AG86" i="18"/>
  <c r="AH86" i="18" s="1"/>
  <c r="AG94" i="18"/>
  <c r="AH94" i="18" s="1"/>
  <c r="AG102" i="18"/>
  <c r="AH102" i="18" s="1"/>
  <c r="AG110" i="18"/>
  <c r="AH110" i="18" s="1"/>
  <c r="AG118" i="18"/>
  <c r="AH118" i="18" s="1"/>
  <c r="AG126" i="18"/>
  <c r="AH126" i="18" s="1"/>
  <c r="AG134" i="18"/>
  <c r="AH134" i="18" s="1"/>
  <c r="AG142" i="18"/>
  <c r="AH142" i="18" s="1"/>
  <c r="AG150" i="18"/>
  <c r="AH150" i="18" s="1"/>
  <c r="AG158" i="18"/>
  <c r="AH158" i="18" s="1"/>
  <c r="AG166" i="18"/>
  <c r="AH166" i="18" s="1"/>
  <c r="AG174" i="18"/>
  <c r="AH174" i="18" s="1"/>
  <c r="AG182" i="18"/>
  <c r="AH182" i="18" s="1"/>
  <c r="AG190" i="18"/>
  <c r="AH190" i="18" s="1"/>
  <c r="AG198" i="18"/>
  <c r="AH198" i="18" s="1"/>
  <c r="AG206" i="18"/>
  <c r="AH206" i="18" s="1"/>
  <c r="AG214" i="18"/>
  <c r="AH214" i="18" s="1"/>
  <c r="AG222" i="18"/>
  <c r="AH222" i="18" s="1"/>
  <c r="AG230" i="18"/>
  <c r="AH230" i="18" s="1"/>
  <c r="AG238" i="18"/>
  <c r="AH238" i="18" s="1"/>
  <c r="AG246" i="18"/>
  <c r="AH246" i="18" s="1"/>
  <c r="AG254" i="18"/>
  <c r="AH254" i="18" s="1"/>
  <c r="AG262" i="18"/>
  <c r="AH262" i="18" s="1"/>
  <c r="AG270" i="18"/>
  <c r="AH270" i="18" s="1"/>
  <c r="AG278" i="18"/>
  <c r="AH278" i="18" s="1"/>
  <c r="AG286" i="18"/>
  <c r="AH286" i="18" s="1"/>
  <c r="AG294" i="18"/>
  <c r="AH294" i="18" s="1"/>
  <c r="AG302" i="18"/>
  <c r="AH302" i="18" s="1"/>
  <c r="AG318" i="18"/>
  <c r="AH318" i="18" s="1"/>
  <c r="AG326" i="18"/>
  <c r="AH326" i="18" s="1"/>
  <c r="AG334" i="18"/>
  <c r="AH334" i="18" s="1"/>
  <c r="AG342" i="18"/>
  <c r="AH342" i="18" s="1"/>
  <c r="AG350" i="18"/>
  <c r="AH350" i="18" s="1"/>
  <c r="AG358" i="18"/>
  <c r="AH358" i="18" s="1"/>
  <c r="AG366" i="18"/>
  <c r="AH366" i="18" s="1"/>
  <c r="AG374" i="18"/>
  <c r="AH374" i="18" s="1"/>
  <c r="AG382" i="18"/>
  <c r="AH382" i="18" s="1"/>
  <c r="AG390" i="18"/>
  <c r="AH390" i="18" s="1"/>
  <c r="AG398" i="18"/>
  <c r="AH398" i="18" s="1"/>
  <c r="AG406" i="18"/>
  <c r="AH406" i="18" s="1"/>
  <c r="AG414" i="18"/>
  <c r="AH414" i="18" s="1"/>
  <c r="AG422" i="18"/>
  <c r="AH422" i="18" s="1"/>
  <c r="AG430" i="18"/>
  <c r="AH430" i="18" s="1"/>
  <c r="AG438" i="18"/>
  <c r="AH438" i="18" s="1"/>
  <c r="AG446" i="18"/>
  <c r="AH446" i="18" s="1"/>
  <c r="AG454" i="18"/>
  <c r="AH454" i="18" s="1"/>
  <c r="AG462" i="18"/>
  <c r="AH462" i="18" s="1"/>
  <c r="AG470" i="18"/>
  <c r="AH470" i="18" s="1"/>
  <c r="AG478" i="18"/>
  <c r="AH478" i="18" s="1"/>
  <c r="AG486" i="18"/>
  <c r="AH486" i="18" s="1"/>
  <c r="AG494" i="18"/>
  <c r="AH494" i="18" s="1"/>
  <c r="AG502" i="18"/>
  <c r="AH502" i="18" s="1"/>
  <c r="AG510" i="18"/>
  <c r="AH510" i="18" s="1"/>
  <c r="AG518" i="18"/>
  <c r="AH518" i="18" s="1"/>
  <c r="AG526" i="18"/>
  <c r="AH526" i="18" s="1"/>
  <c r="AG534" i="18"/>
  <c r="AH534" i="18" s="1"/>
  <c r="AG542" i="18"/>
  <c r="AH542" i="18" s="1"/>
  <c r="AG550" i="18"/>
  <c r="AH550" i="18" s="1"/>
  <c r="AG558" i="18"/>
  <c r="AH558" i="18" s="1"/>
  <c r="AG566" i="18"/>
  <c r="AH566" i="18" s="1"/>
  <c r="AG574" i="18"/>
  <c r="AH574" i="18" s="1"/>
  <c r="AG582" i="18"/>
  <c r="AH582" i="18" s="1"/>
  <c r="AG590" i="18"/>
  <c r="AH590" i="18" s="1"/>
  <c r="AG598" i="18"/>
  <c r="AH598" i="18" s="1"/>
  <c r="AG606" i="18"/>
  <c r="AH606" i="18" s="1"/>
  <c r="AG614" i="18"/>
  <c r="AH614" i="18" s="1"/>
  <c r="AG622" i="18"/>
  <c r="AH622" i="18" s="1"/>
  <c r="AG630" i="18"/>
  <c r="AH630" i="18" s="1"/>
  <c r="AG638" i="18"/>
  <c r="AH638" i="18" s="1"/>
  <c r="AG646" i="18"/>
  <c r="AH646" i="18" s="1"/>
  <c r="AG654" i="18"/>
  <c r="AH654" i="18" s="1"/>
  <c r="AG662" i="18"/>
  <c r="AH662" i="18" s="1"/>
  <c r="AG670" i="18"/>
  <c r="AH670" i="18" s="1"/>
  <c r="AS4" i="18"/>
  <c r="AG15" i="18"/>
  <c r="AH15" i="18" s="1"/>
  <c r="AG23" i="18"/>
  <c r="AH23" i="18" s="1"/>
  <c r="AG31" i="18"/>
  <c r="AH31" i="18" s="1"/>
  <c r="AG39" i="18"/>
  <c r="AH39" i="18" s="1"/>
  <c r="AG47" i="18"/>
  <c r="AH47" i="18" s="1"/>
  <c r="AG55" i="18"/>
  <c r="AH55" i="18" s="1"/>
  <c r="AG63" i="18"/>
  <c r="AH63" i="18" s="1"/>
  <c r="AG71" i="18"/>
  <c r="AH71" i="18" s="1"/>
  <c r="AG79" i="18"/>
  <c r="AH79" i="18" s="1"/>
  <c r="AG87" i="18"/>
  <c r="AH87" i="18" s="1"/>
  <c r="AG95" i="18"/>
  <c r="AH95" i="18" s="1"/>
  <c r="AG103" i="18"/>
  <c r="AH103" i="18" s="1"/>
  <c r="AG111" i="18"/>
  <c r="AH111" i="18" s="1"/>
  <c r="AG119" i="18"/>
  <c r="AH119" i="18" s="1"/>
  <c r="AG127" i="18"/>
  <c r="AH127" i="18" s="1"/>
  <c r="AG135" i="18"/>
  <c r="AH135" i="18" s="1"/>
  <c r="AG143" i="18"/>
  <c r="AH143" i="18" s="1"/>
  <c r="AG151" i="18"/>
  <c r="AH151" i="18" s="1"/>
  <c r="AG159" i="18"/>
  <c r="AH159" i="18" s="1"/>
  <c r="AG167" i="18"/>
  <c r="AH167" i="18" s="1"/>
  <c r="AG175" i="18"/>
  <c r="AH175" i="18" s="1"/>
  <c r="AG183" i="18"/>
  <c r="AH183" i="18" s="1"/>
  <c r="AG191" i="18"/>
  <c r="AH191" i="18" s="1"/>
  <c r="AG199" i="18"/>
  <c r="AH199" i="18" s="1"/>
  <c r="AG207" i="18"/>
  <c r="AH207" i="18" s="1"/>
  <c r="AG215" i="18"/>
  <c r="AH215" i="18" s="1"/>
  <c r="AG223" i="18"/>
  <c r="AH223" i="18" s="1"/>
  <c r="AG231" i="18"/>
  <c r="AH231" i="18" s="1"/>
  <c r="AG239" i="18"/>
  <c r="AH239" i="18" s="1"/>
  <c r="AG247" i="18"/>
  <c r="AH247" i="18" s="1"/>
  <c r="AG255" i="18"/>
  <c r="AH255" i="18" s="1"/>
  <c r="AG263" i="18"/>
  <c r="AH263" i="18" s="1"/>
  <c r="AG271" i="18"/>
  <c r="AH271" i="18" s="1"/>
  <c r="AG279" i="18"/>
  <c r="AH279" i="18" s="1"/>
  <c r="AG287" i="18"/>
  <c r="AH287" i="18" s="1"/>
  <c r="AG295" i="18"/>
  <c r="AH295" i="18" s="1"/>
  <c r="AG303" i="18"/>
  <c r="AH303" i="18" s="1"/>
  <c r="AG311" i="18"/>
  <c r="AH311" i="18" s="1"/>
  <c r="AG319" i="18"/>
  <c r="AH319" i="18" s="1"/>
  <c r="AG327" i="18"/>
  <c r="AH327" i="18" s="1"/>
  <c r="AG335" i="18"/>
  <c r="AH335" i="18" s="1"/>
  <c r="AG343" i="18"/>
  <c r="AH343" i="18" s="1"/>
  <c r="AG351" i="18"/>
  <c r="AH351" i="18" s="1"/>
  <c r="AG359" i="18"/>
  <c r="AH359" i="18" s="1"/>
  <c r="AG367" i="18"/>
  <c r="AH367" i="18" s="1"/>
  <c r="AO4" i="18"/>
  <c r="AP4" i="18" s="1"/>
  <c r="AG16" i="18"/>
  <c r="AH16" i="18" s="1"/>
  <c r="AG24" i="18"/>
  <c r="AH24" i="18" s="1"/>
  <c r="AG32" i="18"/>
  <c r="AH32" i="18" s="1"/>
  <c r="AG40" i="18"/>
  <c r="AH40" i="18" s="1"/>
  <c r="AG48" i="18"/>
  <c r="AH48" i="18" s="1"/>
  <c r="AG56" i="18"/>
  <c r="AH56" i="18" s="1"/>
  <c r="AG64" i="18"/>
  <c r="AH64" i="18" s="1"/>
  <c r="AG72" i="18"/>
  <c r="AH72" i="18" s="1"/>
  <c r="AG80" i="18"/>
  <c r="AH80" i="18" s="1"/>
  <c r="AG88" i="18"/>
  <c r="AH88" i="18" s="1"/>
  <c r="AG96" i="18"/>
  <c r="AH96" i="18" s="1"/>
  <c r="AG104" i="18"/>
  <c r="AH104" i="18" s="1"/>
  <c r="AG112" i="18"/>
  <c r="AH112" i="18" s="1"/>
  <c r="AG120" i="18"/>
  <c r="AH120" i="18" s="1"/>
  <c r="AG128" i="18"/>
  <c r="AH128" i="18" s="1"/>
  <c r="AG136" i="18"/>
  <c r="AH136" i="18" s="1"/>
  <c r="AG144" i="18"/>
  <c r="AH144" i="18" s="1"/>
  <c r="AG152" i="18"/>
  <c r="AH152" i="18" s="1"/>
  <c r="AG160" i="18"/>
  <c r="AH160" i="18" s="1"/>
  <c r="AG168" i="18"/>
  <c r="AH168" i="18" s="1"/>
  <c r="AG176" i="18"/>
  <c r="AH176" i="18" s="1"/>
  <c r="AG184" i="18"/>
  <c r="AH184" i="18" s="1"/>
  <c r="AG192" i="18"/>
  <c r="AH192" i="18" s="1"/>
  <c r="AG200" i="18"/>
  <c r="AH200" i="18" s="1"/>
  <c r="AG208" i="18"/>
  <c r="AH208" i="18" s="1"/>
  <c r="AG216" i="18"/>
  <c r="AH216" i="18" s="1"/>
  <c r="AG224" i="18"/>
  <c r="AH224" i="18" s="1"/>
  <c r="AG232" i="18"/>
  <c r="AH232" i="18" s="1"/>
  <c r="AG240" i="18"/>
  <c r="AH240" i="18" s="1"/>
  <c r="AG248" i="18"/>
  <c r="AH248" i="18" s="1"/>
  <c r="AG256" i="18"/>
  <c r="AH256" i="18" s="1"/>
  <c r="AG264" i="18"/>
  <c r="AH264" i="18" s="1"/>
  <c r="AG272" i="18"/>
  <c r="AH272" i="18" s="1"/>
  <c r="AG280" i="18"/>
  <c r="AH280" i="18" s="1"/>
  <c r="AG288" i="18"/>
  <c r="AH288" i="18" s="1"/>
  <c r="AG296" i="18"/>
  <c r="AH296" i="18" s="1"/>
  <c r="AG304" i="18"/>
  <c r="AH304" i="18" s="1"/>
  <c r="AG312" i="18"/>
  <c r="AH312" i="18" s="1"/>
  <c r="AG320" i="18"/>
  <c r="AH320" i="18" s="1"/>
  <c r="AG328" i="18"/>
  <c r="AH328" i="18" s="1"/>
  <c r="AG336" i="18"/>
  <c r="AH336" i="18" s="1"/>
  <c r="AG344" i="18"/>
  <c r="AH344" i="18" s="1"/>
  <c r="AG352" i="18"/>
  <c r="AH352" i="18" s="1"/>
  <c r="AG360" i="18"/>
  <c r="AH360" i="18" s="1"/>
  <c r="AG368" i="18"/>
  <c r="AH368" i="18" s="1"/>
  <c r="AG376" i="18"/>
  <c r="AH376" i="18" s="1"/>
  <c r="AG384" i="18"/>
  <c r="AH384" i="18" s="1"/>
  <c r="AG392" i="18"/>
  <c r="AH392" i="18" s="1"/>
  <c r="AG400" i="18"/>
  <c r="AH400" i="18" s="1"/>
  <c r="AG408" i="18"/>
  <c r="AH408" i="18" s="1"/>
  <c r="AG416" i="18"/>
  <c r="AH416" i="18" s="1"/>
  <c r="AG424" i="18"/>
  <c r="AH424" i="18" s="1"/>
  <c r="AG432" i="18"/>
  <c r="AH432" i="18" s="1"/>
  <c r="AG440" i="18"/>
  <c r="AH440" i="18" s="1"/>
  <c r="AG448" i="18"/>
  <c r="AH448" i="18" s="1"/>
  <c r="AG456" i="18"/>
  <c r="AH456" i="18" s="1"/>
  <c r="AG464" i="18"/>
  <c r="AH464" i="18" s="1"/>
  <c r="AG472" i="18"/>
  <c r="AH472" i="18" s="1"/>
  <c r="AG480" i="18"/>
  <c r="AH480" i="18" s="1"/>
  <c r="AG488" i="18"/>
  <c r="AH488" i="18" s="1"/>
  <c r="AG496" i="18"/>
  <c r="AH496" i="18" s="1"/>
  <c r="AG504" i="18"/>
  <c r="AH504" i="18" s="1"/>
  <c r="AG512" i="18"/>
  <c r="AH512" i="18" s="1"/>
  <c r="AG520" i="18"/>
  <c r="AH520" i="18" s="1"/>
  <c r="AG528" i="18"/>
  <c r="AH528" i="18" s="1"/>
  <c r="AG536" i="18"/>
  <c r="AH536" i="18" s="1"/>
  <c r="AG544" i="18"/>
  <c r="AH544" i="18" s="1"/>
  <c r="AG552" i="18"/>
  <c r="AH552" i="18" s="1"/>
  <c r="AG560" i="18"/>
  <c r="AH560" i="18" s="1"/>
  <c r="AG568" i="18"/>
  <c r="AH568" i="18" s="1"/>
  <c r="AG9" i="18"/>
  <c r="AH9" i="18" s="1"/>
  <c r="AG17" i="18"/>
  <c r="AH17" i="18" s="1"/>
  <c r="AG25" i="18"/>
  <c r="AH25" i="18" s="1"/>
  <c r="AG33" i="18"/>
  <c r="AH33" i="18" s="1"/>
  <c r="AG41" i="18"/>
  <c r="AH41" i="18" s="1"/>
  <c r="AG49" i="18"/>
  <c r="AH49" i="18" s="1"/>
  <c r="AG57" i="18"/>
  <c r="AH57" i="18" s="1"/>
  <c r="AG65" i="18"/>
  <c r="AH65" i="18" s="1"/>
  <c r="AG73" i="18"/>
  <c r="AH73" i="18" s="1"/>
  <c r="AG81" i="18"/>
  <c r="AH81" i="18" s="1"/>
  <c r="AG89" i="18"/>
  <c r="AH89" i="18" s="1"/>
  <c r="AG97" i="18"/>
  <c r="AH97" i="18" s="1"/>
  <c r="AG105" i="18"/>
  <c r="AH105" i="18" s="1"/>
  <c r="AG113" i="18"/>
  <c r="AH113" i="18" s="1"/>
  <c r="AG121" i="18"/>
  <c r="AH121" i="18" s="1"/>
  <c r="AG129" i="18"/>
  <c r="AH129" i="18" s="1"/>
  <c r="AG137" i="18"/>
  <c r="AH137" i="18" s="1"/>
  <c r="AG145" i="18"/>
  <c r="AH145" i="18" s="1"/>
  <c r="AG153" i="18"/>
  <c r="AH153" i="18" s="1"/>
  <c r="AG161" i="18"/>
  <c r="AH161" i="18" s="1"/>
  <c r="AG169" i="18"/>
  <c r="AH169" i="18" s="1"/>
  <c r="AG177" i="18"/>
  <c r="AH177" i="18" s="1"/>
  <c r="AG185" i="18"/>
  <c r="AH185" i="18" s="1"/>
  <c r="AG193" i="18"/>
  <c r="AH193" i="18" s="1"/>
  <c r="AG201" i="18"/>
  <c r="AH201" i="18" s="1"/>
  <c r="AG209" i="18"/>
  <c r="AH209" i="18" s="1"/>
  <c r="AG217" i="18"/>
  <c r="AH217" i="18" s="1"/>
  <c r="AG225" i="18"/>
  <c r="AH225" i="18" s="1"/>
  <c r="AG233" i="18"/>
  <c r="AH233" i="18" s="1"/>
  <c r="AG241" i="18"/>
  <c r="AH241" i="18" s="1"/>
  <c r="AG249" i="18"/>
  <c r="AH249" i="18" s="1"/>
  <c r="AG257" i="18"/>
  <c r="AH257" i="18" s="1"/>
  <c r="AG265" i="18"/>
  <c r="AH265" i="18" s="1"/>
  <c r="AG273" i="18"/>
  <c r="AH273" i="18" s="1"/>
  <c r="AG281" i="18"/>
  <c r="AH281" i="18" s="1"/>
  <c r="AG289" i="18"/>
  <c r="AH289" i="18" s="1"/>
  <c r="AG297" i="18"/>
  <c r="AH297" i="18" s="1"/>
  <c r="AG305" i="18"/>
  <c r="AH305" i="18" s="1"/>
  <c r="AG313" i="18"/>
  <c r="AH313" i="18" s="1"/>
  <c r="AG321" i="18"/>
  <c r="AH321" i="18" s="1"/>
  <c r="AG329" i="18"/>
  <c r="AH329" i="18" s="1"/>
  <c r="AG337" i="18"/>
  <c r="AH337" i="18" s="1"/>
  <c r="AG345" i="18"/>
  <c r="AH345" i="18" s="1"/>
  <c r="AG353" i="18"/>
  <c r="AH353" i="18" s="1"/>
  <c r="AG361" i="18"/>
  <c r="AH361" i="18" s="1"/>
  <c r="AG10" i="18"/>
  <c r="AH10" i="18" s="1"/>
  <c r="AG18" i="18"/>
  <c r="AH18" i="18" s="1"/>
  <c r="AG26" i="18"/>
  <c r="AH26" i="18" s="1"/>
  <c r="AG34" i="18"/>
  <c r="AH34" i="18" s="1"/>
  <c r="AG42" i="18"/>
  <c r="AH42" i="18" s="1"/>
  <c r="AG50" i="18"/>
  <c r="AH50" i="18" s="1"/>
  <c r="AG58" i="18"/>
  <c r="AH58" i="18" s="1"/>
  <c r="AG66" i="18"/>
  <c r="AH66" i="18" s="1"/>
  <c r="AG74" i="18"/>
  <c r="AH74" i="18" s="1"/>
  <c r="AG82" i="18"/>
  <c r="AH82" i="18" s="1"/>
  <c r="AG90" i="18"/>
  <c r="AH90" i="18" s="1"/>
  <c r="AG98" i="18"/>
  <c r="AH98" i="18" s="1"/>
  <c r="AG106" i="18"/>
  <c r="AH106" i="18" s="1"/>
  <c r="AG114" i="18"/>
  <c r="AH114" i="18" s="1"/>
  <c r="AG122" i="18"/>
  <c r="AH122" i="18" s="1"/>
  <c r="AG130" i="18"/>
  <c r="AH130" i="18" s="1"/>
  <c r="AG138" i="18"/>
  <c r="AH138" i="18" s="1"/>
  <c r="AG146" i="18"/>
  <c r="AH146" i="18" s="1"/>
  <c r="AG154" i="18"/>
  <c r="AH154" i="18" s="1"/>
  <c r="AG162" i="18"/>
  <c r="AH162" i="18" s="1"/>
  <c r="AG170" i="18"/>
  <c r="AH170" i="18" s="1"/>
  <c r="AG178" i="18"/>
  <c r="AH178" i="18" s="1"/>
  <c r="AG186" i="18"/>
  <c r="AH186" i="18" s="1"/>
  <c r="AG194" i="18"/>
  <c r="AH194" i="18" s="1"/>
  <c r="AG202" i="18"/>
  <c r="AH202" i="18" s="1"/>
  <c r="AG210" i="18"/>
  <c r="AH210" i="18" s="1"/>
  <c r="AG218" i="18"/>
  <c r="AH218" i="18" s="1"/>
  <c r="AG226" i="18"/>
  <c r="AH226" i="18" s="1"/>
  <c r="AG234" i="18"/>
  <c r="AH234" i="18" s="1"/>
  <c r="AG242" i="18"/>
  <c r="AH242" i="18" s="1"/>
  <c r="AG250" i="18"/>
  <c r="AH250" i="18" s="1"/>
  <c r="AG258" i="18"/>
  <c r="AH258" i="18" s="1"/>
  <c r="AG266" i="18"/>
  <c r="AH266" i="18" s="1"/>
  <c r="AG274" i="18"/>
  <c r="AH274" i="18" s="1"/>
  <c r="AG282" i="18"/>
  <c r="AH282" i="18" s="1"/>
  <c r="AG290" i="18"/>
  <c r="AH290" i="18" s="1"/>
  <c r="AG298" i="18"/>
  <c r="AH298" i="18" s="1"/>
  <c r="AG306" i="18"/>
  <c r="AH306" i="18" s="1"/>
  <c r="AG314" i="18"/>
  <c r="AH314" i="18" s="1"/>
  <c r="AG322" i="18"/>
  <c r="AH322" i="18" s="1"/>
  <c r="AG330" i="18"/>
  <c r="AH330" i="18" s="1"/>
  <c r="AG338" i="18"/>
  <c r="AH338" i="18" s="1"/>
  <c r="AG346" i="18"/>
  <c r="AH346" i="18" s="1"/>
  <c r="AG354" i="18"/>
  <c r="AH354" i="18" s="1"/>
  <c r="AG362" i="18"/>
  <c r="AH362" i="18" s="1"/>
  <c r="AG370" i="18"/>
  <c r="AH370" i="18" s="1"/>
  <c r="AG378" i="18"/>
  <c r="AH378" i="18" s="1"/>
  <c r="AG386" i="18"/>
  <c r="AH386" i="18" s="1"/>
  <c r="AG394" i="18"/>
  <c r="AH394" i="18" s="1"/>
  <c r="AG402" i="18"/>
  <c r="AH402" i="18" s="1"/>
  <c r="AG410" i="18"/>
  <c r="AH410" i="18" s="1"/>
  <c r="AG418" i="18"/>
  <c r="AH418" i="18" s="1"/>
  <c r="AG426" i="18"/>
  <c r="AH426" i="18" s="1"/>
  <c r="AG434" i="18"/>
  <c r="AH434" i="18" s="1"/>
  <c r="AG442" i="18"/>
  <c r="AH442" i="18" s="1"/>
  <c r="AG450" i="18"/>
  <c r="AH450" i="18" s="1"/>
  <c r="AG458" i="18"/>
  <c r="AH458" i="18" s="1"/>
  <c r="AG466" i="18"/>
  <c r="AH466" i="18" s="1"/>
  <c r="AG474" i="18"/>
  <c r="AH474" i="18" s="1"/>
  <c r="AG482" i="18"/>
  <c r="AH482" i="18" s="1"/>
  <c r="AG490" i="18"/>
  <c r="AH490" i="18" s="1"/>
  <c r="AG498" i="18"/>
  <c r="AH498" i="18" s="1"/>
  <c r="AG506" i="18"/>
  <c r="AH506" i="18" s="1"/>
  <c r="AG514" i="18"/>
  <c r="AH514" i="18" s="1"/>
  <c r="AG522" i="18"/>
  <c r="AH522" i="18" s="1"/>
  <c r="AG530" i="18"/>
  <c r="AH530" i="18" s="1"/>
  <c r="AG538" i="18"/>
  <c r="AH538" i="18" s="1"/>
  <c r="AG546" i="18"/>
  <c r="AH546" i="18" s="1"/>
  <c r="AG554" i="18"/>
  <c r="AH554" i="18" s="1"/>
  <c r="AG562" i="18"/>
  <c r="AH562" i="18" s="1"/>
  <c r="AG570" i="18"/>
  <c r="AH570" i="18" s="1"/>
  <c r="AG578" i="18"/>
  <c r="AH578" i="18" s="1"/>
  <c r="AG586" i="18"/>
  <c r="AH586" i="18" s="1"/>
  <c r="AG594" i="18"/>
  <c r="AH594" i="18" s="1"/>
  <c r="AG602" i="18"/>
  <c r="AH602" i="18" s="1"/>
  <c r="AG610" i="18"/>
  <c r="AH610" i="18" s="1"/>
  <c r="AG618" i="18"/>
  <c r="AH618" i="18" s="1"/>
  <c r="AG626" i="18"/>
  <c r="AH626" i="18" s="1"/>
  <c r="AG634" i="18"/>
  <c r="AH634" i="18" s="1"/>
  <c r="AG642" i="18"/>
  <c r="AH642" i="18" s="1"/>
  <c r="AG650" i="18"/>
  <c r="AH650" i="18" s="1"/>
  <c r="AG658" i="18"/>
  <c r="AH658" i="18" s="1"/>
  <c r="AG666" i="18"/>
  <c r="AH666" i="18" s="1"/>
  <c r="AG11" i="18"/>
  <c r="AH11" i="18" s="1"/>
  <c r="AG19" i="18"/>
  <c r="AH19" i="18" s="1"/>
  <c r="AG27" i="18"/>
  <c r="AH27" i="18" s="1"/>
  <c r="AG35" i="18"/>
  <c r="AH35" i="18" s="1"/>
  <c r="AG43" i="18"/>
  <c r="AH43" i="18" s="1"/>
  <c r="AG51" i="18"/>
  <c r="AH51" i="18" s="1"/>
  <c r="AG59" i="18"/>
  <c r="AH59" i="18" s="1"/>
  <c r="AG67" i="18"/>
  <c r="AH67" i="18" s="1"/>
  <c r="AG75" i="18"/>
  <c r="AH75" i="18" s="1"/>
  <c r="AG83" i="18"/>
  <c r="AH83" i="18" s="1"/>
  <c r="AG91" i="18"/>
  <c r="AH91" i="18" s="1"/>
  <c r="AG99" i="18"/>
  <c r="AH99" i="18" s="1"/>
  <c r="AG107" i="18"/>
  <c r="AH107" i="18" s="1"/>
  <c r="AG115" i="18"/>
  <c r="AH115" i="18" s="1"/>
  <c r="AG123" i="18"/>
  <c r="AH123" i="18" s="1"/>
  <c r="AG131" i="18"/>
  <c r="AH131" i="18" s="1"/>
  <c r="AG139" i="18"/>
  <c r="AH139" i="18" s="1"/>
  <c r="AG147" i="18"/>
  <c r="AH147" i="18" s="1"/>
  <c r="AG155" i="18"/>
  <c r="AH155" i="18" s="1"/>
  <c r="AG163" i="18"/>
  <c r="AH163" i="18" s="1"/>
  <c r="AG171" i="18"/>
  <c r="AH171" i="18" s="1"/>
  <c r="AG179" i="18"/>
  <c r="AH179" i="18" s="1"/>
  <c r="AG187" i="18"/>
  <c r="AH187" i="18" s="1"/>
  <c r="AG195" i="18"/>
  <c r="AH195" i="18" s="1"/>
  <c r="AG203" i="18"/>
  <c r="AH203" i="18" s="1"/>
  <c r="AG211" i="18"/>
  <c r="AH211" i="18" s="1"/>
  <c r="AG219" i="18"/>
  <c r="AH219" i="18" s="1"/>
  <c r="AG227" i="18"/>
  <c r="AH227" i="18" s="1"/>
  <c r="AG235" i="18"/>
  <c r="AH235" i="18" s="1"/>
  <c r="AG243" i="18"/>
  <c r="AH243" i="18" s="1"/>
  <c r="AG251" i="18"/>
  <c r="AH251" i="18" s="1"/>
  <c r="AG259" i="18"/>
  <c r="AH259" i="18" s="1"/>
  <c r="AG267" i="18"/>
  <c r="AH267" i="18" s="1"/>
  <c r="AG275" i="18"/>
  <c r="AH275" i="18" s="1"/>
  <c r="AG283" i="18"/>
  <c r="AH283" i="18" s="1"/>
  <c r="AG291" i="18"/>
  <c r="AH291" i="18" s="1"/>
  <c r="AG299" i="18"/>
  <c r="AH299" i="18" s="1"/>
  <c r="AG307" i="18"/>
  <c r="AH307" i="18" s="1"/>
  <c r="AG315" i="18"/>
  <c r="AH315" i="18" s="1"/>
  <c r="AG323" i="18"/>
  <c r="AH323" i="18" s="1"/>
  <c r="AG331" i="18"/>
  <c r="AH331" i="18" s="1"/>
  <c r="AG339" i="18"/>
  <c r="AH339" i="18" s="1"/>
  <c r="AG347" i="18"/>
  <c r="AH347" i="18" s="1"/>
  <c r="AG355" i="18"/>
  <c r="AH355" i="18" s="1"/>
  <c r="AG363" i="18"/>
  <c r="AH363" i="18" s="1"/>
  <c r="AG371" i="18"/>
  <c r="AH371" i="18" s="1"/>
  <c r="AG379" i="18"/>
  <c r="AH379" i="18" s="1"/>
  <c r="AG387" i="18"/>
  <c r="AH387" i="18" s="1"/>
  <c r="AG395" i="18"/>
  <c r="AH395" i="18" s="1"/>
  <c r="AG403" i="18"/>
  <c r="AH403" i="18" s="1"/>
  <c r="AG411" i="18"/>
  <c r="AH411" i="18" s="1"/>
  <c r="AG419" i="18"/>
  <c r="AH419" i="18" s="1"/>
  <c r="AG427" i="18"/>
  <c r="AH427" i="18" s="1"/>
  <c r="AG435" i="18"/>
  <c r="AH435" i="18" s="1"/>
  <c r="AG443" i="18"/>
  <c r="AH443" i="18" s="1"/>
  <c r="AG451" i="18"/>
  <c r="AH451" i="18" s="1"/>
  <c r="AG459" i="18"/>
  <c r="AH459" i="18" s="1"/>
  <c r="AG467" i="18"/>
  <c r="AH467" i="18" s="1"/>
  <c r="AG475" i="18"/>
  <c r="AH475" i="18" s="1"/>
  <c r="AG483" i="18"/>
  <c r="AH483" i="18" s="1"/>
  <c r="AG491" i="18"/>
  <c r="AH491" i="18" s="1"/>
  <c r="AG499" i="18"/>
  <c r="AH499" i="18" s="1"/>
  <c r="AG507" i="18"/>
  <c r="AH507" i="18" s="1"/>
  <c r="AG515" i="18"/>
  <c r="AH515" i="18" s="1"/>
  <c r="AG523" i="18"/>
  <c r="AH523" i="18" s="1"/>
  <c r="AG531" i="18"/>
  <c r="AH531" i="18" s="1"/>
  <c r="AG539" i="18"/>
  <c r="AH539" i="18" s="1"/>
  <c r="AG547" i="18"/>
  <c r="AH547" i="18" s="1"/>
  <c r="AG555" i="18"/>
  <c r="AH555" i="18" s="1"/>
  <c r="AG563" i="18"/>
  <c r="AH563" i="18" s="1"/>
  <c r="AG571" i="18"/>
  <c r="AH571" i="18" s="1"/>
  <c r="AG579" i="18"/>
  <c r="AH579" i="18" s="1"/>
  <c r="AG587" i="18"/>
  <c r="AH587" i="18" s="1"/>
  <c r="AG595" i="18"/>
  <c r="AH595" i="18" s="1"/>
  <c r="AG603" i="18"/>
  <c r="AH603" i="18" s="1"/>
  <c r="AG611" i="18"/>
  <c r="AH611" i="18" s="1"/>
  <c r="AG619" i="18"/>
  <c r="AH619" i="18" s="1"/>
  <c r="AG627" i="18"/>
  <c r="AH627" i="18" s="1"/>
  <c r="AG635" i="18"/>
  <c r="AH635" i="18" s="1"/>
  <c r="AG643" i="18"/>
  <c r="AH643" i="18" s="1"/>
  <c r="AG651" i="18"/>
  <c r="AH651" i="18" s="1"/>
  <c r="AG659" i="18"/>
  <c r="AH659" i="18" s="1"/>
  <c r="AG667" i="18"/>
  <c r="AH667" i="18" s="1"/>
  <c r="AG12" i="18"/>
  <c r="AH12" i="18" s="1"/>
  <c r="AG20" i="18"/>
  <c r="AH20" i="18" s="1"/>
  <c r="AG28" i="18"/>
  <c r="AH28" i="18" s="1"/>
  <c r="AG36" i="18"/>
  <c r="AH36" i="18" s="1"/>
  <c r="AG44" i="18"/>
  <c r="AH44" i="18" s="1"/>
  <c r="AG52" i="18"/>
  <c r="AH52" i="18" s="1"/>
  <c r="AG60" i="18"/>
  <c r="AH60" i="18" s="1"/>
  <c r="AG68" i="18"/>
  <c r="AH68" i="18" s="1"/>
  <c r="AG76" i="18"/>
  <c r="AH76" i="18" s="1"/>
  <c r="AG84" i="18"/>
  <c r="AH84" i="18" s="1"/>
  <c r="AG92" i="18"/>
  <c r="AH92" i="18" s="1"/>
  <c r="AG100" i="18"/>
  <c r="AH100" i="18" s="1"/>
  <c r="AG108" i="18"/>
  <c r="AH108" i="18" s="1"/>
  <c r="AG116" i="18"/>
  <c r="AH116" i="18" s="1"/>
  <c r="AG124" i="18"/>
  <c r="AH124" i="18" s="1"/>
  <c r="AG132" i="18"/>
  <c r="AH132" i="18" s="1"/>
  <c r="AG140" i="18"/>
  <c r="AH140" i="18" s="1"/>
  <c r="AG148" i="18"/>
  <c r="AH148" i="18" s="1"/>
  <c r="AG156" i="18"/>
  <c r="AH156" i="18" s="1"/>
  <c r="AG164" i="18"/>
  <c r="AH164" i="18" s="1"/>
  <c r="AG172" i="18"/>
  <c r="AH172" i="18" s="1"/>
  <c r="AG180" i="18"/>
  <c r="AH180" i="18" s="1"/>
  <c r="AG188" i="18"/>
  <c r="AH188" i="18" s="1"/>
  <c r="AG196" i="18"/>
  <c r="AH196" i="18" s="1"/>
  <c r="AG204" i="18"/>
  <c r="AH204" i="18" s="1"/>
  <c r="AG212" i="18"/>
  <c r="AH212" i="18" s="1"/>
  <c r="AG220" i="18"/>
  <c r="AH220" i="18" s="1"/>
  <c r="AG228" i="18"/>
  <c r="AH228" i="18" s="1"/>
  <c r="AG236" i="18"/>
  <c r="AH236" i="18" s="1"/>
  <c r="AG244" i="18"/>
  <c r="AH244" i="18" s="1"/>
  <c r="AG252" i="18"/>
  <c r="AH252" i="18" s="1"/>
  <c r="AG260" i="18"/>
  <c r="AH260" i="18" s="1"/>
  <c r="AG268" i="18"/>
  <c r="AH268" i="18" s="1"/>
  <c r="AG276" i="18"/>
  <c r="AH276" i="18" s="1"/>
  <c r="AG284" i="18"/>
  <c r="AH284" i="18" s="1"/>
  <c r="AG292" i="18"/>
  <c r="AH292" i="18" s="1"/>
  <c r="AG300" i="18"/>
  <c r="AH300" i="18" s="1"/>
  <c r="AG308" i="18"/>
  <c r="AH308" i="18" s="1"/>
  <c r="AG316" i="18"/>
  <c r="AH316" i="18" s="1"/>
  <c r="AG324" i="18"/>
  <c r="AH324" i="18" s="1"/>
  <c r="AG332" i="18"/>
  <c r="AH332" i="18" s="1"/>
  <c r="AG340" i="18"/>
  <c r="AH340" i="18" s="1"/>
  <c r="AG348" i="18"/>
  <c r="AH348" i="18" s="1"/>
  <c r="AG356" i="18"/>
  <c r="AH356" i="18" s="1"/>
  <c r="AG364" i="18"/>
  <c r="AH364" i="18" s="1"/>
  <c r="AG372" i="18"/>
  <c r="AH372" i="18" s="1"/>
  <c r="AG380" i="18"/>
  <c r="AH380" i="18" s="1"/>
  <c r="AG388" i="18"/>
  <c r="AH388" i="18" s="1"/>
  <c r="AG396" i="18"/>
  <c r="AH396" i="18" s="1"/>
  <c r="AG404" i="18"/>
  <c r="AH404" i="18" s="1"/>
  <c r="AG412" i="18"/>
  <c r="AH412" i="18" s="1"/>
  <c r="AG420" i="18"/>
  <c r="AH420" i="18" s="1"/>
  <c r="AG428" i="18"/>
  <c r="AH428" i="18" s="1"/>
  <c r="AG436" i="18"/>
  <c r="AH436" i="18" s="1"/>
  <c r="AG444" i="18"/>
  <c r="AH444" i="18" s="1"/>
  <c r="AG452" i="18"/>
  <c r="AH452" i="18" s="1"/>
  <c r="AG460" i="18"/>
  <c r="AH460" i="18" s="1"/>
  <c r="AG468" i="18"/>
  <c r="AH468" i="18" s="1"/>
  <c r="AG476" i="18"/>
  <c r="AH476" i="18" s="1"/>
  <c r="AG484" i="18"/>
  <c r="AH484" i="18" s="1"/>
  <c r="AG492" i="18"/>
  <c r="AH492" i="18" s="1"/>
  <c r="AG500" i="18"/>
  <c r="AH500" i="18" s="1"/>
  <c r="AG508" i="18"/>
  <c r="AH508" i="18" s="1"/>
  <c r="AG516" i="18"/>
  <c r="AH516" i="18" s="1"/>
  <c r="AG524" i="18"/>
  <c r="AH524" i="18" s="1"/>
  <c r="AG532" i="18"/>
  <c r="AH532" i="18" s="1"/>
  <c r="AG540" i="18"/>
  <c r="AH540" i="18" s="1"/>
  <c r="AG548" i="18"/>
  <c r="AH548" i="18" s="1"/>
  <c r="AG556" i="18"/>
  <c r="AH556" i="18" s="1"/>
  <c r="AG564" i="18"/>
  <c r="AH564" i="18" s="1"/>
  <c r="AG572" i="18"/>
  <c r="AH572" i="18" s="1"/>
  <c r="AG580" i="18"/>
  <c r="AH580" i="18" s="1"/>
  <c r="AG588" i="18"/>
  <c r="AH588" i="18" s="1"/>
  <c r="AG596" i="18"/>
  <c r="AH596" i="18" s="1"/>
  <c r="AG604" i="18"/>
  <c r="AH604" i="18" s="1"/>
  <c r="AG612" i="18"/>
  <c r="AH612" i="18" s="1"/>
  <c r="AG620" i="18"/>
  <c r="AH620" i="18" s="1"/>
  <c r="AG628" i="18"/>
  <c r="AH628" i="18" s="1"/>
  <c r="AG636" i="18"/>
  <c r="AH636" i="18" s="1"/>
  <c r="AG644" i="18"/>
  <c r="AH644" i="18" s="1"/>
  <c r="AG652" i="18"/>
  <c r="AH652" i="18" s="1"/>
  <c r="AG660" i="18"/>
  <c r="AH660" i="18" s="1"/>
  <c r="AG668" i="18"/>
  <c r="AH668" i="18" s="1"/>
  <c r="AG21" i="18"/>
  <c r="AH21" i="18" s="1"/>
  <c r="AG85" i="18"/>
  <c r="AH85" i="18" s="1"/>
  <c r="AG149" i="18"/>
  <c r="AH149" i="18" s="1"/>
  <c r="AG213" i="18"/>
  <c r="AH213" i="18" s="1"/>
  <c r="AG277" i="18"/>
  <c r="AH277" i="18" s="1"/>
  <c r="AG341" i="18"/>
  <c r="AH341" i="18" s="1"/>
  <c r="AG381" i="18"/>
  <c r="AH381" i="18" s="1"/>
  <c r="AG401" i="18"/>
  <c r="AH401" i="18" s="1"/>
  <c r="AG423" i="18"/>
  <c r="AH423" i="18" s="1"/>
  <c r="AG445" i="18"/>
  <c r="AH445" i="18" s="1"/>
  <c r="AG465" i="18"/>
  <c r="AH465" i="18" s="1"/>
  <c r="AG487" i="18"/>
  <c r="AH487" i="18" s="1"/>
  <c r="AG509" i="18"/>
  <c r="AH509" i="18" s="1"/>
  <c r="AG529" i="18"/>
  <c r="AH529" i="18" s="1"/>
  <c r="AG551" i="18"/>
  <c r="AH551" i="18" s="1"/>
  <c r="AG573" i="18"/>
  <c r="AH573" i="18" s="1"/>
  <c r="AG589" i="18"/>
  <c r="AH589" i="18" s="1"/>
  <c r="AG605" i="18"/>
  <c r="AH605" i="18" s="1"/>
  <c r="AG621" i="18"/>
  <c r="AH621" i="18" s="1"/>
  <c r="AG637" i="18"/>
  <c r="AH637" i="18" s="1"/>
  <c r="AG653" i="18"/>
  <c r="AH653" i="18" s="1"/>
  <c r="AG669" i="18"/>
  <c r="AH669" i="18" s="1"/>
  <c r="AG678" i="18"/>
  <c r="AH678" i="18" s="1"/>
  <c r="AG686" i="18"/>
  <c r="AH686" i="18" s="1"/>
  <c r="AG694" i="18"/>
  <c r="AH694" i="18" s="1"/>
  <c r="AG702" i="18"/>
  <c r="AH702" i="18" s="1"/>
  <c r="AG710" i="18"/>
  <c r="AH710" i="18" s="1"/>
  <c r="AG718" i="18"/>
  <c r="AH718" i="18" s="1"/>
  <c r="AG37" i="18"/>
  <c r="AH37" i="18" s="1"/>
  <c r="AG101" i="18"/>
  <c r="AH101" i="18" s="1"/>
  <c r="AG165" i="18"/>
  <c r="AH165" i="18" s="1"/>
  <c r="AG229" i="18"/>
  <c r="AH229" i="18" s="1"/>
  <c r="AG293" i="18"/>
  <c r="AH293" i="18" s="1"/>
  <c r="AG357" i="18"/>
  <c r="AH357" i="18" s="1"/>
  <c r="AG385" i="18"/>
  <c r="AH385" i="18" s="1"/>
  <c r="AG407" i="18"/>
  <c r="AH407" i="18" s="1"/>
  <c r="AG429" i="18"/>
  <c r="AH429" i="18" s="1"/>
  <c r="AG449" i="18"/>
  <c r="AH449" i="18" s="1"/>
  <c r="AG471" i="18"/>
  <c r="AH471" i="18" s="1"/>
  <c r="AG493" i="18"/>
  <c r="AH493" i="18" s="1"/>
  <c r="AG513" i="18"/>
  <c r="AH513" i="18" s="1"/>
  <c r="AG535" i="18"/>
  <c r="AH535" i="18" s="1"/>
  <c r="AG557" i="18"/>
  <c r="AH557" i="18" s="1"/>
  <c r="AG576" i="18"/>
  <c r="AH576" i="18" s="1"/>
  <c r="AG592" i="18"/>
  <c r="AH592" i="18" s="1"/>
  <c r="AG608" i="18"/>
  <c r="AH608" i="18" s="1"/>
  <c r="AG624" i="18"/>
  <c r="AH624" i="18" s="1"/>
  <c r="AG640" i="18"/>
  <c r="AH640" i="18" s="1"/>
  <c r="AG656" i="18"/>
  <c r="AH656" i="18" s="1"/>
  <c r="AG672" i="18"/>
  <c r="AH672" i="18" s="1"/>
  <c r="AG680" i="18"/>
  <c r="AH680" i="18" s="1"/>
  <c r="AG688" i="18"/>
  <c r="AH688" i="18" s="1"/>
  <c r="AG696" i="18"/>
  <c r="AH696" i="18" s="1"/>
  <c r="AG704" i="18"/>
  <c r="AH704" i="18" s="1"/>
  <c r="AG712" i="18"/>
  <c r="AH712" i="18" s="1"/>
  <c r="AG720" i="18"/>
  <c r="AH720" i="18" s="1"/>
  <c r="AG45" i="18"/>
  <c r="AH45" i="18" s="1"/>
  <c r="AG109" i="18"/>
  <c r="AH109" i="18" s="1"/>
  <c r="AG173" i="18"/>
  <c r="AH173" i="18" s="1"/>
  <c r="AG237" i="18"/>
  <c r="AH237" i="18" s="1"/>
  <c r="AG301" i="18"/>
  <c r="AH301" i="18" s="1"/>
  <c r="AG365" i="18"/>
  <c r="AH365" i="18" s="1"/>
  <c r="AG389" i="18"/>
  <c r="AH389" i="18" s="1"/>
  <c r="AG409" i="18"/>
  <c r="AH409" i="18" s="1"/>
  <c r="AG431" i="18"/>
  <c r="AH431" i="18" s="1"/>
  <c r="AG453" i="18"/>
  <c r="AH453" i="18" s="1"/>
  <c r="AG473" i="18"/>
  <c r="AH473" i="18" s="1"/>
  <c r="AG495" i="18"/>
  <c r="AH495" i="18" s="1"/>
  <c r="AG517" i="18"/>
  <c r="AH517" i="18" s="1"/>
  <c r="AG537" i="18"/>
  <c r="AH537" i="18" s="1"/>
  <c r="AG559" i="18"/>
  <c r="AH559" i="18" s="1"/>
  <c r="AG577" i="18"/>
  <c r="AH577" i="18" s="1"/>
  <c r="AG593" i="18"/>
  <c r="AH593" i="18" s="1"/>
  <c r="AG609" i="18"/>
  <c r="AH609" i="18" s="1"/>
  <c r="AG625" i="18"/>
  <c r="AH625" i="18" s="1"/>
  <c r="AG641" i="18"/>
  <c r="AH641" i="18" s="1"/>
  <c r="AG657" i="18"/>
  <c r="AH657" i="18" s="1"/>
  <c r="AG673" i="18"/>
  <c r="AH673" i="18" s="1"/>
  <c r="AG681" i="18"/>
  <c r="AH681" i="18" s="1"/>
  <c r="AG689" i="18"/>
  <c r="AH689" i="18" s="1"/>
  <c r="AG697" i="18"/>
  <c r="AH697" i="18" s="1"/>
  <c r="AG705" i="18"/>
  <c r="AH705" i="18" s="1"/>
  <c r="AG713" i="18"/>
  <c r="AH713" i="18" s="1"/>
  <c r="AG721" i="18"/>
  <c r="AH721" i="18" s="1"/>
  <c r="AG729" i="18"/>
  <c r="AH729" i="18" s="1"/>
  <c r="AG737" i="18"/>
  <c r="AH737" i="18" s="1"/>
  <c r="AG745" i="18"/>
  <c r="AH745" i="18" s="1"/>
  <c r="AG753" i="18"/>
  <c r="AH753" i="18" s="1"/>
  <c r="AG761" i="18"/>
  <c r="AH761" i="18" s="1"/>
  <c r="AG769" i="18"/>
  <c r="AH769" i="18" s="1"/>
  <c r="AG777" i="18"/>
  <c r="AH777" i="18" s="1"/>
  <c r="AG785" i="18"/>
  <c r="AH785" i="18" s="1"/>
  <c r="AG793" i="18"/>
  <c r="AH793" i="18" s="1"/>
  <c r="AG801" i="18"/>
  <c r="AH801" i="18" s="1"/>
  <c r="AG809" i="18"/>
  <c r="AH809" i="18" s="1"/>
  <c r="AG817" i="18"/>
  <c r="AH817" i="18" s="1"/>
  <c r="AG825" i="18"/>
  <c r="AH825" i="18" s="1"/>
  <c r="AG833" i="18"/>
  <c r="AH833" i="18" s="1"/>
  <c r="AG841" i="18"/>
  <c r="AH841" i="18" s="1"/>
  <c r="AG849" i="18"/>
  <c r="AH849" i="18" s="1"/>
  <c r="AG857" i="18"/>
  <c r="AH857" i="18" s="1"/>
  <c r="AG865" i="18"/>
  <c r="AH865" i="18" s="1"/>
  <c r="AG873" i="18"/>
  <c r="AH873" i="18" s="1"/>
  <c r="AG881" i="18"/>
  <c r="AH881" i="18" s="1"/>
  <c r="AG889" i="18"/>
  <c r="AH889" i="18" s="1"/>
  <c r="AG897" i="18"/>
  <c r="AH897" i="18" s="1"/>
  <c r="AG905" i="18"/>
  <c r="AH905" i="18" s="1"/>
  <c r="AG913" i="18"/>
  <c r="AH913" i="18" s="1"/>
  <c r="AG921" i="18"/>
  <c r="AH921" i="18" s="1"/>
  <c r="AG929" i="18"/>
  <c r="AH929" i="18" s="1"/>
  <c r="AG937" i="18"/>
  <c r="AH937" i="18" s="1"/>
  <c r="AG945" i="18"/>
  <c r="AH945" i="18" s="1"/>
  <c r="AG953" i="18"/>
  <c r="AH953" i="18" s="1"/>
  <c r="AG961" i="18"/>
  <c r="AH961" i="18" s="1"/>
  <c r="AG969" i="18"/>
  <c r="AH969" i="18" s="1"/>
  <c r="AG977" i="18"/>
  <c r="AH977" i="18" s="1"/>
  <c r="AG985" i="18"/>
  <c r="AH985" i="18" s="1"/>
  <c r="AG993" i="18"/>
  <c r="AH993" i="18" s="1"/>
  <c r="AG1001" i="18"/>
  <c r="AH1001" i="18" s="1"/>
  <c r="AG1009" i="18"/>
  <c r="AH1009" i="18" s="1"/>
  <c r="AG1017" i="18"/>
  <c r="AH1017" i="18" s="1"/>
  <c r="AG1025" i="18"/>
  <c r="AH1025" i="18" s="1"/>
  <c r="AG1033" i="18"/>
  <c r="AH1033" i="18" s="1"/>
  <c r="AG1041" i="18"/>
  <c r="AH1041" i="18" s="1"/>
  <c r="AG53" i="18"/>
  <c r="AH53" i="18" s="1"/>
  <c r="AG117" i="18"/>
  <c r="AH117" i="18" s="1"/>
  <c r="AG181" i="18"/>
  <c r="AH181" i="18" s="1"/>
  <c r="AG245" i="18"/>
  <c r="AH245" i="18" s="1"/>
  <c r="AG309" i="18"/>
  <c r="AH309" i="18" s="1"/>
  <c r="AG369" i="18"/>
  <c r="AH369" i="18" s="1"/>
  <c r="AG391" i="18"/>
  <c r="AH391" i="18" s="1"/>
  <c r="AG413" i="18"/>
  <c r="AH413" i="18" s="1"/>
  <c r="AG433" i="18"/>
  <c r="AH433" i="18" s="1"/>
  <c r="AG455" i="18"/>
  <c r="AH455" i="18" s="1"/>
  <c r="AG477" i="18"/>
  <c r="AH477" i="18" s="1"/>
  <c r="AG497" i="18"/>
  <c r="AH497" i="18" s="1"/>
  <c r="AG519" i="18"/>
  <c r="AH519" i="18" s="1"/>
  <c r="AG541" i="18"/>
  <c r="AH541" i="18" s="1"/>
  <c r="AG561" i="18"/>
  <c r="AH561" i="18" s="1"/>
  <c r="AG581" i="18"/>
  <c r="AH581" i="18" s="1"/>
  <c r="AG597" i="18"/>
  <c r="AH597" i="18" s="1"/>
  <c r="AG613" i="18"/>
  <c r="AH613" i="18" s="1"/>
  <c r="AG629" i="18"/>
  <c r="AH629" i="18" s="1"/>
  <c r="AG645" i="18"/>
  <c r="AH645" i="18" s="1"/>
  <c r="AG661" i="18"/>
  <c r="AH661" i="18" s="1"/>
  <c r="AG674" i="18"/>
  <c r="AH674" i="18" s="1"/>
  <c r="AG682" i="18"/>
  <c r="AH682" i="18" s="1"/>
  <c r="AG690" i="18"/>
  <c r="AH690" i="18" s="1"/>
  <c r="AG698" i="18"/>
  <c r="AH698" i="18" s="1"/>
  <c r="AG706" i="18"/>
  <c r="AH706" i="18" s="1"/>
  <c r="AG714" i="18"/>
  <c r="AH714" i="18" s="1"/>
  <c r="AG722" i="18"/>
  <c r="AH722" i="18" s="1"/>
  <c r="AG730" i="18"/>
  <c r="AH730" i="18" s="1"/>
  <c r="AG738" i="18"/>
  <c r="AH738" i="18" s="1"/>
  <c r="AG746" i="18"/>
  <c r="AH746" i="18" s="1"/>
  <c r="AG754" i="18"/>
  <c r="AH754" i="18" s="1"/>
  <c r="AG762" i="18"/>
  <c r="AH762" i="18" s="1"/>
  <c r="AG770" i="18"/>
  <c r="AH770" i="18" s="1"/>
  <c r="AG778" i="18"/>
  <c r="AH778" i="18" s="1"/>
  <c r="AG786" i="18"/>
  <c r="AH786" i="18" s="1"/>
  <c r="AG794" i="18"/>
  <c r="AH794" i="18" s="1"/>
  <c r="AG802" i="18"/>
  <c r="AH802" i="18" s="1"/>
  <c r="AG810" i="18"/>
  <c r="AH810" i="18" s="1"/>
  <c r="AG818" i="18"/>
  <c r="AH818" i="18" s="1"/>
  <c r="AG826" i="18"/>
  <c r="AH826" i="18" s="1"/>
  <c r="AG834" i="18"/>
  <c r="AH834" i="18" s="1"/>
  <c r="AG842" i="18"/>
  <c r="AH842" i="18" s="1"/>
  <c r="AG850" i="18"/>
  <c r="AH850" i="18" s="1"/>
  <c r="AG858" i="18"/>
  <c r="AH858" i="18" s="1"/>
  <c r="AG866" i="18"/>
  <c r="AH866" i="18" s="1"/>
  <c r="AG874" i="18"/>
  <c r="AH874" i="18" s="1"/>
  <c r="AG882" i="18"/>
  <c r="AH882" i="18" s="1"/>
  <c r="AG890" i="18"/>
  <c r="AH890" i="18" s="1"/>
  <c r="AG898" i="18"/>
  <c r="AH898" i="18" s="1"/>
  <c r="AG906" i="18"/>
  <c r="AH906" i="18" s="1"/>
  <c r="AG914" i="18"/>
  <c r="AH914" i="18" s="1"/>
  <c r="AG922" i="18"/>
  <c r="AH922" i="18" s="1"/>
  <c r="AG930" i="18"/>
  <c r="AH930" i="18" s="1"/>
  <c r="AG938" i="18"/>
  <c r="AH938" i="18" s="1"/>
  <c r="AG946" i="18"/>
  <c r="AH946" i="18" s="1"/>
  <c r="AG954" i="18"/>
  <c r="AH954" i="18" s="1"/>
  <c r="AG962" i="18"/>
  <c r="AH962" i="18" s="1"/>
  <c r="AG970" i="18"/>
  <c r="AH970" i="18" s="1"/>
  <c r="AG978" i="18"/>
  <c r="AH978" i="18" s="1"/>
  <c r="AG986" i="18"/>
  <c r="AH986" i="18" s="1"/>
  <c r="AG994" i="18"/>
  <c r="AH994" i="18" s="1"/>
  <c r="AG1002" i="18"/>
  <c r="AH1002" i="18" s="1"/>
  <c r="AG1010" i="18"/>
  <c r="AH1010" i="18" s="1"/>
  <c r="AG1018" i="18"/>
  <c r="AH1018" i="18" s="1"/>
  <c r="AG1026" i="18"/>
  <c r="AH1026" i="18" s="1"/>
  <c r="AG1034" i="18"/>
  <c r="AH1034" i="18" s="1"/>
  <c r="AG1042" i="18"/>
  <c r="AH1042" i="18" s="1"/>
  <c r="AG1050" i="18"/>
  <c r="AH1050" i="18" s="1"/>
  <c r="AG1058" i="18"/>
  <c r="AH1058" i="18" s="1"/>
  <c r="AG1066" i="18"/>
  <c r="AH1066" i="18" s="1"/>
  <c r="AG1074" i="18"/>
  <c r="AH1074" i="18" s="1"/>
  <c r="AG1082" i="18"/>
  <c r="AH1082" i="18" s="1"/>
  <c r="AG1090" i="18"/>
  <c r="AH1090" i="18" s="1"/>
  <c r="AG1098" i="18"/>
  <c r="AH1098" i="18" s="1"/>
  <c r="AG1106" i="18"/>
  <c r="AH1106" i="18" s="1"/>
  <c r="AG1114" i="18"/>
  <c r="AH1114" i="18" s="1"/>
  <c r="AG1122" i="18"/>
  <c r="AH1122" i="18" s="1"/>
  <c r="AG1130" i="18"/>
  <c r="AH1130" i="18" s="1"/>
  <c r="AG1138" i="18"/>
  <c r="AH1138" i="18" s="1"/>
  <c r="AG1146" i="18"/>
  <c r="AH1146" i="18" s="1"/>
  <c r="AG1154" i="18"/>
  <c r="AH1154" i="18" s="1"/>
  <c r="AG1162" i="18"/>
  <c r="AH1162" i="18" s="1"/>
  <c r="AG1170" i="18"/>
  <c r="AH1170" i="18" s="1"/>
  <c r="AG1178" i="18"/>
  <c r="AH1178" i="18" s="1"/>
  <c r="AG61" i="18"/>
  <c r="AH61" i="18" s="1"/>
  <c r="AG125" i="18"/>
  <c r="AH125" i="18" s="1"/>
  <c r="AG189" i="18"/>
  <c r="AH189" i="18" s="1"/>
  <c r="AG253" i="18"/>
  <c r="AH253" i="18" s="1"/>
  <c r="AG317" i="18"/>
  <c r="AH317" i="18" s="1"/>
  <c r="AG373" i="18"/>
  <c r="AH373" i="18" s="1"/>
  <c r="AG393" i="18"/>
  <c r="AH393" i="18" s="1"/>
  <c r="AG415" i="18"/>
  <c r="AH415" i="18" s="1"/>
  <c r="AG437" i="18"/>
  <c r="AH437" i="18" s="1"/>
  <c r="AG457" i="18"/>
  <c r="AH457" i="18" s="1"/>
  <c r="AG479" i="18"/>
  <c r="AH479" i="18" s="1"/>
  <c r="AG501" i="18"/>
  <c r="AH501" i="18" s="1"/>
  <c r="AG521" i="18"/>
  <c r="AH521" i="18" s="1"/>
  <c r="AG543" i="18"/>
  <c r="AH543" i="18" s="1"/>
  <c r="AG565" i="18"/>
  <c r="AH565" i="18" s="1"/>
  <c r="AG583" i="18"/>
  <c r="AH583" i="18" s="1"/>
  <c r="AG599" i="18"/>
  <c r="AH599" i="18" s="1"/>
  <c r="AG615" i="18"/>
  <c r="AH615" i="18" s="1"/>
  <c r="AG631" i="18"/>
  <c r="AH631" i="18" s="1"/>
  <c r="AG647" i="18"/>
  <c r="AH647" i="18" s="1"/>
  <c r="AG663" i="18"/>
  <c r="AH663" i="18" s="1"/>
  <c r="AG675" i="18"/>
  <c r="AH675" i="18" s="1"/>
  <c r="AG683" i="18"/>
  <c r="AH683" i="18" s="1"/>
  <c r="AG691" i="18"/>
  <c r="AH691" i="18" s="1"/>
  <c r="AG699" i="18"/>
  <c r="AH699" i="18" s="1"/>
  <c r="AG707" i="18"/>
  <c r="AH707" i="18" s="1"/>
  <c r="AG715" i="18"/>
  <c r="AH715" i="18" s="1"/>
  <c r="AG723" i="18"/>
  <c r="AH723" i="18" s="1"/>
  <c r="AG731" i="18"/>
  <c r="AH731" i="18" s="1"/>
  <c r="AG739" i="18"/>
  <c r="AH739" i="18" s="1"/>
  <c r="AG747" i="18"/>
  <c r="AH747" i="18" s="1"/>
  <c r="AG755" i="18"/>
  <c r="AH755" i="18" s="1"/>
  <c r="AG763" i="18"/>
  <c r="AH763" i="18" s="1"/>
  <c r="AG771" i="18"/>
  <c r="AH771" i="18" s="1"/>
  <c r="AG779" i="18"/>
  <c r="AH779" i="18" s="1"/>
  <c r="AG787" i="18"/>
  <c r="AH787" i="18" s="1"/>
  <c r="AG795" i="18"/>
  <c r="AH795" i="18" s="1"/>
  <c r="AG803" i="18"/>
  <c r="AH803" i="18" s="1"/>
  <c r="AG811" i="18"/>
  <c r="AH811" i="18" s="1"/>
  <c r="AG819" i="18"/>
  <c r="AH819" i="18" s="1"/>
  <c r="AG827" i="18"/>
  <c r="AH827" i="18" s="1"/>
  <c r="AG835" i="18"/>
  <c r="AH835" i="18" s="1"/>
  <c r="AG843" i="18"/>
  <c r="AH843" i="18" s="1"/>
  <c r="AG851" i="18"/>
  <c r="AH851" i="18" s="1"/>
  <c r="AG859" i="18"/>
  <c r="AH859" i="18" s="1"/>
  <c r="AG867" i="18"/>
  <c r="AH867" i="18" s="1"/>
  <c r="AG875" i="18"/>
  <c r="AH875" i="18" s="1"/>
  <c r="AG883" i="18"/>
  <c r="AH883" i="18" s="1"/>
  <c r="AG891" i="18"/>
  <c r="AH891" i="18" s="1"/>
  <c r="AG899" i="18"/>
  <c r="AH899" i="18" s="1"/>
  <c r="AG907" i="18"/>
  <c r="AH907" i="18" s="1"/>
  <c r="AG915" i="18"/>
  <c r="AH915" i="18" s="1"/>
  <c r="AG923" i="18"/>
  <c r="AH923" i="18" s="1"/>
  <c r="AG931" i="18"/>
  <c r="AH931" i="18" s="1"/>
  <c r="AG939" i="18"/>
  <c r="AH939" i="18" s="1"/>
  <c r="AG947" i="18"/>
  <c r="AH947" i="18" s="1"/>
  <c r="AG955" i="18"/>
  <c r="AH955" i="18" s="1"/>
  <c r="AG963" i="18"/>
  <c r="AH963" i="18" s="1"/>
  <c r="AG971" i="18"/>
  <c r="AH971" i="18" s="1"/>
  <c r="AG979" i="18"/>
  <c r="AH979" i="18" s="1"/>
  <c r="AG987" i="18"/>
  <c r="AH987" i="18" s="1"/>
  <c r="AG995" i="18"/>
  <c r="AH995" i="18" s="1"/>
  <c r="AG1003" i="18"/>
  <c r="AH1003" i="18" s="1"/>
  <c r="AG1011" i="18"/>
  <c r="AH1011" i="18" s="1"/>
  <c r="AG1019" i="18"/>
  <c r="AH1019" i="18" s="1"/>
  <c r="AG1027" i="18"/>
  <c r="AH1027" i="18" s="1"/>
  <c r="AG1035" i="18"/>
  <c r="AH1035" i="18" s="1"/>
  <c r="AG1043" i="18"/>
  <c r="AH1043" i="18" s="1"/>
  <c r="AG1051" i="18"/>
  <c r="AH1051" i="18" s="1"/>
  <c r="AG1059" i="18"/>
  <c r="AH1059" i="18" s="1"/>
  <c r="AG1067" i="18"/>
  <c r="AH1067" i="18" s="1"/>
  <c r="AG1075" i="18"/>
  <c r="AH1075" i="18" s="1"/>
  <c r="AG1083" i="18"/>
  <c r="AH1083" i="18" s="1"/>
  <c r="AG1091" i="18"/>
  <c r="AH1091" i="18" s="1"/>
  <c r="AG1099" i="18"/>
  <c r="AH1099" i="18" s="1"/>
  <c r="AG1107" i="18"/>
  <c r="AH1107" i="18" s="1"/>
  <c r="AG1115" i="18"/>
  <c r="AH1115" i="18" s="1"/>
  <c r="AG1123" i="18"/>
  <c r="AH1123" i="18" s="1"/>
  <c r="AG1131" i="18"/>
  <c r="AH1131" i="18" s="1"/>
  <c r="AG1139" i="18"/>
  <c r="AH1139" i="18" s="1"/>
  <c r="AG1147" i="18"/>
  <c r="AH1147" i="18" s="1"/>
  <c r="AG1155" i="18"/>
  <c r="AH1155" i="18" s="1"/>
  <c r="AG1163" i="18"/>
  <c r="AH1163" i="18" s="1"/>
  <c r="AG1171" i="18"/>
  <c r="AH1171" i="18" s="1"/>
  <c r="AG1179" i="18"/>
  <c r="AH1179" i="18" s="1"/>
  <c r="AI4" i="18" l="1"/>
  <c r="AQ4" i="18"/>
  <c r="H37" i="11" l="1"/>
  <c r="E37" i="11"/>
  <c r="B4" i="18" l="1" a="1"/>
  <c r="B4" i="18" s="1"/>
  <c r="D35" i="2" l="1"/>
  <c r="E227" i="4" s="1"/>
  <c r="G227" i="4" s="1"/>
  <c r="L58" i="4"/>
  <c r="AL4" i="18" l="1"/>
  <c r="AT5" i="18"/>
  <c r="AS6" i="18"/>
  <c r="AT6" i="18" s="1"/>
  <c r="AS7" i="18"/>
  <c r="AT7" i="18" s="1"/>
  <c r="AS8" i="18"/>
  <c r="AT8" i="18" s="1"/>
  <c r="AS9" i="18"/>
  <c r="AT9" i="18" s="1"/>
  <c r="AS10" i="18"/>
  <c r="AT10" i="18" s="1"/>
  <c r="AS11" i="18"/>
  <c r="AT11" i="18" s="1"/>
  <c r="AS12" i="18"/>
  <c r="AT12" i="18" s="1"/>
  <c r="AS13" i="18"/>
  <c r="AT13" i="18" s="1"/>
  <c r="AS14" i="18"/>
  <c r="AT14" i="18" s="1"/>
  <c r="AS15" i="18"/>
  <c r="AT15" i="18" s="1"/>
  <c r="AS16" i="18"/>
  <c r="AT16" i="18" s="1"/>
  <c r="AS17" i="18"/>
  <c r="AT17" i="18" s="1"/>
  <c r="AS18" i="18"/>
  <c r="AT18" i="18" s="1"/>
  <c r="AS19" i="18"/>
  <c r="AT19" i="18" s="1"/>
  <c r="AS20" i="18"/>
  <c r="AT20" i="18" s="1"/>
  <c r="AS21" i="18"/>
  <c r="AT21" i="18" s="1"/>
  <c r="AS22" i="18"/>
  <c r="AT22" i="18" s="1"/>
  <c r="AS23" i="18"/>
  <c r="AT23" i="18" s="1"/>
  <c r="AS24" i="18"/>
  <c r="AT24" i="18" s="1"/>
  <c r="AS25" i="18"/>
  <c r="AT25" i="18" s="1"/>
  <c r="AS26" i="18"/>
  <c r="AT26" i="18" s="1"/>
  <c r="AS27" i="18"/>
  <c r="AT27" i="18" s="1"/>
  <c r="AS28" i="18"/>
  <c r="AT28" i="18" s="1"/>
  <c r="AS29" i="18"/>
  <c r="AT29" i="18" s="1"/>
  <c r="AS30" i="18"/>
  <c r="AT30" i="18" s="1"/>
  <c r="AS31" i="18"/>
  <c r="AT31" i="18" s="1"/>
  <c r="AS32" i="18"/>
  <c r="AT32" i="18" s="1"/>
  <c r="AS33" i="18"/>
  <c r="AT33" i="18" s="1"/>
  <c r="AS34" i="18"/>
  <c r="AT34" i="18" s="1"/>
  <c r="AS35" i="18"/>
  <c r="AT35" i="18" s="1"/>
  <c r="AS36" i="18"/>
  <c r="AT36" i="18" s="1"/>
  <c r="AS37" i="18"/>
  <c r="AT37" i="18" s="1"/>
  <c r="AS38" i="18"/>
  <c r="AT38" i="18" s="1"/>
  <c r="AS39" i="18"/>
  <c r="AT39" i="18" s="1"/>
  <c r="AS40" i="18"/>
  <c r="AT40" i="18" s="1"/>
  <c r="AS41" i="18"/>
  <c r="AT41" i="18" s="1"/>
  <c r="AS42" i="18"/>
  <c r="AT42" i="18" s="1"/>
  <c r="AS43" i="18"/>
  <c r="AT43" i="18" s="1"/>
  <c r="AS44" i="18"/>
  <c r="AT44" i="18" s="1"/>
  <c r="AS45" i="18"/>
  <c r="AT45" i="18" s="1"/>
  <c r="AS46" i="18"/>
  <c r="AT46" i="18" s="1"/>
  <c r="AS47" i="18"/>
  <c r="AT47" i="18" s="1"/>
  <c r="AS48" i="18"/>
  <c r="AT48" i="18" s="1"/>
  <c r="AS49" i="18"/>
  <c r="AT49" i="18" s="1"/>
  <c r="AS50" i="18"/>
  <c r="AT50" i="18" s="1"/>
  <c r="AS51" i="18"/>
  <c r="AT51" i="18" s="1"/>
  <c r="AS52" i="18"/>
  <c r="AT52" i="18" s="1"/>
  <c r="AS53" i="18"/>
  <c r="AT53" i="18" s="1"/>
  <c r="AS54" i="18"/>
  <c r="AT54" i="18" s="1"/>
  <c r="AS55" i="18"/>
  <c r="AT55" i="18" s="1"/>
  <c r="AS56" i="18"/>
  <c r="AT56" i="18" s="1"/>
  <c r="AS57" i="18"/>
  <c r="AT57" i="18" s="1"/>
  <c r="AS58" i="18"/>
  <c r="AT58" i="18" s="1"/>
  <c r="AS59" i="18"/>
  <c r="AT59" i="18" s="1"/>
  <c r="AS60" i="18"/>
  <c r="AT60" i="18" s="1"/>
  <c r="AS61" i="18"/>
  <c r="AT61" i="18" s="1"/>
  <c r="AS62" i="18"/>
  <c r="AT62" i="18" s="1"/>
  <c r="AS63" i="18"/>
  <c r="AT63" i="18" s="1"/>
  <c r="AS64" i="18"/>
  <c r="AT64" i="18" s="1"/>
  <c r="AS65" i="18"/>
  <c r="AT65" i="18" s="1"/>
  <c r="AS66" i="18"/>
  <c r="AT66" i="18" s="1"/>
  <c r="AS67" i="18"/>
  <c r="AT67" i="18" s="1"/>
  <c r="AS68" i="18"/>
  <c r="AT68" i="18" s="1"/>
  <c r="AS69" i="18"/>
  <c r="AT69" i="18" s="1"/>
  <c r="AS70" i="18"/>
  <c r="AT70" i="18" s="1"/>
  <c r="AS71" i="18"/>
  <c r="AT71" i="18" s="1"/>
  <c r="AS72" i="18"/>
  <c r="AT72" i="18" s="1"/>
  <c r="AS73" i="18"/>
  <c r="AT73" i="18" s="1"/>
  <c r="AS74" i="18"/>
  <c r="AT74" i="18" s="1"/>
  <c r="AS75" i="18"/>
  <c r="AT75" i="18" s="1"/>
  <c r="AS76" i="18"/>
  <c r="AT76" i="18" s="1"/>
  <c r="AS77" i="18"/>
  <c r="AT77" i="18" s="1"/>
  <c r="AS78" i="18"/>
  <c r="AT78" i="18" s="1"/>
  <c r="AS79" i="18"/>
  <c r="AT79" i="18" s="1"/>
  <c r="AS80" i="18"/>
  <c r="AT80" i="18" s="1"/>
  <c r="AS81" i="18"/>
  <c r="AT81" i="18" s="1"/>
  <c r="AS82" i="18"/>
  <c r="AT82" i="18" s="1"/>
  <c r="AS83" i="18"/>
  <c r="AT83" i="18" s="1"/>
  <c r="AS84" i="18"/>
  <c r="AT84" i="18" s="1"/>
  <c r="AS85" i="18"/>
  <c r="AT85" i="18" s="1"/>
  <c r="AS86" i="18"/>
  <c r="AT86" i="18" s="1"/>
  <c r="AS87" i="18"/>
  <c r="AT87" i="18" s="1"/>
  <c r="AS88" i="18"/>
  <c r="AT88" i="18" s="1"/>
  <c r="AS89" i="18"/>
  <c r="AT89" i="18" s="1"/>
  <c r="AS90" i="18"/>
  <c r="AT90" i="18" s="1"/>
  <c r="AS91" i="18"/>
  <c r="AT91" i="18" s="1"/>
  <c r="AS92" i="18"/>
  <c r="AT92" i="18" s="1"/>
  <c r="AS93" i="18"/>
  <c r="AT93" i="18" s="1"/>
  <c r="AS94" i="18"/>
  <c r="AT94" i="18" s="1"/>
  <c r="AS95" i="18"/>
  <c r="AT95" i="18" s="1"/>
  <c r="AS96" i="18"/>
  <c r="AT96" i="18" s="1"/>
  <c r="AS97" i="18"/>
  <c r="AT97" i="18" s="1"/>
  <c r="AS98" i="18"/>
  <c r="AT98" i="18" s="1"/>
  <c r="AS99" i="18"/>
  <c r="AT99" i="18" s="1"/>
  <c r="AS100" i="18"/>
  <c r="AT100" i="18" s="1"/>
  <c r="AS101" i="18"/>
  <c r="AT101" i="18" s="1"/>
  <c r="AS102" i="18"/>
  <c r="AT102" i="18" s="1"/>
  <c r="AS103" i="18"/>
  <c r="AT103" i="18" s="1"/>
  <c r="AS104" i="18"/>
  <c r="AT104" i="18" s="1"/>
  <c r="AS105" i="18"/>
  <c r="AT105" i="18" s="1"/>
  <c r="AS106" i="18"/>
  <c r="AT106" i="18" s="1"/>
  <c r="AS107" i="18"/>
  <c r="AT107" i="18" s="1"/>
  <c r="AS108" i="18"/>
  <c r="AT108" i="18" s="1"/>
  <c r="AS109" i="18"/>
  <c r="AT109" i="18" s="1"/>
  <c r="AS110" i="18"/>
  <c r="AT110" i="18" s="1"/>
  <c r="AS111" i="18"/>
  <c r="AT111" i="18" s="1"/>
  <c r="AS112" i="18"/>
  <c r="AT112" i="18" s="1"/>
  <c r="AS113" i="18"/>
  <c r="AT113" i="18" s="1"/>
  <c r="AS114" i="18"/>
  <c r="AT114" i="18" s="1"/>
  <c r="AS115" i="18"/>
  <c r="AT115" i="18" s="1"/>
  <c r="AS116" i="18"/>
  <c r="AT116" i="18" s="1"/>
  <c r="AS117" i="18"/>
  <c r="AT117" i="18" s="1"/>
  <c r="AS118" i="18"/>
  <c r="AT118" i="18" s="1"/>
  <c r="AS119" i="18"/>
  <c r="AT119" i="18" s="1"/>
  <c r="AS120" i="18"/>
  <c r="AT120" i="18" s="1"/>
  <c r="AS121" i="18"/>
  <c r="AT121" i="18" s="1"/>
  <c r="AS122" i="18"/>
  <c r="AT122" i="18" s="1"/>
  <c r="AS123" i="18"/>
  <c r="AT123" i="18" s="1"/>
  <c r="AS124" i="18"/>
  <c r="AT124" i="18" s="1"/>
  <c r="AS125" i="18"/>
  <c r="AT125" i="18" s="1"/>
  <c r="AS126" i="18"/>
  <c r="AT126" i="18" s="1"/>
  <c r="AS127" i="18"/>
  <c r="AT127" i="18" s="1"/>
  <c r="AS128" i="18"/>
  <c r="AT128" i="18" s="1"/>
  <c r="AS129" i="18"/>
  <c r="AT129" i="18" s="1"/>
  <c r="AS130" i="18"/>
  <c r="AT130" i="18" s="1"/>
  <c r="AS131" i="18"/>
  <c r="AT131" i="18" s="1"/>
  <c r="AS132" i="18"/>
  <c r="AT132" i="18" s="1"/>
  <c r="AS133" i="18"/>
  <c r="AT133" i="18" s="1"/>
  <c r="AS134" i="18"/>
  <c r="AT134" i="18" s="1"/>
  <c r="AS135" i="18"/>
  <c r="AT135" i="18" s="1"/>
  <c r="AS136" i="18"/>
  <c r="AT136" i="18" s="1"/>
  <c r="AS137" i="18"/>
  <c r="AT137" i="18" s="1"/>
  <c r="AS138" i="18"/>
  <c r="AT138" i="18" s="1"/>
  <c r="AS139" i="18"/>
  <c r="AT139" i="18" s="1"/>
  <c r="AS140" i="18"/>
  <c r="AT140" i="18" s="1"/>
  <c r="AS141" i="18"/>
  <c r="AT141" i="18" s="1"/>
  <c r="AS142" i="18"/>
  <c r="AT142" i="18" s="1"/>
  <c r="AS143" i="18"/>
  <c r="AT143" i="18" s="1"/>
  <c r="AS144" i="18"/>
  <c r="AT144" i="18" s="1"/>
  <c r="AS145" i="18"/>
  <c r="AT145" i="18" s="1"/>
  <c r="AS146" i="18"/>
  <c r="AT146" i="18" s="1"/>
  <c r="AS147" i="18"/>
  <c r="AT147" i="18" s="1"/>
  <c r="AS148" i="18"/>
  <c r="AT148" i="18" s="1"/>
  <c r="AS149" i="18"/>
  <c r="AT149" i="18" s="1"/>
  <c r="AS150" i="18"/>
  <c r="AT150" i="18" s="1"/>
  <c r="AS151" i="18"/>
  <c r="AT151" i="18" s="1"/>
  <c r="AS152" i="18"/>
  <c r="AT152" i="18" s="1"/>
  <c r="AS153" i="18"/>
  <c r="AT153" i="18" s="1"/>
  <c r="AS154" i="18"/>
  <c r="AT154" i="18" s="1"/>
  <c r="AS155" i="18"/>
  <c r="AT155" i="18" s="1"/>
  <c r="AS156" i="18"/>
  <c r="AT156" i="18" s="1"/>
  <c r="AS157" i="18"/>
  <c r="AT157" i="18" s="1"/>
  <c r="AS158" i="18"/>
  <c r="AT158" i="18" s="1"/>
  <c r="AS159" i="18"/>
  <c r="AT159" i="18" s="1"/>
  <c r="AS160" i="18"/>
  <c r="AT160" i="18" s="1"/>
  <c r="AS161" i="18"/>
  <c r="AT161" i="18" s="1"/>
  <c r="AS162" i="18"/>
  <c r="AT162" i="18" s="1"/>
  <c r="AS163" i="18"/>
  <c r="AT163" i="18" s="1"/>
  <c r="AS164" i="18"/>
  <c r="AT164" i="18" s="1"/>
  <c r="AS165" i="18"/>
  <c r="AT165" i="18" s="1"/>
  <c r="AS166" i="18"/>
  <c r="AT166" i="18" s="1"/>
  <c r="AS167" i="18"/>
  <c r="AT167" i="18" s="1"/>
  <c r="AS168" i="18"/>
  <c r="AT168" i="18" s="1"/>
  <c r="AS169" i="18"/>
  <c r="AT169" i="18" s="1"/>
  <c r="AS170" i="18"/>
  <c r="AT170" i="18" s="1"/>
  <c r="AS171" i="18"/>
  <c r="AT171" i="18" s="1"/>
  <c r="AS172" i="18"/>
  <c r="AT172" i="18" s="1"/>
  <c r="AS173" i="18"/>
  <c r="AT173" i="18" s="1"/>
  <c r="AS174" i="18"/>
  <c r="AT174" i="18" s="1"/>
  <c r="AS175" i="18"/>
  <c r="AT175" i="18" s="1"/>
  <c r="AS176" i="18"/>
  <c r="AT176" i="18" s="1"/>
  <c r="AS177" i="18"/>
  <c r="AT177" i="18" s="1"/>
  <c r="AS178" i="18"/>
  <c r="AT178" i="18" s="1"/>
  <c r="AS179" i="18"/>
  <c r="AT179" i="18" s="1"/>
  <c r="AS180" i="18"/>
  <c r="AT180" i="18" s="1"/>
  <c r="AS181" i="18"/>
  <c r="AT181" i="18" s="1"/>
  <c r="AS182" i="18"/>
  <c r="AT182" i="18" s="1"/>
  <c r="AS183" i="18"/>
  <c r="AT183" i="18" s="1"/>
  <c r="AS184" i="18"/>
  <c r="AT184" i="18" s="1"/>
  <c r="AS185" i="18"/>
  <c r="AT185" i="18" s="1"/>
  <c r="AS186" i="18"/>
  <c r="AT186" i="18" s="1"/>
  <c r="AS187" i="18"/>
  <c r="AT187" i="18" s="1"/>
  <c r="AS188" i="18"/>
  <c r="AT188" i="18" s="1"/>
  <c r="AS189" i="18"/>
  <c r="AT189" i="18" s="1"/>
  <c r="AS190" i="18"/>
  <c r="AT190" i="18" s="1"/>
  <c r="AS191" i="18"/>
  <c r="AT191" i="18" s="1"/>
  <c r="AS192" i="18"/>
  <c r="AT192" i="18" s="1"/>
  <c r="AS193" i="18"/>
  <c r="AT193" i="18" s="1"/>
  <c r="AS194" i="18"/>
  <c r="AT194" i="18" s="1"/>
  <c r="AS195" i="18"/>
  <c r="AT195" i="18" s="1"/>
  <c r="AS196" i="18"/>
  <c r="AT196" i="18" s="1"/>
  <c r="AS197" i="18"/>
  <c r="AT197" i="18" s="1"/>
  <c r="AS198" i="18"/>
  <c r="AT198" i="18" s="1"/>
  <c r="AS199" i="18"/>
  <c r="AT199" i="18" s="1"/>
  <c r="AS200" i="18"/>
  <c r="AT200" i="18" s="1"/>
  <c r="AS201" i="18"/>
  <c r="AT201" i="18" s="1"/>
  <c r="AS202" i="18"/>
  <c r="AT202" i="18" s="1"/>
  <c r="AS203" i="18"/>
  <c r="AT203" i="18" s="1"/>
  <c r="AS204" i="18"/>
  <c r="AT204" i="18" s="1"/>
  <c r="AS205" i="18"/>
  <c r="AT205" i="18" s="1"/>
  <c r="AS206" i="18"/>
  <c r="AT206" i="18" s="1"/>
  <c r="AS207" i="18"/>
  <c r="AT207" i="18" s="1"/>
  <c r="AS208" i="18"/>
  <c r="AT208" i="18" s="1"/>
  <c r="AS209" i="18"/>
  <c r="AT209" i="18" s="1"/>
  <c r="AS210" i="18"/>
  <c r="AT210" i="18" s="1"/>
  <c r="AS211" i="18"/>
  <c r="AT211" i="18" s="1"/>
  <c r="AS212" i="18"/>
  <c r="AT212" i="18" s="1"/>
  <c r="AS213" i="18"/>
  <c r="AT213" i="18" s="1"/>
  <c r="AS214" i="18"/>
  <c r="AT214" i="18" s="1"/>
  <c r="AS215" i="18"/>
  <c r="AT215" i="18" s="1"/>
  <c r="AS216" i="18"/>
  <c r="AT216" i="18" s="1"/>
  <c r="AS217" i="18"/>
  <c r="AT217" i="18" s="1"/>
  <c r="AS218" i="18"/>
  <c r="AT218" i="18" s="1"/>
  <c r="AS219" i="18"/>
  <c r="AT219" i="18" s="1"/>
  <c r="AS220" i="18"/>
  <c r="AT220" i="18" s="1"/>
  <c r="AS221" i="18"/>
  <c r="AT221" i="18" s="1"/>
  <c r="AS222" i="18"/>
  <c r="AT222" i="18" s="1"/>
  <c r="AS223" i="18"/>
  <c r="AT223" i="18" s="1"/>
  <c r="AS224" i="18"/>
  <c r="AT224" i="18" s="1"/>
  <c r="AS225" i="18"/>
  <c r="AT225" i="18" s="1"/>
  <c r="AS226" i="18"/>
  <c r="AT226" i="18" s="1"/>
  <c r="AS227" i="18"/>
  <c r="AT227" i="18" s="1"/>
  <c r="AS228" i="18"/>
  <c r="AT228" i="18" s="1"/>
  <c r="AS229" i="18"/>
  <c r="AT229" i="18" s="1"/>
  <c r="AS230" i="18"/>
  <c r="AT230" i="18" s="1"/>
  <c r="AS231" i="18"/>
  <c r="AT231" i="18" s="1"/>
  <c r="AS232" i="18"/>
  <c r="AT232" i="18" s="1"/>
  <c r="AS233" i="18"/>
  <c r="AT233" i="18" s="1"/>
  <c r="AS234" i="18"/>
  <c r="AT234" i="18" s="1"/>
  <c r="AS235" i="18"/>
  <c r="AT235" i="18" s="1"/>
  <c r="AS236" i="18"/>
  <c r="AT236" i="18" s="1"/>
  <c r="AS237" i="18"/>
  <c r="AT237" i="18" s="1"/>
  <c r="AS238" i="18"/>
  <c r="AT238" i="18" s="1"/>
  <c r="AS239" i="18"/>
  <c r="AT239" i="18" s="1"/>
  <c r="AS240" i="18"/>
  <c r="AT240" i="18" s="1"/>
  <c r="AS241" i="18"/>
  <c r="AT241" i="18" s="1"/>
  <c r="AS242" i="18"/>
  <c r="AT242" i="18" s="1"/>
  <c r="AS243" i="18"/>
  <c r="AT243" i="18" s="1"/>
  <c r="AS244" i="18"/>
  <c r="AT244" i="18" s="1"/>
  <c r="AS245" i="18"/>
  <c r="AT245" i="18" s="1"/>
  <c r="AS246" i="18"/>
  <c r="AT246" i="18" s="1"/>
  <c r="AS247" i="18"/>
  <c r="AT247" i="18" s="1"/>
  <c r="AS248" i="18"/>
  <c r="AT248" i="18" s="1"/>
  <c r="AS249" i="18"/>
  <c r="AT249" i="18" s="1"/>
  <c r="AS250" i="18"/>
  <c r="AT250" i="18" s="1"/>
  <c r="AS251" i="18"/>
  <c r="AT251" i="18" s="1"/>
  <c r="AS252" i="18"/>
  <c r="AT252" i="18" s="1"/>
  <c r="AS253" i="18"/>
  <c r="AT253" i="18" s="1"/>
  <c r="AS254" i="18"/>
  <c r="AT254" i="18" s="1"/>
  <c r="AS255" i="18"/>
  <c r="AT255" i="18" s="1"/>
  <c r="AS256" i="18"/>
  <c r="AT256" i="18" s="1"/>
  <c r="AS257" i="18"/>
  <c r="AT257" i="18" s="1"/>
  <c r="AS258" i="18"/>
  <c r="AT258" i="18" s="1"/>
  <c r="AS259" i="18"/>
  <c r="AT259" i="18" s="1"/>
  <c r="AS260" i="18"/>
  <c r="AT260" i="18" s="1"/>
  <c r="AS261" i="18"/>
  <c r="AT261" i="18" s="1"/>
  <c r="AS262" i="18"/>
  <c r="AT262" i="18" s="1"/>
  <c r="AS263" i="18"/>
  <c r="AT263" i="18" s="1"/>
  <c r="AS264" i="18"/>
  <c r="AT264" i="18" s="1"/>
  <c r="AS265" i="18"/>
  <c r="AT265" i="18" s="1"/>
  <c r="AS266" i="18"/>
  <c r="AT266" i="18" s="1"/>
  <c r="AS267" i="18"/>
  <c r="AT267" i="18" s="1"/>
  <c r="AS268" i="18"/>
  <c r="AT268" i="18" s="1"/>
  <c r="AS269" i="18"/>
  <c r="AT269" i="18" s="1"/>
  <c r="AS270" i="18"/>
  <c r="AT270" i="18" s="1"/>
  <c r="AS271" i="18"/>
  <c r="AT271" i="18" s="1"/>
  <c r="AS272" i="18"/>
  <c r="AT272" i="18" s="1"/>
  <c r="AS273" i="18"/>
  <c r="AT273" i="18" s="1"/>
  <c r="AS274" i="18"/>
  <c r="AT274" i="18" s="1"/>
  <c r="AS275" i="18"/>
  <c r="AT275" i="18" s="1"/>
  <c r="AS276" i="18"/>
  <c r="AT276" i="18" s="1"/>
  <c r="AS277" i="18"/>
  <c r="AT277" i="18" s="1"/>
  <c r="AS278" i="18"/>
  <c r="AT278" i="18" s="1"/>
  <c r="AS279" i="18"/>
  <c r="AT279" i="18" s="1"/>
  <c r="AS280" i="18"/>
  <c r="AT280" i="18" s="1"/>
  <c r="AS281" i="18"/>
  <c r="AT281" i="18" s="1"/>
  <c r="AS282" i="18"/>
  <c r="AT282" i="18" s="1"/>
  <c r="AS283" i="18"/>
  <c r="AT283" i="18" s="1"/>
  <c r="AS284" i="18"/>
  <c r="AT284" i="18" s="1"/>
  <c r="AS285" i="18"/>
  <c r="AT285" i="18" s="1"/>
  <c r="AS286" i="18"/>
  <c r="AT286" i="18" s="1"/>
  <c r="AS287" i="18"/>
  <c r="AT287" i="18" s="1"/>
  <c r="AS288" i="18"/>
  <c r="AT288" i="18" s="1"/>
  <c r="AS289" i="18"/>
  <c r="AT289" i="18" s="1"/>
  <c r="AS290" i="18"/>
  <c r="AT290" i="18" s="1"/>
  <c r="AS291" i="18"/>
  <c r="AT291" i="18" s="1"/>
  <c r="AS292" i="18"/>
  <c r="AT292" i="18" s="1"/>
  <c r="AS293" i="18"/>
  <c r="AT293" i="18" s="1"/>
  <c r="AS294" i="18"/>
  <c r="AT294" i="18" s="1"/>
  <c r="AS295" i="18"/>
  <c r="AT295" i="18" s="1"/>
  <c r="AS296" i="18"/>
  <c r="AT296" i="18" s="1"/>
  <c r="AS297" i="18"/>
  <c r="AT297" i="18" s="1"/>
  <c r="AS298" i="18"/>
  <c r="AT298" i="18" s="1"/>
  <c r="AS299" i="18"/>
  <c r="AT299" i="18" s="1"/>
  <c r="AS300" i="18"/>
  <c r="AT300" i="18" s="1"/>
  <c r="AS301" i="18"/>
  <c r="AT301" i="18" s="1"/>
  <c r="AS302" i="18"/>
  <c r="AT302" i="18" s="1"/>
  <c r="AS303" i="18"/>
  <c r="AT303" i="18" s="1"/>
  <c r="AS304" i="18"/>
  <c r="AT304" i="18" s="1"/>
  <c r="AS305" i="18"/>
  <c r="AT305" i="18" s="1"/>
  <c r="AS306" i="18"/>
  <c r="AT306" i="18" s="1"/>
  <c r="AS307" i="18"/>
  <c r="AT307" i="18" s="1"/>
  <c r="AS308" i="18"/>
  <c r="AT308" i="18" s="1"/>
  <c r="AS309" i="18"/>
  <c r="AT309" i="18" s="1"/>
  <c r="AS311" i="18"/>
  <c r="AT311" i="18" s="1"/>
  <c r="AS312" i="18"/>
  <c r="AT312" i="18" s="1"/>
  <c r="AS313" i="18"/>
  <c r="AT313" i="18" s="1"/>
  <c r="AS314" i="18"/>
  <c r="AT314" i="18" s="1"/>
  <c r="AS315" i="18"/>
  <c r="AT315" i="18" s="1"/>
  <c r="AS316" i="18"/>
  <c r="AT316" i="18" s="1"/>
  <c r="AS317" i="18"/>
  <c r="AT317" i="18" s="1"/>
  <c r="AS318" i="18"/>
  <c r="AT318" i="18" s="1"/>
  <c r="AS319" i="18"/>
  <c r="AT319" i="18" s="1"/>
  <c r="AS320" i="18"/>
  <c r="AT320" i="18" s="1"/>
  <c r="AS321" i="18"/>
  <c r="AT321" i="18" s="1"/>
  <c r="AS322" i="18"/>
  <c r="AT322" i="18" s="1"/>
  <c r="AS323" i="18"/>
  <c r="AT323" i="18" s="1"/>
  <c r="AS324" i="18"/>
  <c r="AT324" i="18" s="1"/>
  <c r="AS325" i="18"/>
  <c r="AT325" i="18" s="1"/>
  <c r="AS326" i="18"/>
  <c r="AT326" i="18" s="1"/>
  <c r="AS327" i="18"/>
  <c r="AT327" i="18" s="1"/>
  <c r="AS328" i="18"/>
  <c r="AT328" i="18" s="1"/>
  <c r="AS329" i="18"/>
  <c r="AT329" i="18" s="1"/>
  <c r="AS330" i="18"/>
  <c r="AT330" i="18" s="1"/>
  <c r="AS331" i="18"/>
  <c r="AT331" i="18" s="1"/>
  <c r="AS332" i="18"/>
  <c r="AT332" i="18" s="1"/>
  <c r="AS333" i="18"/>
  <c r="AT333" i="18" s="1"/>
  <c r="AS334" i="18"/>
  <c r="AT334" i="18" s="1"/>
  <c r="AS335" i="18"/>
  <c r="AT335" i="18" s="1"/>
  <c r="AS336" i="18"/>
  <c r="AT336" i="18" s="1"/>
  <c r="AS337" i="18"/>
  <c r="AT337" i="18" s="1"/>
  <c r="AS338" i="18"/>
  <c r="AT338" i="18" s="1"/>
  <c r="AS339" i="18"/>
  <c r="AT339" i="18" s="1"/>
  <c r="AS340" i="18"/>
  <c r="AT340" i="18" s="1"/>
  <c r="AS341" i="18"/>
  <c r="AT341" i="18" s="1"/>
  <c r="AS342" i="18"/>
  <c r="AT342" i="18" s="1"/>
  <c r="AS343" i="18"/>
  <c r="AT343" i="18" s="1"/>
  <c r="AS344" i="18"/>
  <c r="AT344" i="18" s="1"/>
  <c r="AS345" i="18"/>
  <c r="AT345" i="18" s="1"/>
  <c r="AS346" i="18"/>
  <c r="AT346" i="18" s="1"/>
  <c r="AS347" i="18"/>
  <c r="AT347" i="18" s="1"/>
  <c r="AS348" i="18"/>
  <c r="AT348" i="18" s="1"/>
  <c r="AS349" i="18"/>
  <c r="AT349" i="18" s="1"/>
  <c r="AS350" i="18"/>
  <c r="AT350" i="18" s="1"/>
  <c r="AS351" i="18"/>
  <c r="AT351" i="18" s="1"/>
  <c r="AS352" i="18"/>
  <c r="AT352" i="18" s="1"/>
  <c r="AS353" i="18"/>
  <c r="AT353" i="18" s="1"/>
  <c r="AS354" i="18"/>
  <c r="AT354" i="18" s="1"/>
  <c r="AS355" i="18"/>
  <c r="AT355" i="18" s="1"/>
  <c r="AS356" i="18"/>
  <c r="AT356" i="18" s="1"/>
  <c r="AS357" i="18"/>
  <c r="AT357" i="18" s="1"/>
  <c r="AS358" i="18"/>
  <c r="AT358" i="18" s="1"/>
  <c r="AS359" i="18"/>
  <c r="AT359" i="18" s="1"/>
  <c r="AS360" i="18"/>
  <c r="AT360" i="18" s="1"/>
  <c r="AS361" i="18"/>
  <c r="AT361" i="18" s="1"/>
  <c r="AS362" i="18"/>
  <c r="AT362" i="18" s="1"/>
  <c r="AS363" i="18"/>
  <c r="AT363" i="18" s="1"/>
  <c r="AS364" i="18"/>
  <c r="AT364" i="18" s="1"/>
  <c r="AS365" i="18"/>
  <c r="AT365" i="18" s="1"/>
  <c r="AS366" i="18"/>
  <c r="AT366" i="18" s="1"/>
  <c r="AS367" i="18"/>
  <c r="AT367" i="18" s="1"/>
  <c r="AS368" i="18"/>
  <c r="AT368" i="18" s="1"/>
  <c r="AS369" i="18"/>
  <c r="AT369" i="18" s="1"/>
  <c r="AS370" i="18"/>
  <c r="AT370" i="18" s="1"/>
  <c r="AS371" i="18"/>
  <c r="AT371" i="18" s="1"/>
  <c r="AS372" i="18"/>
  <c r="AT372" i="18" s="1"/>
  <c r="AS373" i="18"/>
  <c r="AT373" i="18" s="1"/>
  <c r="AS374" i="18"/>
  <c r="AT374" i="18" s="1"/>
  <c r="AS375" i="18"/>
  <c r="AT375" i="18" s="1"/>
  <c r="AS376" i="18"/>
  <c r="AT376" i="18" s="1"/>
  <c r="AS377" i="18"/>
  <c r="AT377" i="18" s="1"/>
  <c r="AS378" i="18"/>
  <c r="AT378" i="18" s="1"/>
  <c r="AS379" i="18"/>
  <c r="AT379" i="18" s="1"/>
  <c r="AS380" i="18"/>
  <c r="AT380" i="18" s="1"/>
  <c r="AS381" i="18"/>
  <c r="AT381" i="18" s="1"/>
  <c r="AS382" i="18"/>
  <c r="AT382" i="18" s="1"/>
  <c r="AS383" i="18"/>
  <c r="AT383" i="18" s="1"/>
  <c r="AS384" i="18"/>
  <c r="AT384" i="18" s="1"/>
  <c r="AS385" i="18"/>
  <c r="AT385" i="18" s="1"/>
  <c r="AS386" i="18"/>
  <c r="AT386" i="18" s="1"/>
  <c r="AS387" i="18"/>
  <c r="AT387" i="18" s="1"/>
  <c r="AS388" i="18"/>
  <c r="AT388" i="18" s="1"/>
  <c r="AS389" i="18"/>
  <c r="AT389" i="18" s="1"/>
  <c r="AS390" i="18"/>
  <c r="AT390" i="18" s="1"/>
  <c r="AS391" i="18"/>
  <c r="AT391" i="18" s="1"/>
  <c r="AS392" i="18"/>
  <c r="AT392" i="18" s="1"/>
  <c r="AS393" i="18"/>
  <c r="AT393" i="18" s="1"/>
  <c r="AS394" i="18"/>
  <c r="AT394" i="18" s="1"/>
  <c r="AS395" i="18"/>
  <c r="AT395" i="18" s="1"/>
  <c r="AS396" i="18"/>
  <c r="AT396" i="18" s="1"/>
  <c r="AS397" i="18"/>
  <c r="AT397" i="18" s="1"/>
  <c r="AS398" i="18"/>
  <c r="AT398" i="18" s="1"/>
  <c r="AS399" i="18"/>
  <c r="AT399" i="18" s="1"/>
  <c r="AS400" i="18"/>
  <c r="AT400" i="18" s="1"/>
  <c r="AS401" i="18"/>
  <c r="AT401" i="18" s="1"/>
  <c r="AS402" i="18"/>
  <c r="AT402" i="18" s="1"/>
  <c r="AS403" i="18"/>
  <c r="AT403" i="18" s="1"/>
  <c r="AS404" i="18"/>
  <c r="AT404" i="18" s="1"/>
  <c r="AS405" i="18"/>
  <c r="AT405" i="18" s="1"/>
  <c r="AS406" i="18"/>
  <c r="AT406" i="18" s="1"/>
  <c r="AS407" i="18"/>
  <c r="AT407" i="18" s="1"/>
  <c r="AS408" i="18"/>
  <c r="AT408" i="18" s="1"/>
  <c r="AS409" i="18"/>
  <c r="AT409" i="18" s="1"/>
  <c r="AS410" i="18"/>
  <c r="AT410" i="18" s="1"/>
  <c r="AS411" i="18"/>
  <c r="AT411" i="18" s="1"/>
  <c r="AS412" i="18"/>
  <c r="AT412" i="18" s="1"/>
  <c r="AS413" i="18"/>
  <c r="AT413" i="18" s="1"/>
  <c r="AS414" i="18"/>
  <c r="AT414" i="18" s="1"/>
  <c r="AS415" i="18"/>
  <c r="AT415" i="18" s="1"/>
  <c r="AS416" i="18"/>
  <c r="AT416" i="18" s="1"/>
  <c r="AS417" i="18"/>
  <c r="AT417" i="18" s="1"/>
  <c r="AS418" i="18"/>
  <c r="AT418" i="18" s="1"/>
  <c r="AS419" i="18"/>
  <c r="AT419" i="18" s="1"/>
  <c r="AS420" i="18"/>
  <c r="AT420" i="18" s="1"/>
  <c r="AS421" i="18"/>
  <c r="AT421" i="18" s="1"/>
  <c r="AS422" i="18"/>
  <c r="AT422" i="18" s="1"/>
  <c r="AS423" i="18"/>
  <c r="AT423" i="18" s="1"/>
  <c r="AS424" i="18"/>
  <c r="AT424" i="18" s="1"/>
  <c r="AS425" i="18"/>
  <c r="AT425" i="18" s="1"/>
  <c r="AS426" i="18"/>
  <c r="AT426" i="18" s="1"/>
  <c r="AS427" i="18"/>
  <c r="AT427" i="18" s="1"/>
  <c r="AS428" i="18"/>
  <c r="AT428" i="18" s="1"/>
  <c r="AS429" i="18"/>
  <c r="AT429" i="18" s="1"/>
  <c r="AS430" i="18"/>
  <c r="AT430" i="18" s="1"/>
  <c r="AS431" i="18"/>
  <c r="AT431" i="18" s="1"/>
  <c r="AS432" i="18"/>
  <c r="AT432" i="18" s="1"/>
  <c r="AS433" i="18"/>
  <c r="AT433" i="18" s="1"/>
  <c r="AS434" i="18"/>
  <c r="AT434" i="18" s="1"/>
  <c r="AS435" i="18"/>
  <c r="AT435" i="18" s="1"/>
  <c r="AS436" i="18"/>
  <c r="AT436" i="18" s="1"/>
  <c r="AS437" i="18"/>
  <c r="AT437" i="18" s="1"/>
  <c r="AS438" i="18"/>
  <c r="AT438" i="18" s="1"/>
  <c r="AS439" i="18"/>
  <c r="AT439" i="18" s="1"/>
  <c r="AS440" i="18"/>
  <c r="AT440" i="18" s="1"/>
  <c r="AS441" i="18"/>
  <c r="AT441" i="18" s="1"/>
  <c r="AS442" i="18"/>
  <c r="AT442" i="18" s="1"/>
  <c r="AS443" i="18"/>
  <c r="AT443" i="18" s="1"/>
  <c r="AS444" i="18"/>
  <c r="AT444" i="18" s="1"/>
  <c r="AS445" i="18"/>
  <c r="AT445" i="18" s="1"/>
  <c r="AS446" i="18"/>
  <c r="AT446" i="18" s="1"/>
  <c r="AS447" i="18"/>
  <c r="AT447" i="18" s="1"/>
  <c r="AS448" i="18"/>
  <c r="AT448" i="18" s="1"/>
  <c r="AS449" i="18"/>
  <c r="AT449" i="18" s="1"/>
  <c r="AS450" i="18"/>
  <c r="AT450" i="18" s="1"/>
  <c r="AS451" i="18"/>
  <c r="AT451" i="18" s="1"/>
  <c r="AS452" i="18"/>
  <c r="AT452" i="18" s="1"/>
  <c r="AS453" i="18"/>
  <c r="AT453" i="18" s="1"/>
  <c r="AS454" i="18"/>
  <c r="AT454" i="18" s="1"/>
  <c r="AS455" i="18"/>
  <c r="AT455" i="18" s="1"/>
  <c r="AS456" i="18"/>
  <c r="AT456" i="18" s="1"/>
  <c r="AS457" i="18"/>
  <c r="AT457" i="18" s="1"/>
  <c r="AS458" i="18"/>
  <c r="AT458" i="18" s="1"/>
  <c r="AS459" i="18"/>
  <c r="AT459" i="18" s="1"/>
  <c r="AS460" i="18"/>
  <c r="AT460" i="18" s="1"/>
  <c r="AS461" i="18"/>
  <c r="AT461" i="18" s="1"/>
  <c r="AS462" i="18"/>
  <c r="AT462" i="18" s="1"/>
  <c r="AS463" i="18"/>
  <c r="AT463" i="18" s="1"/>
  <c r="AS464" i="18"/>
  <c r="AT464" i="18" s="1"/>
  <c r="AS465" i="18"/>
  <c r="AT465" i="18" s="1"/>
  <c r="AS466" i="18"/>
  <c r="AT466" i="18" s="1"/>
  <c r="AS467" i="18"/>
  <c r="AT467" i="18" s="1"/>
  <c r="AS468" i="18"/>
  <c r="AT468" i="18" s="1"/>
  <c r="AS469" i="18"/>
  <c r="AT469" i="18" s="1"/>
  <c r="AS470" i="18"/>
  <c r="AT470" i="18" s="1"/>
  <c r="AS471" i="18"/>
  <c r="AT471" i="18" s="1"/>
  <c r="AS472" i="18"/>
  <c r="AT472" i="18" s="1"/>
  <c r="AS473" i="18"/>
  <c r="AT473" i="18" s="1"/>
  <c r="AS474" i="18"/>
  <c r="AT474" i="18" s="1"/>
  <c r="AS475" i="18"/>
  <c r="AT475" i="18" s="1"/>
  <c r="AS476" i="18"/>
  <c r="AT476" i="18" s="1"/>
  <c r="AS477" i="18"/>
  <c r="AT477" i="18" s="1"/>
  <c r="AS478" i="18"/>
  <c r="AT478" i="18" s="1"/>
  <c r="AS479" i="18"/>
  <c r="AT479" i="18" s="1"/>
  <c r="AS480" i="18"/>
  <c r="AT480" i="18" s="1"/>
  <c r="AS481" i="18"/>
  <c r="AT481" i="18" s="1"/>
  <c r="AS482" i="18"/>
  <c r="AT482" i="18" s="1"/>
  <c r="AS483" i="18"/>
  <c r="AT483" i="18" s="1"/>
  <c r="AS484" i="18"/>
  <c r="AT484" i="18" s="1"/>
  <c r="AS485" i="18"/>
  <c r="AT485" i="18" s="1"/>
  <c r="AS486" i="18"/>
  <c r="AT486" i="18" s="1"/>
  <c r="AS487" i="18"/>
  <c r="AT487" i="18" s="1"/>
  <c r="AS488" i="18"/>
  <c r="AT488" i="18" s="1"/>
  <c r="AS489" i="18"/>
  <c r="AT489" i="18" s="1"/>
  <c r="AS490" i="18"/>
  <c r="AT490" i="18" s="1"/>
  <c r="AS491" i="18"/>
  <c r="AT491" i="18" s="1"/>
  <c r="AS492" i="18"/>
  <c r="AT492" i="18" s="1"/>
  <c r="AS493" i="18"/>
  <c r="AT493" i="18" s="1"/>
  <c r="AS494" i="18"/>
  <c r="AT494" i="18" s="1"/>
  <c r="AS495" i="18"/>
  <c r="AT495" i="18" s="1"/>
  <c r="AS496" i="18"/>
  <c r="AT496" i="18" s="1"/>
  <c r="AS497" i="18"/>
  <c r="AT497" i="18" s="1"/>
  <c r="AS498" i="18"/>
  <c r="AT498" i="18" s="1"/>
  <c r="AS499" i="18"/>
  <c r="AT499" i="18" s="1"/>
  <c r="AS500" i="18"/>
  <c r="AT500" i="18" s="1"/>
  <c r="AS501" i="18"/>
  <c r="AT501" i="18" s="1"/>
  <c r="AS502" i="18"/>
  <c r="AT502" i="18" s="1"/>
  <c r="AS503" i="18"/>
  <c r="AT503" i="18" s="1"/>
  <c r="AS504" i="18"/>
  <c r="AT504" i="18" s="1"/>
  <c r="AS505" i="18"/>
  <c r="AT505" i="18" s="1"/>
  <c r="AS506" i="18"/>
  <c r="AT506" i="18" s="1"/>
  <c r="AS507" i="18"/>
  <c r="AT507" i="18" s="1"/>
  <c r="AS508" i="18"/>
  <c r="AT508" i="18" s="1"/>
  <c r="AS509" i="18"/>
  <c r="AT509" i="18" s="1"/>
  <c r="AS510" i="18"/>
  <c r="AT510" i="18" s="1"/>
  <c r="AS511" i="18"/>
  <c r="AT511" i="18" s="1"/>
  <c r="AS512" i="18"/>
  <c r="AT512" i="18" s="1"/>
  <c r="AS513" i="18"/>
  <c r="AT513" i="18" s="1"/>
  <c r="AS514" i="18"/>
  <c r="AT514" i="18" s="1"/>
  <c r="AS515" i="18"/>
  <c r="AT515" i="18" s="1"/>
  <c r="AS516" i="18"/>
  <c r="AT516" i="18" s="1"/>
  <c r="AS517" i="18"/>
  <c r="AT517" i="18" s="1"/>
  <c r="AS518" i="18"/>
  <c r="AT518" i="18" s="1"/>
  <c r="AS519" i="18"/>
  <c r="AT519" i="18" s="1"/>
  <c r="AS520" i="18"/>
  <c r="AT520" i="18" s="1"/>
  <c r="AS521" i="18"/>
  <c r="AT521" i="18" s="1"/>
  <c r="AS522" i="18"/>
  <c r="AT522" i="18" s="1"/>
  <c r="AS523" i="18"/>
  <c r="AT523" i="18" s="1"/>
  <c r="AS524" i="18"/>
  <c r="AT524" i="18" s="1"/>
  <c r="AS525" i="18"/>
  <c r="AT525" i="18" s="1"/>
  <c r="AS526" i="18"/>
  <c r="AT526" i="18" s="1"/>
  <c r="AS527" i="18"/>
  <c r="AT527" i="18" s="1"/>
  <c r="AS528" i="18"/>
  <c r="AT528" i="18" s="1"/>
  <c r="AS529" i="18"/>
  <c r="AT529" i="18" s="1"/>
  <c r="AS530" i="18"/>
  <c r="AT530" i="18" s="1"/>
  <c r="AS531" i="18"/>
  <c r="AT531" i="18" s="1"/>
  <c r="AS532" i="18"/>
  <c r="AT532" i="18" s="1"/>
  <c r="AS533" i="18"/>
  <c r="AT533" i="18" s="1"/>
  <c r="AS534" i="18"/>
  <c r="AT534" i="18" s="1"/>
  <c r="AS535" i="18"/>
  <c r="AT535" i="18" s="1"/>
  <c r="AS536" i="18"/>
  <c r="AT536" i="18" s="1"/>
  <c r="AS537" i="18"/>
  <c r="AT537" i="18" s="1"/>
  <c r="AS538" i="18"/>
  <c r="AT538" i="18" s="1"/>
  <c r="AS539" i="18"/>
  <c r="AT539" i="18" s="1"/>
  <c r="AS540" i="18"/>
  <c r="AT540" i="18" s="1"/>
  <c r="AS541" i="18"/>
  <c r="AT541" i="18" s="1"/>
  <c r="AS542" i="18"/>
  <c r="AT542" i="18" s="1"/>
  <c r="AS543" i="18"/>
  <c r="AT543" i="18" s="1"/>
  <c r="AS544" i="18"/>
  <c r="AT544" i="18" s="1"/>
  <c r="AS545" i="18"/>
  <c r="AT545" i="18" s="1"/>
  <c r="AS546" i="18"/>
  <c r="AT546" i="18" s="1"/>
  <c r="AS547" i="18"/>
  <c r="AT547" i="18" s="1"/>
  <c r="AS548" i="18"/>
  <c r="AT548" i="18" s="1"/>
  <c r="AS549" i="18"/>
  <c r="AT549" i="18" s="1"/>
  <c r="AS550" i="18"/>
  <c r="AT550" i="18" s="1"/>
  <c r="AS551" i="18"/>
  <c r="AT551" i="18" s="1"/>
  <c r="AS552" i="18"/>
  <c r="AT552" i="18" s="1"/>
  <c r="AS553" i="18"/>
  <c r="AT553" i="18" s="1"/>
  <c r="AS554" i="18"/>
  <c r="AT554" i="18" s="1"/>
  <c r="AS555" i="18"/>
  <c r="AT555" i="18" s="1"/>
  <c r="AS556" i="18"/>
  <c r="AT556" i="18" s="1"/>
  <c r="AS557" i="18"/>
  <c r="AT557" i="18" s="1"/>
  <c r="AS558" i="18"/>
  <c r="AT558" i="18" s="1"/>
  <c r="AS559" i="18"/>
  <c r="AT559" i="18" s="1"/>
  <c r="AS560" i="18"/>
  <c r="AT560" i="18" s="1"/>
  <c r="AS561" i="18"/>
  <c r="AT561" i="18" s="1"/>
  <c r="AS562" i="18"/>
  <c r="AT562" i="18" s="1"/>
  <c r="AS563" i="18"/>
  <c r="AT563" i="18" s="1"/>
  <c r="AS564" i="18"/>
  <c r="AT564" i="18" s="1"/>
  <c r="AS565" i="18"/>
  <c r="AT565" i="18" s="1"/>
  <c r="AS566" i="18"/>
  <c r="AT566" i="18" s="1"/>
  <c r="AS567" i="18"/>
  <c r="AT567" i="18" s="1"/>
  <c r="AS568" i="18"/>
  <c r="AT568" i="18" s="1"/>
  <c r="AS569" i="18"/>
  <c r="AT569" i="18" s="1"/>
  <c r="AS570" i="18"/>
  <c r="AT570" i="18" s="1"/>
  <c r="AS571" i="18"/>
  <c r="AT571" i="18" s="1"/>
  <c r="AS572" i="18"/>
  <c r="AT572" i="18" s="1"/>
  <c r="AS573" i="18"/>
  <c r="AT573" i="18" s="1"/>
  <c r="AS574" i="18"/>
  <c r="AT574" i="18" s="1"/>
  <c r="AS575" i="18"/>
  <c r="AT575" i="18" s="1"/>
  <c r="AS576" i="18"/>
  <c r="AT576" i="18" s="1"/>
  <c r="AS577" i="18"/>
  <c r="AT577" i="18" s="1"/>
  <c r="AS578" i="18"/>
  <c r="AT578" i="18" s="1"/>
  <c r="AS579" i="18"/>
  <c r="AT579" i="18" s="1"/>
  <c r="AS580" i="18"/>
  <c r="AT580" i="18" s="1"/>
  <c r="AS581" i="18"/>
  <c r="AT581" i="18" s="1"/>
  <c r="AS582" i="18"/>
  <c r="AT582" i="18" s="1"/>
  <c r="AS583" i="18"/>
  <c r="AT583" i="18" s="1"/>
  <c r="AS584" i="18"/>
  <c r="AT584" i="18" s="1"/>
  <c r="AS585" i="18"/>
  <c r="AT585" i="18" s="1"/>
  <c r="AS586" i="18"/>
  <c r="AT586" i="18" s="1"/>
  <c r="AS587" i="18"/>
  <c r="AT587" i="18" s="1"/>
  <c r="AS588" i="18"/>
  <c r="AT588" i="18" s="1"/>
  <c r="AS589" i="18"/>
  <c r="AT589" i="18" s="1"/>
  <c r="AS590" i="18"/>
  <c r="AT590" i="18" s="1"/>
  <c r="AS591" i="18"/>
  <c r="AT591" i="18" s="1"/>
  <c r="AS592" i="18"/>
  <c r="AT592" i="18" s="1"/>
  <c r="AS593" i="18"/>
  <c r="AT593" i="18" s="1"/>
  <c r="AS594" i="18"/>
  <c r="AT594" i="18" s="1"/>
  <c r="AS595" i="18"/>
  <c r="AT595" i="18" s="1"/>
  <c r="AS596" i="18"/>
  <c r="AT596" i="18" s="1"/>
  <c r="AS597" i="18"/>
  <c r="AT597" i="18" s="1"/>
  <c r="AS598" i="18"/>
  <c r="AT598" i="18" s="1"/>
  <c r="AS599" i="18"/>
  <c r="AT599" i="18" s="1"/>
  <c r="AS600" i="18"/>
  <c r="AT600" i="18" s="1"/>
  <c r="AS601" i="18"/>
  <c r="AT601" i="18" s="1"/>
  <c r="AS602" i="18"/>
  <c r="AT602" i="18" s="1"/>
  <c r="AS603" i="18"/>
  <c r="AT603" i="18" s="1"/>
  <c r="AS604" i="18"/>
  <c r="AT604" i="18" s="1"/>
  <c r="AS605" i="18"/>
  <c r="AT605" i="18" s="1"/>
  <c r="AS606" i="18"/>
  <c r="AT606" i="18" s="1"/>
  <c r="AS607" i="18"/>
  <c r="AT607" i="18" s="1"/>
  <c r="AS608" i="18"/>
  <c r="AT608" i="18" s="1"/>
  <c r="AS609" i="18"/>
  <c r="AT609" i="18" s="1"/>
  <c r="AS610" i="18"/>
  <c r="AT610" i="18" s="1"/>
  <c r="AS611" i="18"/>
  <c r="AT611" i="18" s="1"/>
  <c r="AS612" i="18"/>
  <c r="AT612" i="18" s="1"/>
  <c r="AS613" i="18"/>
  <c r="AT613" i="18" s="1"/>
  <c r="AS614" i="18"/>
  <c r="AT614" i="18" s="1"/>
  <c r="AS615" i="18"/>
  <c r="AT615" i="18" s="1"/>
  <c r="AS616" i="18"/>
  <c r="AT616" i="18" s="1"/>
  <c r="AS617" i="18"/>
  <c r="AT617" i="18" s="1"/>
  <c r="AS618" i="18"/>
  <c r="AT618" i="18" s="1"/>
  <c r="AS619" i="18"/>
  <c r="AT619" i="18" s="1"/>
  <c r="AS620" i="18"/>
  <c r="AT620" i="18" s="1"/>
  <c r="AS621" i="18"/>
  <c r="AT621" i="18" s="1"/>
  <c r="AS622" i="18"/>
  <c r="AT622" i="18" s="1"/>
  <c r="AS623" i="18"/>
  <c r="AT623" i="18" s="1"/>
  <c r="AS624" i="18"/>
  <c r="AT624" i="18" s="1"/>
  <c r="AS625" i="18"/>
  <c r="AT625" i="18" s="1"/>
  <c r="AS626" i="18"/>
  <c r="AT626" i="18" s="1"/>
  <c r="AS627" i="18"/>
  <c r="AT627" i="18" s="1"/>
  <c r="AS628" i="18"/>
  <c r="AT628" i="18" s="1"/>
  <c r="AS629" i="18"/>
  <c r="AT629" i="18" s="1"/>
  <c r="AS630" i="18"/>
  <c r="AT630" i="18" s="1"/>
  <c r="AS631" i="18"/>
  <c r="AT631" i="18" s="1"/>
  <c r="AS632" i="18"/>
  <c r="AT632" i="18" s="1"/>
  <c r="AS633" i="18"/>
  <c r="AT633" i="18" s="1"/>
  <c r="AS634" i="18"/>
  <c r="AT634" i="18" s="1"/>
  <c r="AS635" i="18"/>
  <c r="AT635" i="18" s="1"/>
  <c r="AS636" i="18"/>
  <c r="AT636" i="18" s="1"/>
  <c r="AS637" i="18"/>
  <c r="AT637" i="18" s="1"/>
  <c r="AS638" i="18"/>
  <c r="AT638" i="18" s="1"/>
  <c r="AS639" i="18"/>
  <c r="AT639" i="18" s="1"/>
  <c r="AS640" i="18"/>
  <c r="AT640" i="18" s="1"/>
  <c r="AS641" i="18"/>
  <c r="AT641" i="18" s="1"/>
  <c r="AS642" i="18"/>
  <c r="AT642" i="18" s="1"/>
  <c r="AS643" i="18"/>
  <c r="AT643" i="18" s="1"/>
  <c r="AS644" i="18"/>
  <c r="AT644" i="18" s="1"/>
  <c r="AS645" i="18"/>
  <c r="AT645" i="18" s="1"/>
  <c r="AS646" i="18"/>
  <c r="AT646" i="18" s="1"/>
  <c r="AS647" i="18"/>
  <c r="AT647" i="18" s="1"/>
  <c r="AS648" i="18"/>
  <c r="AT648" i="18" s="1"/>
  <c r="AS649" i="18"/>
  <c r="AT649" i="18" s="1"/>
  <c r="AS650" i="18"/>
  <c r="AT650" i="18" s="1"/>
  <c r="AS651" i="18"/>
  <c r="AT651" i="18" s="1"/>
  <c r="AS652" i="18"/>
  <c r="AT652" i="18" s="1"/>
  <c r="AS653" i="18"/>
  <c r="AT653" i="18" s="1"/>
  <c r="AS654" i="18"/>
  <c r="AT654" i="18" s="1"/>
  <c r="AS655" i="18"/>
  <c r="AT655" i="18" s="1"/>
  <c r="AS656" i="18"/>
  <c r="AT656" i="18" s="1"/>
  <c r="AS657" i="18"/>
  <c r="AT657" i="18" s="1"/>
  <c r="AS658" i="18"/>
  <c r="AT658" i="18" s="1"/>
  <c r="AS659" i="18"/>
  <c r="AT659" i="18" s="1"/>
  <c r="AS660" i="18"/>
  <c r="AT660" i="18" s="1"/>
  <c r="AS661" i="18"/>
  <c r="AT661" i="18" s="1"/>
  <c r="AS662" i="18"/>
  <c r="AT662" i="18" s="1"/>
  <c r="AS663" i="18"/>
  <c r="AT663" i="18" s="1"/>
  <c r="AS664" i="18"/>
  <c r="AT664" i="18" s="1"/>
  <c r="AS665" i="18"/>
  <c r="AT665" i="18" s="1"/>
  <c r="AS666" i="18"/>
  <c r="AT666" i="18" s="1"/>
  <c r="AS667" i="18"/>
  <c r="AT667" i="18" s="1"/>
  <c r="AS668" i="18"/>
  <c r="AT668" i="18" s="1"/>
  <c r="AS669" i="18"/>
  <c r="AT669" i="18" s="1"/>
  <c r="AS670" i="18"/>
  <c r="AT670" i="18" s="1"/>
  <c r="AS671" i="18"/>
  <c r="AT671" i="18" s="1"/>
  <c r="AS672" i="18"/>
  <c r="AT672" i="18" s="1"/>
  <c r="AS673" i="18"/>
  <c r="AT673" i="18" s="1"/>
  <c r="AS674" i="18"/>
  <c r="AT674" i="18" s="1"/>
  <c r="AS675" i="18"/>
  <c r="AT675" i="18" s="1"/>
  <c r="AS676" i="18"/>
  <c r="AT676" i="18" s="1"/>
  <c r="AS677" i="18"/>
  <c r="AT677" i="18" s="1"/>
  <c r="AS678" i="18"/>
  <c r="AT678" i="18" s="1"/>
  <c r="AS679" i="18"/>
  <c r="AT679" i="18" s="1"/>
  <c r="AS680" i="18"/>
  <c r="AT680" i="18" s="1"/>
  <c r="AS681" i="18"/>
  <c r="AT681" i="18" s="1"/>
  <c r="AS682" i="18"/>
  <c r="AT682" i="18" s="1"/>
  <c r="AS683" i="18"/>
  <c r="AT683" i="18" s="1"/>
  <c r="AS684" i="18"/>
  <c r="AT684" i="18" s="1"/>
  <c r="AS685" i="18"/>
  <c r="AT685" i="18" s="1"/>
  <c r="AS686" i="18"/>
  <c r="AT686" i="18" s="1"/>
  <c r="AS687" i="18"/>
  <c r="AT687" i="18" s="1"/>
  <c r="AS688" i="18"/>
  <c r="AT688" i="18" s="1"/>
  <c r="AS689" i="18"/>
  <c r="AT689" i="18" s="1"/>
  <c r="AS690" i="18"/>
  <c r="AT690" i="18" s="1"/>
  <c r="AS691" i="18"/>
  <c r="AT691" i="18" s="1"/>
  <c r="AS692" i="18"/>
  <c r="AT692" i="18" s="1"/>
  <c r="AS693" i="18"/>
  <c r="AT693" i="18" s="1"/>
  <c r="AS694" i="18"/>
  <c r="AT694" i="18" s="1"/>
  <c r="AS695" i="18"/>
  <c r="AT695" i="18" s="1"/>
  <c r="AS696" i="18"/>
  <c r="AT696" i="18" s="1"/>
  <c r="AS697" i="18"/>
  <c r="AT697" i="18" s="1"/>
  <c r="AS698" i="18"/>
  <c r="AT698" i="18" s="1"/>
  <c r="AS699" i="18"/>
  <c r="AT699" i="18" s="1"/>
  <c r="AS700" i="18"/>
  <c r="AT700" i="18" s="1"/>
  <c r="AS701" i="18"/>
  <c r="AT701" i="18" s="1"/>
  <c r="AS702" i="18"/>
  <c r="AT702" i="18" s="1"/>
  <c r="AS703" i="18"/>
  <c r="AT703" i="18" s="1"/>
  <c r="AS704" i="18"/>
  <c r="AT704" i="18" s="1"/>
  <c r="AS705" i="18"/>
  <c r="AT705" i="18" s="1"/>
  <c r="AS706" i="18"/>
  <c r="AT706" i="18" s="1"/>
  <c r="AS707" i="18"/>
  <c r="AT707" i="18" s="1"/>
  <c r="AS708" i="18"/>
  <c r="AT708" i="18" s="1"/>
  <c r="AS709" i="18"/>
  <c r="AT709" i="18" s="1"/>
  <c r="AS710" i="18"/>
  <c r="AT710" i="18" s="1"/>
  <c r="AS711" i="18"/>
  <c r="AT711" i="18" s="1"/>
  <c r="AS712" i="18"/>
  <c r="AT712" i="18" s="1"/>
  <c r="AS713" i="18"/>
  <c r="AT713" i="18" s="1"/>
  <c r="AS714" i="18"/>
  <c r="AT714" i="18" s="1"/>
  <c r="AS715" i="18"/>
  <c r="AT715" i="18" s="1"/>
  <c r="AS716" i="18"/>
  <c r="AT716" i="18" s="1"/>
  <c r="AS717" i="18"/>
  <c r="AT717" i="18" s="1"/>
  <c r="AS718" i="18"/>
  <c r="AT718" i="18" s="1"/>
  <c r="AS719" i="18"/>
  <c r="AT719" i="18" s="1"/>
  <c r="AS720" i="18"/>
  <c r="AT720" i="18" s="1"/>
  <c r="AS721" i="18"/>
  <c r="AT721" i="18" s="1"/>
  <c r="AS722" i="18"/>
  <c r="AT722" i="18" s="1"/>
  <c r="AS723" i="18"/>
  <c r="AT723" i="18" s="1"/>
  <c r="AS724" i="18"/>
  <c r="AT724" i="18" s="1"/>
  <c r="AS725" i="18"/>
  <c r="AT725" i="18" s="1"/>
  <c r="AS726" i="18"/>
  <c r="AT726" i="18" s="1"/>
  <c r="AS727" i="18"/>
  <c r="AT727" i="18" s="1"/>
  <c r="AS728" i="18"/>
  <c r="AT728" i="18" s="1"/>
  <c r="AS729" i="18"/>
  <c r="AT729" i="18" s="1"/>
  <c r="AS730" i="18"/>
  <c r="AT730" i="18" s="1"/>
  <c r="AS731" i="18"/>
  <c r="AT731" i="18" s="1"/>
  <c r="AS732" i="18"/>
  <c r="AT732" i="18" s="1"/>
  <c r="AS733" i="18"/>
  <c r="AT733" i="18" s="1"/>
  <c r="AS734" i="18"/>
  <c r="AT734" i="18" s="1"/>
  <c r="AS735" i="18"/>
  <c r="AT735" i="18" s="1"/>
  <c r="AS736" i="18"/>
  <c r="AT736" i="18" s="1"/>
  <c r="AS737" i="18"/>
  <c r="AT737" i="18" s="1"/>
  <c r="AS738" i="18"/>
  <c r="AT738" i="18" s="1"/>
  <c r="AS739" i="18"/>
  <c r="AT739" i="18" s="1"/>
  <c r="AS740" i="18"/>
  <c r="AT740" i="18" s="1"/>
  <c r="AS741" i="18"/>
  <c r="AT741" i="18" s="1"/>
  <c r="AS742" i="18"/>
  <c r="AT742" i="18" s="1"/>
  <c r="AS743" i="18"/>
  <c r="AT743" i="18" s="1"/>
  <c r="AS744" i="18"/>
  <c r="AT744" i="18" s="1"/>
  <c r="AS745" i="18"/>
  <c r="AT745" i="18" s="1"/>
  <c r="AS746" i="18"/>
  <c r="AT746" i="18" s="1"/>
  <c r="AS747" i="18"/>
  <c r="AT747" i="18" s="1"/>
  <c r="AS748" i="18"/>
  <c r="AT748" i="18" s="1"/>
  <c r="AS749" i="18"/>
  <c r="AT749" i="18" s="1"/>
  <c r="AS750" i="18"/>
  <c r="AT750" i="18" s="1"/>
  <c r="AS751" i="18"/>
  <c r="AT751" i="18" s="1"/>
  <c r="AS752" i="18"/>
  <c r="AT752" i="18" s="1"/>
  <c r="AS753" i="18"/>
  <c r="AT753" i="18" s="1"/>
  <c r="AS754" i="18"/>
  <c r="AT754" i="18" s="1"/>
  <c r="AS755" i="18"/>
  <c r="AT755" i="18" s="1"/>
  <c r="AS756" i="18"/>
  <c r="AT756" i="18" s="1"/>
  <c r="AS757" i="18"/>
  <c r="AT757" i="18" s="1"/>
  <c r="AS758" i="18"/>
  <c r="AT758" i="18" s="1"/>
  <c r="AS759" i="18"/>
  <c r="AT759" i="18" s="1"/>
  <c r="AS760" i="18"/>
  <c r="AT760" i="18" s="1"/>
  <c r="AS761" i="18"/>
  <c r="AT761" i="18" s="1"/>
  <c r="AS762" i="18"/>
  <c r="AT762" i="18" s="1"/>
  <c r="AS763" i="18"/>
  <c r="AT763" i="18" s="1"/>
  <c r="AS764" i="18"/>
  <c r="AT764" i="18" s="1"/>
  <c r="AS765" i="18"/>
  <c r="AT765" i="18" s="1"/>
  <c r="AS766" i="18"/>
  <c r="AT766" i="18" s="1"/>
  <c r="AS767" i="18"/>
  <c r="AT767" i="18" s="1"/>
  <c r="AS768" i="18"/>
  <c r="AT768" i="18" s="1"/>
  <c r="AS769" i="18"/>
  <c r="AT769" i="18" s="1"/>
  <c r="AS770" i="18"/>
  <c r="AT770" i="18" s="1"/>
  <c r="AS771" i="18"/>
  <c r="AT771" i="18" s="1"/>
  <c r="AS772" i="18"/>
  <c r="AT772" i="18" s="1"/>
  <c r="AS773" i="18"/>
  <c r="AT773" i="18" s="1"/>
  <c r="AS774" i="18"/>
  <c r="AT774" i="18" s="1"/>
  <c r="AS775" i="18"/>
  <c r="AT775" i="18" s="1"/>
  <c r="AS776" i="18"/>
  <c r="AT776" i="18" s="1"/>
  <c r="AS777" i="18"/>
  <c r="AT777" i="18" s="1"/>
  <c r="AS778" i="18"/>
  <c r="AT778" i="18" s="1"/>
  <c r="AS779" i="18"/>
  <c r="AT779" i="18" s="1"/>
  <c r="AS780" i="18"/>
  <c r="AT780" i="18" s="1"/>
  <c r="AS781" i="18"/>
  <c r="AT781" i="18" s="1"/>
  <c r="AS782" i="18"/>
  <c r="AT782" i="18" s="1"/>
  <c r="AS783" i="18"/>
  <c r="AT783" i="18" s="1"/>
  <c r="AS784" i="18"/>
  <c r="AT784" i="18" s="1"/>
  <c r="AS785" i="18"/>
  <c r="AT785" i="18" s="1"/>
  <c r="AS786" i="18"/>
  <c r="AT786" i="18" s="1"/>
  <c r="AS787" i="18"/>
  <c r="AT787" i="18" s="1"/>
  <c r="AS788" i="18"/>
  <c r="AT788" i="18" s="1"/>
  <c r="AS789" i="18"/>
  <c r="AT789" i="18" s="1"/>
  <c r="AS790" i="18"/>
  <c r="AT790" i="18" s="1"/>
  <c r="AS791" i="18"/>
  <c r="AT791" i="18" s="1"/>
  <c r="AS792" i="18"/>
  <c r="AT792" i="18" s="1"/>
  <c r="AS793" i="18"/>
  <c r="AT793" i="18" s="1"/>
  <c r="AS794" i="18"/>
  <c r="AT794" i="18" s="1"/>
  <c r="AS795" i="18"/>
  <c r="AT795" i="18" s="1"/>
  <c r="AS796" i="18"/>
  <c r="AT796" i="18" s="1"/>
  <c r="AS797" i="18"/>
  <c r="AT797" i="18" s="1"/>
  <c r="AS798" i="18"/>
  <c r="AT798" i="18" s="1"/>
  <c r="AS799" i="18"/>
  <c r="AT799" i="18" s="1"/>
  <c r="AS800" i="18"/>
  <c r="AT800" i="18" s="1"/>
  <c r="AS801" i="18"/>
  <c r="AT801" i="18" s="1"/>
  <c r="AS802" i="18"/>
  <c r="AT802" i="18" s="1"/>
  <c r="AS803" i="18"/>
  <c r="AT803" i="18" s="1"/>
  <c r="AS804" i="18"/>
  <c r="AT804" i="18" s="1"/>
  <c r="AS805" i="18"/>
  <c r="AT805" i="18" s="1"/>
  <c r="AS806" i="18"/>
  <c r="AT806" i="18" s="1"/>
  <c r="AS807" i="18"/>
  <c r="AT807" i="18" s="1"/>
  <c r="AS808" i="18"/>
  <c r="AT808" i="18" s="1"/>
  <c r="AS809" i="18"/>
  <c r="AT809" i="18" s="1"/>
  <c r="AS810" i="18"/>
  <c r="AT810" i="18" s="1"/>
  <c r="AS811" i="18"/>
  <c r="AT811" i="18" s="1"/>
  <c r="AS812" i="18"/>
  <c r="AT812" i="18" s="1"/>
  <c r="AS813" i="18"/>
  <c r="AT813" i="18" s="1"/>
  <c r="AS814" i="18"/>
  <c r="AT814" i="18" s="1"/>
  <c r="AS815" i="18"/>
  <c r="AT815" i="18" s="1"/>
  <c r="AS816" i="18"/>
  <c r="AT816" i="18" s="1"/>
  <c r="AS817" i="18"/>
  <c r="AT817" i="18" s="1"/>
  <c r="AS818" i="18"/>
  <c r="AT818" i="18" s="1"/>
  <c r="AS819" i="18"/>
  <c r="AT819" i="18" s="1"/>
  <c r="AS820" i="18"/>
  <c r="AT820" i="18" s="1"/>
  <c r="AS821" i="18"/>
  <c r="AT821" i="18" s="1"/>
  <c r="AS822" i="18"/>
  <c r="AT822" i="18" s="1"/>
  <c r="AS823" i="18"/>
  <c r="AT823" i="18" s="1"/>
  <c r="AS824" i="18"/>
  <c r="AT824" i="18" s="1"/>
  <c r="AS825" i="18"/>
  <c r="AT825" i="18" s="1"/>
  <c r="AS826" i="18"/>
  <c r="AT826" i="18" s="1"/>
  <c r="AS827" i="18"/>
  <c r="AT827" i="18" s="1"/>
  <c r="AS828" i="18"/>
  <c r="AT828" i="18" s="1"/>
  <c r="AS829" i="18"/>
  <c r="AT829" i="18" s="1"/>
  <c r="AS830" i="18"/>
  <c r="AT830" i="18" s="1"/>
  <c r="AS831" i="18"/>
  <c r="AT831" i="18" s="1"/>
  <c r="AS832" i="18"/>
  <c r="AT832" i="18" s="1"/>
  <c r="AS833" i="18"/>
  <c r="AT833" i="18" s="1"/>
  <c r="AS834" i="18"/>
  <c r="AT834" i="18" s="1"/>
  <c r="AS835" i="18"/>
  <c r="AT835" i="18" s="1"/>
  <c r="AS836" i="18"/>
  <c r="AT836" i="18" s="1"/>
  <c r="AS837" i="18"/>
  <c r="AT837" i="18" s="1"/>
  <c r="AS838" i="18"/>
  <c r="AT838" i="18" s="1"/>
  <c r="AS839" i="18"/>
  <c r="AT839" i="18" s="1"/>
  <c r="AS840" i="18"/>
  <c r="AT840" i="18" s="1"/>
  <c r="AS841" i="18"/>
  <c r="AT841" i="18" s="1"/>
  <c r="AS842" i="18"/>
  <c r="AT842" i="18" s="1"/>
  <c r="AS843" i="18"/>
  <c r="AT843" i="18" s="1"/>
  <c r="AS844" i="18"/>
  <c r="AT844" i="18" s="1"/>
  <c r="AS845" i="18"/>
  <c r="AT845" i="18" s="1"/>
  <c r="AS846" i="18"/>
  <c r="AT846" i="18" s="1"/>
  <c r="AS847" i="18"/>
  <c r="AT847" i="18" s="1"/>
  <c r="AS848" i="18"/>
  <c r="AT848" i="18" s="1"/>
  <c r="AS849" i="18"/>
  <c r="AT849" i="18" s="1"/>
  <c r="AS850" i="18"/>
  <c r="AT850" i="18" s="1"/>
  <c r="AS851" i="18"/>
  <c r="AT851" i="18" s="1"/>
  <c r="AS852" i="18"/>
  <c r="AT852" i="18" s="1"/>
  <c r="AS853" i="18"/>
  <c r="AT853" i="18" s="1"/>
  <c r="AS854" i="18"/>
  <c r="AT854" i="18" s="1"/>
  <c r="AS855" i="18"/>
  <c r="AT855" i="18" s="1"/>
  <c r="AS856" i="18"/>
  <c r="AT856" i="18" s="1"/>
  <c r="AS857" i="18"/>
  <c r="AT857" i="18" s="1"/>
  <c r="AS858" i="18"/>
  <c r="AT858" i="18" s="1"/>
  <c r="AS859" i="18"/>
  <c r="AT859" i="18" s="1"/>
  <c r="AS860" i="18"/>
  <c r="AT860" i="18" s="1"/>
  <c r="AS861" i="18"/>
  <c r="AT861" i="18" s="1"/>
  <c r="AS862" i="18"/>
  <c r="AT862" i="18" s="1"/>
  <c r="AS863" i="18"/>
  <c r="AT863" i="18" s="1"/>
  <c r="AS864" i="18"/>
  <c r="AT864" i="18" s="1"/>
  <c r="AS865" i="18"/>
  <c r="AT865" i="18" s="1"/>
  <c r="AS866" i="18"/>
  <c r="AT866" i="18" s="1"/>
  <c r="AS867" i="18"/>
  <c r="AT867" i="18" s="1"/>
  <c r="AS868" i="18"/>
  <c r="AT868" i="18" s="1"/>
  <c r="AS869" i="18"/>
  <c r="AT869" i="18" s="1"/>
  <c r="AS870" i="18"/>
  <c r="AT870" i="18" s="1"/>
  <c r="AS871" i="18"/>
  <c r="AT871" i="18" s="1"/>
  <c r="AS872" i="18"/>
  <c r="AT872" i="18" s="1"/>
  <c r="AS873" i="18"/>
  <c r="AT873" i="18" s="1"/>
  <c r="AS874" i="18"/>
  <c r="AT874" i="18" s="1"/>
  <c r="AS875" i="18"/>
  <c r="AT875" i="18" s="1"/>
  <c r="AS876" i="18"/>
  <c r="AT876" i="18" s="1"/>
  <c r="AS877" i="18"/>
  <c r="AT877" i="18" s="1"/>
  <c r="AS878" i="18"/>
  <c r="AT878" i="18" s="1"/>
  <c r="AS879" i="18"/>
  <c r="AT879" i="18" s="1"/>
  <c r="AS880" i="18"/>
  <c r="AT880" i="18" s="1"/>
  <c r="AS881" i="18"/>
  <c r="AT881" i="18" s="1"/>
  <c r="AS882" i="18"/>
  <c r="AT882" i="18" s="1"/>
  <c r="AS883" i="18"/>
  <c r="AT883" i="18" s="1"/>
  <c r="AS884" i="18"/>
  <c r="AT884" i="18" s="1"/>
  <c r="AS885" i="18"/>
  <c r="AT885" i="18" s="1"/>
  <c r="AS886" i="18"/>
  <c r="AT886" i="18" s="1"/>
  <c r="AS887" i="18"/>
  <c r="AT887" i="18" s="1"/>
  <c r="AS888" i="18"/>
  <c r="AT888" i="18" s="1"/>
  <c r="AS889" i="18"/>
  <c r="AT889" i="18" s="1"/>
  <c r="AS890" i="18"/>
  <c r="AT890" i="18" s="1"/>
  <c r="AS891" i="18"/>
  <c r="AT891" i="18" s="1"/>
  <c r="AS892" i="18"/>
  <c r="AT892" i="18" s="1"/>
  <c r="AS893" i="18"/>
  <c r="AT893" i="18" s="1"/>
  <c r="AS894" i="18"/>
  <c r="AT894" i="18" s="1"/>
  <c r="AS895" i="18"/>
  <c r="AT895" i="18" s="1"/>
  <c r="AS896" i="18"/>
  <c r="AT896" i="18" s="1"/>
  <c r="AS897" i="18"/>
  <c r="AT897" i="18" s="1"/>
  <c r="AS898" i="18"/>
  <c r="AT898" i="18" s="1"/>
  <c r="AS899" i="18"/>
  <c r="AT899" i="18" s="1"/>
  <c r="AS900" i="18"/>
  <c r="AT900" i="18" s="1"/>
  <c r="AS901" i="18"/>
  <c r="AT901" i="18" s="1"/>
  <c r="AS902" i="18"/>
  <c r="AT902" i="18" s="1"/>
  <c r="AS903" i="18"/>
  <c r="AT903" i="18" s="1"/>
  <c r="AS904" i="18"/>
  <c r="AT904" i="18" s="1"/>
  <c r="AS905" i="18"/>
  <c r="AT905" i="18" s="1"/>
  <c r="AS906" i="18"/>
  <c r="AT906" i="18" s="1"/>
  <c r="AS907" i="18"/>
  <c r="AT907" i="18" s="1"/>
  <c r="AS908" i="18"/>
  <c r="AT908" i="18" s="1"/>
  <c r="AS909" i="18"/>
  <c r="AT909" i="18" s="1"/>
  <c r="AS910" i="18"/>
  <c r="AT910" i="18" s="1"/>
  <c r="AS911" i="18"/>
  <c r="AT911" i="18" s="1"/>
  <c r="AS912" i="18"/>
  <c r="AT912" i="18" s="1"/>
  <c r="AS913" i="18"/>
  <c r="AT913" i="18" s="1"/>
  <c r="AS914" i="18"/>
  <c r="AT914" i="18" s="1"/>
  <c r="AS915" i="18"/>
  <c r="AT915" i="18" s="1"/>
  <c r="AS916" i="18"/>
  <c r="AT916" i="18" s="1"/>
  <c r="AS917" i="18"/>
  <c r="AT917" i="18" s="1"/>
  <c r="AS918" i="18"/>
  <c r="AT918" i="18" s="1"/>
  <c r="AS919" i="18"/>
  <c r="AT919" i="18" s="1"/>
  <c r="AS920" i="18"/>
  <c r="AT920" i="18" s="1"/>
  <c r="AS921" i="18"/>
  <c r="AT921" i="18" s="1"/>
  <c r="AS922" i="18"/>
  <c r="AT922" i="18" s="1"/>
  <c r="AS923" i="18"/>
  <c r="AT923" i="18" s="1"/>
  <c r="AS924" i="18"/>
  <c r="AT924" i="18" s="1"/>
  <c r="AS925" i="18"/>
  <c r="AT925" i="18" s="1"/>
  <c r="AS926" i="18"/>
  <c r="AT926" i="18" s="1"/>
  <c r="AS927" i="18"/>
  <c r="AT927" i="18" s="1"/>
  <c r="AS928" i="18"/>
  <c r="AT928" i="18" s="1"/>
  <c r="AS929" i="18"/>
  <c r="AT929" i="18" s="1"/>
  <c r="AS930" i="18"/>
  <c r="AT930" i="18" s="1"/>
  <c r="AS931" i="18"/>
  <c r="AT931" i="18" s="1"/>
  <c r="AS932" i="18"/>
  <c r="AT932" i="18" s="1"/>
  <c r="AS933" i="18"/>
  <c r="AT933" i="18" s="1"/>
  <c r="AS934" i="18"/>
  <c r="AT934" i="18" s="1"/>
  <c r="AS935" i="18"/>
  <c r="AT935" i="18" s="1"/>
  <c r="AS936" i="18"/>
  <c r="AT936" i="18" s="1"/>
  <c r="AS937" i="18"/>
  <c r="AT937" i="18" s="1"/>
  <c r="AS938" i="18"/>
  <c r="AT938" i="18" s="1"/>
  <c r="AS939" i="18"/>
  <c r="AT939" i="18" s="1"/>
  <c r="AS940" i="18"/>
  <c r="AT940" i="18" s="1"/>
  <c r="AS941" i="18"/>
  <c r="AT941" i="18" s="1"/>
  <c r="AS942" i="18"/>
  <c r="AT942" i="18" s="1"/>
  <c r="AS943" i="18"/>
  <c r="AT943" i="18" s="1"/>
  <c r="AS944" i="18"/>
  <c r="AT944" i="18" s="1"/>
  <c r="AS945" i="18"/>
  <c r="AT945" i="18" s="1"/>
  <c r="AS946" i="18"/>
  <c r="AT946" i="18" s="1"/>
  <c r="AS947" i="18"/>
  <c r="AT947" i="18" s="1"/>
  <c r="AS948" i="18"/>
  <c r="AT948" i="18" s="1"/>
  <c r="AS949" i="18"/>
  <c r="AT949" i="18" s="1"/>
  <c r="AS950" i="18"/>
  <c r="AT950" i="18" s="1"/>
  <c r="AS951" i="18"/>
  <c r="AT951" i="18" s="1"/>
  <c r="AS952" i="18"/>
  <c r="AT952" i="18" s="1"/>
  <c r="AS953" i="18"/>
  <c r="AT953" i="18" s="1"/>
  <c r="AS954" i="18"/>
  <c r="AT954" i="18" s="1"/>
  <c r="AS955" i="18"/>
  <c r="AT955" i="18" s="1"/>
  <c r="AS956" i="18"/>
  <c r="AT956" i="18" s="1"/>
  <c r="AS957" i="18"/>
  <c r="AT957" i="18" s="1"/>
  <c r="AS958" i="18"/>
  <c r="AT958" i="18" s="1"/>
  <c r="AS959" i="18"/>
  <c r="AT959" i="18" s="1"/>
  <c r="AS960" i="18"/>
  <c r="AT960" i="18" s="1"/>
  <c r="AS961" i="18"/>
  <c r="AT961" i="18" s="1"/>
  <c r="AS962" i="18"/>
  <c r="AT962" i="18" s="1"/>
  <c r="AS963" i="18"/>
  <c r="AT963" i="18" s="1"/>
  <c r="AS964" i="18"/>
  <c r="AT964" i="18" s="1"/>
  <c r="AS965" i="18"/>
  <c r="AT965" i="18" s="1"/>
  <c r="AS966" i="18"/>
  <c r="AT966" i="18" s="1"/>
  <c r="AS967" i="18"/>
  <c r="AT967" i="18" s="1"/>
  <c r="AS968" i="18"/>
  <c r="AT968" i="18" s="1"/>
  <c r="AS969" i="18"/>
  <c r="AT969" i="18" s="1"/>
  <c r="AS970" i="18"/>
  <c r="AT970" i="18" s="1"/>
  <c r="AS971" i="18"/>
  <c r="AT971" i="18" s="1"/>
  <c r="AS972" i="18"/>
  <c r="AT972" i="18" s="1"/>
  <c r="AS973" i="18"/>
  <c r="AT973" i="18" s="1"/>
  <c r="AS974" i="18"/>
  <c r="AT974" i="18" s="1"/>
  <c r="AS975" i="18"/>
  <c r="AT975" i="18" s="1"/>
  <c r="AS976" i="18"/>
  <c r="AT976" i="18" s="1"/>
  <c r="AS977" i="18"/>
  <c r="AT977" i="18" s="1"/>
  <c r="AS978" i="18"/>
  <c r="AT978" i="18" s="1"/>
  <c r="AS979" i="18"/>
  <c r="AT979" i="18" s="1"/>
  <c r="AS980" i="18"/>
  <c r="AT980" i="18" s="1"/>
  <c r="AS981" i="18"/>
  <c r="AT981" i="18" s="1"/>
  <c r="AS982" i="18"/>
  <c r="AT982" i="18" s="1"/>
  <c r="AS983" i="18"/>
  <c r="AT983" i="18" s="1"/>
  <c r="AS984" i="18"/>
  <c r="AT984" i="18" s="1"/>
  <c r="AS985" i="18"/>
  <c r="AT985" i="18" s="1"/>
  <c r="AS986" i="18"/>
  <c r="AT986" i="18" s="1"/>
  <c r="AS987" i="18"/>
  <c r="AT987" i="18" s="1"/>
  <c r="AS988" i="18"/>
  <c r="AT988" i="18" s="1"/>
  <c r="AS989" i="18"/>
  <c r="AT989" i="18" s="1"/>
  <c r="AS990" i="18"/>
  <c r="AT990" i="18" s="1"/>
  <c r="AS991" i="18"/>
  <c r="AT991" i="18" s="1"/>
  <c r="AS992" i="18"/>
  <c r="AT992" i="18" s="1"/>
  <c r="AS993" i="18"/>
  <c r="AT993" i="18" s="1"/>
  <c r="AS994" i="18"/>
  <c r="AT994" i="18" s="1"/>
  <c r="AS995" i="18"/>
  <c r="AT995" i="18" s="1"/>
  <c r="AS996" i="18"/>
  <c r="AT996" i="18" s="1"/>
  <c r="AS997" i="18"/>
  <c r="AT997" i="18" s="1"/>
  <c r="AS998" i="18"/>
  <c r="AT998" i="18" s="1"/>
  <c r="AS999" i="18"/>
  <c r="AT999" i="18" s="1"/>
  <c r="AS1000" i="18"/>
  <c r="AT1000" i="18" s="1"/>
  <c r="AS1001" i="18"/>
  <c r="AT1001" i="18" s="1"/>
  <c r="AS1002" i="18"/>
  <c r="AT1002" i="18" s="1"/>
  <c r="AS1003" i="18"/>
  <c r="AT1003" i="18" s="1"/>
  <c r="AT4" i="18"/>
  <c r="AL5" i="18"/>
  <c r="AL6" i="18"/>
  <c r="AL7" i="18"/>
  <c r="AL8" i="18"/>
  <c r="AL9" i="18"/>
  <c r="AL10" i="18"/>
  <c r="AL11" i="18"/>
  <c r="AL12" i="18"/>
  <c r="AL13" i="18"/>
  <c r="AL14" i="18"/>
  <c r="AL15" i="18"/>
  <c r="AL16" i="18"/>
  <c r="AL17" i="18"/>
  <c r="AL18" i="18"/>
  <c r="AL19" i="18"/>
  <c r="AL20" i="18"/>
  <c r="AL21" i="18"/>
  <c r="AL22" i="18"/>
  <c r="AL23" i="18"/>
  <c r="AL24" i="18"/>
  <c r="AL25" i="18"/>
  <c r="AL26" i="18"/>
  <c r="AL27" i="18"/>
  <c r="AL28" i="18"/>
  <c r="AL29" i="18"/>
  <c r="AL30" i="18"/>
  <c r="AL31" i="18"/>
  <c r="AL32" i="18"/>
  <c r="AL33" i="18"/>
  <c r="AL34" i="18"/>
  <c r="AL35" i="18"/>
  <c r="AL36" i="18"/>
  <c r="AL37" i="18"/>
  <c r="AL38" i="18"/>
  <c r="AL39" i="18"/>
  <c r="AL40" i="18"/>
  <c r="AL41" i="18"/>
  <c r="AL42" i="18"/>
  <c r="AL43" i="18"/>
  <c r="AL44" i="18"/>
  <c r="AL45" i="18"/>
  <c r="AL46" i="18"/>
  <c r="AL47" i="18"/>
  <c r="AL48" i="18"/>
  <c r="AL49" i="18"/>
  <c r="AL50" i="18"/>
  <c r="AL51" i="18"/>
  <c r="AL52" i="18"/>
  <c r="AL53" i="18"/>
  <c r="AL54" i="18"/>
  <c r="AL55" i="18"/>
  <c r="AL56" i="18"/>
  <c r="AL57" i="18"/>
  <c r="AL58" i="18"/>
  <c r="AL59" i="18"/>
  <c r="AL60" i="18"/>
  <c r="AL61" i="18"/>
  <c r="AL62" i="18"/>
  <c r="AL63" i="18"/>
  <c r="AL64" i="18"/>
  <c r="AL65" i="18"/>
  <c r="AL66" i="18"/>
  <c r="AL67" i="18"/>
  <c r="AL68" i="18"/>
  <c r="AL69" i="18"/>
  <c r="AL70" i="18"/>
  <c r="AL71" i="18"/>
  <c r="AL72" i="18"/>
  <c r="AL73" i="18"/>
  <c r="AL74" i="18"/>
  <c r="AL75" i="18"/>
  <c r="AL76" i="18"/>
  <c r="AL77" i="18"/>
  <c r="AL78" i="18"/>
  <c r="AL79" i="18"/>
  <c r="AL80" i="18"/>
  <c r="AL81" i="18"/>
  <c r="AL82" i="18"/>
  <c r="AL83" i="18"/>
  <c r="AL84" i="18"/>
  <c r="AL85" i="18"/>
  <c r="AL86" i="18"/>
  <c r="AL87" i="18"/>
  <c r="AL88" i="18"/>
  <c r="AL89" i="18"/>
  <c r="AL90" i="18"/>
  <c r="AL91" i="18"/>
  <c r="AL92" i="18"/>
  <c r="AL93" i="18"/>
  <c r="AL94" i="18"/>
  <c r="AL95" i="18"/>
  <c r="AL96" i="18"/>
  <c r="AL97" i="18"/>
  <c r="AL98" i="18"/>
  <c r="AL99" i="18"/>
  <c r="AL100" i="18"/>
  <c r="AL101" i="18"/>
  <c r="AL102" i="18"/>
  <c r="AL103" i="18"/>
  <c r="AL104" i="18"/>
  <c r="AL105" i="18"/>
  <c r="AL106" i="18"/>
  <c r="AL107" i="18"/>
  <c r="AL108" i="18"/>
  <c r="AL109" i="18"/>
  <c r="AL110" i="18"/>
  <c r="AL111" i="18"/>
  <c r="AL112" i="18"/>
  <c r="AL113" i="18"/>
  <c r="AL114" i="18"/>
  <c r="AL115" i="18"/>
  <c r="AL116" i="18"/>
  <c r="AL117" i="18"/>
  <c r="AL118" i="18"/>
  <c r="AL119" i="18"/>
  <c r="AL120" i="18"/>
  <c r="AL121" i="18"/>
  <c r="AL122" i="18"/>
  <c r="AL123" i="18"/>
  <c r="AL124" i="18"/>
  <c r="AL125" i="18"/>
  <c r="AL126" i="18"/>
  <c r="AL127" i="18"/>
  <c r="AL128" i="18"/>
  <c r="AL129" i="18"/>
  <c r="AL130" i="18"/>
  <c r="AL131" i="18"/>
  <c r="AL132" i="18"/>
  <c r="AL133" i="18"/>
  <c r="AL134" i="18"/>
  <c r="AL135" i="18"/>
  <c r="AL136" i="18"/>
  <c r="AL137" i="18"/>
  <c r="AL138" i="18"/>
  <c r="AL139" i="18"/>
  <c r="AL140" i="18"/>
  <c r="AL141" i="18"/>
  <c r="AL142" i="18"/>
  <c r="AL143" i="18"/>
  <c r="AL144" i="18"/>
  <c r="AL145" i="18"/>
  <c r="AL146" i="18"/>
  <c r="AL147" i="18"/>
  <c r="AL148" i="18"/>
  <c r="AL149" i="18"/>
  <c r="AL150" i="18"/>
  <c r="AL151" i="18"/>
  <c r="AL152" i="18"/>
  <c r="AL153" i="18"/>
  <c r="AL154" i="18"/>
  <c r="AL155" i="18"/>
  <c r="AL156" i="18"/>
  <c r="AL157" i="18"/>
  <c r="AL158" i="18"/>
  <c r="AL159" i="18"/>
  <c r="AL160" i="18"/>
  <c r="AL161" i="18"/>
  <c r="AL162" i="18"/>
  <c r="AL163" i="18"/>
  <c r="AL164" i="18"/>
  <c r="AL165" i="18"/>
  <c r="AL166" i="18"/>
  <c r="AL167" i="18"/>
  <c r="AL168" i="18"/>
  <c r="AL169" i="18"/>
  <c r="AL170" i="18"/>
  <c r="AL171" i="18"/>
  <c r="AL172" i="18"/>
  <c r="AL173" i="18"/>
  <c r="AL174" i="18"/>
  <c r="AL175" i="18"/>
  <c r="AL176" i="18"/>
  <c r="AL177" i="18"/>
  <c r="AL178" i="18"/>
  <c r="AL179" i="18"/>
  <c r="AL180" i="18"/>
  <c r="AL181" i="18"/>
  <c r="AL182" i="18"/>
  <c r="AL183" i="18"/>
  <c r="AL184" i="18"/>
  <c r="AL185" i="18"/>
  <c r="AL186" i="18"/>
  <c r="AL187" i="18"/>
  <c r="AL188" i="18"/>
  <c r="AL189" i="18"/>
  <c r="AL190" i="18"/>
  <c r="AL191" i="18"/>
  <c r="AL192" i="18"/>
  <c r="AL193" i="18"/>
  <c r="AL194" i="18"/>
  <c r="AL195" i="18"/>
  <c r="AL196" i="18"/>
  <c r="AL197" i="18"/>
  <c r="AL198" i="18"/>
  <c r="AL199" i="18"/>
  <c r="AL200" i="18"/>
  <c r="AL201" i="18"/>
  <c r="AL202" i="18"/>
  <c r="AL203" i="18"/>
  <c r="AL204" i="18"/>
  <c r="AL205" i="18"/>
  <c r="AL206" i="18"/>
  <c r="AL207" i="18"/>
  <c r="AL208" i="18"/>
  <c r="AL209" i="18"/>
  <c r="AL210" i="18"/>
  <c r="AL211" i="18"/>
  <c r="AL212" i="18"/>
  <c r="AL213" i="18"/>
  <c r="AL214" i="18"/>
  <c r="AL215" i="18"/>
  <c r="AL216" i="18"/>
  <c r="AL217" i="18"/>
  <c r="AL218" i="18"/>
  <c r="AL219" i="18"/>
  <c r="AL220" i="18"/>
  <c r="AL221" i="18"/>
  <c r="AL222" i="18"/>
  <c r="AL223" i="18"/>
  <c r="AL224" i="18"/>
  <c r="AL225" i="18"/>
  <c r="AL226" i="18"/>
  <c r="AL227" i="18"/>
  <c r="AL228" i="18"/>
  <c r="AL229" i="18"/>
  <c r="AL230" i="18"/>
  <c r="AL231" i="18"/>
  <c r="AL232" i="18"/>
  <c r="AL233" i="18"/>
  <c r="AL234" i="18"/>
  <c r="AL235" i="18"/>
  <c r="AL236" i="18"/>
  <c r="AL237" i="18"/>
  <c r="AL238" i="18"/>
  <c r="AL239" i="18"/>
  <c r="AL240" i="18"/>
  <c r="AL241" i="18"/>
  <c r="AL242" i="18"/>
  <c r="AL243" i="18"/>
  <c r="AL244" i="18"/>
  <c r="AL245" i="18"/>
  <c r="AL246" i="18"/>
  <c r="AL247" i="18"/>
  <c r="AL248" i="18"/>
  <c r="AL249" i="18"/>
  <c r="AL250" i="18"/>
  <c r="AL251" i="18"/>
  <c r="AL252" i="18"/>
  <c r="AL253" i="18"/>
  <c r="AL254" i="18"/>
  <c r="AL255" i="18"/>
  <c r="AL256" i="18"/>
  <c r="AL257" i="18"/>
  <c r="AL258" i="18"/>
  <c r="AL259" i="18"/>
  <c r="AL260" i="18"/>
  <c r="AL261" i="18"/>
  <c r="AL262" i="18"/>
  <c r="AL263" i="18"/>
  <c r="AL264" i="18"/>
  <c r="AL265" i="18"/>
  <c r="AL266" i="18"/>
  <c r="AL267" i="18"/>
  <c r="AL268" i="18"/>
  <c r="AL269" i="18"/>
  <c r="AL270" i="18"/>
  <c r="AL271" i="18"/>
  <c r="AL272" i="18"/>
  <c r="AL273" i="18"/>
  <c r="AL274" i="18"/>
  <c r="AL275" i="18"/>
  <c r="AL276" i="18"/>
  <c r="AL277" i="18"/>
  <c r="AL278" i="18"/>
  <c r="AL279" i="18"/>
  <c r="AL280" i="18"/>
  <c r="AL281" i="18"/>
  <c r="AL282" i="18"/>
  <c r="AL283" i="18"/>
  <c r="AL284" i="18"/>
  <c r="AL285" i="18"/>
  <c r="AL286" i="18"/>
  <c r="AL287" i="18"/>
  <c r="AL288" i="18"/>
  <c r="AL289" i="18"/>
  <c r="AL290" i="18"/>
  <c r="AL291" i="18"/>
  <c r="AL292" i="18"/>
  <c r="AL293" i="18"/>
  <c r="AL294" i="18"/>
  <c r="AL295" i="18"/>
  <c r="AL296" i="18"/>
  <c r="AL297" i="18"/>
  <c r="AL298" i="18"/>
  <c r="AL299" i="18"/>
  <c r="AL300" i="18"/>
  <c r="AL301" i="18"/>
  <c r="AL302" i="18"/>
  <c r="AL303" i="18"/>
  <c r="AL304" i="18"/>
  <c r="AL305" i="18"/>
  <c r="AL306" i="18"/>
  <c r="AL307" i="18"/>
  <c r="AL308" i="18"/>
  <c r="AL309" i="18"/>
  <c r="AL311" i="18"/>
  <c r="AL312" i="18"/>
  <c r="AL313" i="18"/>
  <c r="AL314" i="18"/>
  <c r="AL315" i="18"/>
  <c r="AL316" i="18"/>
  <c r="AL317" i="18"/>
  <c r="AL318" i="18"/>
  <c r="AL319" i="18"/>
  <c r="AL320" i="18"/>
  <c r="AL321" i="18"/>
  <c r="AL322" i="18"/>
  <c r="AL323" i="18"/>
  <c r="AL324" i="18"/>
  <c r="AL325" i="18"/>
  <c r="AL326" i="18"/>
  <c r="AL327" i="18"/>
  <c r="AL328" i="18"/>
  <c r="AL329" i="18"/>
  <c r="AL330" i="18"/>
  <c r="AL331" i="18"/>
  <c r="AL332" i="18"/>
  <c r="AL333" i="18"/>
  <c r="AL334" i="18"/>
  <c r="AL335" i="18"/>
  <c r="AL336" i="18"/>
  <c r="AL337" i="18"/>
  <c r="AL338" i="18"/>
  <c r="AL339" i="18"/>
  <c r="AL340" i="18"/>
  <c r="AL341" i="18"/>
  <c r="AL342" i="18"/>
  <c r="AL343" i="18"/>
  <c r="AL344" i="18"/>
  <c r="AL345" i="18"/>
  <c r="AL346" i="18"/>
  <c r="AL347" i="18"/>
  <c r="AL348" i="18"/>
  <c r="AL349" i="18"/>
  <c r="AL350" i="18"/>
  <c r="AL351" i="18"/>
  <c r="AL352" i="18"/>
  <c r="AL353" i="18"/>
  <c r="AL354" i="18"/>
  <c r="AL355" i="18"/>
  <c r="AL356" i="18"/>
  <c r="AL357" i="18"/>
  <c r="AL358" i="18"/>
  <c r="AL359" i="18"/>
  <c r="AL360" i="18"/>
  <c r="AL361" i="18"/>
  <c r="AL362" i="18"/>
  <c r="AL363" i="18"/>
  <c r="AL364" i="18"/>
  <c r="AL365" i="18"/>
  <c r="AL366" i="18"/>
  <c r="AL367" i="18"/>
  <c r="AL368" i="18"/>
  <c r="AL369" i="18"/>
  <c r="AL370" i="18"/>
  <c r="AL371" i="18"/>
  <c r="AL372" i="18"/>
  <c r="AL373" i="18"/>
  <c r="AL374" i="18"/>
  <c r="AL375" i="18"/>
  <c r="AL376" i="18"/>
  <c r="AL377" i="18"/>
  <c r="AL378" i="18"/>
  <c r="AL379" i="18"/>
  <c r="AL380" i="18"/>
  <c r="AL381" i="18"/>
  <c r="AL382" i="18"/>
  <c r="AL383" i="18"/>
  <c r="AL384" i="18"/>
  <c r="AL385" i="18"/>
  <c r="AL386" i="18"/>
  <c r="AL387" i="18"/>
  <c r="AL388" i="18"/>
  <c r="AL389" i="18"/>
  <c r="AL390" i="18"/>
  <c r="AL391" i="18"/>
  <c r="AL392" i="18"/>
  <c r="AL393" i="18"/>
  <c r="AL394" i="18"/>
  <c r="AL395" i="18"/>
  <c r="AL396" i="18"/>
  <c r="AL397" i="18"/>
  <c r="AL398" i="18"/>
  <c r="AL399" i="18"/>
  <c r="AL400" i="18"/>
  <c r="AL401" i="18"/>
  <c r="AL402" i="18"/>
  <c r="AL403" i="18"/>
  <c r="AL404" i="18"/>
  <c r="AL405" i="18"/>
  <c r="AL406" i="18"/>
  <c r="AL407" i="18"/>
  <c r="AL408" i="18"/>
  <c r="AL409" i="18"/>
  <c r="AL410" i="18"/>
  <c r="AL411" i="18"/>
  <c r="AL412" i="18"/>
  <c r="AL413" i="18"/>
  <c r="AL414" i="18"/>
  <c r="AL415" i="18"/>
  <c r="AL416" i="18"/>
  <c r="AL417" i="18"/>
  <c r="AL418" i="18"/>
  <c r="AL419" i="18"/>
  <c r="AL420" i="18"/>
  <c r="AL421" i="18"/>
  <c r="AL422" i="18"/>
  <c r="AL423" i="18"/>
  <c r="AL424" i="18"/>
  <c r="AL425" i="18"/>
  <c r="AL426" i="18"/>
  <c r="AL427" i="18"/>
  <c r="AL428" i="18"/>
  <c r="AL429" i="18"/>
  <c r="AL430" i="18"/>
  <c r="AL431" i="18"/>
  <c r="AL432" i="18"/>
  <c r="AL433" i="18"/>
  <c r="AL434" i="18"/>
  <c r="AL435" i="18"/>
  <c r="AL436" i="18"/>
  <c r="AL437" i="18"/>
  <c r="AL438" i="18"/>
  <c r="AL439" i="18"/>
  <c r="AL440" i="18"/>
  <c r="AL441" i="18"/>
  <c r="AL442" i="18"/>
  <c r="AL443" i="18"/>
  <c r="AL444" i="18"/>
  <c r="AL445" i="18"/>
  <c r="AL446" i="18"/>
  <c r="AL447" i="18"/>
  <c r="AL448" i="18"/>
  <c r="AL449" i="18"/>
  <c r="AL450" i="18"/>
  <c r="AL451" i="18"/>
  <c r="AL452" i="18"/>
  <c r="AL453" i="18"/>
  <c r="AL454" i="18"/>
  <c r="AL455" i="18"/>
  <c r="AL456" i="18"/>
  <c r="AL457" i="18"/>
  <c r="AL458" i="18"/>
  <c r="AL459" i="18"/>
  <c r="AL460" i="18"/>
  <c r="AL461" i="18"/>
  <c r="AL462" i="18"/>
  <c r="AL463" i="18"/>
  <c r="AL464" i="18"/>
  <c r="AL465" i="18"/>
  <c r="AL466" i="18"/>
  <c r="AL467" i="18"/>
  <c r="AL468" i="18"/>
  <c r="AL469" i="18"/>
  <c r="AL470" i="18"/>
  <c r="AL471" i="18"/>
  <c r="AL472" i="18"/>
  <c r="AL473" i="18"/>
  <c r="AL474" i="18"/>
  <c r="AL475" i="18"/>
  <c r="AL476" i="18"/>
  <c r="AL477" i="18"/>
  <c r="AL478" i="18"/>
  <c r="AL479" i="18"/>
  <c r="AL480" i="18"/>
  <c r="AL481" i="18"/>
  <c r="AL482" i="18"/>
  <c r="AL483" i="18"/>
  <c r="AL484" i="18"/>
  <c r="AL485" i="18"/>
  <c r="AL486" i="18"/>
  <c r="AL487" i="18"/>
  <c r="AL488" i="18"/>
  <c r="AL489" i="18"/>
  <c r="AL490" i="18"/>
  <c r="AL491" i="18"/>
  <c r="AL492" i="18"/>
  <c r="AL493" i="18"/>
  <c r="AL494" i="18"/>
  <c r="AL495" i="18"/>
  <c r="AL496" i="18"/>
  <c r="AL497" i="18"/>
  <c r="AL498" i="18"/>
  <c r="AL499" i="18"/>
  <c r="AL500" i="18"/>
  <c r="AL501" i="18"/>
  <c r="AL502" i="18"/>
  <c r="AL503" i="18"/>
  <c r="AL504" i="18"/>
  <c r="AL505" i="18"/>
  <c r="AL506" i="18"/>
  <c r="AL507" i="18"/>
  <c r="AL508" i="18"/>
  <c r="AL509" i="18"/>
  <c r="AL510" i="18"/>
  <c r="AL511" i="18"/>
  <c r="AL512" i="18"/>
  <c r="AL513" i="18"/>
  <c r="AL514" i="18"/>
  <c r="AL515" i="18"/>
  <c r="AL516" i="18"/>
  <c r="AL517" i="18"/>
  <c r="AL518" i="18"/>
  <c r="AL519" i="18"/>
  <c r="AL520" i="18"/>
  <c r="AL521" i="18"/>
  <c r="AL522" i="18"/>
  <c r="AL523" i="18"/>
  <c r="AL524" i="18"/>
  <c r="AL525" i="18"/>
  <c r="AL526" i="18"/>
  <c r="AL527" i="18"/>
  <c r="AL528" i="18"/>
  <c r="AL529" i="18"/>
  <c r="AL530" i="18"/>
  <c r="AL531" i="18"/>
  <c r="AL532" i="18"/>
  <c r="AL533" i="18"/>
  <c r="AL534" i="18"/>
  <c r="AL535" i="18"/>
  <c r="AL536" i="18"/>
  <c r="AL537" i="18"/>
  <c r="AL538" i="18"/>
  <c r="AL539" i="18"/>
  <c r="AL540" i="18"/>
  <c r="AL541" i="18"/>
  <c r="AL542" i="18"/>
  <c r="AL543" i="18"/>
  <c r="AL544" i="18"/>
  <c r="AL545" i="18"/>
  <c r="AL546" i="18"/>
  <c r="AL547" i="18"/>
  <c r="AL548" i="18"/>
  <c r="AL549" i="18"/>
  <c r="AL550" i="18"/>
  <c r="AL551" i="18"/>
  <c r="AL552" i="18"/>
  <c r="AL553" i="18"/>
  <c r="AL554" i="18"/>
  <c r="AL555" i="18"/>
  <c r="AL556" i="18"/>
  <c r="AL557" i="18"/>
  <c r="AL558" i="18"/>
  <c r="AL559" i="18"/>
  <c r="AL560" i="18"/>
  <c r="AL561" i="18"/>
  <c r="AL562" i="18"/>
  <c r="AL563" i="18"/>
  <c r="AL564" i="18"/>
  <c r="AL565" i="18"/>
  <c r="AL566" i="18"/>
  <c r="AL567" i="18"/>
  <c r="AL568" i="18"/>
  <c r="AL569" i="18"/>
  <c r="AL570" i="18"/>
  <c r="AL571" i="18"/>
  <c r="AL572" i="18"/>
  <c r="AL573" i="18"/>
  <c r="AL574" i="18"/>
  <c r="AL575" i="18"/>
  <c r="AL576" i="18"/>
  <c r="AL577" i="18"/>
  <c r="AL578" i="18"/>
  <c r="AL579" i="18"/>
  <c r="AL580" i="18"/>
  <c r="AL581" i="18"/>
  <c r="AL582" i="18"/>
  <c r="AL583" i="18"/>
  <c r="AL584" i="18"/>
  <c r="AL585" i="18"/>
  <c r="AL586" i="18"/>
  <c r="AL587" i="18"/>
  <c r="AL588" i="18"/>
  <c r="AL589" i="18"/>
  <c r="AL590" i="18"/>
  <c r="AL591" i="18"/>
  <c r="AL592" i="18"/>
  <c r="AL593" i="18"/>
  <c r="AL594" i="18"/>
  <c r="AL595" i="18"/>
  <c r="AL596" i="18"/>
  <c r="AL597" i="18"/>
  <c r="AL598" i="18"/>
  <c r="AL599" i="18"/>
  <c r="AL600" i="18"/>
  <c r="AL601" i="18"/>
  <c r="AL602" i="18"/>
  <c r="AL603" i="18"/>
  <c r="AL604" i="18"/>
  <c r="AL605" i="18"/>
  <c r="AL606" i="18"/>
  <c r="AL607" i="18"/>
  <c r="AL608" i="18"/>
  <c r="AL609" i="18"/>
  <c r="AL610" i="18"/>
  <c r="AL611" i="18"/>
  <c r="AL612" i="18"/>
  <c r="AL613" i="18"/>
  <c r="AL614" i="18"/>
  <c r="AL615" i="18"/>
  <c r="AL616" i="18"/>
  <c r="AL617" i="18"/>
  <c r="AL618" i="18"/>
  <c r="AL619" i="18"/>
  <c r="AL620" i="18"/>
  <c r="AL621" i="18"/>
  <c r="AL622" i="18"/>
  <c r="AL623" i="18"/>
  <c r="AL624" i="18"/>
  <c r="AL625" i="18"/>
  <c r="AL626" i="18"/>
  <c r="AL627" i="18"/>
  <c r="AL628" i="18"/>
  <c r="AL629" i="18"/>
  <c r="AL630" i="18"/>
  <c r="AL631" i="18"/>
  <c r="AL632" i="18"/>
  <c r="AL633" i="18"/>
  <c r="AL634" i="18"/>
  <c r="AL635" i="18"/>
  <c r="AL636" i="18"/>
  <c r="AL637" i="18"/>
  <c r="AL638" i="18"/>
  <c r="AL639" i="18"/>
  <c r="AL640" i="18"/>
  <c r="AL641" i="18"/>
  <c r="AL642" i="18"/>
  <c r="AL643" i="18"/>
  <c r="AL644" i="18"/>
  <c r="AL645" i="18"/>
  <c r="AL646" i="18"/>
  <c r="AL647" i="18"/>
  <c r="AL648" i="18"/>
  <c r="AL649" i="18"/>
  <c r="AL650" i="18"/>
  <c r="AL651" i="18"/>
  <c r="AL652" i="18"/>
  <c r="AL653" i="18"/>
  <c r="AL654" i="18"/>
  <c r="AL655" i="18"/>
  <c r="AL656" i="18"/>
  <c r="AL657" i="18"/>
  <c r="AL658" i="18"/>
  <c r="AL659" i="18"/>
  <c r="AL660" i="18"/>
  <c r="AL661" i="18"/>
  <c r="AL662" i="18"/>
  <c r="AL663" i="18"/>
  <c r="AL664" i="18"/>
  <c r="AL665" i="18"/>
  <c r="AL666" i="18"/>
  <c r="AL667" i="18"/>
  <c r="AL668" i="18"/>
  <c r="AL669" i="18"/>
  <c r="AL670" i="18"/>
  <c r="AL671" i="18"/>
  <c r="AL672" i="18"/>
  <c r="AL673" i="18"/>
  <c r="AL674" i="18"/>
  <c r="AL675" i="18"/>
  <c r="AL676" i="18"/>
  <c r="AL677" i="18"/>
  <c r="AL678" i="18"/>
  <c r="AL679" i="18"/>
  <c r="AL680" i="18"/>
  <c r="AL681" i="18"/>
  <c r="AL682" i="18"/>
  <c r="AL683" i="18"/>
  <c r="AL684" i="18"/>
  <c r="AL685" i="18"/>
  <c r="AL686" i="18"/>
  <c r="AL687" i="18"/>
  <c r="AL688" i="18"/>
  <c r="AL689" i="18"/>
  <c r="AL690" i="18"/>
  <c r="AL691" i="18"/>
  <c r="AL692" i="18"/>
  <c r="AL693" i="18"/>
  <c r="AL694" i="18"/>
  <c r="AL695" i="18"/>
  <c r="AL696" i="18"/>
  <c r="AL697" i="18"/>
  <c r="AL698" i="18"/>
  <c r="AL699" i="18"/>
  <c r="AL700" i="18"/>
  <c r="AL701" i="18"/>
  <c r="AL702" i="18"/>
  <c r="AL703" i="18"/>
  <c r="AL704" i="18"/>
  <c r="AL705" i="18"/>
  <c r="AL706" i="18"/>
  <c r="AL707" i="18"/>
  <c r="AL708" i="18"/>
  <c r="AL709" i="18"/>
  <c r="AL710" i="18"/>
  <c r="AL711" i="18"/>
  <c r="AL712" i="18"/>
  <c r="AL713" i="18"/>
  <c r="AL714" i="18"/>
  <c r="AL715" i="18"/>
  <c r="AL716" i="18"/>
  <c r="AL717" i="18"/>
  <c r="AL718" i="18"/>
  <c r="AL719" i="18"/>
  <c r="AL720" i="18"/>
  <c r="AL721" i="18"/>
  <c r="AL722" i="18"/>
  <c r="AL723" i="18"/>
  <c r="AL724" i="18"/>
  <c r="AL725" i="18"/>
  <c r="AL726" i="18"/>
  <c r="AL727" i="18"/>
  <c r="AL728" i="18"/>
  <c r="AL729" i="18"/>
  <c r="AL730" i="18"/>
  <c r="AL731" i="18"/>
  <c r="AL732" i="18"/>
  <c r="AL733" i="18"/>
  <c r="AL734" i="18"/>
  <c r="AL735" i="18"/>
  <c r="AL736" i="18"/>
  <c r="AL737" i="18"/>
  <c r="AL738" i="18"/>
  <c r="AL739" i="18"/>
  <c r="AL740" i="18"/>
  <c r="AL741" i="18"/>
  <c r="AL742" i="18"/>
  <c r="AL743" i="18"/>
  <c r="AL744" i="18"/>
  <c r="AL745" i="18"/>
  <c r="AL746" i="18"/>
  <c r="AL747" i="18"/>
  <c r="AL748" i="18"/>
  <c r="AL749" i="18"/>
  <c r="AL750" i="18"/>
  <c r="AL751" i="18"/>
  <c r="AL752" i="18"/>
  <c r="AL753" i="18"/>
  <c r="AL754" i="18"/>
  <c r="AL755" i="18"/>
  <c r="AL756" i="18"/>
  <c r="AL757" i="18"/>
  <c r="AL758" i="18"/>
  <c r="AL759" i="18"/>
  <c r="AL760" i="18"/>
  <c r="AL761" i="18"/>
  <c r="AL762" i="18"/>
  <c r="AL763" i="18"/>
  <c r="AL764" i="18"/>
  <c r="AL765" i="18"/>
  <c r="AL766" i="18"/>
  <c r="AL767" i="18"/>
  <c r="AL768" i="18"/>
  <c r="AL769" i="18"/>
  <c r="AL770" i="18"/>
  <c r="AL771" i="18"/>
  <c r="AL772" i="18"/>
  <c r="AL773" i="18"/>
  <c r="AL774" i="18"/>
  <c r="AL775" i="18"/>
  <c r="AL776" i="18"/>
  <c r="AL777" i="18"/>
  <c r="AL778" i="18"/>
  <c r="AL779" i="18"/>
  <c r="AL780" i="18"/>
  <c r="AL781" i="18"/>
  <c r="AL782" i="18"/>
  <c r="AL783" i="18"/>
  <c r="AL784" i="18"/>
  <c r="AL785" i="18"/>
  <c r="AL786" i="18"/>
  <c r="AL787" i="18"/>
  <c r="AL788" i="18"/>
  <c r="AL789" i="18"/>
  <c r="AL790" i="18"/>
  <c r="AL791" i="18"/>
  <c r="AL792" i="18"/>
  <c r="AL793" i="18"/>
  <c r="AL794" i="18"/>
  <c r="AL795" i="18"/>
  <c r="AL796" i="18"/>
  <c r="AL797" i="18"/>
  <c r="AL798" i="18"/>
  <c r="AL799" i="18"/>
  <c r="AL800" i="18"/>
  <c r="AL801" i="18"/>
  <c r="AL802" i="18"/>
  <c r="AL803" i="18"/>
  <c r="AL804" i="18"/>
  <c r="AL805" i="18"/>
  <c r="AL806" i="18"/>
  <c r="AL807" i="18"/>
  <c r="AL808" i="18"/>
  <c r="AL809" i="18"/>
  <c r="AL810" i="18"/>
  <c r="AL811" i="18"/>
  <c r="AL812" i="18"/>
  <c r="AL813" i="18"/>
  <c r="AL814" i="18"/>
  <c r="AL815" i="18"/>
  <c r="AL816" i="18"/>
  <c r="AL817" i="18"/>
  <c r="AL818" i="18"/>
  <c r="AL819" i="18"/>
  <c r="AL820" i="18"/>
  <c r="AL821" i="18"/>
  <c r="AL822" i="18"/>
  <c r="AL823" i="18"/>
  <c r="AL824" i="18"/>
  <c r="AL825" i="18"/>
  <c r="AL826" i="18"/>
  <c r="AL827" i="18"/>
  <c r="AL828" i="18"/>
  <c r="AL829" i="18"/>
  <c r="AL830" i="18"/>
  <c r="AL831" i="18"/>
  <c r="AL832" i="18"/>
  <c r="AL833" i="18"/>
  <c r="AL834" i="18"/>
  <c r="AL835" i="18"/>
  <c r="AL836" i="18"/>
  <c r="AL837" i="18"/>
  <c r="AL838" i="18"/>
  <c r="AL839" i="18"/>
  <c r="AL840" i="18"/>
  <c r="AL841" i="18"/>
  <c r="AL842" i="18"/>
  <c r="AL843" i="18"/>
  <c r="AL844" i="18"/>
  <c r="AL845" i="18"/>
  <c r="AL846" i="18"/>
  <c r="AL847" i="18"/>
  <c r="AL848" i="18"/>
  <c r="AL849" i="18"/>
  <c r="AL850" i="18"/>
  <c r="AL851" i="18"/>
  <c r="AL852" i="18"/>
  <c r="AL853" i="18"/>
  <c r="AL854" i="18"/>
  <c r="AL855" i="18"/>
  <c r="AL856" i="18"/>
  <c r="AL857" i="18"/>
  <c r="AL858" i="18"/>
  <c r="AL859" i="18"/>
  <c r="AL860" i="18"/>
  <c r="AL861" i="18"/>
  <c r="AL862" i="18"/>
  <c r="AL863" i="18"/>
  <c r="AL864" i="18"/>
  <c r="AL865" i="18"/>
  <c r="AL866" i="18"/>
  <c r="AL867" i="18"/>
  <c r="AL868" i="18"/>
  <c r="AL869" i="18"/>
  <c r="AL870" i="18"/>
  <c r="AL871" i="18"/>
  <c r="AL872" i="18"/>
  <c r="AL873" i="18"/>
  <c r="AL874" i="18"/>
  <c r="AL875" i="18"/>
  <c r="AL876" i="18"/>
  <c r="AL877" i="18"/>
  <c r="AL878" i="18"/>
  <c r="AL879" i="18"/>
  <c r="AL880" i="18"/>
  <c r="AL881" i="18"/>
  <c r="AL882" i="18"/>
  <c r="AL883" i="18"/>
  <c r="AL884" i="18"/>
  <c r="AL885" i="18"/>
  <c r="AL886" i="18"/>
  <c r="AL887" i="18"/>
  <c r="AL888" i="18"/>
  <c r="AL889" i="18"/>
  <c r="AL890" i="18"/>
  <c r="AL891" i="18"/>
  <c r="AL892" i="18"/>
  <c r="AL893" i="18"/>
  <c r="AL894" i="18"/>
  <c r="AL895" i="18"/>
  <c r="AL896" i="18"/>
  <c r="AL897" i="18"/>
  <c r="AL898" i="18"/>
  <c r="AL899" i="18"/>
  <c r="AL900" i="18"/>
  <c r="AL901" i="18"/>
  <c r="AL902" i="18"/>
  <c r="AL903" i="18"/>
  <c r="AL904" i="18"/>
  <c r="AL905" i="18"/>
  <c r="AL906" i="18"/>
  <c r="AL907" i="18"/>
  <c r="AL908" i="18"/>
  <c r="AL909" i="18"/>
  <c r="AL910" i="18"/>
  <c r="AL911" i="18"/>
  <c r="AL912" i="18"/>
  <c r="AL913" i="18"/>
  <c r="AL914" i="18"/>
  <c r="AL915" i="18"/>
  <c r="AL916" i="18"/>
  <c r="AL917" i="18"/>
  <c r="AL918" i="18"/>
  <c r="AL919" i="18"/>
  <c r="AL920" i="18"/>
  <c r="AL921" i="18"/>
  <c r="AL922" i="18"/>
  <c r="AL923" i="18"/>
  <c r="AL924" i="18"/>
  <c r="AL925" i="18"/>
  <c r="AL926" i="18"/>
  <c r="AL927" i="18"/>
  <c r="AL928" i="18"/>
  <c r="AL929" i="18"/>
  <c r="AL930" i="18"/>
  <c r="AL931" i="18"/>
  <c r="AL932" i="18"/>
  <c r="AL933" i="18"/>
  <c r="AL934" i="18"/>
  <c r="AL935" i="18"/>
  <c r="AL936" i="18"/>
  <c r="AL937" i="18"/>
  <c r="AL938" i="18"/>
  <c r="AL939" i="18"/>
  <c r="AL940" i="18"/>
  <c r="AL941" i="18"/>
  <c r="AL942" i="18"/>
  <c r="AL943" i="18"/>
  <c r="AL944" i="18"/>
  <c r="AL945" i="18"/>
  <c r="AL946" i="18"/>
  <c r="AL947" i="18"/>
  <c r="AL948" i="18"/>
  <c r="AL949" i="18"/>
  <c r="AL950" i="18"/>
  <c r="AL951" i="18"/>
  <c r="AL952" i="18"/>
  <c r="AL953" i="18"/>
  <c r="AL954" i="18"/>
  <c r="AL955" i="18"/>
  <c r="AL956" i="18"/>
  <c r="AL957" i="18"/>
  <c r="AL958" i="18"/>
  <c r="AL959" i="18"/>
  <c r="AL960" i="18"/>
  <c r="AL961" i="18"/>
  <c r="AL962" i="18"/>
  <c r="AL963" i="18"/>
  <c r="AL964" i="18"/>
  <c r="AL965" i="18"/>
  <c r="AL966" i="18"/>
  <c r="AL967" i="18"/>
  <c r="AL968" i="18"/>
  <c r="AL969" i="18"/>
  <c r="AL970" i="18"/>
  <c r="AL971" i="18"/>
  <c r="AL972" i="18"/>
  <c r="AL973" i="18"/>
  <c r="AL974" i="18"/>
  <c r="AL975" i="18"/>
  <c r="AL976" i="18"/>
  <c r="AL977" i="18"/>
  <c r="AL978" i="18"/>
  <c r="AL979" i="18"/>
  <c r="AL980" i="18"/>
  <c r="AL981" i="18"/>
  <c r="AL982" i="18"/>
  <c r="AL983" i="18"/>
  <c r="AL984" i="18"/>
  <c r="AL985" i="18"/>
  <c r="AL986" i="18"/>
  <c r="AL987" i="18"/>
  <c r="AL988" i="18"/>
  <c r="AL989" i="18"/>
  <c r="AL990" i="18"/>
  <c r="AL991" i="18"/>
  <c r="AL992" i="18"/>
  <c r="AL993" i="18"/>
  <c r="AL994" i="18"/>
  <c r="AL995" i="18"/>
  <c r="AL996" i="18"/>
  <c r="AL997" i="18"/>
  <c r="AL998" i="18"/>
  <c r="AL999" i="18"/>
  <c r="AL1000" i="18"/>
  <c r="AL1001" i="18"/>
  <c r="AL1002" i="18"/>
  <c r="AL1003" i="18"/>
  <c r="AM4" i="18" l="1"/>
  <c r="E335" i="6" l="1"/>
  <c r="E334" i="6"/>
  <c r="E333" i="6"/>
  <c r="E332" i="6"/>
  <c r="E331" i="6"/>
  <c r="E330" i="6"/>
  <c r="D320" i="6"/>
  <c r="D321" i="6" s="1"/>
  <c r="D322" i="6" s="1"/>
  <c r="D323" i="6" s="1"/>
  <c r="E319" i="6"/>
  <c r="E311" i="6"/>
  <c r="E310" i="6"/>
  <c r="E309" i="6"/>
  <c r="E308" i="6"/>
  <c r="E307" i="6"/>
  <c r="E306" i="6"/>
  <c r="D296" i="6"/>
  <c r="D297" i="6" s="1"/>
  <c r="D298" i="6" s="1"/>
  <c r="E295" i="6"/>
  <c r="E289" i="6"/>
  <c r="E288" i="6"/>
  <c r="E287" i="6"/>
  <c r="E286" i="6"/>
  <c r="E285" i="6"/>
  <c r="E284" i="6"/>
  <c r="D274" i="6"/>
  <c r="E273" i="6"/>
  <c r="E267" i="6"/>
  <c r="E266" i="6"/>
  <c r="E265" i="6"/>
  <c r="E264" i="6"/>
  <c r="E263" i="6"/>
  <c r="E262" i="6"/>
  <c r="D252" i="6"/>
  <c r="D253" i="6" s="1"/>
  <c r="E251" i="6"/>
  <c r="H62" i="13"/>
  <c r="M23" i="13" s="1"/>
  <c r="H56" i="13"/>
  <c r="H53" i="13"/>
  <c r="M20" i="13" s="1"/>
  <c r="H50" i="13"/>
  <c r="M19" i="13" s="1"/>
  <c r="H47" i="13"/>
  <c r="M18" i="13" s="1"/>
  <c r="H44" i="13"/>
  <c r="M17" i="13" s="1"/>
  <c r="H41" i="13"/>
  <c r="M16" i="13" s="1"/>
  <c r="H38" i="13"/>
  <c r="M15" i="13" s="1"/>
  <c r="H35" i="13"/>
  <c r="M14" i="13" s="1"/>
  <c r="H32" i="13"/>
  <c r="M13" i="13" s="1"/>
  <c r="H29" i="13"/>
  <c r="M12" i="13" s="1"/>
  <c r="H26" i="13"/>
  <c r="M11" i="13" s="1"/>
  <c r="H23" i="13"/>
  <c r="M10" i="13" s="1"/>
  <c r="H20" i="13"/>
  <c r="M9" i="13" s="1"/>
  <c r="H17" i="13"/>
  <c r="M8" i="13" s="1"/>
  <c r="H14" i="13"/>
  <c r="M7" i="13" s="1"/>
  <c r="H11" i="13"/>
  <c r="M6" i="13" s="1"/>
  <c r="H8" i="13"/>
  <c r="M5" i="13" s="1"/>
  <c r="H5" i="13"/>
  <c r="M4" i="13" s="1"/>
  <c r="H65" i="13"/>
  <c r="G5" i="13"/>
  <c r="L4" i="13" s="1"/>
  <c r="M24" i="13" l="1"/>
  <c r="E320" i="6"/>
  <c r="E321" i="6"/>
  <c r="E296" i="6"/>
  <c r="D254" i="6"/>
  <c r="E253" i="6"/>
  <c r="E252" i="6"/>
  <c r="D275" i="6"/>
  <c r="E274" i="6"/>
  <c r="D324" i="6"/>
  <c r="E323" i="6"/>
  <c r="E298" i="6"/>
  <c r="D299" i="6"/>
  <c r="E297" i="6"/>
  <c r="E322" i="6"/>
  <c r="F10" i="13"/>
  <c r="H7" i="13"/>
  <c r="H10" i="13"/>
  <c r="H13" i="13"/>
  <c r="H16" i="13"/>
  <c r="H19" i="13"/>
  <c r="H22" i="13"/>
  <c r="H25" i="13"/>
  <c r="H28" i="13"/>
  <c r="H31" i="13"/>
  <c r="M21" i="13"/>
  <c r="M22" i="13"/>
  <c r="H52" i="13"/>
  <c r="H55" i="13"/>
  <c r="H61" i="13"/>
  <c r="H64" i="13"/>
  <c r="G8" i="13"/>
  <c r="L5" i="13" s="1"/>
  <c r="G10" i="13"/>
  <c r="G11" i="13"/>
  <c r="L6" i="13" s="1"/>
  <c r="G13" i="13"/>
  <c r="G14" i="13"/>
  <c r="L7" i="13" s="1"/>
  <c r="G16" i="13"/>
  <c r="G17" i="13"/>
  <c r="L8" i="13" s="1"/>
  <c r="G19" i="13"/>
  <c r="G20" i="13"/>
  <c r="L9" i="13" s="1"/>
  <c r="G22" i="13"/>
  <c r="G23" i="13"/>
  <c r="L10" i="13" s="1"/>
  <c r="G25" i="13"/>
  <c r="G26" i="13"/>
  <c r="L11" i="13" s="1"/>
  <c r="G28" i="13"/>
  <c r="G29" i="13"/>
  <c r="L12" i="13" s="1"/>
  <c r="G31" i="13"/>
  <c r="G32" i="13"/>
  <c r="L13" i="13" s="1"/>
  <c r="G35" i="13"/>
  <c r="L14" i="13" s="1"/>
  <c r="G38" i="13"/>
  <c r="L15" i="13" s="1"/>
  <c r="G41" i="13"/>
  <c r="L16" i="13" s="1"/>
  <c r="G44" i="13"/>
  <c r="L17" i="13" s="1"/>
  <c r="G47" i="13"/>
  <c r="L18" i="13" s="1"/>
  <c r="G50" i="13"/>
  <c r="L19" i="13" s="1"/>
  <c r="G52" i="13"/>
  <c r="G53" i="13"/>
  <c r="L20" i="13" s="1"/>
  <c r="G55" i="13"/>
  <c r="G56" i="13"/>
  <c r="L21" i="13" s="1"/>
  <c r="G61" i="13"/>
  <c r="G62" i="13"/>
  <c r="G64" i="13"/>
  <c r="G65" i="13"/>
  <c r="G7" i="13"/>
  <c r="H4" i="13"/>
  <c r="G4" i="13"/>
  <c r="F5" i="13"/>
  <c r="F7" i="13"/>
  <c r="F8" i="13"/>
  <c r="F11" i="13"/>
  <c r="F13" i="13"/>
  <c r="F14" i="13"/>
  <c r="F16" i="13"/>
  <c r="F17" i="13"/>
  <c r="F19" i="13"/>
  <c r="F20" i="13"/>
  <c r="F22" i="13"/>
  <c r="F23" i="13"/>
  <c r="F25" i="13"/>
  <c r="F26" i="13"/>
  <c r="F28" i="13"/>
  <c r="F29" i="13"/>
  <c r="F31" i="13"/>
  <c r="F32" i="13"/>
  <c r="F34" i="13"/>
  <c r="F35" i="13"/>
  <c r="F37" i="13"/>
  <c r="F38" i="13"/>
  <c r="F40" i="13"/>
  <c r="F41" i="13"/>
  <c r="F43" i="13"/>
  <c r="F44" i="13"/>
  <c r="F47" i="13"/>
  <c r="F49" i="13"/>
  <c r="F50" i="13"/>
  <c r="F52" i="13"/>
  <c r="F53" i="13"/>
  <c r="F55" i="13"/>
  <c r="F56" i="13"/>
  <c r="F61" i="13"/>
  <c r="F62" i="13"/>
  <c r="F64" i="13"/>
  <c r="F65" i="13"/>
  <c r="F4" i="13"/>
  <c r="C188" i="2"/>
  <c r="E188" i="2" s="1"/>
  <c r="E152" i="2"/>
  <c r="H49" i="13" s="1"/>
  <c r="D152" i="2"/>
  <c r="G49" i="13" s="1"/>
  <c r="C149" i="2"/>
  <c r="E149" i="2" s="1"/>
  <c r="H46" i="13" s="1"/>
  <c r="E146" i="2"/>
  <c r="H43" i="13" s="1"/>
  <c r="D146" i="2"/>
  <c r="G43" i="13" s="1"/>
  <c r="E143" i="2"/>
  <c r="H40" i="13" s="1"/>
  <c r="D143" i="2"/>
  <c r="G40" i="13" s="1"/>
  <c r="E140" i="2"/>
  <c r="H37" i="13" s="1"/>
  <c r="D140" i="2"/>
  <c r="G37" i="13" s="1"/>
  <c r="E137" i="2"/>
  <c r="H34" i="13" s="1"/>
  <c r="D137" i="2"/>
  <c r="G34" i="13" s="1"/>
  <c r="H32" i="11"/>
  <c r="H34" i="11"/>
  <c r="H35" i="11"/>
  <c r="H31" i="11"/>
  <c r="F34" i="11"/>
  <c r="F31" i="11"/>
  <c r="F32" i="11"/>
  <c r="F35" i="11"/>
  <c r="F15" i="11"/>
  <c r="F16" i="11"/>
  <c r="L24" i="13" l="1"/>
  <c r="L22" i="13"/>
  <c r="L23" i="13"/>
  <c r="F46" i="13"/>
  <c r="D255" i="6"/>
  <c r="E254" i="6"/>
  <c r="D300" i="6"/>
  <c r="E299" i="6"/>
  <c r="E275" i="6"/>
  <c r="D276" i="6"/>
  <c r="D325" i="6"/>
  <c r="E324" i="6"/>
  <c r="D188" i="2"/>
  <c r="D149" i="2"/>
  <c r="G46" i="13" s="1"/>
  <c r="E8" i="11"/>
  <c r="E13" i="11"/>
  <c r="E15" i="11"/>
  <c r="E16" i="11"/>
  <c r="E17" i="11"/>
  <c r="E31" i="11"/>
  <c r="E32" i="11"/>
  <c r="E33" i="11"/>
  <c r="E34" i="11"/>
  <c r="E35" i="11"/>
  <c r="E40" i="11"/>
  <c r="E41" i="11"/>
  <c r="E42" i="11"/>
  <c r="E50" i="11"/>
  <c r="E61" i="11"/>
  <c r="E62" i="11"/>
  <c r="E63" i="11"/>
  <c r="E64" i="11"/>
  <c r="E65" i="11"/>
  <c r="E69" i="11"/>
  <c r="H10" i="11"/>
  <c r="G34" i="2"/>
  <c r="D326" i="6" l="1"/>
  <c r="E325" i="6"/>
  <c r="D301" i="6"/>
  <c r="E300" i="6"/>
  <c r="D256" i="6"/>
  <c r="E255" i="6"/>
  <c r="E276" i="6"/>
  <c r="D277" i="6"/>
  <c r="E36" i="11"/>
  <c r="E241" i="6"/>
  <c r="E240" i="6"/>
  <c r="E239" i="6"/>
  <c r="E238" i="6"/>
  <c r="E237" i="6"/>
  <c r="E236" i="6"/>
  <c r="D226" i="6"/>
  <c r="D227" i="6" s="1"/>
  <c r="D228" i="6" s="1"/>
  <c r="E225" i="6"/>
  <c r="E217" i="6"/>
  <c r="E216" i="6"/>
  <c r="E215" i="6"/>
  <c r="E214" i="6"/>
  <c r="E213" i="6"/>
  <c r="E212" i="6"/>
  <c r="D202" i="6"/>
  <c r="E202" i="6" s="1"/>
  <c r="E201" i="6"/>
  <c r="F66" i="11"/>
  <c r="F67" i="11"/>
  <c r="F65" i="11"/>
  <c r="F64" i="11"/>
  <c r="E48" i="6"/>
  <c r="E47" i="6"/>
  <c r="E46" i="6"/>
  <c r="E45" i="6"/>
  <c r="E44" i="6"/>
  <c r="E43" i="6"/>
  <c r="D33" i="6"/>
  <c r="E33" i="6" s="1"/>
  <c r="E32" i="6"/>
  <c r="E24" i="6"/>
  <c r="E23" i="6"/>
  <c r="E22" i="6"/>
  <c r="E21" i="6"/>
  <c r="E20" i="6"/>
  <c r="E19" i="6"/>
  <c r="D9" i="6"/>
  <c r="E9" i="6" s="1"/>
  <c r="E8" i="6"/>
  <c r="E98" i="6"/>
  <c r="E97" i="6"/>
  <c r="E96" i="6"/>
  <c r="E95" i="6"/>
  <c r="E94" i="6"/>
  <c r="E93" i="6"/>
  <c r="D83" i="6"/>
  <c r="D84" i="6" s="1"/>
  <c r="E82" i="6"/>
  <c r="E74" i="6"/>
  <c r="E73" i="6"/>
  <c r="E72" i="6"/>
  <c r="E71" i="6"/>
  <c r="E70" i="6"/>
  <c r="E69" i="6"/>
  <c r="D59" i="6"/>
  <c r="D60" i="6" s="1"/>
  <c r="E58" i="6"/>
  <c r="U25" i="9"/>
  <c r="K26" i="9"/>
  <c r="E195" i="6"/>
  <c r="E194" i="6"/>
  <c r="E193" i="6"/>
  <c r="E192" i="6"/>
  <c r="E191" i="6"/>
  <c r="E190" i="6"/>
  <c r="D180" i="6"/>
  <c r="E179" i="6"/>
  <c r="E173" i="6"/>
  <c r="E172" i="6"/>
  <c r="E171" i="6"/>
  <c r="E170" i="6"/>
  <c r="E169" i="6"/>
  <c r="E168" i="6"/>
  <c r="D158" i="6"/>
  <c r="E157" i="6"/>
  <c r="E67" i="11" l="1"/>
  <c r="E66" i="11"/>
  <c r="D278" i="6"/>
  <c r="E277" i="6"/>
  <c r="D302" i="6"/>
  <c r="E301" i="6"/>
  <c r="D327" i="6"/>
  <c r="E326" i="6"/>
  <c r="E256" i="6"/>
  <c r="D257" i="6"/>
  <c r="AU4" i="18"/>
  <c r="E226" i="6"/>
  <c r="D203" i="6"/>
  <c r="D204" i="6" s="1"/>
  <c r="E204" i="6" s="1"/>
  <c r="D34" i="6"/>
  <c r="E34" i="6" s="1"/>
  <c r="E228" i="6"/>
  <c r="D229" i="6"/>
  <c r="E227" i="6"/>
  <c r="D10" i="6"/>
  <c r="D85" i="6"/>
  <c r="D86" i="6" s="1"/>
  <c r="E84" i="6"/>
  <c r="E83" i="6"/>
  <c r="D61" i="6"/>
  <c r="E60" i="6"/>
  <c r="E59" i="6"/>
  <c r="D181" i="6"/>
  <c r="E180" i="6"/>
  <c r="E158" i="6"/>
  <c r="D159" i="6"/>
  <c r="E142" i="6"/>
  <c r="E143" i="6"/>
  <c r="E144" i="6"/>
  <c r="E145" i="6"/>
  <c r="E146" i="6"/>
  <c r="E147" i="6"/>
  <c r="E119" i="6"/>
  <c r="E120" i="6"/>
  <c r="E121" i="6"/>
  <c r="E122" i="6"/>
  <c r="E123" i="6"/>
  <c r="E118" i="6"/>
  <c r="U131" i="6"/>
  <c r="V131" i="6"/>
  <c r="I64" i="11" l="1"/>
  <c r="H64" i="11"/>
  <c r="D205" i="6"/>
  <c r="D206" i="6" s="1"/>
  <c r="E203" i="6"/>
  <c r="D258" i="6"/>
  <c r="E257" i="6"/>
  <c r="D328" i="6"/>
  <c r="E327" i="6"/>
  <c r="E302" i="6"/>
  <c r="D303" i="6"/>
  <c r="D279" i="6"/>
  <c r="E278" i="6"/>
  <c r="D35" i="6"/>
  <c r="D36" i="6" s="1"/>
  <c r="D230" i="6"/>
  <c r="E229" i="6"/>
  <c r="E85" i="6"/>
  <c r="D11" i="6"/>
  <c r="E10" i="6"/>
  <c r="D62" i="6"/>
  <c r="E61" i="6"/>
  <c r="D87" i="6"/>
  <c r="E86" i="6"/>
  <c r="D160" i="6"/>
  <c r="E159" i="6"/>
  <c r="D182" i="6"/>
  <c r="E181" i="6"/>
  <c r="F141" i="4"/>
  <c r="G141" i="4" s="1"/>
  <c r="F142" i="4"/>
  <c r="G142" i="4" s="1"/>
  <c r="F143" i="4"/>
  <c r="G143" i="4" s="1"/>
  <c r="F144" i="4"/>
  <c r="G144" i="4" s="1"/>
  <c r="F145" i="4"/>
  <c r="G145" i="4" s="1"/>
  <c r="F146" i="4"/>
  <c r="G146" i="4" s="1"/>
  <c r="F147" i="4"/>
  <c r="G147" i="4" s="1"/>
  <c r="F148" i="4"/>
  <c r="G148" i="4" s="1"/>
  <c r="F149" i="4"/>
  <c r="G149" i="4" s="1"/>
  <c r="F140" i="4"/>
  <c r="G140" i="4" s="1"/>
  <c r="I127" i="4"/>
  <c r="L69" i="2" s="1"/>
  <c r="F70" i="11" s="1"/>
  <c r="I126" i="4"/>
  <c r="I65" i="11" l="1"/>
  <c r="H65" i="11"/>
  <c r="G69" i="2"/>
  <c r="E70" i="11" s="1"/>
  <c r="E205" i="6"/>
  <c r="E258" i="6"/>
  <c r="D259" i="6"/>
  <c r="D304" i="6"/>
  <c r="E303" i="6"/>
  <c r="E279" i="6"/>
  <c r="D280" i="6"/>
  <c r="D329" i="6"/>
  <c r="E329" i="6" s="1"/>
  <c r="E328" i="6"/>
  <c r="E35" i="6"/>
  <c r="E206" i="6"/>
  <c r="D207" i="6"/>
  <c r="D231" i="6"/>
  <c r="E230" i="6"/>
  <c r="I140" i="4"/>
  <c r="L68" i="2" s="1"/>
  <c r="F69" i="11" s="1"/>
  <c r="D12" i="6"/>
  <c r="E11" i="6"/>
  <c r="D37" i="6"/>
  <c r="E36" i="6"/>
  <c r="E87" i="6"/>
  <c r="D88" i="6"/>
  <c r="D63" i="6"/>
  <c r="E62" i="6"/>
  <c r="E182" i="6"/>
  <c r="D183" i="6"/>
  <c r="E160" i="6"/>
  <c r="D161" i="6"/>
  <c r="I66" i="11" l="1"/>
  <c r="H66" i="11"/>
  <c r="D260" i="6"/>
  <c r="E259" i="6"/>
  <c r="D281" i="6"/>
  <c r="E280" i="6"/>
  <c r="D305" i="6"/>
  <c r="E305" i="6" s="1"/>
  <c r="E304" i="6"/>
  <c r="D208" i="6"/>
  <c r="E207" i="6"/>
  <c r="D232" i="6"/>
  <c r="E231" i="6"/>
  <c r="E12" i="6"/>
  <c r="D13" i="6"/>
  <c r="E37" i="6"/>
  <c r="D38" i="6"/>
  <c r="D89" i="6"/>
  <c r="E88" i="6"/>
  <c r="D64" i="6"/>
  <c r="E63" i="6"/>
  <c r="D184" i="6"/>
  <c r="E183" i="6"/>
  <c r="D162" i="6"/>
  <c r="E161" i="6"/>
  <c r="I33" i="4"/>
  <c r="I34" i="4"/>
  <c r="D282" i="6" l="1"/>
  <c r="E281" i="6"/>
  <c r="D261" i="6"/>
  <c r="E261" i="6" s="1"/>
  <c r="E260" i="6"/>
  <c r="E232" i="6"/>
  <c r="D233" i="6"/>
  <c r="E208" i="6"/>
  <c r="D209" i="6"/>
  <c r="D39" i="6"/>
  <c r="E38" i="6"/>
  <c r="D14" i="6"/>
  <c r="E13" i="6"/>
  <c r="D65" i="6"/>
  <c r="E64" i="6"/>
  <c r="D90" i="6"/>
  <c r="E89" i="6"/>
  <c r="D163" i="6"/>
  <c r="E162" i="6"/>
  <c r="E184" i="6"/>
  <c r="D185" i="6"/>
  <c r="D283" i="6" l="1"/>
  <c r="E283" i="6" s="1"/>
  <c r="E282" i="6"/>
  <c r="D210" i="6"/>
  <c r="E209" i="6"/>
  <c r="D234" i="6"/>
  <c r="E233" i="6"/>
  <c r="D40" i="6"/>
  <c r="E39" i="6"/>
  <c r="E14" i="6"/>
  <c r="D15" i="6"/>
  <c r="D91" i="6"/>
  <c r="E90" i="6"/>
  <c r="E65" i="6"/>
  <c r="D66" i="6"/>
  <c r="D164" i="6"/>
  <c r="E163" i="6"/>
  <c r="D186" i="6"/>
  <c r="E185" i="6"/>
  <c r="D40" i="2"/>
  <c r="D39" i="2"/>
  <c r="D211" i="6" l="1"/>
  <c r="E211" i="6" s="1"/>
  <c r="E210" i="6"/>
  <c r="D235" i="6"/>
  <c r="E235" i="6" s="1"/>
  <c r="E234" i="6"/>
  <c r="E40" i="6"/>
  <c r="D41" i="6"/>
  <c r="D16" i="6"/>
  <c r="E15" i="6"/>
  <c r="E91" i="6"/>
  <c r="D92" i="6"/>
  <c r="E92" i="6" s="1"/>
  <c r="D67" i="6"/>
  <c r="E66" i="6"/>
  <c r="E186" i="6"/>
  <c r="D187" i="6"/>
  <c r="D165" i="6"/>
  <c r="E164" i="6"/>
  <c r="D95" i="4"/>
  <c r="D96" i="4" s="1"/>
  <c r="E95" i="4"/>
  <c r="F95" i="4"/>
  <c r="G56" i="2"/>
  <c r="I114" i="4"/>
  <c r="L67" i="2" s="1"/>
  <c r="F68" i="11" s="1"/>
  <c r="I113" i="4"/>
  <c r="G67" i="2" s="1"/>
  <c r="E68" i="11" l="1"/>
  <c r="E58" i="11"/>
  <c r="D17" i="6"/>
  <c r="E16" i="6"/>
  <c r="E41" i="6"/>
  <c r="D42" i="6"/>
  <c r="E42" i="6" s="1"/>
  <c r="D68" i="6"/>
  <c r="E68" i="6" s="1"/>
  <c r="E67" i="6"/>
  <c r="D166" i="6"/>
  <c r="E165" i="6"/>
  <c r="D188" i="6"/>
  <c r="E187" i="6"/>
  <c r="L53" i="4"/>
  <c r="L54" i="4" s="1"/>
  <c r="H8" i="2"/>
  <c r="G8" i="2"/>
  <c r="H33" i="2"/>
  <c r="D33" i="2" s="1"/>
  <c r="H32" i="2"/>
  <c r="D32" i="2" s="1"/>
  <c r="H30" i="2"/>
  <c r="D30" i="2" s="1"/>
  <c r="H29" i="2"/>
  <c r="D29" i="2" s="1"/>
  <c r="E206" i="4" l="1"/>
  <c r="E205" i="4"/>
  <c r="E43" i="4"/>
  <c r="E44" i="4"/>
  <c r="L24" i="2"/>
  <c r="F26" i="11" s="1"/>
  <c r="L57" i="4"/>
  <c r="G45" i="2" s="1"/>
  <c r="G42" i="2"/>
  <c r="L55" i="4"/>
  <c r="L59" i="4" s="1"/>
  <c r="L56" i="4"/>
  <c r="E10" i="11"/>
  <c r="C179" i="2"/>
  <c r="D179" i="2" s="1"/>
  <c r="E179" i="2" s="1"/>
  <c r="H53" i="11"/>
  <c r="E9" i="11"/>
  <c r="H9" i="11"/>
  <c r="D67" i="4"/>
  <c r="H66" i="4" s="1"/>
  <c r="H54" i="2" s="1"/>
  <c r="D68" i="4"/>
  <c r="H67" i="4" s="1"/>
  <c r="H55" i="2" s="1"/>
  <c r="C155" i="2"/>
  <c r="E51" i="11"/>
  <c r="C173" i="2"/>
  <c r="D173" i="2" s="1"/>
  <c r="E173" i="2" s="1"/>
  <c r="H51" i="11"/>
  <c r="C176" i="2"/>
  <c r="D176" i="2" s="1"/>
  <c r="E176" i="2" s="1"/>
  <c r="H52" i="11"/>
  <c r="E17" i="6"/>
  <c r="D18" i="6"/>
  <c r="E18" i="6" s="1"/>
  <c r="E188" i="6"/>
  <c r="D189" i="6"/>
  <c r="D167" i="6"/>
  <c r="E167" i="6" s="1"/>
  <c r="E166" i="6"/>
  <c r="G24" i="2"/>
  <c r="G21" i="2"/>
  <c r="H26" i="2"/>
  <c r="G26" i="2"/>
  <c r="G25" i="2"/>
  <c r="L25" i="2"/>
  <c r="F27" i="11" s="1"/>
  <c r="G19" i="2"/>
  <c r="K19" i="2"/>
  <c r="J19" i="2"/>
  <c r="G20" i="2"/>
  <c r="G23" i="2"/>
  <c r="G22" i="2"/>
  <c r="L23" i="2"/>
  <c r="F25" i="11" s="1"/>
  <c r="L22" i="2"/>
  <c r="F24" i="11" s="1"/>
  <c r="L21" i="2"/>
  <c r="F23" i="11" s="1"/>
  <c r="L20" i="2"/>
  <c r="H7" i="11"/>
  <c r="U59" i="9"/>
  <c r="U60" i="9"/>
  <c r="U49" i="9"/>
  <c r="U50" i="9"/>
  <c r="U37" i="9"/>
  <c r="U38" i="9"/>
  <c r="U26" i="9"/>
  <c r="G206" i="4" l="1"/>
  <c r="F206" i="4"/>
  <c r="F22" i="11"/>
  <c r="Q20" i="2"/>
  <c r="G205" i="4"/>
  <c r="F205" i="4"/>
  <c r="G54" i="2"/>
  <c r="E44" i="11"/>
  <c r="G44" i="4"/>
  <c r="F44" i="4"/>
  <c r="G43" i="4"/>
  <c r="F43" i="4"/>
  <c r="E53" i="11"/>
  <c r="C182" i="2"/>
  <c r="H56" i="11"/>
  <c r="D155" i="2"/>
  <c r="E155" i="2"/>
  <c r="C164" i="2"/>
  <c r="H47" i="11"/>
  <c r="G44" i="2"/>
  <c r="C161" i="2"/>
  <c r="H46" i="11"/>
  <c r="E52" i="11"/>
  <c r="C158" i="2"/>
  <c r="H45" i="11"/>
  <c r="C185" i="2"/>
  <c r="H57" i="11"/>
  <c r="G55" i="2"/>
  <c r="E25" i="11"/>
  <c r="E23" i="11"/>
  <c r="E26" i="11"/>
  <c r="E27" i="11"/>
  <c r="E24" i="11"/>
  <c r="E21" i="11"/>
  <c r="E22" i="11"/>
  <c r="H28" i="11"/>
  <c r="E28" i="11"/>
  <c r="Q24" i="2"/>
  <c r="E189" i="6"/>
  <c r="Q25" i="2"/>
  <c r="Q22" i="2"/>
  <c r="L19" i="2"/>
  <c r="Q23" i="2"/>
  <c r="G43" i="2"/>
  <c r="D132" i="6"/>
  <c r="E131" i="6"/>
  <c r="K60" i="9"/>
  <c r="K50" i="9"/>
  <c r="K14" i="9"/>
  <c r="K38" i="9"/>
  <c r="K34" i="2"/>
  <c r="J34" i="2"/>
  <c r="G93" i="2"/>
  <c r="G94" i="2"/>
  <c r="G92" i="2"/>
  <c r="E56" i="11" l="1"/>
  <c r="F207" i="4"/>
  <c r="D210" i="4" s="1"/>
  <c r="F210" i="4" s="1"/>
  <c r="G207" i="4"/>
  <c r="E210" i="4" s="1"/>
  <c r="G210" i="4" s="1"/>
  <c r="G85" i="2"/>
  <c r="G81" i="2" s="1"/>
  <c r="G45" i="4"/>
  <c r="E48" i="4" s="1"/>
  <c r="G100" i="2"/>
  <c r="F45" i="4"/>
  <c r="D48" i="4" s="1"/>
  <c r="D158" i="2"/>
  <c r="D161" i="2" s="1"/>
  <c r="D164" i="2" s="1"/>
  <c r="G86" i="2"/>
  <c r="G82" i="2" s="1"/>
  <c r="G102" i="2"/>
  <c r="G99" i="2" s="1"/>
  <c r="G101" i="2"/>
  <c r="G87" i="2"/>
  <c r="H102" i="2"/>
  <c r="H99" i="2" s="1"/>
  <c r="H101" i="2"/>
  <c r="H98" i="2" s="1"/>
  <c r="H86" i="2"/>
  <c r="H82" i="2" s="1"/>
  <c r="H87" i="2"/>
  <c r="H83" i="2" s="1"/>
  <c r="E57" i="11"/>
  <c r="E46" i="11"/>
  <c r="G76" i="2"/>
  <c r="E47" i="11"/>
  <c r="G46" i="2"/>
  <c r="C167" i="2"/>
  <c r="H48" i="11"/>
  <c r="E182" i="2"/>
  <c r="D182" i="2"/>
  <c r="D185" i="2"/>
  <c r="E185" i="2"/>
  <c r="O22" i="2"/>
  <c r="D5" i="2"/>
  <c r="E7" i="11"/>
  <c r="O24" i="2"/>
  <c r="G75" i="2"/>
  <c r="E45" i="11"/>
  <c r="O23" i="2"/>
  <c r="Q19" i="2"/>
  <c r="O19" i="2" s="1"/>
  <c r="F21" i="11"/>
  <c r="O25" i="2"/>
  <c r="D133" i="6"/>
  <c r="D134" i="6" s="1"/>
  <c r="L34" i="2"/>
  <c r="E132" i="6"/>
  <c r="H19" i="11" l="1"/>
  <c r="E158" i="2"/>
  <c r="E161" i="2" s="1"/>
  <c r="E164" i="2" s="1"/>
  <c r="D167" i="2"/>
  <c r="E48" i="11"/>
  <c r="H23" i="2"/>
  <c r="D23" i="2" s="1"/>
  <c r="H25" i="11"/>
  <c r="I25" i="11" s="1"/>
  <c r="H25" i="2"/>
  <c r="D25" i="2" s="1"/>
  <c r="H27" i="11"/>
  <c r="I27" i="11" s="1"/>
  <c r="F36" i="11"/>
  <c r="O34" i="2"/>
  <c r="H24" i="2"/>
  <c r="D24" i="2" s="1"/>
  <c r="H26" i="11"/>
  <c r="I26" i="11" s="1"/>
  <c r="H22" i="2"/>
  <c r="D22" i="2" s="1"/>
  <c r="H24" i="11"/>
  <c r="I24" i="11" s="1"/>
  <c r="E133" i="6"/>
  <c r="E134" i="6"/>
  <c r="D135" i="6"/>
  <c r="G16" i="2" l="1"/>
  <c r="E18" i="11" s="1"/>
  <c r="H16" i="2"/>
  <c r="G17" i="2"/>
  <c r="E19" i="11" s="1"/>
  <c r="H17" i="2"/>
  <c r="H18" i="11"/>
  <c r="E167" i="2"/>
  <c r="H19" i="2"/>
  <c r="D19" i="2" s="1"/>
  <c r="H21" i="11"/>
  <c r="I21" i="11" s="1"/>
  <c r="E135" i="6"/>
  <c r="D136" i="6"/>
  <c r="G98" i="2"/>
  <c r="G97" i="2"/>
  <c r="D102" i="2"/>
  <c r="D101" i="2"/>
  <c r="D99" i="2"/>
  <c r="G83" i="2"/>
  <c r="L48" i="2"/>
  <c r="D86" i="2"/>
  <c r="R69" i="9" l="1"/>
  <c r="S69" i="9"/>
  <c r="R68" i="9"/>
  <c r="O48" i="2"/>
  <c r="Q48" i="2" s="1"/>
  <c r="F50" i="11"/>
  <c r="L42" i="2"/>
  <c r="D98" i="2"/>
  <c r="R58" i="9"/>
  <c r="R24" i="9"/>
  <c r="R12" i="9"/>
  <c r="R36" i="9"/>
  <c r="I23" i="9"/>
  <c r="I11" i="9"/>
  <c r="I35" i="9"/>
  <c r="I57" i="9"/>
  <c r="S36" i="9"/>
  <c r="S12" i="9"/>
  <c r="S24" i="9"/>
  <c r="S58" i="9"/>
  <c r="R35" i="9"/>
  <c r="R57" i="9"/>
  <c r="R11" i="9"/>
  <c r="R23" i="9"/>
  <c r="D137" i="6"/>
  <c r="E136" i="6"/>
  <c r="G77" i="2"/>
  <c r="S68" i="9" l="1"/>
  <c r="U68" i="9" s="1"/>
  <c r="U69" i="9"/>
  <c r="S35" i="9"/>
  <c r="U35" i="9" s="1"/>
  <c r="O42" i="2"/>
  <c r="I50" i="11"/>
  <c r="H50" i="11"/>
  <c r="F44" i="11"/>
  <c r="S11" i="9"/>
  <c r="S23" i="9"/>
  <c r="U23" i="9" s="1"/>
  <c r="S57" i="9"/>
  <c r="U57" i="9" s="1"/>
  <c r="U24" i="9"/>
  <c r="H48" i="2"/>
  <c r="D48" i="2" s="1"/>
  <c r="U36" i="9"/>
  <c r="U58" i="9"/>
  <c r="D138" i="6"/>
  <c r="E137" i="6"/>
  <c r="Q42" i="2" l="1"/>
  <c r="I44" i="11" s="1"/>
  <c r="H50" i="2"/>
  <c r="D50" i="2" s="1"/>
  <c r="H51" i="2"/>
  <c r="D51" i="2" s="1"/>
  <c r="H49" i="2"/>
  <c r="E138" i="6"/>
  <c r="D139" i="6"/>
  <c r="L60" i="2"/>
  <c r="K56" i="2"/>
  <c r="J56" i="2"/>
  <c r="O67" i="2"/>
  <c r="O68" i="2"/>
  <c r="O69" i="2"/>
  <c r="Q21" i="2"/>
  <c r="Q13" i="2"/>
  <c r="H44" i="11" l="1"/>
  <c r="F62" i="11"/>
  <c r="O60" i="2"/>
  <c r="H42" i="2"/>
  <c r="D42" i="2" s="1"/>
  <c r="O14" i="2"/>
  <c r="O13" i="2"/>
  <c r="O20" i="2"/>
  <c r="O21" i="2"/>
  <c r="H21" i="2" s="1"/>
  <c r="D21" i="2" s="1"/>
  <c r="Q69" i="2"/>
  <c r="H69" i="2" s="1"/>
  <c r="Q67" i="2"/>
  <c r="H67" i="2" s="1"/>
  <c r="D67" i="2" s="1"/>
  <c r="H93" i="2"/>
  <c r="D93" i="2" s="1"/>
  <c r="P66" i="9" s="1"/>
  <c r="H94" i="2"/>
  <c r="D94" i="2" s="1"/>
  <c r="H92" i="2"/>
  <c r="D92" i="2" s="1"/>
  <c r="O66" i="9" s="1"/>
  <c r="D49" i="2"/>
  <c r="D140" i="6"/>
  <c r="E139" i="6"/>
  <c r="L56" i="2"/>
  <c r="Q68" i="2"/>
  <c r="H68" i="2" s="1"/>
  <c r="L62" i="2"/>
  <c r="L59" i="2"/>
  <c r="J11" i="2"/>
  <c r="L11" i="2" s="1"/>
  <c r="F13" i="11" s="1"/>
  <c r="L15" i="2"/>
  <c r="F17" i="11" s="1"/>
  <c r="Q66" i="9" l="1"/>
  <c r="H45" i="2"/>
  <c r="D45" i="2" s="1"/>
  <c r="H43" i="2"/>
  <c r="D43" i="2" s="1"/>
  <c r="H44" i="2"/>
  <c r="D44" i="2" s="1"/>
  <c r="H68" i="11"/>
  <c r="I68" i="11"/>
  <c r="H70" i="11"/>
  <c r="I70" i="11"/>
  <c r="H69" i="11"/>
  <c r="I69" i="11"/>
  <c r="H13" i="2"/>
  <c r="H15" i="11"/>
  <c r="I15" i="11" s="1"/>
  <c r="H14" i="2"/>
  <c r="D14" i="2" s="1"/>
  <c r="H16" i="11"/>
  <c r="I16" i="11" s="1"/>
  <c r="H23" i="11"/>
  <c r="I23" i="11" s="1"/>
  <c r="O59" i="2"/>
  <c r="F61" i="11"/>
  <c r="Q56" i="2"/>
  <c r="O56" i="2" s="1"/>
  <c r="F58" i="11"/>
  <c r="H20" i="2"/>
  <c r="D20" i="2" s="1"/>
  <c r="H22" i="11"/>
  <c r="I22" i="11" s="1"/>
  <c r="O62" i="2"/>
  <c r="F63" i="11"/>
  <c r="G32" i="6"/>
  <c r="G8" i="6"/>
  <c r="G82" i="6"/>
  <c r="G58" i="6"/>
  <c r="P33" i="9"/>
  <c r="P55" i="9"/>
  <c r="O33" i="9"/>
  <c r="O55" i="9"/>
  <c r="Q33" i="9"/>
  <c r="Q55" i="9"/>
  <c r="D141" i="6"/>
  <c r="E140" i="6"/>
  <c r="G78" i="2"/>
  <c r="Q60" i="2"/>
  <c r="H60" i="2" s="1"/>
  <c r="D60" i="2" s="1"/>
  <c r="Q15" i="2"/>
  <c r="H76" i="2" l="1"/>
  <c r="H75" i="2"/>
  <c r="H77" i="2"/>
  <c r="Q62" i="2"/>
  <c r="I63" i="11" s="1"/>
  <c r="H56" i="2"/>
  <c r="D56" i="2" s="1"/>
  <c r="H58" i="11"/>
  <c r="I58" i="11" s="1"/>
  <c r="H62" i="11"/>
  <c r="I62" i="11"/>
  <c r="O15" i="2"/>
  <c r="O58" i="6"/>
  <c r="O82" i="6"/>
  <c r="O8" i="6"/>
  <c r="O32" i="6"/>
  <c r="E141" i="6"/>
  <c r="Q59" i="2"/>
  <c r="H59" i="2" s="1"/>
  <c r="D59" i="2" s="1"/>
  <c r="G12" i="2"/>
  <c r="E14" i="11" s="1"/>
  <c r="H46" i="2" l="1"/>
  <c r="D46" i="2" s="1"/>
  <c r="H63" i="11"/>
  <c r="H62" i="2"/>
  <c r="D62" i="2" s="1"/>
  <c r="H61" i="11"/>
  <c r="H15" i="2"/>
  <c r="H17" i="11"/>
  <c r="I17" i="11" s="1"/>
  <c r="I61" i="11"/>
  <c r="I67" i="11"/>
  <c r="H67" i="11"/>
  <c r="G251" i="6"/>
  <c r="G319" i="6"/>
  <c r="G295" i="6"/>
  <c r="G273" i="6"/>
  <c r="G179" i="6"/>
  <c r="G157" i="6"/>
  <c r="G201" i="6"/>
  <c r="G225" i="6"/>
  <c r="K12" i="2"/>
  <c r="J12" i="2"/>
  <c r="Q11" i="2"/>
  <c r="H78" i="2" l="1"/>
  <c r="D78" i="2" s="1"/>
  <c r="H33" i="9" s="1"/>
  <c r="O295" i="6"/>
  <c r="O319" i="6"/>
  <c r="O251" i="6"/>
  <c r="O273" i="6"/>
  <c r="H274" i="6"/>
  <c r="R273" i="6" s="1"/>
  <c r="I274" i="6"/>
  <c r="S273" i="6" s="1"/>
  <c r="J274" i="6"/>
  <c r="T273" i="6" s="1"/>
  <c r="O11" i="2"/>
  <c r="O225" i="6"/>
  <c r="O201" i="6"/>
  <c r="O179" i="6"/>
  <c r="O157" i="6"/>
  <c r="J180" i="6"/>
  <c r="I180" i="6"/>
  <c r="H180" i="6"/>
  <c r="L12" i="2"/>
  <c r="F14" i="11" s="1"/>
  <c r="H55" i="9" l="1"/>
  <c r="K158" i="6" s="1"/>
  <c r="H11" i="2"/>
  <c r="D11" i="2" s="1"/>
  <c r="H13" i="11"/>
  <c r="I13" i="11" s="1"/>
  <c r="Q12" i="2"/>
  <c r="D16" i="2"/>
  <c r="D17" i="2"/>
  <c r="D18" i="2"/>
  <c r="D31" i="2"/>
  <c r="D68" i="2"/>
  <c r="D69" i="2"/>
  <c r="D75" i="2"/>
  <c r="D87" i="2"/>
  <c r="D6" i="2"/>
  <c r="D7" i="2"/>
  <c r="D8" i="2"/>
  <c r="E107" i="6"/>
  <c r="D15" i="2"/>
  <c r="D13" i="2"/>
  <c r="K252" i="6" l="1"/>
  <c r="U251" i="6" s="1"/>
  <c r="O12" i="2"/>
  <c r="H14" i="11" s="1"/>
  <c r="I14" i="11" s="1"/>
  <c r="H45" i="9"/>
  <c r="I47" i="9"/>
  <c r="I48" i="9"/>
  <c r="S48" i="9"/>
  <c r="S47" i="9"/>
  <c r="R47" i="9"/>
  <c r="R48" i="9"/>
  <c r="Q34" i="2"/>
  <c r="P21" i="9"/>
  <c r="O9" i="9"/>
  <c r="H33" i="6" s="1"/>
  <c r="P9" i="9"/>
  <c r="I33" i="6" s="1"/>
  <c r="O21" i="9"/>
  <c r="Q21" i="9"/>
  <c r="Q9" i="9"/>
  <c r="J33" i="6" s="1"/>
  <c r="H21" i="9"/>
  <c r="H9" i="9"/>
  <c r="K9" i="6" s="1"/>
  <c r="Q45" i="9"/>
  <c r="P45" i="9"/>
  <c r="O45" i="9"/>
  <c r="I12" i="9"/>
  <c r="I36" i="9"/>
  <c r="I58" i="9"/>
  <c r="I24" i="9"/>
  <c r="E33" i="9"/>
  <c r="E55" i="9"/>
  <c r="E45" i="9"/>
  <c r="H296" i="6" s="1"/>
  <c r="E9" i="9"/>
  <c r="H9" i="6" s="1"/>
  <c r="E21" i="9"/>
  <c r="G131" i="6"/>
  <c r="G107" i="6"/>
  <c r="D82" i="2"/>
  <c r="D47" i="9" s="1"/>
  <c r="D83" i="2"/>
  <c r="D48" i="9" s="1"/>
  <c r="D77" i="2"/>
  <c r="D76" i="2"/>
  <c r="H36" i="11" l="1"/>
  <c r="I36" i="11"/>
  <c r="H158" i="6"/>
  <c r="H252" i="6"/>
  <c r="J226" i="6"/>
  <c r="J320" i="6"/>
  <c r="H226" i="6"/>
  <c r="H320" i="6"/>
  <c r="I226" i="6"/>
  <c r="I320" i="6"/>
  <c r="K202" i="6"/>
  <c r="K296" i="6"/>
  <c r="H202" i="6"/>
  <c r="H12" i="2"/>
  <c r="D12" i="2" s="1"/>
  <c r="U47" i="9"/>
  <c r="U48" i="9"/>
  <c r="R8" i="6"/>
  <c r="T32" i="6"/>
  <c r="J83" i="6"/>
  <c r="H83" i="6"/>
  <c r="S32" i="6"/>
  <c r="K59" i="6"/>
  <c r="R32" i="6"/>
  <c r="H59" i="6"/>
  <c r="U8" i="6"/>
  <c r="I83" i="6"/>
  <c r="S82" i="6" s="1"/>
  <c r="I132" i="6"/>
  <c r="H132" i="6"/>
  <c r="H108" i="6"/>
  <c r="K108" i="6"/>
  <c r="O107" i="6"/>
  <c r="O131" i="6"/>
  <c r="H34" i="2"/>
  <c r="D34" i="2" s="1"/>
  <c r="J132" i="6"/>
  <c r="D23" i="9"/>
  <c r="K23" i="9" s="1"/>
  <c r="D11" i="9"/>
  <c r="K11" i="9" s="1"/>
  <c r="D35" i="9"/>
  <c r="K35" i="9" s="1"/>
  <c r="K47" i="9"/>
  <c r="D57" i="9"/>
  <c r="K57" i="9" s="1"/>
  <c r="G33" i="9"/>
  <c r="J108" i="6" s="1"/>
  <c r="G55" i="9"/>
  <c r="G45" i="9"/>
  <c r="G9" i="9"/>
  <c r="J9" i="6" s="1"/>
  <c r="G21" i="9"/>
  <c r="F33" i="9"/>
  <c r="I108" i="6" s="1"/>
  <c r="F55" i="9"/>
  <c r="F45" i="9"/>
  <c r="F9" i="9"/>
  <c r="I9" i="6" s="1"/>
  <c r="F21" i="9"/>
  <c r="D12" i="9"/>
  <c r="K12" i="9" s="1"/>
  <c r="D36" i="9"/>
  <c r="K36" i="9" s="1"/>
  <c r="K48" i="9"/>
  <c r="D58" i="9"/>
  <c r="K58" i="9" s="1"/>
  <c r="D24" i="9"/>
  <c r="K24" i="9" s="1"/>
  <c r="D9" i="10"/>
  <c r="R201" i="6" l="1"/>
  <c r="U201" i="6"/>
  <c r="R225" i="6"/>
  <c r="S225" i="6"/>
  <c r="T225" i="6"/>
  <c r="I158" i="6"/>
  <c r="S157" i="6" s="1"/>
  <c r="I252" i="6"/>
  <c r="J158" i="6"/>
  <c r="T157" i="6" s="1"/>
  <c r="J252" i="6"/>
  <c r="R251" i="6"/>
  <c r="S319" i="6"/>
  <c r="R319" i="6"/>
  <c r="T319" i="6"/>
  <c r="J202" i="6"/>
  <c r="J296" i="6"/>
  <c r="I202" i="6"/>
  <c r="I296" i="6"/>
  <c r="U295" i="6"/>
  <c r="R295" i="6"/>
  <c r="R179" i="6"/>
  <c r="R82" i="6"/>
  <c r="R58" i="6"/>
  <c r="T8" i="6"/>
  <c r="T82" i="6"/>
  <c r="J59" i="6"/>
  <c r="I59" i="6"/>
  <c r="U58" i="6"/>
  <c r="S8" i="6"/>
  <c r="S179" i="6"/>
  <c r="U157" i="6"/>
  <c r="R157" i="6"/>
  <c r="T179" i="6"/>
  <c r="R131" i="6"/>
  <c r="S131" i="6"/>
  <c r="T131" i="6"/>
  <c r="T107" i="6"/>
  <c r="S107" i="6"/>
  <c r="R107" i="6"/>
  <c r="U107" i="6"/>
  <c r="AC131" i="6" l="1"/>
  <c r="AB131" i="6"/>
  <c r="AA131" i="6"/>
  <c r="T201" i="6"/>
  <c r="S201" i="6"/>
  <c r="T251" i="6"/>
  <c r="S251" i="6"/>
  <c r="T295" i="6"/>
  <c r="S295" i="6"/>
  <c r="S58" i="6"/>
  <c r="T58" i="6"/>
  <c r="D108" i="6"/>
  <c r="D109" i="6" l="1"/>
  <c r="E108" i="6"/>
  <c r="D110" i="6" l="1"/>
  <c r="E109" i="6"/>
  <c r="D111" i="6" l="1"/>
  <c r="E110" i="6"/>
  <c r="D112" i="6" l="1"/>
  <c r="E111" i="6"/>
  <c r="D113" i="6" l="1"/>
  <c r="E112" i="6"/>
  <c r="D114" i="6" l="1"/>
  <c r="E113" i="6"/>
  <c r="D115" i="6" l="1"/>
  <c r="E114" i="6"/>
  <c r="D116" i="6" l="1"/>
  <c r="E115" i="6"/>
  <c r="D117" i="6" l="1"/>
  <c r="E116" i="6"/>
  <c r="E117" i="6" l="1"/>
  <c r="E96" i="4" l="1"/>
  <c r="K53" i="2" s="1"/>
  <c r="G53" i="2"/>
  <c r="E55" i="11" s="1"/>
  <c r="F96" i="4"/>
  <c r="J53" i="2" s="1"/>
  <c r="L53" i="2" l="1"/>
  <c r="G96" i="2"/>
  <c r="G80" i="2"/>
  <c r="O53" i="2" l="1"/>
  <c r="F55" i="11"/>
  <c r="G84" i="2"/>
  <c r="G79" i="2"/>
  <c r="G88" i="2"/>
  <c r="G95" i="2"/>
  <c r="Q53" i="2" l="1"/>
  <c r="I55" i="11" s="1"/>
  <c r="H53" i="2" l="1"/>
  <c r="H85" i="2" s="1"/>
  <c r="D85" i="2" s="1"/>
  <c r="I46" i="9" s="1"/>
  <c r="H55" i="11"/>
  <c r="D53" i="2" l="1"/>
  <c r="H96" i="2"/>
  <c r="H100" i="2" s="1"/>
  <c r="H88" i="2"/>
  <c r="D88" i="2" s="1"/>
  <c r="I25" i="9" s="1"/>
  <c r="H80" i="2"/>
  <c r="H81" i="2" s="1"/>
  <c r="D81" i="2" s="1"/>
  <c r="D46" i="9" s="1"/>
  <c r="I56" i="9"/>
  <c r="I22" i="9"/>
  <c r="I34" i="9"/>
  <c r="I10" i="9"/>
  <c r="D96" i="2" l="1"/>
  <c r="R66" i="9" s="1"/>
  <c r="N66" i="9" s="1"/>
  <c r="I37" i="9"/>
  <c r="L109" i="6" s="1"/>
  <c r="D80" i="2"/>
  <c r="I9" i="9" s="1"/>
  <c r="I49" i="9"/>
  <c r="L296" i="6" s="1"/>
  <c r="V295" i="6" s="1"/>
  <c r="I13" i="9"/>
  <c r="L9" i="6" s="1"/>
  <c r="I59" i="9"/>
  <c r="L253" i="6" s="1"/>
  <c r="H95" i="2"/>
  <c r="D95" i="2" s="1"/>
  <c r="N33" i="9" s="1"/>
  <c r="H79" i="2"/>
  <c r="D79" i="2" s="1"/>
  <c r="D33" i="9" s="1"/>
  <c r="H84" i="2"/>
  <c r="D84" i="2" s="1"/>
  <c r="D37" i="9" s="1"/>
  <c r="L59" i="6"/>
  <c r="L60" i="6"/>
  <c r="H97" i="2"/>
  <c r="D97" i="2" s="1"/>
  <c r="D100" i="2"/>
  <c r="D10" i="9"/>
  <c r="K10" i="9" s="1"/>
  <c r="D34" i="9"/>
  <c r="K34" i="9" s="1"/>
  <c r="D56" i="9"/>
  <c r="K56" i="9" s="1"/>
  <c r="D22" i="9"/>
  <c r="K22" i="9" s="1"/>
  <c r="K46" i="9"/>
  <c r="R67" i="9" l="1"/>
  <c r="S67" i="9" a="1"/>
  <c r="S67" i="9" s="1"/>
  <c r="L108" i="6"/>
  <c r="V108" i="6" s="1"/>
  <c r="I45" i="9"/>
  <c r="M296" i="6" s="1"/>
  <c r="W295" i="6" s="1"/>
  <c r="AD295" i="6" s="1"/>
  <c r="R21" i="9"/>
  <c r="N21" i="9" s="1"/>
  <c r="R55" i="9"/>
  <c r="R9" i="9"/>
  <c r="N9" i="9" s="1"/>
  <c r="G33" i="6" s="1"/>
  <c r="K37" i="9"/>
  <c r="R33" i="9"/>
  <c r="M132" i="6" s="1"/>
  <c r="W131" i="6" s="1"/>
  <c r="AD131" i="6" s="1"/>
  <c r="R45" i="9"/>
  <c r="N45" i="9" s="1"/>
  <c r="I55" i="9"/>
  <c r="M252" i="6" s="1"/>
  <c r="W251" i="6" s="1"/>
  <c r="AD251" i="6" s="1"/>
  <c r="I21" i="9"/>
  <c r="D21" i="9" s="1"/>
  <c r="I33" i="9"/>
  <c r="M108" i="6" s="1"/>
  <c r="W107" i="6" s="1"/>
  <c r="AD107" i="6" s="1"/>
  <c r="L10" i="6"/>
  <c r="V9" i="6" s="1"/>
  <c r="L203" i="6"/>
  <c r="L159" i="6"/>
  <c r="L297" i="6"/>
  <c r="V296" i="6" s="1"/>
  <c r="L158" i="6"/>
  <c r="V157" i="6" s="1"/>
  <c r="L252" i="6"/>
  <c r="V252" i="6" s="1"/>
  <c r="D59" i="9"/>
  <c r="K59" i="9" s="1"/>
  <c r="D49" i="9"/>
  <c r="K49" i="9" s="1"/>
  <c r="D25" i="9"/>
  <c r="K25" i="9" s="1"/>
  <c r="D55" i="9"/>
  <c r="G252" i="6" s="1"/>
  <c r="Q251" i="6" s="1"/>
  <c r="AE251" i="6" s="1"/>
  <c r="D13" i="9"/>
  <c r="K13" i="9" s="1"/>
  <c r="L202" i="6"/>
  <c r="V201" i="6" s="1"/>
  <c r="U66" i="9"/>
  <c r="R46" i="9"/>
  <c r="N55" i="9"/>
  <c r="G274" i="6" s="1"/>
  <c r="G275" i="6" s="1"/>
  <c r="AC295" i="6"/>
  <c r="AA295" i="6"/>
  <c r="AB295" i="6"/>
  <c r="S46" i="9"/>
  <c r="V8" i="6"/>
  <c r="AC8" i="6" s="1"/>
  <c r="V58" i="6"/>
  <c r="V59" i="6"/>
  <c r="D9" i="9"/>
  <c r="M9" i="6"/>
  <c r="G108" i="6"/>
  <c r="G132" i="6"/>
  <c r="R56" i="9"/>
  <c r="R10" i="9"/>
  <c r="R34" i="9"/>
  <c r="L133" i="6" s="1"/>
  <c r="R22" i="9"/>
  <c r="S10" i="9" a="1"/>
  <c r="S10" i="9" s="1"/>
  <c r="S34" i="9" a="1"/>
  <c r="S34" i="9" s="1"/>
  <c r="S56" i="9" a="1"/>
  <c r="S56" i="9" s="1"/>
  <c r="S22" i="9" a="1"/>
  <c r="S22" i="9" s="1"/>
  <c r="K227" i="6" l="1"/>
  <c r="K321" i="6"/>
  <c r="L227" i="6"/>
  <c r="L321" i="6"/>
  <c r="V107" i="6"/>
  <c r="AB107" i="6" s="1"/>
  <c r="AF295" i="6"/>
  <c r="M274" i="6"/>
  <c r="W273" i="6" s="1"/>
  <c r="AD273" i="6" s="1"/>
  <c r="AG295" i="6"/>
  <c r="M202" i="6"/>
  <c r="W201" i="6" s="1"/>
  <c r="AD201" i="6" s="1"/>
  <c r="D45" i="9"/>
  <c r="G296" i="6" s="1"/>
  <c r="J297" i="6" s="1"/>
  <c r="M33" i="6"/>
  <c r="W32" i="6" s="1"/>
  <c r="AD32" i="6" s="1"/>
  <c r="M158" i="6"/>
  <c r="W157" i="6" s="1"/>
  <c r="AD157" i="6" s="1"/>
  <c r="V251" i="6"/>
  <c r="AB251" i="6" s="1"/>
  <c r="M59" i="6"/>
  <c r="W58" i="6" s="1"/>
  <c r="AD58" i="6" s="1"/>
  <c r="U33" i="9"/>
  <c r="K33" i="9"/>
  <c r="V158" i="6"/>
  <c r="U55" i="9"/>
  <c r="L320" i="6"/>
  <c r="V319" i="6" s="1"/>
  <c r="AA319" i="6" s="1"/>
  <c r="G320" i="6"/>
  <c r="G321" i="6" s="1"/>
  <c r="K55" i="9"/>
  <c r="G158" i="6"/>
  <c r="G253" i="6"/>
  <c r="Q252" i="6" s="1"/>
  <c r="J253" i="6"/>
  <c r="T252" i="6" s="1"/>
  <c r="H253" i="6"/>
  <c r="R252" i="6" s="1"/>
  <c r="I253" i="6"/>
  <c r="K253" i="6"/>
  <c r="U252" i="6" s="1"/>
  <c r="V202" i="6"/>
  <c r="M226" i="6"/>
  <c r="W225" i="6" s="1"/>
  <c r="AD225" i="6" s="1"/>
  <c r="L226" i="6"/>
  <c r="V225" i="6" s="1"/>
  <c r="AA225" i="6" s="1"/>
  <c r="M320" i="6"/>
  <c r="W319" i="6" s="1"/>
  <c r="AD319" i="6" s="1"/>
  <c r="U67" i="9"/>
  <c r="Q273" i="6"/>
  <c r="J275" i="6"/>
  <c r="T274" i="6" s="1"/>
  <c r="I275" i="6"/>
  <c r="S274" i="6" s="1"/>
  <c r="H275" i="6"/>
  <c r="R274" i="6" s="1"/>
  <c r="G180" i="6"/>
  <c r="G181" i="6" s="1"/>
  <c r="G182" i="6" s="1"/>
  <c r="AC58" i="6"/>
  <c r="AA58" i="6"/>
  <c r="AB58" i="6"/>
  <c r="AA8" i="6"/>
  <c r="AB8" i="6"/>
  <c r="AC157" i="6"/>
  <c r="AB157" i="6"/>
  <c r="AA157" i="6"/>
  <c r="AC201" i="6"/>
  <c r="AA201" i="6"/>
  <c r="AB201" i="6"/>
  <c r="AF131" i="6"/>
  <c r="AG251" i="6"/>
  <c r="AF251" i="6"/>
  <c r="AG131" i="6"/>
  <c r="AG107" i="6"/>
  <c r="AF107" i="6"/>
  <c r="M253" i="6"/>
  <c r="K274" i="6"/>
  <c r="U273" i="6" s="1"/>
  <c r="K275" i="6"/>
  <c r="Q274" i="6"/>
  <c r="I276" i="6"/>
  <c r="H276" i="6"/>
  <c r="J276" i="6"/>
  <c r="G276" i="6"/>
  <c r="Q275" i="6" s="1"/>
  <c r="M180" i="6"/>
  <c r="L274" i="6"/>
  <c r="V273" i="6" s="1"/>
  <c r="L275" i="6"/>
  <c r="U46" i="9"/>
  <c r="K320" i="6"/>
  <c r="K226" i="6"/>
  <c r="U45" i="9"/>
  <c r="G226" i="6"/>
  <c r="K180" i="6"/>
  <c r="K181" i="6"/>
  <c r="L180" i="6"/>
  <c r="L181" i="6"/>
  <c r="U11" i="9"/>
  <c r="U13" i="9"/>
  <c r="U12" i="9"/>
  <c r="U9" i="9"/>
  <c r="U10" i="9"/>
  <c r="K83" i="6"/>
  <c r="K84" i="6"/>
  <c r="U21" i="9"/>
  <c r="G83" i="6"/>
  <c r="L33" i="6"/>
  <c r="L34" i="6"/>
  <c r="W8" i="6"/>
  <c r="AD8" i="6" s="1"/>
  <c r="H34" i="6"/>
  <c r="I34" i="6"/>
  <c r="J34" i="6"/>
  <c r="G34" i="6"/>
  <c r="Q33" i="6" s="1"/>
  <c r="Q32" i="6"/>
  <c r="K133" i="6"/>
  <c r="U132" i="6" s="1"/>
  <c r="K9" i="9"/>
  <c r="G9" i="6"/>
  <c r="K33" i="6"/>
  <c r="K34" i="6"/>
  <c r="U14" i="9"/>
  <c r="L83" i="6"/>
  <c r="U22" i="9"/>
  <c r="L84" i="6"/>
  <c r="M83" i="6"/>
  <c r="K21" i="9"/>
  <c r="G59" i="6"/>
  <c r="H133" i="6"/>
  <c r="M133" i="6"/>
  <c r="I133" i="6"/>
  <c r="J133" i="6"/>
  <c r="M109" i="6"/>
  <c r="O108" i="6"/>
  <c r="O132" i="6"/>
  <c r="U56" i="9"/>
  <c r="U34" i="9"/>
  <c r="G133" i="6"/>
  <c r="H134" i="6" s="1"/>
  <c r="Q131" i="6"/>
  <c r="AE131" i="6" s="1"/>
  <c r="Q107" i="6"/>
  <c r="AE107" i="6" s="1"/>
  <c r="K109" i="6"/>
  <c r="I109" i="6"/>
  <c r="H109" i="6"/>
  <c r="J109" i="6"/>
  <c r="G109" i="6"/>
  <c r="J322" i="6" l="1"/>
  <c r="I322" i="6"/>
  <c r="G322" i="6"/>
  <c r="H322" i="6"/>
  <c r="J321" i="6"/>
  <c r="T320" i="6" s="1"/>
  <c r="I321" i="6"/>
  <c r="S320" i="6" s="1"/>
  <c r="M321" i="6"/>
  <c r="W320" i="6" s="1"/>
  <c r="AG320" i="6" s="1"/>
  <c r="H321" i="6"/>
  <c r="H227" i="6"/>
  <c r="J227" i="6"/>
  <c r="I227" i="6"/>
  <c r="M227" i="6"/>
  <c r="G227" i="6"/>
  <c r="AC107" i="6"/>
  <c r="AA107" i="6"/>
  <c r="M275" i="6"/>
  <c r="W274" i="6" s="1"/>
  <c r="AD274" i="6" s="1"/>
  <c r="AF273" i="6"/>
  <c r="AG273" i="6"/>
  <c r="G202" i="6"/>
  <c r="K203" i="6" s="1"/>
  <c r="K297" i="6"/>
  <c r="U296" i="6" s="1"/>
  <c r="M297" i="6"/>
  <c r="W296" i="6" s="1"/>
  <c r="AD296" i="6" s="1"/>
  <c r="AH295" i="6"/>
  <c r="M34" i="6"/>
  <c r="W33" i="6" s="1"/>
  <c r="AD33" i="6" s="1"/>
  <c r="G297" i="6"/>
  <c r="J298" i="6" s="1"/>
  <c r="T297" i="6" s="1"/>
  <c r="H297" i="6"/>
  <c r="R296" i="6" s="1"/>
  <c r="K45" i="9"/>
  <c r="Q295" i="6"/>
  <c r="AE295" i="6" s="1"/>
  <c r="I297" i="6"/>
  <c r="S296" i="6" s="1"/>
  <c r="AA251" i="6"/>
  <c r="AC251" i="6"/>
  <c r="M159" i="6"/>
  <c r="V320" i="6"/>
  <c r="K254" i="6"/>
  <c r="U253" i="6" s="1"/>
  <c r="J254" i="6"/>
  <c r="T253" i="6" s="1"/>
  <c r="H254" i="6"/>
  <c r="R253" i="6" s="1"/>
  <c r="I254" i="6"/>
  <c r="S253" i="6" s="1"/>
  <c r="J159" i="6"/>
  <c r="I159" i="6"/>
  <c r="K159" i="6"/>
  <c r="G159" i="6"/>
  <c r="K160" i="6" s="1"/>
  <c r="H159" i="6"/>
  <c r="L254" i="6"/>
  <c r="V253" i="6" s="1"/>
  <c r="S252" i="6"/>
  <c r="AB252" i="6" s="1"/>
  <c r="G254" i="6"/>
  <c r="H255" i="6" s="1"/>
  <c r="V226" i="6"/>
  <c r="M254" i="6"/>
  <c r="W253" i="6" s="1"/>
  <c r="Q319" i="6"/>
  <c r="AE273" i="6"/>
  <c r="H181" i="6"/>
  <c r="M181" i="6"/>
  <c r="J181" i="6"/>
  <c r="T180" i="6" s="1"/>
  <c r="I181" i="6"/>
  <c r="J182" i="6"/>
  <c r="I182" i="6"/>
  <c r="H182" i="6"/>
  <c r="L276" i="6"/>
  <c r="V275" i="6" s="1"/>
  <c r="K276" i="6"/>
  <c r="U275" i="6" s="1"/>
  <c r="S275" i="6"/>
  <c r="AA273" i="6"/>
  <c r="AC273" i="6"/>
  <c r="AB273" i="6"/>
  <c r="AC319" i="6"/>
  <c r="AB319" i="6"/>
  <c r="AC225" i="6"/>
  <c r="AB225" i="6"/>
  <c r="AG201" i="6"/>
  <c r="AG157" i="6"/>
  <c r="AF32" i="6"/>
  <c r="AG319" i="6"/>
  <c r="AF319" i="6"/>
  <c r="AG225" i="6"/>
  <c r="AF225" i="6"/>
  <c r="AF201" i="6"/>
  <c r="AG8" i="6"/>
  <c r="AF8" i="6"/>
  <c r="AF157" i="6"/>
  <c r="AG58" i="6"/>
  <c r="AF58" i="6"/>
  <c r="AG32" i="6"/>
  <c r="W252" i="6"/>
  <c r="AD252" i="6" s="1"/>
  <c r="W179" i="6"/>
  <c r="AD179" i="6" s="1"/>
  <c r="O296" i="6"/>
  <c r="O274" i="6"/>
  <c r="AH251" i="6"/>
  <c r="U274" i="6"/>
  <c r="AE274" i="6" s="1"/>
  <c r="J277" i="6"/>
  <c r="T276" i="6" s="1"/>
  <c r="I277" i="6"/>
  <c r="G277" i="6"/>
  <c r="H277" i="6"/>
  <c r="R276" i="6" s="1"/>
  <c r="T275" i="6"/>
  <c r="K277" i="6"/>
  <c r="L277" i="6"/>
  <c r="R275" i="6"/>
  <c r="V274" i="6"/>
  <c r="U319" i="6"/>
  <c r="U320" i="6"/>
  <c r="O252" i="6"/>
  <c r="O320" i="6"/>
  <c r="T296" i="6"/>
  <c r="AH131" i="6"/>
  <c r="S108" i="6"/>
  <c r="U108" i="6"/>
  <c r="AH107" i="6"/>
  <c r="T108" i="6"/>
  <c r="Q225" i="6"/>
  <c r="U225" i="6"/>
  <c r="U226" i="6"/>
  <c r="G183" i="6"/>
  <c r="H183" i="6"/>
  <c r="J183" i="6"/>
  <c r="I183" i="6"/>
  <c r="K10" i="6"/>
  <c r="M10" i="6"/>
  <c r="J10" i="6"/>
  <c r="I10" i="6"/>
  <c r="H10" i="6"/>
  <c r="G10" i="6"/>
  <c r="O9" i="6"/>
  <c r="O33" i="6"/>
  <c r="Q8" i="6"/>
  <c r="AE8" i="6" s="1"/>
  <c r="U179" i="6"/>
  <c r="U180" i="6"/>
  <c r="S33" i="6"/>
  <c r="U82" i="6"/>
  <c r="U83" i="6"/>
  <c r="V32" i="6"/>
  <c r="V33" i="6"/>
  <c r="W82" i="6"/>
  <c r="AD82" i="6" s="1"/>
  <c r="V179" i="6"/>
  <c r="V180" i="6"/>
  <c r="K35" i="6"/>
  <c r="U34" i="6" s="1"/>
  <c r="L35" i="6"/>
  <c r="R33" i="6"/>
  <c r="J84" i="6"/>
  <c r="T83" i="6" s="1"/>
  <c r="G84" i="6"/>
  <c r="I84" i="6"/>
  <c r="H84" i="6"/>
  <c r="M84" i="6"/>
  <c r="Q82" i="6"/>
  <c r="Q157" i="6"/>
  <c r="AE157" i="6" s="1"/>
  <c r="V82" i="6"/>
  <c r="V83" i="6"/>
  <c r="Q180" i="6"/>
  <c r="Q179" i="6"/>
  <c r="T33" i="6"/>
  <c r="J60" i="6"/>
  <c r="O83" i="6"/>
  <c r="I60" i="6"/>
  <c r="M60" i="6"/>
  <c r="K60" i="6"/>
  <c r="G60" i="6"/>
  <c r="Q59" i="6" s="1"/>
  <c r="O59" i="6"/>
  <c r="H60" i="6"/>
  <c r="Q58" i="6"/>
  <c r="AE58" i="6" s="1"/>
  <c r="U32" i="6"/>
  <c r="AE32" i="6" s="1"/>
  <c r="U33" i="6"/>
  <c r="G35" i="6"/>
  <c r="Q34" i="6" s="1"/>
  <c r="H35" i="6"/>
  <c r="I35" i="6"/>
  <c r="J35" i="6"/>
  <c r="T34" i="6" s="1"/>
  <c r="W108" i="6"/>
  <c r="AD108" i="6" s="1"/>
  <c r="Y131" i="6"/>
  <c r="Y107" i="6"/>
  <c r="O133" i="6"/>
  <c r="O109" i="6"/>
  <c r="G110" i="6"/>
  <c r="W132" i="6"/>
  <c r="AD132" i="6" s="1"/>
  <c r="T132" i="6"/>
  <c r="R108" i="6"/>
  <c r="L110" i="6"/>
  <c r="K134" i="6"/>
  <c r="U133" i="6" s="1"/>
  <c r="L134" i="6"/>
  <c r="R132" i="6"/>
  <c r="G134" i="6"/>
  <c r="I134" i="6"/>
  <c r="S133" i="6" s="1"/>
  <c r="M134" i="6"/>
  <c r="J134" i="6"/>
  <c r="S132" i="6"/>
  <c r="Q108" i="6"/>
  <c r="I110" i="6"/>
  <c r="S109" i="6" s="1"/>
  <c r="H110" i="6"/>
  <c r="M110" i="6"/>
  <c r="K110" i="6"/>
  <c r="U109" i="6" s="1"/>
  <c r="J110" i="6"/>
  <c r="T109" i="6" s="1"/>
  <c r="Q132" i="6"/>
  <c r="V132" i="6"/>
  <c r="M228" i="6" l="1"/>
  <c r="G228" i="6"/>
  <c r="Q227" i="6" s="1"/>
  <c r="J228" i="6"/>
  <c r="H228" i="6"/>
  <c r="I228" i="6"/>
  <c r="S227" i="6" s="1"/>
  <c r="K228" i="6"/>
  <c r="L228" i="6"/>
  <c r="M322" i="6"/>
  <c r="M323" i="6" s="1"/>
  <c r="K322" i="6"/>
  <c r="L322" i="6"/>
  <c r="V321" i="6" s="1"/>
  <c r="L323" i="6"/>
  <c r="J323" i="6"/>
  <c r="G323" i="6"/>
  <c r="H323" i="6"/>
  <c r="I323" i="6"/>
  <c r="K323" i="6"/>
  <c r="M276" i="6"/>
  <c r="W275" i="6" s="1"/>
  <c r="AD275" i="6" s="1"/>
  <c r="AG274" i="6"/>
  <c r="AF274" i="6"/>
  <c r="AH273" i="6"/>
  <c r="O226" i="6"/>
  <c r="J203" i="6"/>
  <c r="T202" i="6" s="1"/>
  <c r="H203" i="6"/>
  <c r="O180" i="6"/>
  <c r="M203" i="6"/>
  <c r="W202" i="6" s="1"/>
  <c r="AD202" i="6" s="1"/>
  <c r="Q201" i="6"/>
  <c r="AE201" i="6" s="1"/>
  <c r="G203" i="6"/>
  <c r="Q202" i="6" s="1"/>
  <c r="I298" i="6"/>
  <c r="S297" i="6" s="1"/>
  <c r="O202" i="6"/>
  <c r="I203" i="6"/>
  <c r="S202" i="6" s="1"/>
  <c r="O158" i="6"/>
  <c r="M35" i="6"/>
  <c r="W34" i="6" s="1"/>
  <c r="AD34" i="6" s="1"/>
  <c r="K298" i="6"/>
  <c r="U297" i="6" s="1"/>
  <c r="Q296" i="6"/>
  <c r="AE296" i="6" s="1"/>
  <c r="H298" i="6"/>
  <c r="R297" i="6" s="1"/>
  <c r="L298" i="6"/>
  <c r="V297" i="6" s="1"/>
  <c r="G298" i="6"/>
  <c r="K299" i="6" s="1"/>
  <c r="M298" i="6"/>
  <c r="W297" i="6" s="1"/>
  <c r="AD297" i="6" s="1"/>
  <c r="Q320" i="6"/>
  <c r="Q158" i="6"/>
  <c r="L255" i="6"/>
  <c r="V254" i="6" s="1"/>
  <c r="H160" i="6"/>
  <c r="R159" i="6" s="1"/>
  <c r="G160" i="6"/>
  <c r="K161" i="6" s="1"/>
  <c r="I160" i="6"/>
  <c r="S159" i="6" s="1"/>
  <c r="J160" i="6"/>
  <c r="T159" i="6" s="1"/>
  <c r="M160" i="6"/>
  <c r="AA252" i="6"/>
  <c r="AC252" i="6"/>
  <c r="AE252" i="6"/>
  <c r="J255" i="6"/>
  <c r="T254" i="6" s="1"/>
  <c r="Q253" i="6"/>
  <c r="AE253" i="6" s="1"/>
  <c r="L160" i="6"/>
  <c r="M255" i="6"/>
  <c r="W254" i="6" s="1"/>
  <c r="AD254" i="6" s="1"/>
  <c r="I255" i="6"/>
  <c r="S254" i="6" s="1"/>
  <c r="K255" i="6"/>
  <c r="U254" i="6" s="1"/>
  <c r="R320" i="6"/>
  <c r="AE319" i="6"/>
  <c r="O253" i="6"/>
  <c r="O297" i="6"/>
  <c r="O321" i="6"/>
  <c r="O275" i="6"/>
  <c r="AD320" i="6"/>
  <c r="L182" i="6"/>
  <c r="K182" i="6"/>
  <c r="G255" i="6"/>
  <c r="Q254" i="6" s="1"/>
  <c r="U276" i="6"/>
  <c r="M182" i="6"/>
  <c r="W181" i="6" s="1"/>
  <c r="AD253" i="6"/>
  <c r="AE82" i="6"/>
  <c r="AE179" i="6"/>
  <c r="AC82" i="6"/>
  <c r="AB82" i="6"/>
  <c r="AA82" i="6"/>
  <c r="AC32" i="6"/>
  <c r="AB32" i="6"/>
  <c r="AA32" i="6"/>
  <c r="AC179" i="6"/>
  <c r="AB179" i="6"/>
  <c r="AA179" i="6"/>
  <c r="AC296" i="6"/>
  <c r="AB296" i="6"/>
  <c r="AA296" i="6"/>
  <c r="AC274" i="6"/>
  <c r="AB274" i="6"/>
  <c r="AA274" i="6"/>
  <c r="AA275" i="6"/>
  <c r="AC275" i="6"/>
  <c r="AB275" i="6"/>
  <c r="AE275" i="6"/>
  <c r="AF252" i="6"/>
  <c r="AC253" i="6"/>
  <c r="AB253" i="6"/>
  <c r="AA253" i="6"/>
  <c r="AE225" i="6"/>
  <c r="AE108" i="6"/>
  <c r="AG179" i="6"/>
  <c r="AB132" i="6"/>
  <c r="AC132" i="6"/>
  <c r="AA132" i="6"/>
  <c r="AE132" i="6"/>
  <c r="AA108" i="6"/>
  <c r="AC108" i="6"/>
  <c r="AB108" i="6"/>
  <c r="AF82" i="6"/>
  <c r="AC33" i="6"/>
  <c r="AB33" i="6"/>
  <c r="AA33" i="6"/>
  <c r="AE33" i="6"/>
  <c r="AG296" i="6"/>
  <c r="AF296" i="6"/>
  <c r="AG253" i="6"/>
  <c r="AF253" i="6"/>
  <c r="AG252" i="6"/>
  <c r="AF179" i="6"/>
  <c r="AF132" i="6"/>
  <c r="AF33" i="6"/>
  <c r="AG132" i="6"/>
  <c r="AF108" i="6"/>
  <c r="AG108" i="6"/>
  <c r="AG82" i="6"/>
  <c r="AG33" i="6"/>
  <c r="G278" i="6"/>
  <c r="J278" i="6"/>
  <c r="I278" i="6"/>
  <c r="S277" i="6" s="1"/>
  <c r="H278" i="6"/>
  <c r="R277" i="6" s="1"/>
  <c r="V276" i="6"/>
  <c r="R254" i="6"/>
  <c r="L278" i="6"/>
  <c r="K278" i="6"/>
  <c r="S276" i="6"/>
  <c r="Q276" i="6"/>
  <c r="Y295" i="6"/>
  <c r="Y251" i="6"/>
  <c r="Y273" i="6"/>
  <c r="Y319" i="6"/>
  <c r="AH319" i="6"/>
  <c r="AH32" i="6"/>
  <c r="AH58" i="6"/>
  <c r="AH225" i="6"/>
  <c r="AH157" i="6"/>
  <c r="AH201" i="6"/>
  <c r="AH8" i="6"/>
  <c r="G184" i="6"/>
  <c r="J184" i="6"/>
  <c r="I184" i="6"/>
  <c r="H184" i="6"/>
  <c r="W226" i="6"/>
  <c r="AD226" i="6" s="1"/>
  <c r="T226" i="6"/>
  <c r="R226" i="6"/>
  <c r="S226" i="6"/>
  <c r="U202" i="6"/>
  <c r="Q226" i="6"/>
  <c r="W180" i="6"/>
  <c r="AD180" i="6" s="1"/>
  <c r="R180" i="6"/>
  <c r="Q83" i="6"/>
  <c r="H85" i="6"/>
  <c r="M85" i="6"/>
  <c r="G85" i="6"/>
  <c r="I85" i="6"/>
  <c r="J85" i="6"/>
  <c r="T84" i="6" s="1"/>
  <c r="S34" i="6"/>
  <c r="K36" i="6"/>
  <c r="U35" i="6" s="1"/>
  <c r="L36" i="6"/>
  <c r="V35" i="6" s="1"/>
  <c r="W59" i="6"/>
  <c r="AD59" i="6" s="1"/>
  <c r="W83" i="6"/>
  <c r="AD83" i="6" s="1"/>
  <c r="L11" i="6"/>
  <c r="R9" i="6"/>
  <c r="U158" i="6"/>
  <c r="M11" i="6"/>
  <c r="G11" i="6"/>
  <c r="K11" i="6"/>
  <c r="U10" i="6" s="1"/>
  <c r="I11" i="6"/>
  <c r="S10" i="6" s="1"/>
  <c r="J11" i="6"/>
  <c r="T10" i="6" s="1"/>
  <c r="H11" i="6"/>
  <c r="O34" i="6"/>
  <c r="O10" i="6"/>
  <c r="G36" i="6"/>
  <c r="H36" i="6"/>
  <c r="I36" i="6"/>
  <c r="J36" i="6"/>
  <c r="T35" i="6" s="1"/>
  <c r="S59" i="6"/>
  <c r="T158" i="6"/>
  <c r="S9" i="6"/>
  <c r="Y58" i="6"/>
  <c r="Y82" i="6"/>
  <c r="W158" i="6"/>
  <c r="AD158" i="6" s="1"/>
  <c r="R158" i="6"/>
  <c r="Y32" i="6"/>
  <c r="Y8" i="6"/>
  <c r="T9" i="6"/>
  <c r="U59" i="6"/>
  <c r="S180" i="6"/>
  <c r="L61" i="6"/>
  <c r="R59" i="6"/>
  <c r="T59" i="6"/>
  <c r="S158" i="6"/>
  <c r="V34" i="6"/>
  <c r="Q9" i="6"/>
  <c r="W9" i="6"/>
  <c r="AD9" i="6" s="1"/>
  <c r="L85" i="6"/>
  <c r="K85" i="6"/>
  <c r="R83" i="6"/>
  <c r="R34" i="6"/>
  <c r="U9" i="6"/>
  <c r="I61" i="6"/>
  <c r="O60" i="6"/>
  <c r="H61" i="6"/>
  <c r="M61" i="6"/>
  <c r="J61" i="6"/>
  <c r="K61" i="6"/>
  <c r="U60" i="6" s="1"/>
  <c r="G61" i="6"/>
  <c r="Q60" i="6" s="1"/>
  <c r="O84" i="6"/>
  <c r="S83" i="6"/>
  <c r="V133" i="6"/>
  <c r="Y132" i="6"/>
  <c r="Y108" i="6"/>
  <c r="O134" i="6"/>
  <c r="O110" i="6"/>
  <c r="W109" i="6"/>
  <c r="AD109" i="6" s="1"/>
  <c r="W133" i="6"/>
  <c r="AD133" i="6" s="1"/>
  <c r="V109" i="6"/>
  <c r="L111" i="6"/>
  <c r="Q109" i="6"/>
  <c r="J111" i="6"/>
  <c r="T110" i="6" s="1"/>
  <c r="M111" i="6"/>
  <c r="G111" i="6"/>
  <c r="K111" i="6"/>
  <c r="H111" i="6"/>
  <c r="I111" i="6"/>
  <c r="S110" i="6" s="1"/>
  <c r="R133" i="6"/>
  <c r="K135" i="6"/>
  <c r="L135" i="6"/>
  <c r="R109" i="6"/>
  <c r="T133" i="6"/>
  <c r="Q133" i="6"/>
  <c r="J135" i="6"/>
  <c r="T134" i="6" s="1"/>
  <c r="I135" i="6"/>
  <c r="S134" i="6" s="1"/>
  <c r="M135" i="6"/>
  <c r="G135" i="6"/>
  <c r="H135" i="6"/>
  <c r="K324" i="6" l="1"/>
  <c r="L324" i="6"/>
  <c r="M324" i="6"/>
  <c r="H324" i="6"/>
  <c r="G324" i="6"/>
  <c r="I324" i="6"/>
  <c r="J324" i="6"/>
  <c r="K229" i="6"/>
  <c r="U228" i="6" s="1"/>
  <c r="L229" i="6"/>
  <c r="M229" i="6"/>
  <c r="G229" i="6"/>
  <c r="H229" i="6"/>
  <c r="I229" i="6"/>
  <c r="J229" i="6"/>
  <c r="T228" i="6" s="1"/>
  <c r="S322" i="6"/>
  <c r="V322" i="6"/>
  <c r="U322" i="6"/>
  <c r="R321" i="6"/>
  <c r="W321" i="6"/>
  <c r="AD321" i="6" s="1"/>
  <c r="M277" i="6"/>
  <c r="W276" i="6" s="1"/>
  <c r="AD276" i="6" s="1"/>
  <c r="AF275" i="6"/>
  <c r="AH274" i="6"/>
  <c r="AG275" i="6"/>
  <c r="G204" i="6"/>
  <c r="Q203" i="6" s="1"/>
  <c r="Y179" i="6"/>
  <c r="O159" i="6"/>
  <c r="Y157" i="6"/>
  <c r="Y201" i="6"/>
  <c r="Y225" i="6"/>
  <c r="L204" i="6"/>
  <c r="V203" i="6" s="1"/>
  <c r="O203" i="6"/>
  <c r="I204" i="6"/>
  <c r="S203" i="6" s="1"/>
  <c r="R202" i="6"/>
  <c r="AF202" i="6" s="1"/>
  <c r="K204" i="6"/>
  <c r="U203" i="6" s="1"/>
  <c r="H204" i="6"/>
  <c r="R203" i="6" s="1"/>
  <c r="M204" i="6"/>
  <c r="W203" i="6" s="1"/>
  <c r="AD203" i="6" s="1"/>
  <c r="O181" i="6"/>
  <c r="J204" i="6"/>
  <c r="O227" i="6"/>
  <c r="M36" i="6"/>
  <c r="W35" i="6" s="1"/>
  <c r="AD35" i="6" s="1"/>
  <c r="L299" i="6"/>
  <c r="V298" i="6" s="1"/>
  <c r="U298" i="6"/>
  <c r="I299" i="6"/>
  <c r="S298" i="6" s="1"/>
  <c r="H299" i="6"/>
  <c r="R298" i="6" s="1"/>
  <c r="AF297" i="6"/>
  <c r="AG297" i="6"/>
  <c r="J299" i="6"/>
  <c r="T298" i="6" s="1"/>
  <c r="Q297" i="6"/>
  <c r="AE297" i="6" s="1"/>
  <c r="M299" i="6"/>
  <c r="W298" i="6" s="1"/>
  <c r="AD298" i="6" s="1"/>
  <c r="G299" i="6"/>
  <c r="Q298" i="6" s="1"/>
  <c r="AB320" i="6"/>
  <c r="AF320" i="6"/>
  <c r="AH320" i="6" s="1"/>
  <c r="Q321" i="6"/>
  <c r="T321" i="6"/>
  <c r="I161" i="6"/>
  <c r="S160" i="6" s="1"/>
  <c r="M161" i="6"/>
  <c r="W160" i="6" s="1"/>
  <c r="G161" i="6"/>
  <c r="H162" i="6" s="1"/>
  <c r="L161" i="6"/>
  <c r="J161" i="6"/>
  <c r="T160" i="6" s="1"/>
  <c r="H161" i="6"/>
  <c r="L256" i="6"/>
  <c r="V255" i="6" s="1"/>
  <c r="Y274" i="6"/>
  <c r="Y320" i="6"/>
  <c r="Y296" i="6"/>
  <c r="Y252" i="6"/>
  <c r="AE320" i="6"/>
  <c r="AA320" i="6"/>
  <c r="U321" i="6"/>
  <c r="AC320" i="6"/>
  <c r="G256" i="6"/>
  <c r="Q255" i="6" s="1"/>
  <c r="K256" i="6"/>
  <c r="U255" i="6" s="1"/>
  <c r="I256" i="6"/>
  <c r="S255" i="6" s="1"/>
  <c r="S321" i="6"/>
  <c r="J256" i="6"/>
  <c r="T255" i="6" s="1"/>
  <c r="O276" i="6"/>
  <c r="O322" i="6"/>
  <c r="O254" i="6"/>
  <c r="O298" i="6"/>
  <c r="U181" i="6"/>
  <c r="M256" i="6"/>
  <c r="W255" i="6" s="1"/>
  <c r="AD255" i="6" s="1" a="1"/>
  <c r="AD255" i="6" s="1"/>
  <c r="H256" i="6"/>
  <c r="R255" i="6" s="1"/>
  <c r="AD181" i="6"/>
  <c r="AC9" i="6"/>
  <c r="AB276" i="6"/>
  <c r="AH252" i="6"/>
  <c r="AA297" i="6"/>
  <c r="AB297" i="6"/>
  <c r="AC297" i="6"/>
  <c r="AC276" i="6"/>
  <c r="AE276" i="6"/>
  <c r="AE254" i="6"/>
  <c r="AA276" i="6"/>
  <c r="AC254" i="6"/>
  <c r="AB254" i="6"/>
  <c r="AA254" i="6"/>
  <c r="AE133" i="6"/>
  <c r="AE226" i="6"/>
  <c r="AC226" i="6"/>
  <c r="AA226" i="6"/>
  <c r="AB226" i="6"/>
  <c r="AG202" i="6"/>
  <c r="AC180" i="6"/>
  <c r="AB180" i="6"/>
  <c r="AA180" i="6"/>
  <c r="AE180" i="6"/>
  <c r="AB158" i="6"/>
  <c r="AA158" i="6"/>
  <c r="AC158" i="6"/>
  <c r="AG158" i="6"/>
  <c r="AE158" i="6"/>
  <c r="AE109" i="6"/>
  <c r="AC133" i="6"/>
  <c r="AB133" i="6"/>
  <c r="AA133" i="6"/>
  <c r="AC109" i="6"/>
  <c r="AB109" i="6"/>
  <c r="AA109" i="6"/>
  <c r="AC83" i="6"/>
  <c r="AB83" i="6"/>
  <c r="AA83" i="6"/>
  <c r="AE83" i="6"/>
  <c r="AA59" i="6"/>
  <c r="AC59" i="6"/>
  <c r="AB59" i="6"/>
  <c r="AE59" i="6"/>
  <c r="AC34" i="6"/>
  <c r="AB34" i="6"/>
  <c r="AA34" i="6"/>
  <c r="AE34" i="6"/>
  <c r="AB9" i="6"/>
  <c r="AA9" i="6"/>
  <c r="AG9" i="6"/>
  <c r="AE9" i="6"/>
  <c r="AG226" i="6"/>
  <c r="AG180" i="6"/>
  <c r="AG181" i="6"/>
  <c r="AF34" i="6"/>
  <c r="AF254" i="6"/>
  <c r="AG254" i="6"/>
  <c r="AF83" i="6"/>
  <c r="AF226" i="6"/>
  <c r="AF180" i="6"/>
  <c r="AF133" i="6"/>
  <c r="AF158" i="6"/>
  <c r="AG133" i="6"/>
  <c r="AF109" i="6"/>
  <c r="AG109" i="6"/>
  <c r="AG83" i="6"/>
  <c r="AG59" i="6"/>
  <c r="AF59" i="6"/>
  <c r="AG34" i="6"/>
  <c r="AF9" i="6"/>
  <c r="AH253" i="6"/>
  <c r="AH179" i="6"/>
  <c r="T277" i="6"/>
  <c r="Q277" i="6"/>
  <c r="H279" i="6"/>
  <c r="J279" i="6"/>
  <c r="I279" i="6"/>
  <c r="G279" i="6"/>
  <c r="U277" i="6"/>
  <c r="K279" i="6"/>
  <c r="U278" i="6" s="1"/>
  <c r="L279" i="6"/>
  <c r="V278" i="6" s="1"/>
  <c r="V277" i="6"/>
  <c r="AH33" i="6"/>
  <c r="AH296" i="6"/>
  <c r="R227" i="6"/>
  <c r="AH132" i="6"/>
  <c r="AH108" i="6"/>
  <c r="AH82" i="6"/>
  <c r="U110" i="6"/>
  <c r="W10" i="6"/>
  <c r="AD10" i="6" s="1"/>
  <c r="V227" i="6"/>
  <c r="T227" i="6"/>
  <c r="G185" i="6"/>
  <c r="J185" i="6"/>
  <c r="I185" i="6"/>
  <c r="H185" i="6"/>
  <c r="R10" i="6"/>
  <c r="U227" i="6"/>
  <c r="R35" i="6"/>
  <c r="W227" i="6"/>
  <c r="AD227" i="6" s="1"/>
  <c r="S181" i="6"/>
  <c r="L183" i="6"/>
  <c r="K183" i="6"/>
  <c r="M183" i="6"/>
  <c r="V181" i="6"/>
  <c r="Y59" i="6"/>
  <c r="Y83" i="6"/>
  <c r="T181" i="6"/>
  <c r="T182" i="6"/>
  <c r="Y33" i="6"/>
  <c r="Y9" i="6"/>
  <c r="Q84" i="6"/>
  <c r="J86" i="6"/>
  <c r="H86" i="6"/>
  <c r="R85" i="6" s="1"/>
  <c r="I86" i="6"/>
  <c r="G86" i="6"/>
  <c r="M86" i="6"/>
  <c r="K37" i="6"/>
  <c r="U36" i="6" s="1"/>
  <c r="L37" i="6"/>
  <c r="V36" i="6" s="1"/>
  <c r="W84" i="6"/>
  <c r="AD84" i="6" s="1"/>
  <c r="J62" i="6"/>
  <c r="T61" i="6" s="1"/>
  <c r="H62" i="6"/>
  <c r="O85" i="6"/>
  <c r="M62" i="6"/>
  <c r="O61" i="6"/>
  <c r="G62" i="6"/>
  <c r="K62" i="6"/>
  <c r="I62" i="6"/>
  <c r="S61" i="6" s="1"/>
  <c r="V84" i="6"/>
  <c r="V60" i="6"/>
  <c r="V159" i="6"/>
  <c r="AB159" i="6" s="1"/>
  <c r="U160" i="6"/>
  <c r="G37" i="6"/>
  <c r="Q36" i="6" s="1"/>
  <c r="H37" i="6"/>
  <c r="I37" i="6"/>
  <c r="J37" i="6"/>
  <c r="M12" i="6"/>
  <c r="G12" i="6"/>
  <c r="Q11" i="6" s="1"/>
  <c r="J12" i="6"/>
  <c r="T11" i="6" s="1"/>
  <c r="K12" i="6"/>
  <c r="I12" i="6"/>
  <c r="S11" i="6" s="1"/>
  <c r="H12" i="6"/>
  <c r="O11" i="6"/>
  <c r="O35" i="6"/>
  <c r="R84" i="6"/>
  <c r="L86" i="6"/>
  <c r="V85" i="6" s="1"/>
  <c r="K86" i="6"/>
  <c r="U85" i="6" s="1"/>
  <c r="S60" i="6"/>
  <c r="Q10" i="6"/>
  <c r="R181" i="6"/>
  <c r="Q35" i="6"/>
  <c r="W60" i="6"/>
  <c r="AD60" i="6" s="1"/>
  <c r="S84" i="6"/>
  <c r="Q181" i="6"/>
  <c r="T60" i="6"/>
  <c r="Q159" i="6"/>
  <c r="S35" i="6"/>
  <c r="R60" i="6"/>
  <c r="L62" i="6"/>
  <c r="U84" i="6"/>
  <c r="W159" i="6"/>
  <c r="AD159" i="6" s="1"/>
  <c r="L12" i="6"/>
  <c r="V11" i="6" s="1"/>
  <c r="U159" i="6"/>
  <c r="V10" i="6"/>
  <c r="Q134" i="6"/>
  <c r="W134" i="6"/>
  <c r="AD134" i="6" s="1"/>
  <c r="Y133" i="6"/>
  <c r="Y109" i="6"/>
  <c r="O135" i="6"/>
  <c r="O111" i="6"/>
  <c r="W110" i="6"/>
  <c r="AD110" i="6" s="1"/>
  <c r="R110" i="6"/>
  <c r="L112" i="6"/>
  <c r="Q110" i="6"/>
  <c r="J112" i="6"/>
  <c r="T111" i="6" s="1"/>
  <c r="K112" i="6"/>
  <c r="U111" i="6" s="1"/>
  <c r="I112" i="6"/>
  <c r="S111" i="6" s="1"/>
  <c r="G112" i="6"/>
  <c r="H112" i="6"/>
  <c r="M112" i="6"/>
  <c r="U134" i="6"/>
  <c r="V110" i="6"/>
  <c r="R134" i="6"/>
  <c r="L136" i="6"/>
  <c r="K136" i="6"/>
  <c r="U135" i="6" s="1"/>
  <c r="G136" i="6"/>
  <c r="I136" i="6"/>
  <c r="S135" i="6" s="1"/>
  <c r="H136" i="6"/>
  <c r="M136" i="6"/>
  <c r="J136" i="6"/>
  <c r="T135" i="6" s="1"/>
  <c r="V134" i="6"/>
  <c r="L230" i="6" l="1"/>
  <c r="K230" i="6"/>
  <c r="G230" i="6"/>
  <c r="H230" i="6"/>
  <c r="M230" i="6"/>
  <c r="I230" i="6"/>
  <c r="S229" i="6" s="1"/>
  <c r="J230" i="6"/>
  <c r="T229" i="6" s="1"/>
  <c r="I325" i="6"/>
  <c r="V323" i="6"/>
  <c r="U323" i="6"/>
  <c r="Q228" i="6"/>
  <c r="Q322" i="6"/>
  <c r="AG321" i="6"/>
  <c r="W322" i="6"/>
  <c r="AD322" i="6" s="1"/>
  <c r="AF276" i="6"/>
  <c r="M278" i="6"/>
  <c r="W277" i="6" s="1"/>
  <c r="AD277" i="6" s="1" a="1"/>
  <c r="AD277" i="6" s="1"/>
  <c r="AH275" i="6"/>
  <c r="AG276" i="6"/>
  <c r="Y180" i="6"/>
  <c r="H205" i="6"/>
  <c r="R204" i="6" s="1"/>
  <c r="I205" i="6"/>
  <c r="S204" i="6" s="1"/>
  <c r="J205" i="6"/>
  <c r="T204" i="6" s="1"/>
  <c r="K205" i="6"/>
  <c r="U204" i="6" s="1"/>
  <c r="AE202" i="6"/>
  <c r="Y158" i="6"/>
  <c r="Y226" i="6"/>
  <c r="AA202" i="6"/>
  <c r="L205" i="6"/>
  <c r="V204" i="6" s="1"/>
  <c r="Y202" i="6"/>
  <c r="AB202" i="6"/>
  <c r="AC202" i="6"/>
  <c r="O228" i="6"/>
  <c r="T203" i="6"/>
  <c r="O204" i="6"/>
  <c r="G205" i="6"/>
  <c r="Q204" i="6" s="1"/>
  <c r="O182" i="6"/>
  <c r="M205" i="6"/>
  <c r="O160" i="6"/>
  <c r="M37" i="6"/>
  <c r="M38" i="6" s="1"/>
  <c r="AC298" i="6"/>
  <c r="AB298" i="6"/>
  <c r="AH297" i="6"/>
  <c r="AA298" i="6"/>
  <c r="L300" i="6"/>
  <c r="V299" i="6" s="1"/>
  <c r="AE298" i="6"/>
  <c r="M300" i="6"/>
  <c r="W299" i="6" s="1"/>
  <c r="AG299" i="6" s="1"/>
  <c r="H300" i="6"/>
  <c r="R299" i="6" s="1"/>
  <c r="K300" i="6"/>
  <c r="U299" i="6" s="1"/>
  <c r="J300" i="6"/>
  <c r="T299" i="6" s="1"/>
  <c r="I300" i="6"/>
  <c r="S299" i="6" s="1"/>
  <c r="I257" i="6"/>
  <c r="S256" i="6" s="1"/>
  <c r="AC321" i="6"/>
  <c r="Q160" i="6"/>
  <c r="K162" i="6"/>
  <c r="U161" i="6" s="1"/>
  <c r="J162" i="6"/>
  <c r="T161" i="6" s="1"/>
  <c r="I162" i="6"/>
  <c r="S161" i="6" s="1"/>
  <c r="M162" i="6"/>
  <c r="L162" i="6"/>
  <c r="K257" i="6"/>
  <c r="U256" i="6" s="1"/>
  <c r="H257" i="6"/>
  <c r="R256" i="6" s="1"/>
  <c r="J257" i="6"/>
  <c r="T256" i="6" s="1"/>
  <c r="G300" i="6"/>
  <c r="Q299" i="6" s="1"/>
  <c r="AA321" i="6"/>
  <c r="AB321" i="6"/>
  <c r="Y321" i="6"/>
  <c r="Y253" i="6"/>
  <c r="AE321" i="6"/>
  <c r="Y297" i="6"/>
  <c r="AF321" i="6"/>
  <c r="Y275" i="6"/>
  <c r="G257" i="6"/>
  <c r="Q256" i="6" s="1"/>
  <c r="R322" i="6"/>
  <c r="AE255" i="6"/>
  <c r="L257" i="6"/>
  <c r="V256" i="6" s="1"/>
  <c r="T322" i="6"/>
  <c r="O323" i="6"/>
  <c r="O277" i="6"/>
  <c r="O255" i="6"/>
  <c r="O299" i="6"/>
  <c r="M257" i="6"/>
  <c r="W256" i="6" s="1"/>
  <c r="AD256" i="6" s="1"/>
  <c r="AD160" i="6"/>
  <c r="AC277" i="6"/>
  <c r="AB277" i="6"/>
  <c r="AE277" i="6"/>
  <c r="AA277" i="6"/>
  <c r="AC255" i="6"/>
  <c r="AB255" i="6"/>
  <c r="AA255" i="6"/>
  <c r="AE10" i="6"/>
  <c r="AB227" i="6"/>
  <c r="AA227" i="6"/>
  <c r="AC227" i="6"/>
  <c r="AE227" i="6"/>
  <c r="AE110" i="6"/>
  <c r="AE181" i="6"/>
  <c r="AB181" i="6"/>
  <c r="AA181" i="6"/>
  <c r="AC181" i="6"/>
  <c r="AC159" i="6"/>
  <c r="AA159" i="6"/>
  <c r="AG159" i="6"/>
  <c r="AE159" i="6"/>
  <c r="AE134" i="6"/>
  <c r="AC134" i="6"/>
  <c r="AB134" i="6"/>
  <c r="AA134" i="6"/>
  <c r="AC110" i="6"/>
  <c r="AB110" i="6"/>
  <c r="AA110" i="6"/>
  <c r="AE84" i="6"/>
  <c r="AC84" i="6"/>
  <c r="AB84" i="6"/>
  <c r="AA84" i="6"/>
  <c r="AC60" i="6"/>
  <c r="AB60" i="6"/>
  <c r="AA60" i="6"/>
  <c r="AE60" i="6"/>
  <c r="AE35" i="6"/>
  <c r="AA35" i="6"/>
  <c r="AC35" i="6"/>
  <c r="AB35" i="6"/>
  <c r="AC10" i="6"/>
  <c r="AA10" i="6"/>
  <c r="AB10" i="6"/>
  <c r="AG10" i="6"/>
  <c r="AF10" i="6"/>
  <c r="AG227" i="6"/>
  <c r="AG203" i="6"/>
  <c r="AG160" i="6"/>
  <c r="AG298" i="6"/>
  <c r="AF298" i="6"/>
  <c r="AG255" i="6"/>
  <c r="AF255" i="6"/>
  <c r="AF227" i="6"/>
  <c r="AF181" i="6"/>
  <c r="AH181" i="6" s="1"/>
  <c r="AF134" i="6"/>
  <c r="AF84" i="6"/>
  <c r="AF35" i="6"/>
  <c r="AF159" i="6"/>
  <c r="AG134" i="6"/>
  <c r="AG110" i="6"/>
  <c r="AF110" i="6"/>
  <c r="AG84" i="6"/>
  <c r="AF60" i="6"/>
  <c r="AG60" i="6"/>
  <c r="AG35" i="6"/>
  <c r="S228" i="6"/>
  <c r="S278" i="6"/>
  <c r="T278" i="6"/>
  <c r="R278" i="6"/>
  <c r="K280" i="6"/>
  <c r="U279" i="6" s="1"/>
  <c r="L280" i="6"/>
  <c r="V279" i="6" s="1"/>
  <c r="Q278" i="6"/>
  <c r="G280" i="6"/>
  <c r="J280" i="6"/>
  <c r="T279" i="6" s="1"/>
  <c r="H280" i="6"/>
  <c r="R279" i="6" s="1"/>
  <c r="I280" i="6"/>
  <c r="AH254" i="6"/>
  <c r="AH109" i="6"/>
  <c r="AH34" i="6"/>
  <c r="AH133" i="6"/>
  <c r="AH83" i="6"/>
  <c r="M184" i="6"/>
  <c r="W228" i="6"/>
  <c r="AD228" i="6" s="1"/>
  <c r="AH9" i="6"/>
  <c r="AH158" i="6"/>
  <c r="AH59" i="6"/>
  <c r="AH202" i="6"/>
  <c r="AH226" i="6"/>
  <c r="AH180" i="6"/>
  <c r="R11" i="6"/>
  <c r="AC11" i="6" s="1"/>
  <c r="R61" i="6"/>
  <c r="H186" i="6"/>
  <c r="J186" i="6"/>
  <c r="G186" i="6"/>
  <c r="I186" i="6"/>
  <c r="R228" i="6"/>
  <c r="W11" i="6"/>
  <c r="AD11" i="6" s="1"/>
  <c r="U182" i="6"/>
  <c r="V228" i="6"/>
  <c r="G162" i="6"/>
  <c r="S182" i="6"/>
  <c r="K184" i="6"/>
  <c r="L184" i="6"/>
  <c r="V183" i="6" s="1"/>
  <c r="R160" i="6"/>
  <c r="Q182" i="6"/>
  <c r="V182" i="6"/>
  <c r="W85" i="6"/>
  <c r="AD85" i="6" s="1"/>
  <c r="Y60" i="6"/>
  <c r="Y84" i="6"/>
  <c r="T85" i="6"/>
  <c r="T36" i="6"/>
  <c r="G63" i="6"/>
  <c r="Q62" i="6" s="1"/>
  <c r="H63" i="6"/>
  <c r="O62" i="6"/>
  <c r="I63" i="6"/>
  <c r="S62" i="6" s="1"/>
  <c r="M63" i="6"/>
  <c r="K63" i="6"/>
  <c r="U62" i="6" s="1"/>
  <c r="J63" i="6"/>
  <c r="T62" i="6" s="1"/>
  <c r="O86" i="6"/>
  <c r="V61" i="6"/>
  <c r="Y34" i="6"/>
  <c r="Y10" i="6"/>
  <c r="G13" i="6"/>
  <c r="Q12" i="6" s="1"/>
  <c r="I13" i="6"/>
  <c r="J13" i="6"/>
  <c r="T12" i="6" s="1"/>
  <c r="K13" i="6"/>
  <c r="U12" i="6" s="1"/>
  <c r="M13" i="6"/>
  <c r="H13" i="6"/>
  <c r="O12" i="6"/>
  <c r="O36" i="6"/>
  <c r="L38" i="6"/>
  <c r="K38" i="6"/>
  <c r="U37" i="6" s="1"/>
  <c r="R161" i="6"/>
  <c r="R183" i="6"/>
  <c r="S183" i="6"/>
  <c r="T183" i="6"/>
  <c r="G38" i="6"/>
  <c r="Q37" i="6" s="1"/>
  <c r="H38" i="6"/>
  <c r="I38" i="6"/>
  <c r="J38" i="6"/>
  <c r="W61" i="6"/>
  <c r="AD61" i="6" s="1"/>
  <c r="U11" i="6"/>
  <c r="S36" i="6"/>
  <c r="R36" i="6"/>
  <c r="Q85" i="6"/>
  <c r="J87" i="6"/>
  <c r="T86" i="6" s="1"/>
  <c r="I87" i="6"/>
  <c r="G87" i="6"/>
  <c r="H87" i="6"/>
  <c r="M87" i="6"/>
  <c r="R182" i="6"/>
  <c r="U61" i="6"/>
  <c r="Q61" i="6"/>
  <c r="L63" i="6"/>
  <c r="K87" i="6"/>
  <c r="U86" i="6" s="1"/>
  <c r="W182" i="6"/>
  <c r="AD182" i="6" s="1"/>
  <c r="L13" i="6"/>
  <c r="V160" i="6"/>
  <c r="L87" i="6"/>
  <c r="S85" i="6"/>
  <c r="Q135" i="6"/>
  <c r="Y134" i="6"/>
  <c r="Y110" i="6"/>
  <c r="Q111" i="6"/>
  <c r="O136" i="6"/>
  <c r="O112" i="6"/>
  <c r="W135" i="6"/>
  <c r="AD135" i="6" s="1" a="1"/>
  <c r="AD135" i="6" s="1"/>
  <c r="W111" i="6"/>
  <c r="AD111" i="6" s="1" a="1"/>
  <c r="AD111" i="6" s="1"/>
  <c r="V135" i="6"/>
  <c r="L113" i="6"/>
  <c r="R111" i="6"/>
  <c r="V111" i="6"/>
  <c r="G113" i="6"/>
  <c r="H113" i="6"/>
  <c r="K113" i="6"/>
  <c r="U112" i="6" s="1"/>
  <c r="I113" i="6"/>
  <c r="S112" i="6" s="1"/>
  <c r="M113" i="6"/>
  <c r="J113" i="6"/>
  <c r="T112" i="6" s="1"/>
  <c r="R135" i="6"/>
  <c r="L137" i="6"/>
  <c r="K137" i="6"/>
  <c r="U136" i="6" s="1"/>
  <c r="G137" i="6"/>
  <c r="J137" i="6"/>
  <c r="T136" i="6" s="1"/>
  <c r="M137" i="6"/>
  <c r="I137" i="6"/>
  <c r="S136" i="6" s="1"/>
  <c r="H137" i="6"/>
  <c r="K231" i="6" l="1"/>
  <c r="J325" i="6"/>
  <c r="H325" i="6"/>
  <c r="M325" i="6"/>
  <c r="G325" i="6"/>
  <c r="G326" i="6" s="1"/>
  <c r="L325" i="6"/>
  <c r="V324" i="6" s="1"/>
  <c r="K325" i="6"/>
  <c r="U324" i="6" s="1"/>
  <c r="I231" i="6"/>
  <c r="S230" i="6" s="1"/>
  <c r="J231" i="6"/>
  <c r="G231" i="6"/>
  <c r="H231" i="6"/>
  <c r="M231" i="6"/>
  <c r="Q229" i="6"/>
  <c r="L231" i="6"/>
  <c r="V230" i="6" s="1"/>
  <c r="AA322" i="6"/>
  <c r="R229" i="6"/>
  <c r="S324" i="6"/>
  <c r="R323" i="6"/>
  <c r="Y203" i="6"/>
  <c r="AH321" i="6"/>
  <c r="AG322" i="6"/>
  <c r="AH276" i="6"/>
  <c r="W36" i="6"/>
  <c r="AD36" i="6" s="1" a="1"/>
  <c r="AD36" i="6" s="1"/>
  <c r="M279" i="6"/>
  <c r="W278" i="6" s="1"/>
  <c r="AD278" i="6" s="1"/>
  <c r="AF277" i="6"/>
  <c r="AG277" i="6"/>
  <c r="L206" i="6"/>
  <c r="V205" i="6" s="1"/>
  <c r="AC203" i="6"/>
  <c r="Y227" i="6"/>
  <c r="AB203" i="6"/>
  <c r="AA203" i="6"/>
  <c r="AF203" i="6"/>
  <c r="AH203" i="6" s="1"/>
  <c r="AE203" i="6"/>
  <c r="Y159" i="6"/>
  <c r="Y181" i="6"/>
  <c r="I206" i="6"/>
  <c r="S205" i="6" s="1"/>
  <c r="J206" i="6"/>
  <c r="T205" i="6" s="1"/>
  <c r="O161" i="6"/>
  <c r="K206" i="6"/>
  <c r="U205" i="6" s="1"/>
  <c r="H206" i="6"/>
  <c r="R205" i="6" s="1"/>
  <c r="G206" i="6"/>
  <c r="Q205" i="6" s="1"/>
  <c r="W204" i="6"/>
  <c r="AD204" i="6" s="1"/>
  <c r="O205" i="6"/>
  <c r="O229" i="6"/>
  <c r="O183" i="6"/>
  <c r="M206" i="6"/>
  <c r="W205" i="6" s="1"/>
  <c r="AD299" i="6" a="1"/>
  <c r="AD299" i="6" s="1"/>
  <c r="L301" i="6"/>
  <c r="V300" i="6" s="1"/>
  <c r="Q161" i="6"/>
  <c r="AE161" i="6" s="1"/>
  <c r="G163" i="6"/>
  <c r="W323" i="6"/>
  <c r="AD323" i="6" s="1" a="1"/>
  <c r="AD323" i="6" s="1"/>
  <c r="L163" i="6"/>
  <c r="L258" i="6"/>
  <c r="V257" i="6" s="1"/>
  <c r="M301" i="6"/>
  <c r="W300" i="6" s="1"/>
  <c r="AD300" i="6" s="1"/>
  <c r="J301" i="6"/>
  <c r="T300" i="6" s="1"/>
  <c r="H301" i="6"/>
  <c r="R300" i="6" s="1"/>
  <c r="I301" i="6"/>
  <c r="S300" i="6" s="1"/>
  <c r="K301" i="6"/>
  <c r="U300" i="6" s="1"/>
  <c r="G258" i="6"/>
  <c r="Q257" i="6" s="1"/>
  <c r="K258" i="6"/>
  <c r="U257" i="6" s="1"/>
  <c r="I258" i="6"/>
  <c r="S257" i="6" s="1"/>
  <c r="H258" i="6"/>
  <c r="R257" i="6" s="1"/>
  <c r="J258" i="6"/>
  <c r="T257" i="6" s="1"/>
  <c r="AB322" i="6"/>
  <c r="T323" i="6"/>
  <c r="S323" i="6"/>
  <c r="G301" i="6"/>
  <c r="O278" i="6"/>
  <c r="AG256" i="6"/>
  <c r="M258" i="6"/>
  <c r="W257" i="6" s="1"/>
  <c r="AD257" i="6" s="1"/>
  <c r="AF322" i="6"/>
  <c r="AC322" i="6"/>
  <c r="Y276" i="6"/>
  <c r="O324" i="6"/>
  <c r="AE322" i="6"/>
  <c r="O256" i="6"/>
  <c r="Y298" i="6"/>
  <c r="Q323" i="6"/>
  <c r="Y254" i="6"/>
  <c r="Y322" i="6"/>
  <c r="O300" i="6"/>
  <c r="AC85" i="6"/>
  <c r="AE278" i="6"/>
  <c r="AB299" i="6"/>
  <c r="AA299" i="6"/>
  <c r="AC299" i="6"/>
  <c r="AE299" i="6"/>
  <c r="AE256" i="6"/>
  <c r="AB278" i="6"/>
  <c r="AC278" i="6"/>
  <c r="AA278" i="6"/>
  <c r="AC256" i="6"/>
  <c r="AB256" i="6"/>
  <c r="AA256" i="6"/>
  <c r="AC228" i="6"/>
  <c r="AB228" i="6"/>
  <c r="AA228" i="6"/>
  <c r="AE228" i="6"/>
  <c r="AC204" i="6"/>
  <c r="AA204" i="6"/>
  <c r="AB204" i="6"/>
  <c r="AE204" i="6"/>
  <c r="AC182" i="6"/>
  <c r="AA182" i="6"/>
  <c r="AB182" i="6"/>
  <c r="AB183" i="6"/>
  <c r="AC183" i="6"/>
  <c r="AA183" i="6"/>
  <c r="AE182" i="6"/>
  <c r="AC160" i="6"/>
  <c r="AB160" i="6"/>
  <c r="AA160" i="6"/>
  <c r="AE160" i="6"/>
  <c r="AE135" i="6"/>
  <c r="AE111" i="6"/>
  <c r="AC135" i="6"/>
  <c r="AB135" i="6"/>
  <c r="AA135" i="6"/>
  <c r="AB111" i="6"/>
  <c r="AA111" i="6"/>
  <c r="AC111" i="6"/>
  <c r="AA85" i="6"/>
  <c r="AE85" i="6"/>
  <c r="AB85" i="6"/>
  <c r="AE36" i="6"/>
  <c r="AE61" i="6"/>
  <c r="AA61" i="6"/>
  <c r="AC61" i="6"/>
  <c r="AB61" i="6"/>
  <c r="AA36" i="6"/>
  <c r="AC36" i="6"/>
  <c r="AB36" i="6"/>
  <c r="AE11" i="6"/>
  <c r="AG11" i="6"/>
  <c r="AA11" i="6"/>
  <c r="AB11" i="6"/>
  <c r="AG228" i="6"/>
  <c r="AG182" i="6"/>
  <c r="AF299" i="6"/>
  <c r="AH299" i="6" s="1"/>
  <c r="AF228" i="6"/>
  <c r="AF256" i="6"/>
  <c r="AF182" i="6"/>
  <c r="AF135" i="6"/>
  <c r="AF85" i="6"/>
  <c r="AF160" i="6"/>
  <c r="AG135" i="6"/>
  <c r="AG111" i="6"/>
  <c r="AF111" i="6"/>
  <c r="AG85" i="6"/>
  <c r="AF61" i="6"/>
  <c r="AG61" i="6"/>
  <c r="AF11" i="6"/>
  <c r="AH255" i="6"/>
  <c r="L281" i="6"/>
  <c r="V280" i="6" s="1"/>
  <c r="K281" i="6"/>
  <c r="S279" i="6"/>
  <c r="AC279" i="6" s="1"/>
  <c r="Q279" i="6"/>
  <c r="H281" i="6"/>
  <c r="J281" i="6"/>
  <c r="G281" i="6"/>
  <c r="Q280" i="6" s="1"/>
  <c r="I281" i="6"/>
  <c r="S280" i="6" s="1"/>
  <c r="AH84" i="6"/>
  <c r="AH60" i="6"/>
  <c r="AH35" i="6"/>
  <c r="AH227" i="6"/>
  <c r="AH298" i="6"/>
  <c r="AH134" i="6"/>
  <c r="AH159" i="6"/>
  <c r="AH10" i="6"/>
  <c r="AH110" i="6"/>
  <c r="W37" i="6"/>
  <c r="W229" i="6"/>
  <c r="AD229" i="6" s="1" a="1"/>
  <c r="AD229" i="6" s="1"/>
  <c r="Y11" i="6"/>
  <c r="G187" i="6"/>
  <c r="I187" i="6"/>
  <c r="J187" i="6"/>
  <c r="H187" i="6"/>
  <c r="R86" i="6"/>
  <c r="R12" i="6"/>
  <c r="U183" i="6"/>
  <c r="V229" i="6"/>
  <c r="U229" i="6"/>
  <c r="R37" i="6"/>
  <c r="J163" i="6"/>
  <c r="T162" i="6" s="1"/>
  <c r="K163" i="6"/>
  <c r="U162" i="6" s="1"/>
  <c r="I163" i="6"/>
  <c r="S162" i="6" s="1"/>
  <c r="H163" i="6"/>
  <c r="L185" i="6"/>
  <c r="K185" i="6"/>
  <c r="M185" i="6"/>
  <c r="M163" i="6"/>
  <c r="W183" i="6"/>
  <c r="AD183" i="6" s="1" a="1"/>
  <c r="AD183" i="6" s="1"/>
  <c r="Y35" i="6"/>
  <c r="W12" i="6"/>
  <c r="AD12" i="6" s="1" a="1"/>
  <c r="AD12" i="6" s="1"/>
  <c r="W161" i="6"/>
  <c r="AD161" i="6" s="1" a="1"/>
  <c r="AD161" i="6" s="1"/>
  <c r="V161" i="6"/>
  <c r="AC161" i="6" s="1"/>
  <c r="L64" i="6"/>
  <c r="V63" i="6" s="1"/>
  <c r="K88" i="6"/>
  <c r="L88" i="6"/>
  <c r="H14" i="6"/>
  <c r="K14" i="6"/>
  <c r="M14" i="6"/>
  <c r="J14" i="6"/>
  <c r="I14" i="6"/>
  <c r="O37" i="6"/>
  <c r="O13" i="6"/>
  <c r="H64" i="6"/>
  <c r="M64" i="6"/>
  <c r="I64" i="6"/>
  <c r="S63" i="6" s="1"/>
  <c r="O87" i="6"/>
  <c r="K64" i="6"/>
  <c r="U63" i="6" s="1"/>
  <c r="O63" i="6"/>
  <c r="J64" i="6"/>
  <c r="G64" i="6"/>
  <c r="Q86" i="6"/>
  <c r="G88" i="6"/>
  <c r="H88" i="6"/>
  <c r="J88" i="6"/>
  <c r="T87" i="6" s="1"/>
  <c r="I88" i="6"/>
  <c r="S87" i="6" s="1"/>
  <c r="M88" i="6"/>
  <c r="V12" i="6"/>
  <c r="Y85" i="6"/>
  <c r="Y61" i="6"/>
  <c r="S12" i="6"/>
  <c r="K39" i="6"/>
  <c r="L39" i="6"/>
  <c r="G14" i="6"/>
  <c r="L14" i="6"/>
  <c r="V62" i="6"/>
  <c r="W62" i="6"/>
  <c r="AD62" i="6" s="1" a="1"/>
  <c r="AD62" i="6" s="1"/>
  <c r="W86" i="6"/>
  <c r="AD86" i="6" s="1" a="1"/>
  <c r="AD86" i="6" s="1"/>
  <c r="R62" i="6"/>
  <c r="M39" i="6"/>
  <c r="V37" i="6"/>
  <c r="S86" i="6"/>
  <c r="G39" i="6"/>
  <c r="Q38" i="6" s="1"/>
  <c r="J39" i="6"/>
  <c r="H39" i="6"/>
  <c r="I39" i="6"/>
  <c r="V86" i="6"/>
  <c r="Q183" i="6"/>
  <c r="R184" i="6"/>
  <c r="T184" i="6"/>
  <c r="S37" i="6"/>
  <c r="T37" i="6"/>
  <c r="Q136" i="6"/>
  <c r="Y135" i="6"/>
  <c r="Y111" i="6"/>
  <c r="O137" i="6"/>
  <c r="O113" i="6"/>
  <c r="W112" i="6"/>
  <c r="AD112" i="6" s="1"/>
  <c r="W136" i="6"/>
  <c r="AD136" i="6" s="1"/>
  <c r="R136" i="6"/>
  <c r="K138" i="6"/>
  <c r="L138" i="6"/>
  <c r="V136" i="6"/>
  <c r="R112" i="6"/>
  <c r="L114" i="6"/>
  <c r="J138" i="6"/>
  <c r="M138" i="6"/>
  <c r="I138" i="6"/>
  <c r="S137" i="6" s="1"/>
  <c r="G138" i="6"/>
  <c r="H138" i="6"/>
  <c r="I114" i="6"/>
  <c r="S113" i="6" s="1"/>
  <c r="K114" i="6"/>
  <c r="U113" i="6" s="1"/>
  <c r="J114" i="6"/>
  <c r="T113" i="6" s="1"/>
  <c r="M114" i="6"/>
  <c r="G114" i="6"/>
  <c r="Q112" i="6"/>
  <c r="H114" i="6"/>
  <c r="V112" i="6"/>
  <c r="J326" i="6" l="1"/>
  <c r="I326" i="6"/>
  <c r="S325" i="6" s="1"/>
  <c r="M326" i="6"/>
  <c r="H326" i="6"/>
  <c r="L326" i="6"/>
  <c r="V325" i="6" s="1"/>
  <c r="K326" i="6"/>
  <c r="U325" i="6" s="1"/>
  <c r="K232" i="6"/>
  <c r="L232" i="6"/>
  <c r="V231" i="6" s="1"/>
  <c r="M232" i="6"/>
  <c r="J232" i="6"/>
  <c r="T231" i="6" s="1"/>
  <c r="I232" i="6"/>
  <c r="H232" i="6"/>
  <c r="G232" i="6"/>
  <c r="AE229" i="6"/>
  <c r="AB229" i="6"/>
  <c r="W324" i="6"/>
  <c r="AD324" i="6" s="1"/>
  <c r="Q324" i="6"/>
  <c r="R324" i="6"/>
  <c r="AH322" i="6"/>
  <c r="AG278" i="6"/>
  <c r="AD37" i="6"/>
  <c r="AG36" i="6"/>
  <c r="AF36" i="6"/>
  <c r="AH277" i="6"/>
  <c r="M280" i="6"/>
  <c r="W279" i="6" s="1"/>
  <c r="AD279" i="6" s="1"/>
  <c r="AF278" i="6"/>
  <c r="L207" i="6"/>
  <c r="V206" i="6" s="1"/>
  <c r="H207" i="6"/>
  <c r="R206" i="6" s="1"/>
  <c r="O184" i="6"/>
  <c r="Y182" i="6"/>
  <c r="Y228" i="6"/>
  <c r="Y160" i="6"/>
  <c r="J207" i="6"/>
  <c r="T206" i="6" s="1"/>
  <c r="AF204" i="6"/>
  <c r="AG204" i="6"/>
  <c r="AD205" i="6" a="1"/>
  <c r="AD205" i="6" s="1"/>
  <c r="K207" i="6"/>
  <c r="O162" i="6"/>
  <c r="Y204" i="6"/>
  <c r="M207" i="6"/>
  <c r="W206" i="6" s="1"/>
  <c r="AD206" i="6" s="1"/>
  <c r="G207" i="6"/>
  <c r="Q206" i="6" s="1"/>
  <c r="O206" i="6"/>
  <c r="O230" i="6"/>
  <c r="I207" i="6"/>
  <c r="S206" i="6" s="1"/>
  <c r="Q230" i="6"/>
  <c r="R230" i="6"/>
  <c r="H259" i="6"/>
  <c r="R258" i="6" s="1"/>
  <c r="AG323" i="6"/>
  <c r="T324" i="6"/>
  <c r="AG300" i="6"/>
  <c r="J259" i="6"/>
  <c r="T258" i="6" s="1"/>
  <c r="I259" i="6"/>
  <c r="S258" i="6" s="1"/>
  <c r="AF300" i="6"/>
  <c r="AB300" i="6"/>
  <c r="AC300" i="6"/>
  <c r="K259" i="6"/>
  <c r="U258" i="6" s="1"/>
  <c r="AA300" i="6"/>
  <c r="L302" i="6"/>
  <c r="V301" i="6" s="1"/>
  <c r="G259" i="6"/>
  <c r="Q258" i="6" s="1"/>
  <c r="L259" i="6"/>
  <c r="V258" i="6" s="1"/>
  <c r="AA323" i="6"/>
  <c r="AF323" i="6"/>
  <c r="G302" i="6"/>
  <c r="Q301" i="6" s="1"/>
  <c r="H302" i="6"/>
  <c r="R301" i="6" s="1"/>
  <c r="Q300" i="6"/>
  <c r="AE300" i="6" s="1"/>
  <c r="AC323" i="6"/>
  <c r="Y299" i="6"/>
  <c r="AB323" i="6"/>
  <c r="K302" i="6"/>
  <c r="U301" i="6" s="1"/>
  <c r="J302" i="6"/>
  <c r="I302" i="6"/>
  <c r="S301" i="6" s="1"/>
  <c r="M302" i="6"/>
  <c r="W301" i="6" s="1"/>
  <c r="AD301" i="6" s="1"/>
  <c r="AE323" i="6"/>
  <c r="M259" i="6"/>
  <c r="W258" i="6" s="1"/>
  <c r="AD258" i="6" s="1"/>
  <c r="AG257" i="6"/>
  <c r="O325" i="6"/>
  <c r="O301" i="6"/>
  <c r="O279" i="6"/>
  <c r="O257" i="6"/>
  <c r="Y255" i="6"/>
  <c r="Y277" i="6"/>
  <c r="Y323" i="6"/>
  <c r="AE279" i="6"/>
  <c r="AA279" i="6"/>
  <c r="AB279" i="6"/>
  <c r="AA257" i="6"/>
  <c r="AC257" i="6"/>
  <c r="AB257" i="6"/>
  <c r="AE257" i="6"/>
  <c r="AE183" i="6"/>
  <c r="AA229" i="6"/>
  <c r="AC229" i="6"/>
  <c r="AC205" i="6"/>
  <c r="AA205" i="6"/>
  <c r="AB205" i="6"/>
  <c r="AE205" i="6"/>
  <c r="AA161" i="6"/>
  <c r="AB161" i="6"/>
  <c r="AG161" i="6"/>
  <c r="AE112" i="6"/>
  <c r="AE136" i="6"/>
  <c r="AC136" i="6"/>
  <c r="AB136" i="6"/>
  <c r="AA136" i="6"/>
  <c r="AC112" i="6"/>
  <c r="AB112" i="6"/>
  <c r="AA112" i="6"/>
  <c r="AC86" i="6"/>
  <c r="AB86" i="6"/>
  <c r="AA86" i="6"/>
  <c r="AE86" i="6"/>
  <c r="AB62" i="6"/>
  <c r="AA62" i="6"/>
  <c r="AC62" i="6"/>
  <c r="AE62" i="6"/>
  <c r="AC37" i="6"/>
  <c r="AB37" i="6"/>
  <c r="AA37" i="6"/>
  <c r="AE37" i="6"/>
  <c r="AG12" i="6"/>
  <c r="AC12" i="6"/>
  <c r="AB12" i="6"/>
  <c r="AA12" i="6"/>
  <c r="AE12" i="6"/>
  <c r="AF229" i="6"/>
  <c r="AG229" i="6"/>
  <c r="AG183" i="6"/>
  <c r="AG205" i="6"/>
  <c r="AF257" i="6"/>
  <c r="AF205" i="6"/>
  <c r="AF136" i="6"/>
  <c r="AF183" i="6"/>
  <c r="AF86" i="6"/>
  <c r="AF37" i="6"/>
  <c r="AF161" i="6"/>
  <c r="AH160" i="6"/>
  <c r="AG136" i="6"/>
  <c r="AF112" i="6"/>
  <c r="AG112" i="6"/>
  <c r="AG86" i="6"/>
  <c r="AF62" i="6"/>
  <c r="AG62" i="6"/>
  <c r="AG37" i="6"/>
  <c r="AF12" i="6"/>
  <c r="H282" i="6"/>
  <c r="J282" i="6"/>
  <c r="I282" i="6"/>
  <c r="S281" i="6" s="1"/>
  <c r="G282" i="6"/>
  <c r="T280" i="6"/>
  <c r="AH256" i="6"/>
  <c r="K282" i="6"/>
  <c r="U281" i="6" s="1"/>
  <c r="L282" i="6"/>
  <c r="R280" i="6"/>
  <c r="U280" i="6"/>
  <c r="AH85" i="6"/>
  <c r="AH11" i="6"/>
  <c r="AH61" i="6"/>
  <c r="AH228" i="6"/>
  <c r="AH135" i="6"/>
  <c r="AH182" i="6"/>
  <c r="M186" i="6"/>
  <c r="W87" i="6"/>
  <c r="AD87" i="6" s="1"/>
  <c r="W38" i="6"/>
  <c r="AD38" i="6" s="1"/>
  <c r="AH111" i="6"/>
  <c r="V184" i="6"/>
  <c r="R38" i="6"/>
  <c r="G188" i="6"/>
  <c r="H188" i="6"/>
  <c r="J188" i="6"/>
  <c r="I188" i="6"/>
  <c r="U230" i="6"/>
  <c r="R13" i="6"/>
  <c r="W230" i="6"/>
  <c r="AD230" i="6" s="1"/>
  <c r="T230" i="6"/>
  <c r="Y229" i="6"/>
  <c r="Y161" i="6"/>
  <c r="K164" i="6"/>
  <c r="U163" i="6" s="1"/>
  <c r="Y183" i="6"/>
  <c r="Y205" i="6"/>
  <c r="S184" i="6"/>
  <c r="L186" i="6"/>
  <c r="V185" i="6" s="1"/>
  <c r="K186" i="6"/>
  <c r="U185" i="6" s="1"/>
  <c r="G164" i="6"/>
  <c r="M164" i="6"/>
  <c r="L164" i="6"/>
  <c r="J164" i="6"/>
  <c r="T163" i="6" s="1"/>
  <c r="I164" i="6"/>
  <c r="S163" i="6" s="1"/>
  <c r="H164" i="6"/>
  <c r="Q162" i="6"/>
  <c r="V87" i="6"/>
  <c r="Y12" i="6"/>
  <c r="U184" i="6"/>
  <c r="Y86" i="6"/>
  <c r="W184" i="6"/>
  <c r="AD184" i="6" s="1"/>
  <c r="K89" i="6"/>
  <c r="U88" i="6" s="1"/>
  <c r="L89" i="6"/>
  <c r="T185" i="6"/>
  <c r="U13" i="6"/>
  <c r="I15" i="6"/>
  <c r="S14" i="6" s="1"/>
  <c r="H15" i="6"/>
  <c r="O38" i="6"/>
  <c r="O14" i="6"/>
  <c r="K15" i="6"/>
  <c r="M15" i="6"/>
  <c r="J15" i="6"/>
  <c r="T14" i="6" s="1"/>
  <c r="Q87" i="6"/>
  <c r="I89" i="6"/>
  <c r="H89" i="6"/>
  <c r="G89" i="6"/>
  <c r="J89" i="6"/>
  <c r="T88" i="6" s="1"/>
  <c r="M89" i="6"/>
  <c r="L15" i="6"/>
  <c r="W162" i="6"/>
  <c r="AD162" i="6" s="1"/>
  <c r="Q13" i="6"/>
  <c r="U87" i="6"/>
  <c r="R162" i="6"/>
  <c r="V162" i="6"/>
  <c r="K40" i="6"/>
  <c r="L40" i="6"/>
  <c r="V39" i="6" s="1"/>
  <c r="M40" i="6"/>
  <c r="Y36" i="6"/>
  <c r="L65" i="6"/>
  <c r="T63" i="6"/>
  <c r="Y62" i="6"/>
  <c r="V13" i="6"/>
  <c r="G15" i="6"/>
  <c r="T38" i="6"/>
  <c r="U38" i="6"/>
  <c r="G40" i="6"/>
  <c r="J40" i="6"/>
  <c r="I40" i="6"/>
  <c r="H40" i="6"/>
  <c r="S38" i="6"/>
  <c r="W63" i="6"/>
  <c r="AD63" i="6" s="1"/>
  <c r="T13" i="6"/>
  <c r="R87" i="6"/>
  <c r="S13" i="6"/>
  <c r="G65" i="6"/>
  <c r="Q64" i="6" s="1"/>
  <c r="I65" i="6"/>
  <c r="S64" i="6" s="1"/>
  <c r="O64" i="6"/>
  <c r="H65" i="6"/>
  <c r="M65" i="6"/>
  <c r="J65" i="6"/>
  <c r="T64" i="6" s="1"/>
  <c r="K65" i="6"/>
  <c r="O88" i="6"/>
  <c r="Q184" i="6"/>
  <c r="Q63" i="6"/>
  <c r="W13" i="6"/>
  <c r="AD13" i="6" s="1"/>
  <c r="R63" i="6"/>
  <c r="V38" i="6"/>
  <c r="R137" i="6"/>
  <c r="Y136" i="6"/>
  <c r="Y112" i="6"/>
  <c r="O138" i="6"/>
  <c r="O114" i="6"/>
  <c r="W137" i="6"/>
  <c r="AD137" i="6" s="1"/>
  <c r="W113" i="6"/>
  <c r="AD113" i="6" s="1"/>
  <c r="L139" i="6"/>
  <c r="K139" i="6"/>
  <c r="U138" i="6" s="1"/>
  <c r="Q137" i="6"/>
  <c r="G139" i="6"/>
  <c r="M139" i="6"/>
  <c r="H139" i="6"/>
  <c r="J139" i="6"/>
  <c r="T138" i="6" s="1"/>
  <c r="I139" i="6"/>
  <c r="S138" i="6" s="1"/>
  <c r="V137" i="6"/>
  <c r="Q113" i="6"/>
  <c r="G115" i="6"/>
  <c r="H115" i="6"/>
  <c r="K115" i="6"/>
  <c r="U114" i="6" s="1"/>
  <c r="I115" i="6"/>
  <c r="S114" i="6" s="1"/>
  <c r="M115" i="6"/>
  <c r="J115" i="6"/>
  <c r="T114" i="6" s="1"/>
  <c r="T137" i="6"/>
  <c r="U137" i="6"/>
  <c r="R113" i="6"/>
  <c r="L115" i="6"/>
  <c r="V113" i="6"/>
  <c r="M327" i="6" l="1"/>
  <c r="W326" i="6" s="1"/>
  <c r="J327" i="6"/>
  <c r="T326" i="6" s="1"/>
  <c r="I327" i="6"/>
  <c r="H327" i="6"/>
  <c r="G327" i="6"/>
  <c r="L327" i="6"/>
  <c r="V326" i="6" s="1"/>
  <c r="K327" i="6"/>
  <c r="U326" i="6" s="1"/>
  <c r="G233" i="6"/>
  <c r="H233" i="6"/>
  <c r="I233" i="6"/>
  <c r="S232" i="6" s="1"/>
  <c r="M233" i="6"/>
  <c r="J233" i="6"/>
  <c r="T232" i="6" s="1"/>
  <c r="L233" i="6"/>
  <c r="V232" i="6" s="1"/>
  <c r="K233" i="6"/>
  <c r="AG324" i="6"/>
  <c r="AC324" i="6"/>
  <c r="R325" i="6"/>
  <c r="AH278" i="6"/>
  <c r="AH36" i="6"/>
  <c r="AG279" i="6"/>
  <c r="M281" i="6"/>
  <c r="W280" i="6" s="1"/>
  <c r="AD280" i="6" s="1"/>
  <c r="AF279" i="6"/>
  <c r="J208" i="6"/>
  <c r="T207" i="6" s="1"/>
  <c r="H208" i="6"/>
  <c r="R207" i="6" s="1"/>
  <c r="I208" i="6"/>
  <c r="S207" i="6" s="1"/>
  <c r="K208" i="6"/>
  <c r="U207" i="6" s="1"/>
  <c r="AH204" i="6"/>
  <c r="L208" i="6"/>
  <c r="V207" i="6" s="1"/>
  <c r="U206" i="6"/>
  <c r="O163" i="6"/>
  <c r="O185" i="6"/>
  <c r="O207" i="6"/>
  <c r="M208" i="6"/>
  <c r="W207" i="6" s="1"/>
  <c r="AD207" i="6" s="1"/>
  <c r="O231" i="6"/>
  <c r="G208" i="6"/>
  <c r="Q207" i="6" s="1"/>
  <c r="AC230" i="6"/>
  <c r="AF324" i="6"/>
  <c r="AB324" i="6"/>
  <c r="AE324" i="6"/>
  <c r="AA324" i="6"/>
  <c r="AH323" i="6"/>
  <c r="AH257" i="6"/>
  <c r="T325" i="6"/>
  <c r="Q325" i="6"/>
  <c r="AG258" i="6"/>
  <c r="K260" i="6"/>
  <c r="U259" i="6" s="1"/>
  <c r="K303" i="6"/>
  <c r="U302" i="6" s="1"/>
  <c r="J303" i="6"/>
  <c r="T302" i="6" s="1"/>
  <c r="H303" i="6"/>
  <c r="R302" i="6" s="1"/>
  <c r="AH300" i="6"/>
  <c r="L260" i="6"/>
  <c r="V259" i="6" s="1"/>
  <c r="M260" i="6"/>
  <c r="W259" i="6" s="1"/>
  <c r="AD259" i="6" s="1"/>
  <c r="J260" i="6"/>
  <c r="T259" i="6" s="1"/>
  <c r="H260" i="6"/>
  <c r="R259" i="6" s="1"/>
  <c r="I260" i="6"/>
  <c r="S259" i="6" s="1"/>
  <c r="G260" i="6"/>
  <c r="Q259" i="6" s="1"/>
  <c r="I303" i="6"/>
  <c r="Y300" i="6"/>
  <c r="Y324" i="6"/>
  <c r="Y256" i="6"/>
  <c r="Y278" i="6"/>
  <c r="M303" i="6"/>
  <c r="W302" i="6" s="1"/>
  <c r="AD302" i="6" s="1"/>
  <c r="L303" i="6"/>
  <c r="V302" i="6" s="1"/>
  <c r="T301" i="6"/>
  <c r="AC301" i="6" s="1"/>
  <c r="G303" i="6"/>
  <c r="I304" i="6" s="1"/>
  <c r="O258" i="6"/>
  <c r="O326" i="6"/>
  <c r="O280" i="6"/>
  <c r="W325" i="6"/>
  <c r="AD325" i="6" s="1"/>
  <c r="O302" i="6"/>
  <c r="AC280" i="6"/>
  <c r="AB280" i="6"/>
  <c r="AA280" i="6"/>
  <c r="AE280" i="6"/>
  <c r="AC184" i="6"/>
  <c r="AB258" i="6"/>
  <c r="AA258" i="6"/>
  <c r="AC258" i="6"/>
  <c r="AE258" i="6"/>
  <c r="AE230" i="6"/>
  <c r="AA230" i="6"/>
  <c r="AB230" i="6"/>
  <c r="AE184" i="6"/>
  <c r="AC206" i="6"/>
  <c r="AB206" i="6"/>
  <c r="AA206" i="6"/>
  <c r="AG206" i="6"/>
  <c r="AA184" i="6"/>
  <c r="AB184" i="6"/>
  <c r="AC162" i="6"/>
  <c r="AB162" i="6"/>
  <c r="AA162" i="6"/>
  <c r="AG162" i="6"/>
  <c r="AE162" i="6"/>
  <c r="AE137" i="6"/>
  <c r="AE113" i="6"/>
  <c r="AC137" i="6"/>
  <c r="AB137" i="6"/>
  <c r="AA137" i="6"/>
  <c r="AC113" i="6"/>
  <c r="AB113" i="6"/>
  <c r="AA113" i="6"/>
  <c r="AE63" i="6"/>
  <c r="AE87" i="6"/>
  <c r="AA87" i="6"/>
  <c r="AC87" i="6"/>
  <c r="AB87" i="6"/>
  <c r="AC63" i="6"/>
  <c r="AB63" i="6"/>
  <c r="AA63" i="6"/>
  <c r="AB38" i="6"/>
  <c r="AC38" i="6"/>
  <c r="AA38" i="6"/>
  <c r="AE38" i="6"/>
  <c r="AE13" i="6"/>
  <c r="AG13" i="6"/>
  <c r="AC13" i="6"/>
  <c r="AB13" i="6"/>
  <c r="AA13" i="6"/>
  <c r="AG230" i="6"/>
  <c r="AG184" i="6"/>
  <c r="AG301" i="6"/>
  <c r="AF258" i="6"/>
  <c r="AF230" i="6"/>
  <c r="AF137" i="6"/>
  <c r="AF184" i="6"/>
  <c r="AF87" i="6"/>
  <c r="AF38" i="6"/>
  <c r="AF162" i="6"/>
  <c r="AG137" i="6"/>
  <c r="AF113" i="6"/>
  <c r="AG113" i="6"/>
  <c r="AG87" i="6"/>
  <c r="AG63" i="6"/>
  <c r="AF63" i="6"/>
  <c r="AG38" i="6"/>
  <c r="AF13" i="6"/>
  <c r="AH229" i="6"/>
  <c r="V281" i="6"/>
  <c r="Q281" i="6"/>
  <c r="G283" i="6"/>
  <c r="J283" i="6"/>
  <c r="I283" i="6"/>
  <c r="H283" i="6"/>
  <c r="T281" i="6"/>
  <c r="R281" i="6"/>
  <c r="K283" i="6"/>
  <c r="U282" i="6" s="1"/>
  <c r="L283" i="6"/>
  <c r="V282" i="6" s="1"/>
  <c r="AH86" i="6"/>
  <c r="AH112" i="6"/>
  <c r="AH37" i="6"/>
  <c r="AH136" i="6"/>
  <c r="AH62" i="6"/>
  <c r="AH183" i="6"/>
  <c r="AH205" i="6"/>
  <c r="W231" i="6"/>
  <c r="AD231" i="6" s="1"/>
  <c r="AH161" i="6"/>
  <c r="AH12" i="6"/>
  <c r="R64" i="6"/>
  <c r="S231" i="6"/>
  <c r="G189" i="6"/>
  <c r="J189" i="6"/>
  <c r="I189" i="6"/>
  <c r="H189" i="6"/>
  <c r="U231" i="6"/>
  <c r="R39" i="6"/>
  <c r="Q231" i="6"/>
  <c r="R231" i="6"/>
  <c r="K165" i="6"/>
  <c r="S185" i="6"/>
  <c r="L187" i="6"/>
  <c r="K187" i="6"/>
  <c r="M187" i="6"/>
  <c r="G165" i="6"/>
  <c r="R163" i="6"/>
  <c r="L165" i="6"/>
  <c r="M165" i="6"/>
  <c r="J165" i="6"/>
  <c r="T164" i="6" s="1"/>
  <c r="I165" i="6"/>
  <c r="S164" i="6" s="1"/>
  <c r="H165" i="6"/>
  <c r="W163" i="6"/>
  <c r="AD163" i="6" s="1"/>
  <c r="Q163" i="6"/>
  <c r="W14" i="6"/>
  <c r="AD14" i="6" s="1"/>
  <c r="R185" i="6"/>
  <c r="W185" i="6"/>
  <c r="AD185" i="6" s="1"/>
  <c r="U14" i="6"/>
  <c r="L66" i="6"/>
  <c r="K16" i="6"/>
  <c r="M16" i="6"/>
  <c r="J16" i="6"/>
  <c r="T15" i="6" s="1"/>
  <c r="H16" i="6"/>
  <c r="I16" i="6"/>
  <c r="S15" i="6" s="1"/>
  <c r="O15" i="6"/>
  <c r="O39" i="6"/>
  <c r="M41" i="6"/>
  <c r="R88" i="6"/>
  <c r="K90" i="6"/>
  <c r="U89" i="6" s="1"/>
  <c r="L90" i="6"/>
  <c r="V88" i="6"/>
  <c r="Q88" i="6"/>
  <c r="G90" i="6"/>
  <c r="I90" i="6"/>
  <c r="S89" i="6" s="1"/>
  <c r="H90" i="6"/>
  <c r="J90" i="6"/>
  <c r="T89" i="6" s="1"/>
  <c r="M90" i="6"/>
  <c r="Q186" i="6"/>
  <c r="T186" i="6"/>
  <c r="Y13" i="6"/>
  <c r="Y37" i="6"/>
  <c r="S88" i="6"/>
  <c r="G41" i="6"/>
  <c r="Q40" i="6" s="1"/>
  <c r="I41" i="6"/>
  <c r="S40" i="6" s="1"/>
  <c r="H41" i="6"/>
  <c r="J41" i="6"/>
  <c r="V163" i="6"/>
  <c r="S39" i="6"/>
  <c r="G16" i="6"/>
  <c r="Q15" i="6" s="1"/>
  <c r="L16" i="6"/>
  <c r="V15" i="6" s="1"/>
  <c r="W64" i="6"/>
  <c r="AD64" i="6" s="1"/>
  <c r="M66" i="6"/>
  <c r="G66" i="6"/>
  <c r="Q65" i="6" s="1"/>
  <c r="I66" i="6"/>
  <c r="H66" i="6"/>
  <c r="K66" i="6"/>
  <c r="J66" i="6"/>
  <c r="T65" i="6" s="1"/>
  <c r="O65" i="6"/>
  <c r="O89" i="6"/>
  <c r="T39" i="6"/>
  <c r="Q14" i="6"/>
  <c r="Y87" i="6"/>
  <c r="Y63" i="6"/>
  <c r="U64" i="6"/>
  <c r="Q39" i="6"/>
  <c r="W88" i="6"/>
  <c r="AD88" i="6" s="1"/>
  <c r="V64" i="6"/>
  <c r="K41" i="6"/>
  <c r="L41" i="6"/>
  <c r="V40" i="6" s="1"/>
  <c r="U39" i="6"/>
  <c r="W39" i="6"/>
  <c r="AD39" i="6" s="1"/>
  <c r="R14" i="6"/>
  <c r="Q185" i="6"/>
  <c r="V14" i="6"/>
  <c r="M140" i="6"/>
  <c r="W114" i="6"/>
  <c r="AD114" i="6" s="1"/>
  <c r="Y113" i="6"/>
  <c r="Y137" i="6"/>
  <c r="O139" i="6"/>
  <c r="O115" i="6"/>
  <c r="G116" i="6"/>
  <c r="H116" i="6"/>
  <c r="Q114" i="6"/>
  <c r="W138" i="6"/>
  <c r="AD138" i="6" s="1"/>
  <c r="I116" i="6"/>
  <c r="S115" i="6" s="1"/>
  <c r="J116" i="6"/>
  <c r="T115" i="6" s="1"/>
  <c r="M116" i="6"/>
  <c r="K116" i="6"/>
  <c r="U115" i="6" s="1"/>
  <c r="Q138" i="6"/>
  <c r="J140" i="6"/>
  <c r="H140" i="6"/>
  <c r="I140" i="6"/>
  <c r="G140" i="6"/>
  <c r="V114" i="6"/>
  <c r="R138" i="6"/>
  <c r="K140" i="6"/>
  <c r="L140" i="6"/>
  <c r="L116" i="6"/>
  <c r="R114" i="6"/>
  <c r="V138" i="6"/>
  <c r="M328" i="6" l="1"/>
  <c r="J328" i="6"/>
  <c r="T327" i="6" s="1"/>
  <c r="I328" i="6"/>
  <c r="S327" i="6" s="1"/>
  <c r="H328" i="6"/>
  <c r="G328" i="6"/>
  <c r="K328" i="6"/>
  <c r="U327" i="6" s="1"/>
  <c r="L328" i="6"/>
  <c r="V327" i="6" s="1"/>
  <c r="L234" i="6"/>
  <c r="K234" i="6"/>
  <c r="U233" i="6" s="1"/>
  <c r="G234" i="6"/>
  <c r="H234" i="6"/>
  <c r="J234" i="6"/>
  <c r="T233" i="6" s="1"/>
  <c r="I234" i="6"/>
  <c r="S233" i="6" s="1"/>
  <c r="M234" i="6"/>
  <c r="AH324" i="6"/>
  <c r="R232" i="6"/>
  <c r="AA232" i="6" s="1"/>
  <c r="R326" i="6"/>
  <c r="AA325" i="6"/>
  <c r="Q326" i="6"/>
  <c r="Y206" i="6"/>
  <c r="M282" i="6"/>
  <c r="W281" i="6" s="1"/>
  <c r="AD281" i="6" s="1"/>
  <c r="AF280" i="6"/>
  <c r="AG280" i="6"/>
  <c r="AH279" i="6"/>
  <c r="L209" i="6"/>
  <c r="V208" i="6" s="1"/>
  <c r="Y184" i="6"/>
  <c r="G209" i="6"/>
  <c r="Q208" i="6" s="1"/>
  <c r="AE206" i="6"/>
  <c r="AF206" i="6"/>
  <c r="AH206" i="6" s="1"/>
  <c r="Y162" i="6"/>
  <c r="Y230" i="6"/>
  <c r="I209" i="6"/>
  <c r="S208" i="6" s="1"/>
  <c r="O186" i="6"/>
  <c r="H209" i="6"/>
  <c r="R208" i="6" s="1"/>
  <c r="O208" i="6"/>
  <c r="K209" i="6"/>
  <c r="U208" i="6" s="1"/>
  <c r="O164" i="6"/>
  <c r="O232" i="6"/>
  <c r="J209" i="6"/>
  <c r="T208" i="6" s="1"/>
  <c r="M209" i="6"/>
  <c r="W208" i="6" s="1"/>
  <c r="AD208" i="6" s="1"/>
  <c r="AE325" i="6"/>
  <c r="S326" i="6"/>
  <c r="AC325" i="6"/>
  <c r="AB325" i="6"/>
  <c r="I261" i="6"/>
  <c r="S260" i="6" s="1"/>
  <c r="AG259" i="6"/>
  <c r="L304" i="6"/>
  <c r="V303" i="6" s="1"/>
  <c r="AF259" i="6"/>
  <c r="K261" i="6"/>
  <c r="U260" i="6" s="1"/>
  <c r="M261" i="6"/>
  <c r="W260" i="6" s="1"/>
  <c r="AD260" i="6" s="1"/>
  <c r="H261" i="6"/>
  <c r="J261" i="6"/>
  <c r="T260" i="6" s="1"/>
  <c r="G261" i="6"/>
  <c r="J262" i="6" s="1"/>
  <c r="L261" i="6"/>
  <c r="V260" i="6" s="1"/>
  <c r="S302" i="6"/>
  <c r="AF302" i="6" s="1"/>
  <c r="S303" i="6"/>
  <c r="AF301" i="6"/>
  <c r="AH301" i="6" s="1"/>
  <c r="H304" i="6"/>
  <c r="R303" i="6" s="1"/>
  <c r="J304" i="6"/>
  <c r="T303" i="6" s="1"/>
  <c r="AB301" i="6"/>
  <c r="Y257" i="6"/>
  <c r="M304" i="6"/>
  <c r="W303" i="6" s="1"/>
  <c r="AD303" i="6" s="1"/>
  <c r="G304" i="6"/>
  <c r="J305" i="6" s="1"/>
  <c r="Q302" i="6"/>
  <c r="K304" i="6"/>
  <c r="U303" i="6" s="1"/>
  <c r="O281" i="6"/>
  <c r="AA301" i="6"/>
  <c r="AE301" i="6"/>
  <c r="O259" i="6"/>
  <c r="O303" i="6"/>
  <c r="O327" i="6"/>
  <c r="AG326" i="6"/>
  <c r="Y325" i="6"/>
  <c r="AF325" i="6"/>
  <c r="AD326" i="6"/>
  <c r="Y301" i="6"/>
  <c r="AG325" i="6"/>
  <c r="Y279" i="6"/>
  <c r="AA281" i="6"/>
  <c r="AC281" i="6"/>
  <c r="AB281" i="6"/>
  <c r="AE281" i="6"/>
  <c r="AE259" i="6"/>
  <c r="AA259" i="6"/>
  <c r="AB259" i="6"/>
  <c r="AC259" i="6"/>
  <c r="AE231" i="6"/>
  <c r="AC231" i="6"/>
  <c r="AB231" i="6"/>
  <c r="AA231" i="6"/>
  <c r="AE138" i="6"/>
  <c r="AA207" i="6"/>
  <c r="AC207" i="6"/>
  <c r="AB207" i="6"/>
  <c r="AE207" i="6"/>
  <c r="AG207" i="6"/>
  <c r="AE185" i="6"/>
  <c r="AC185" i="6"/>
  <c r="AB185" i="6"/>
  <c r="AA185" i="6"/>
  <c r="AE163" i="6"/>
  <c r="AG163" i="6"/>
  <c r="AA163" i="6"/>
  <c r="AC163" i="6"/>
  <c r="AB163" i="6"/>
  <c r="AA138" i="6"/>
  <c r="AC138" i="6"/>
  <c r="AB138" i="6"/>
  <c r="AC114" i="6"/>
  <c r="AB114" i="6"/>
  <c r="AA114" i="6"/>
  <c r="AE114" i="6"/>
  <c r="AC88" i="6"/>
  <c r="AB88" i="6"/>
  <c r="AA88" i="6"/>
  <c r="AE88" i="6"/>
  <c r="AB64" i="6"/>
  <c r="AC64" i="6"/>
  <c r="AA64" i="6"/>
  <c r="AE64" i="6"/>
  <c r="AC39" i="6"/>
  <c r="AB39" i="6"/>
  <c r="AA39" i="6"/>
  <c r="AE39" i="6"/>
  <c r="AE14" i="6"/>
  <c r="AG14" i="6"/>
  <c r="AC14" i="6"/>
  <c r="AB14" i="6"/>
  <c r="AA14" i="6"/>
  <c r="AG231" i="6"/>
  <c r="AG185" i="6"/>
  <c r="AG302" i="6"/>
  <c r="AF231" i="6"/>
  <c r="AF207" i="6"/>
  <c r="AF185" i="6"/>
  <c r="AF138" i="6"/>
  <c r="AF88" i="6"/>
  <c r="AF39" i="6"/>
  <c r="AF163" i="6"/>
  <c r="AG138" i="6"/>
  <c r="AF114" i="6"/>
  <c r="AG114" i="6"/>
  <c r="AG88" i="6"/>
  <c r="AG64" i="6"/>
  <c r="AF64" i="6"/>
  <c r="AG39" i="6"/>
  <c r="AF14" i="6"/>
  <c r="AH87" i="6"/>
  <c r="T282" i="6"/>
  <c r="Q282" i="6"/>
  <c r="J284" i="6"/>
  <c r="T283" i="6" s="1"/>
  <c r="I284" i="6"/>
  <c r="G284" i="6"/>
  <c r="Q283" i="6" s="1"/>
  <c r="H284" i="6"/>
  <c r="AH258" i="6"/>
  <c r="R282" i="6"/>
  <c r="L284" i="6"/>
  <c r="V283" i="6" s="1"/>
  <c r="K284" i="6"/>
  <c r="S282" i="6"/>
  <c r="AH13" i="6"/>
  <c r="AH63" i="6"/>
  <c r="AH162" i="6"/>
  <c r="AH137" i="6"/>
  <c r="AH184" i="6"/>
  <c r="W232" i="6"/>
  <c r="AD232" i="6" s="1"/>
  <c r="W40" i="6"/>
  <c r="AD40" i="6" s="1"/>
  <c r="AH38" i="6"/>
  <c r="AH113" i="6"/>
  <c r="AH230" i="6"/>
  <c r="W164" i="6"/>
  <c r="AD164" i="6" s="1"/>
  <c r="R40" i="6"/>
  <c r="U232" i="6"/>
  <c r="G190" i="6"/>
  <c r="H190" i="6"/>
  <c r="I190" i="6"/>
  <c r="J190" i="6"/>
  <c r="Q232" i="6"/>
  <c r="Y231" i="6"/>
  <c r="Y207" i="6"/>
  <c r="Y185" i="6"/>
  <c r="Y163" i="6"/>
  <c r="K166" i="6"/>
  <c r="U165" i="6" s="1"/>
  <c r="L166" i="6"/>
  <c r="V165" i="6" s="1"/>
  <c r="M188" i="6"/>
  <c r="S186" i="6"/>
  <c r="K188" i="6"/>
  <c r="L188" i="6"/>
  <c r="G166" i="6"/>
  <c r="R164" i="6"/>
  <c r="M166" i="6"/>
  <c r="J166" i="6"/>
  <c r="T165" i="6" s="1"/>
  <c r="I166" i="6"/>
  <c r="S165" i="6" s="1"/>
  <c r="H166" i="6"/>
  <c r="U164" i="6"/>
  <c r="V186" i="6"/>
  <c r="Q164" i="6"/>
  <c r="V164" i="6"/>
  <c r="W186" i="6"/>
  <c r="AD186" i="6" s="1"/>
  <c r="V89" i="6"/>
  <c r="Y64" i="6"/>
  <c r="Y88" i="6"/>
  <c r="W89" i="6"/>
  <c r="AD89" i="6" s="1"/>
  <c r="R15" i="6"/>
  <c r="L17" i="6"/>
  <c r="V16" i="6" s="1"/>
  <c r="L67" i="6"/>
  <c r="R89" i="6"/>
  <c r="L91" i="6"/>
  <c r="K91" i="6"/>
  <c r="U90" i="6" s="1"/>
  <c r="W15" i="6"/>
  <c r="AD15" i="6" s="1"/>
  <c r="Y38" i="6"/>
  <c r="Y14" i="6"/>
  <c r="S65" i="6"/>
  <c r="M42" i="6"/>
  <c r="V65" i="6"/>
  <c r="M67" i="6"/>
  <c r="G67" i="6"/>
  <c r="Q66" i="6" s="1"/>
  <c r="I67" i="6"/>
  <c r="H67" i="6"/>
  <c r="K67" i="6"/>
  <c r="U66" i="6" s="1"/>
  <c r="J67" i="6"/>
  <c r="O66" i="6"/>
  <c r="O90" i="6"/>
  <c r="K42" i="6"/>
  <c r="U41" i="6" s="1"/>
  <c r="L42" i="6"/>
  <c r="V41" i="6" s="1"/>
  <c r="Q89" i="6"/>
  <c r="J91" i="6"/>
  <c r="T90" i="6" s="1"/>
  <c r="I91" i="6"/>
  <c r="S90" i="6" s="1"/>
  <c r="G91" i="6"/>
  <c r="Q90" i="6" s="1"/>
  <c r="H91" i="6"/>
  <c r="M91" i="6"/>
  <c r="U65" i="6"/>
  <c r="W65" i="6"/>
  <c r="AD65" i="6" s="1"/>
  <c r="G17" i="6"/>
  <c r="Q16" i="6" s="1"/>
  <c r="O40" i="6"/>
  <c r="K17" i="6"/>
  <c r="O16" i="6"/>
  <c r="M17" i="6"/>
  <c r="J17" i="6"/>
  <c r="I17" i="6"/>
  <c r="H17" i="6"/>
  <c r="Q187" i="6"/>
  <c r="T40" i="6"/>
  <c r="U15" i="6"/>
  <c r="U186" i="6"/>
  <c r="G42" i="6"/>
  <c r="Q41" i="6" s="1"/>
  <c r="H42" i="6"/>
  <c r="I42" i="6"/>
  <c r="S41" i="6" s="1"/>
  <c r="J42" i="6"/>
  <c r="R186" i="6"/>
  <c r="R65" i="6"/>
  <c r="U40" i="6"/>
  <c r="Q139" i="6"/>
  <c r="V139" i="6"/>
  <c r="W115" i="6"/>
  <c r="AD115" i="6" s="1"/>
  <c r="Y114" i="6"/>
  <c r="Y138" i="6"/>
  <c r="Q115" i="6"/>
  <c r="O116" i="6"/>
  <c r="O140" i="6"/>
  <c r="J141" i="6"/>
  <c r="I141" i="6"/>
  <c r="H141" i="6"/>
  <c r="G141" i="6"/>
  <c r="K141" i="6"/>
  <c r="L117" i="6"/>
  <c r="M117" i="6"/>
  <c r="W139" i="6"/>
  <c r="AD139" i="6" s="1"/>
  <c r="G117" i="6"/>
  <c r="S139" i="6"/>
  <c r="T139" i="6"/>
  <c r="I117" i="6"/>
  <c r="J117" i="6"/>
  <c r="H117" i="6"/>
  <c r="K117" i="6"/>
  <c r="R115" i="6"/>
  <c r="R139" i="6"/>
  <c r="L141" i="6"/>
  <c r="V115" i="6"/>
  <c r="U139" i="6"/>
  <c r="M141" i="6"/>
  <c r="G329" i="6" l="1"/>
  <c r="Q328" i="6" s="1"/>
  <c r="J329" i="6"/>
  <c r="T328" i="6" s="1"/>
  <c r="M329" i="6"/>
  <c r="W328" i="6" s="1"/>
  <c r="I329" i="6"/>
  <c r="S328" i="6" s="1"/>
  <c r="H329" i="6"/>
  <c r="L329" i="6"/>
  <c r="V328" i="6" s="1"/>
  <c r="K329" i="6"/>
  <c r="U328" i="6" s="1"/>
  <c r="L235" i="6"/>
  <c r="V234" i="6" s="1"/>
  <c r="K235" i="6"/>
  <c r="U234" i="6" s="1"/>
  <c r="M235" i="6"/>
  <c r="H235" i="6"/>
  <c r="G235" i="6"/>
  <c r="I235" i="6"/>
  <c r="S234" i="6" s="1"/>
  <c r="J235" i="6"/>
  <c r="T234" i="6" s="1"/>
  <c r="R233" i="6"/>
  <c r="AB232" i="6"/>
  <c r="AC232" i="6"/>
  <c r="AB326" i="6"/>
  <c r="R327" i="6"/>
  <c r="AA327" i="6" s="1"/>
  <c r="Q327" i="6"/>
  <c r="M283" i="6"/>
  <c r="W282" i="6" s="1"/>
  <c r="AD282" i="6" s="1"/>
  <c r="AF281" i="6"/>
  <c r="AG281" i="6"/>
  <c r="AH280" i="6"/>
  <c r="H210" i="6"/>
  <c r="R209" i="6" s="1"/>
  <c r="J210" i="6"/>
  <c r="T209" i="6" s="1"/>
  <c r="I210" i="6"/>
  <c r="S209" i="6" s="1"/>
  <c r="K210" i="6"/>
  <c r="U209" i="6" s="1"/>
  <c r="L210" i="6"/>
  <c r="V209" i="6" s="1"/>
  <c r="AB208" i="6"/>
  <c r="AE208" i="6"/>
  <c r="G210" i="6"/>
  <c r="Q209" i="6" s="1"/>
  <c r="M210" i="6"/>
  <c r="O165" i="6"/>
  <c r="O209" i="6"/>
  <c r="O233" i="6"/>
  <c r="O187" i="6"/>
  <c r="AF326" i="6"/>
  <c r="AH326" i="6" s="1"/>
  <c r="AE326" i="6"/>
  <c r="AC326" i="6"/>
  <c r="AA326" i="6"/>
  <c r="W327" i="6"/>
  <c r="AD327" i="6" s="1"/>
  <c r="AH259" i="6"/>
  <c r="L262" i="6"/>
  <c r="V261" i="6" s="1"/>
  <c r="T261" i="6"/>
  <c r="R260" i="6"/>
  <c r="AB260" i="6" s="1"/>
  <c r="AA302" i="6"/>
  <c r="AB302" i="6"/>
  <c r="I262" i="6"/>
  <c r="S261" i="6" s="1"/>
  <c r="K262" i="6"/>
  <c r="U261" i="6" s="1"/>
  <c r="Q260" i="6"/>
  <c r="M262" i="6"/>
  <c r="W261" i="6" s="1"/>
  <c r="AD261" i="6" s="1"/>
  <c r="G262" i="6"/>
  <c r="H263" i="6" s="1"/>
  <c r="AE302" i="6"/>
  <c r="H262" i="6"/>
  <c r="AC302" i="6"/>
  <c r="AC303" i="6"/>
  <c r="T304" i="6"/>
  <c r="I305" i="6"/>
  <c r="S304" i="6" s="1"/>
  <c r="H305" i="6"/>
  <c r="R304" i="6" s="1"/>
  <c r="K305" i="6"/>
  <c r="U304" i="6" s="1"/>
  <c r="Q303" i="6"/>
  <c r="AF303" i="6"/>
  <c r="AG303" i="6"/>
  <c r="Y280" i="6"/>
  <c r="Y258" i="6"/>
  <c r="O304" i="6"/>
  <c r="Y302" i="6"/>
  <c r="Y326" i="6"/>
  <c r="O328" i="6"/>
  <c r="G305" i="6"/>
  <c r="O282" i="6"/>
  <c r="L305" i="6"/>
  <c r="V304" i="6" s="1"/>
  <c r="O260" i="6"/>
  <c r="M305" i="6"/>
  <c r="AH325" i="6"/>
  <c r="AA303" i="6"/>
  <c r="AB303" i="6"/>
  <c r="AC282" i="6"/>
  <c r="AB282" i="6"/>
  <c r="AA282" i="6"/>
  <c r="AE282" i="6"/>
  <c r="AE232" i="6"/>
  <c r="AA208" i="6"/>
  <c r="AG208" i="6"/>
  <c r="AC208" i="6"/>
  <c r="AA186" i="6"/>
  <c r="AC186" i="6"/>
  <c r="AB186" i="6"/>
  <c r="AE186" i="6"/>
  <c r="AE164" i="6"/>
  <c r="AG164" i="6"/>
  <c r="AC164" i="6"/>
  <c r="AB164" i="6"/>
  <c r="AA164" i="6"/>
  <c r="AC139" i="6"/>
  <c r="AB139" i="6"/>
  <c r="AA139" i="6"/>
  <c r="AE139" i="6"/>
  <c r="AC115" i="6"/>
  <c r="AB115" i="6"/>
  <c r="AA115" i="6"/>
  <c r="AE115" i="6"/>
  <c r="AE89" i="6"/>
  <c r="AC89" i="6"/>
  <c r="AB89" i="6"/>
  <c r="AA89" i="6"/>
  <c r="AC65" i="6"/>
  <c r="AB65" i="6"/>
  <c r="AA65" i="6"/>
  <c r="AE65" i="6"/>
  <c r="AC40" i="6"/>
  <c r="AA40" i="6"/>
  <c r="AB40" i="6"/>
  <c r="AE40" i="6"/>
  <c r="AG15" i="6"/>
  <c r="AC15" i="6"/>
  <c r="AB15" i="6"/>
  <c r="AA15" i="6"/>
  <c r="AE15" i="6"/>
  <c r="AF232" i="6"/>
  <c r="AG232" i="6"/>
  <c r="AG186" i="6"/>
  <c r="AG260" i="6"/>
  <c r="AF208" i="6"/>
  <c r="AF89" i="6"/>
  <c r="AF186" i="6"/>
  <c r="AF139" i="6"/>
  <c r="AF40" i="6"/>
  <c r="AF164" i="6"/>
  <c r="AG139" i="6"/>
  <c r="AG115" i="6"/>
  <c r="AF115" i="6"/>
  <c r="AG89" i="6"/>
  <c r="AF65" i="6"/>
  <c r="AG65" i="6"/>
  <c r="AG40" i="6"/>
  <c r="AF15" i="6"/>
  <c r="U283" i="6"/>
  <c r="R283" i="6"/>
  <c r="L285" i="6"/>
  <c r="V284" i="6" s="1"/>
  <c r="K285" i="6"/>
  <c r="U284" i="6" s="1"/>
  <c r="S283" i="6"/>
  <c r="J285" i="6"/>
  <c r="I285" i="6"/>
  <c r="S284" i="6" s="1"/>
  <c r="G285" i="6"/>
  <c r="H285" i="6"/>
  <c r="AH39" i="6"/>
  <c r="AH114" i="6"/>
  <c r="AH302" i="6"/>
  <c r="AH231" i="6"/>
  <c r="AH14" i="6"/>
  <c r="AH88" i="6"/>
  <c r="AH207" i="6"/>
  <c r="AH163" i="6"/>
  <c r="W233" i="6"/>
  <c r="AD233" i="6" s="1"/>
  <c r="W41" i="6"/>
  <c r="AD41" i="6" s="1"/>
  <c r="AH64" i="6"/>
  <c r="AH138" i="6"/>
  <c r="AH185" i="6"/>
  <c r="W16" i="6"/>
  <c r="AD16" i="6" s="1"/>
  <c r="W165" i="6"/>
  <c r="AD165" i="6" s="1"/>
  <c r="Q233" i="6"/>
  <c r="G191" i="6"/>
  <c r="H191" i="6"/>
  <c r="I191" i="6"/>
  <c r="J191" i="6"/>
  <c r="U187" i="6"/>
  <c r="R66" i="6"/>
  <c r="V233" i="6"/>
  <c r="R16" i="6"/>
  <c r="Y232" i="6"/>
  <c r="Y208" i="6"/>
  <c r="Y186" i="6"/>
  <c r="Y164" i="6"/>
  <c r="L167" i="6"/>
  <c r="V166" i="6" s="1"/>
  <c r="S187" i="6"/>
  <c r="K189" i="6"/>
  <c r="U188" i="6" s="1"/>
  <c r="L189" i="6"/>
  <c r="V188" i="6" s="1"/>
  <c r="K167" i="6"/>
  <c r="U166" i="6" s="1"/>
  <c r="M189" i="6"/>
  <c r="G167" i="6"/>
  <c r="R165" i="6"/>
  <c r="M167" i="6"/>
  <c r="J167" i="6"/>
  <c r="T166" i="6" s="1"/>
  <c r="I167" i="6"/>
  <c r="S166" i="6" s="1"/>
  <c r="H167" i="6"/>
  <c r="V187" i="6"/>
  <c r="W187" i="6"/>
  <c r="AD187" i="6" s="1"/>
  <c r="Y15" i="6"/>
  <c r="Y89" i="6"/>
  <c r="Q165" i="6"/>
  <c r="R187" i="6"/>
  <c r="R90" i="6"/>
  <c r="L92" i="6"/>
  <c r="K92" i="6"/>
  <c r="U91" i="6" s="1"/>
  <c r="U16" i="6"/>
  <c r="W90" i="6"/>
  <c r="AD90" i="6" s="1"/>
  <c r="J92" i="6"/>
  <c r="I92" i="6"/>
  <c r="H92" i="6"/>
  <c r="G92" i="6"/>
  <c r="M92" i="6"/>
  <c r="Y65" i="6"/>
  <c r="K18" i="6"/>
  <c r="U17" i="6" s="1"/>
  <c r="G18" i="6"/>
  <c r="Q17" i="6" s="1"/>
  <c r="M18" i="6"/>
  <c r="H18" i="6"/>
  <c r="O17" i="6"/>
  <c r="J18" i="6"/>
  <c r="T17" i="6" s="1"/>
  <c r="O41" i="6"/>
  <c r="I18" i="6"/>
  <c r="S17" i="6" s="1"/>
  <c r="T66" i="6"/>
  <c r="L18" i="6"/>
  <c r="V17" i="6" s="1"/>
  <c r="M43" i="6"/>
  <c r="V90" i="6"/>
  <c r="K43" i="6"/>
  <c r="U42" i="6" s="1"/>
  <c r="L43" i="6"/>
  <c r="V42" i="6" s="1"/>
  <c r="S16" i="6"/>
  <c r="W66" i="6"/>
  <c r="AD66" i="6" s="1"/>
  <c r="L68" i="6"/>
  <c r="V66" i="6"/>
  <c r="G43" i="6"/>
  <c r="H43" i="6"/>
  <c r="I43" i="6"/>
  <c r="J43" i="6"/>
  <c r="T187" i="6"/>
  <c r="S66" i="6"/>
  <c r="Y39" i="6"/>
  <c r="I68" i="6"/>
  <c r="S67" i="6" s="1"/>
  <c r="O91" i="6"/>
  <c r="H68" i="6"/>
  <c r="G68" i="6"/>
  <c r="Q67" i="6" s="1"/>
  <c r="K68" i="6"/>
  <c r="O67" i="6"/>
  <c r="J68" i="6"/>
  <c r="T67" i="6" s="1"/>
  <c r="M68" i="6"/>
  <c r="Q188" i="6"/>
  <c r="T188" i="6"/>
  <c r="R41" i="6"/>
  <c r="T41" i="6"/>
  <c r="T16" i="6"/>
  <c r="W140" i="6"/>
  <c r="AD140" i="6" s="1"/>
  <c r="Q140" i="6"/>
  <c r="R140" i="6"/>
  <c r="W116" i="6"/>
  <c r="AD116" i="6" s="1"/>
  <c r="Y139" i="6"/>
  <c r="Y115" i="6"/>
  <c r="Q116" i="6"/>
  <c r="O141" i="6"/>
  <c r="O117" i="6"/>
  <c r="L118" i="6"/>
  <c r="J142" i="6"/>
  <c r="M142" i="6"/>
  <c r="I142" i="6"/>
  <c r="S141" i="6" s="1"/>
  <c r="G142" i="6"/>
  <c r="H142" i="6"/>
  <c r="K142" i="6"/>
  <c r="L142" i="6"/>
  <c r="H118" i="6"/>
  <c r="G118" i="6"/>
  <c r="M118" i="6"/>
  <c r="J118" i="6"/>
  <c r="K118" i="6"/>
  <c r="I118" i="6"/>
  <c r="S117" i="6" s="1"/>
  <c r="R116" i="6"/>
  <c r="U140" i="6"/>
  <c r="U116" i="6"/>
  <c r="S116" i="6"/>
  <c r="T140" i="6"/>
  <c r="S140" i="6"/>
  <c r="V140" i="6"/>
  <c r="T116" i="6"/>
  <c r="V116" i="6"/>
  <c r="AE233" i="6" l="1"/>
  <c r="AC233" i="6"/>
  <c r="K330" i="6"/>
  <c r="U329" i="6" s="1"/>
  <c r="L330" i="6"/>
  <c r="V329" i="6" s="1"/>
  <c r="H330" i="6"/>
  <c r="R329" i="6" s="1"/>
  <c r="G330" i="6"/>
  <c r="I330" i="6"/>
  <c r="S329" i="6" s="1"/>
  <c r="M330" i="6"/>
  <c r="W329" i="6" s="1"/>
  <c r="AD329" i="6" s="1"/>
  <c r="J330" i="6"/>
  <c r="T329" i="6" s="1"/>
  <c r="I236" i="6"/>
  <c r="G236" i="6"/>
  <c r="Q235" i="6" s="1"/>
  <c r="J236" i="6"/>
  <c r="M236" i="6"/>
  <c r="H236" i="6"/>
  <c r="K236" i="6"/>
  <c r="L236" i="6"/>
  <c r="V235" i="6" s="1"/>
  <c r="Q234" i="6"/>
  <c r="AB327" i="6"/>
  <c r="AC327" i="6"/>
  <c r="AE327" i="6"/>
  <c r="R328" i="6"/>
  <c r="AE328" i="6" s="1"/>
  <c r="AF282" i="6"/>
  <c r="M284" i="6"/>
  <c r="M285" i="6" s="1"/>
  <c r="W284" i="6" s="1"/>
  <c r="AG282" i="6"/>
  <c r="AH281" i="6"/>
  <c r="L211" i="6"/>
  <c r="V210" i="6" s="1"/>
  <c r="I211" i="6"/>
  <c r="S210" i="6" s="1"/>
  <c r="J211" i="6"/>
  <c r="T210" i="6" s="1"/>
  <c r="O166" i="6"/>
  <c r="K211" i="6"/>
  <c r="U210" i="6" s="1"/>
  <c r="O210" i="6"/>
  <c r="H211" i="6"/>
  <c r="R210" i="6" s="1"/>
  <c r="O188" i="6"/>
  <c r="M211" i="6"/>
  <c r="W210" i="6" s="1"/>
  <c r="W209" i="6"/>
  <c r="AD209" i="6" s="1"/>
  <c r="O234" i="6"/>
  <c r="G211" i="6"/>
  <c r="K212" i="6" s="1"/>
  <c r="R234" i="6"/>
  <c r="AC234" i="6" s="1"/>
  <c r="AG327" i="6"/>
  <c r="AF327" i="6"/>
  <c r="Y281" i="6"/>
  <c r="AD328" i="6"/>
  <c r="AG328" i="6"/>
  <c r="AC260" i="6"/>
  <c r="AF260" i="6"/>
  <c r="AH260" i="6" s="1"/>
  <c r="AA260" i="6"/>
  <c r="AE260" i="6"/>
  <c r="K263" i="6"/>
  <c r="U262" i="6" s="1"/>
  <c r="AG261" i="6"/>
  <c r="I263" i="6"/>
  <c r="S262" i="6" s="1"/>
  <c r="M263" i="6"/>
  <c r="W262" i="6" s="1"/>
  <c r="AD262" i="6" s="1"/>
  <c r="J263" i="6"/>
  <c r="T262" i="6" s="1"/>
  <c r="Q261" i="6"/>
  <c r="G263" i="6"/>
  <c r="H264" i="6" s="1"/>
  <c r="L263" i="6"/>
  <c r="V262" i="6" s="1"/>
  <c r="R261" i="6"/>
  <c r="AC261" i="6" s="1"/>
  <c r="AE303" i="6"/>
  <c r="Y327" i="6"/>
  <c r="L306" i="6"/>
  <c r="V305" i="6" s="1"/>
  <c r="AA304" i="6"/>
  <c r="AH303" i="6"/>
  <c r="Y259" i="6"/>
  <c r="Y303" i="6"/>
  <c r="AB304" i="6"/>
  <c r="O329" i="6"/>
  <c r="G306" i="6"/>
  <c r="Q305" i="6" s="1"/>
  <c r="H306" i="6"/>
  <c r="R305" i="6" s="1"/>
  <c r="K306" i="6"/>
  <c r="U305" i="6" s="1"/>
  <c r="O261" i="6"/>
  <c r="I306" i="6"/>
  <c r="S305" i="6" s="1"/>
  <c r="Q304" i="6"/>
  <c r="AE304" i="6" s="1"/>
  <c r="J306" i="6"/>
  <c r="AC304" i="6"/>
  <c r="M306" i="6"/>
  <c r="W305" i="6" s="1"/>
  <c r="O283" i="6"/>
  <c r="W304" i="6"/>
  <c r="AD304" i="6" s="1"/>
  <c r="O305" i="6"/>
  <c r="AC283" i="6"/>
  <c r="AB283" i="6"/>
  <c r="AA283" i="6"/>
  <c r="AE283" i="6"/>
  <c r="AA233" i="6"/>
  <c r="AB233" i="6"/>
  <c r="AC209" i="6"/>
  <c r="AB209" i="6"/>
  <c r="AA209" i="6"/>
  <c r="AE209" i="6"/>
  <c r="AC187" i="6"/>
  <c r="AA187" i="6"/>
  <c r="AB187" i="6"/>
  <c r="AE187" i="6"/>
  <c r="AG165" i="6"/>
  <c r="AE165" i="6"/>
  <c r="AC165" i="6"/>
  <c r="AB165" i="6"/>
  <c r="AA165" i="6"/>
  <c r="AC140" i="6"/>
  <c r="AB140" i="6"/>
  <c r="AA140" i="6"/>
  <c r="AE140" i="6"/>
  <c r="AE66" i="6"/>
  <c r="AA116" i="6"/>
  <c r="AC116" i="6"/>
  <c r="AB116" i="6"/>
  <c r="AE116" i="6"/>
  <c r="AB90" i="6"/>
  <c r="AA90" i="6"/>
  <c r="AC90" i="6"/>
  <c r="AE90" i="6"/>
  <c r="AC66" i="6"/>
  <c r="AB66" i="6"/>
  <c r="AA66" i="6"/>
  <c r="AB41" i="6"/>
  <c r="AA41" i="6"/>
  <c r="AC41" i="6"/>
  <c r="AE41" i="6"/>
  <c r="AC16" i="6"/>
  <c r="AB16" i="6"/>
  <c r="AA16" i="6"/>
  <c r="AG16" i="6"/>
  <c r="AE16" i="6"/>
  <c r="AF233" i="6"/>
  <c r="AG233" i="6"/>
  <c r="AG187" i="6"/>
  <c r="AF187" i="6"/>
  <c r="AF140" i="6"/>
  <c r="AF41" i="6"/>
  <c r="AF90" i="6"/>
  <c r="AF165" i="6"/>
  <c r="AG140" i="6"/>
  <c r="AF116" i="6"/>
  <c r="AG116" i="6"/>
  <c r="AG90" i="6"/>
  <c r="AG66" i="6"/>
  <c r="AF66" i="6"/>
  <c r="AG41" i="6"/>
  <c r="AF16" i="6"/>
  <c r="AH232" i="6"/>
  <c r="L286" i="6"/>
  <c r="K286" i="6"/>
  <c r="Q284" i="6"/>
  <c r="J286" i="6"/>
  <c r="T285" i="6" s="1"/>
  <c r="I286" i="6"/>
  <c r="S285" i="6" s="1"/>
  <c r="H286" i="6"/>
  <c r="G286" i="6"/>
  <c r="R284" i="6"/>
  <c r="T284" i="6"/>
  <c r="R262" i="6"/>
  <c r="AH115" i="6"/>
  <c r="AH15" i="6"/>
  <c r="AH65" i="6"/>
  <c r="AH164" i="6"/>
  <c r="AH139" i="6"/>
  <c r="AH186" i="6"/>
  <c r="M190" i="6"/>
  <c r="W42" i="6"/>
  <c r="AD42" i="6" s="1"/>
  <c r="W234" i="6"/>
  <c r="AD234" i="6" s="1"/>
  <c r="AH40" i="6"/>
  <c r="AH89" i="6"/>
  <c r="AH208" i="6"/>
  <c r="V91" i="6"/>
  <c r="R42" i="6"/>
  <c r="W17" i="6"/>
  <c r="AD17" i="6" s="1"/>
  <c r="G192" i="6"/>
  <c r="J192" i="6"/>
  <c r="I192" i="6"/>
  <c r="H192" i="6"/>
  <c r="W166" i="6"/>
  <c r="AD166" i="6" s="1"/>
  <c r="K168" i="6"/>
  <c r="U167" i="6" s="1"/>
  <c r="K190" i="6"/>
  <c r="U189" i="6" s="1"/>
  <c r="L190" i="6"/>
  <c r="G168" i="6"/>
  <c r="L168" i="6"/>
  <c r="V167" i="6" s="1"/>
  <c r="M168" i="6"/>
  <c r="Q166" i="6"/>
  <c r="J168" i="6"/>
  <c r="T167" i="6" s="1"/>
  <c r="I168" i="6"/>
  <c r="S167" i="6" s="1"/>
  <c r="H168" i="6"/>
  <c r="R166" i="6"/>
  <c r="R188" i="6"/>
  <c r="Y90" i="6"/>
  <c r="Y40" i="6"/>
  <c r="U67" i="6"/>
  <c r="W91" i="6"/>
  <c r="AD91" i="6" s="1"/>
  <c r="O92" i="6"/>
  <c r="O68" i="6"/>
  <c r="M69" i="6"/>
  <c r="G69" i="6"/>
  <c r="Q68" i="6" s="1"/>
  <c r="J69" i="6"/>
  <c r="T68" i="6" s="1"/>
  <c r="I69" i="6"/>
  <c r="S68" i="6" s="1"/>
  <c r="H69" i="6"/>
  <c r="K69" i="6"/>
  <c r="G44" i="6"/>
  <c r="Q43" i="6" s="1"/>
  <c r="H44" i="6"/>
  <c r="R43" i="6" s="1"/>
  <c r="I44" i="6"/>
  <c r="S43" i="6" s="1"/>
  <c r="J44" i="6"/>
  <c r="T43" i="6" s="1"/>
  <c r="Q91" i="6"/>
  <c r="J93" i="6"/>
  <c r="T92" i="6" s="1"/>
  <c r="I93" i="6"/>
  <c r="S92" i="6" s="1"/>
  <c r="H93" i="6"/>
  <c r="G93" i="6"/>
  <c r="M93" i="6"/>
  <c r="W188" i="6"/>
  <c r="AD188" i="6" s="1"/>
  <c r="R67" i="6"/>
  <c r="L69" i="6"/>
  <c r="K19" i="6"/>
  <c r="U18" i="6" s="1"/>
  <c r="H19" i="6"/>
  <c r="R18" i="6" s="1"/>
  <c r="O42" i="6"/>
  <c r="G19" i="6"/>
  <c r="M19" i="6"/>
  <c r="O18" i="6"/>
  <c r="J19" i="6"/>
  <c r="I19" i="6"/>
  <c r="R91" i="6"/>
  <c r="L93" i="6"/>
  <c r="K93" i="6"/>
  <c r="R17" i="6"/>
  <c r="L19" i="6"/>
  <c r="S91" i="6"/>
  <c r="W67" i="6"/>
  <c r="AD67" i="6" s="1"/>
  <c r="Q42" i="6"/>
  <c r="T91" i="6"/>
  <c r="K44" i="6"/>
  <c r="U43" i="6" s="1"/>
  <c r="L44" i="6"/>
  <c r="V43" i="6" s="1"/>
  <c r="Y16" i="6"/>
  <c r="T42" i="6"/>
  <c r="Y66" i="6"/>
  <c r="Q189" i="6"/>
  <c r="T189" i="6"/>
  <c r="V67" i="6"/>
  <c r="S188" i="6"/>
  <c r="M44" i="6"/>
  <c r="S42" i="6"/>
  <c r="R141" i="6"/>
  <c r="Q141" i="6"/>
  <c r="W117" i="6"/>
  <c r="AD117" i="6" s="1"/>
  <c r="Y140" i="6"/>
  <c r="Y116" i="6"/>
  <c r="Q117" i="6"/>
  <c r="O118" i="6"/>
  <c r="O142" i="6"/>
  <c r="V141" i="6"/>
  <c r="R117" i="6"/>
  <c r="T117" i="6"/>
  <c r="T141" i="6"/>
  <c r="K143" i="6"/>
  <c r="L143" i="6"/>
  <c r="U141" i="6"/>
  <c r="H143" i="6"/>
  <c r="M143" i="6"/>
  <c r="J143" i="6"/>
  <c r="I143" i="6"/>
  <c r="G143" i="6"/>
  <c r="U117" i="6"/>
  <c r="W141" i="6"/>
  <c r="AD141" i="6" s="1"/>
  <c r="M119" i="6"/>
  <c r="H119" i="6"/>
  <c r="V117" i="6"/>
  <c r="L119" i="6"/>
  <c r="I119" i="6"/>
  <c r="J119" i="6"/>
  <c r="K119" i="6"/>
  <c r="U118" i="6" s="1"/>
  <c r="G119" i="6"/>
  <c r="H331" i="6" l="1"/>
  <c r="G331" i="6"/>
  <c r="M331" i="6"/>
  <c r="W330" i="6" s="1"/>
  <c r="AD330" i="6" s="1"/>
  <c r="J331" i="6"/>
  <c r="T330" i="6" s="1"/>
  <c r="I331" i="6"/>
  <c r="S330" i="6" s="1"/>
  <c r="L331" i="6"/>
  <c r="V330" i="6" s="1"/>
  <c r="K331" i="6"/>
  <c r="U330" i="6" s="1"/>
  <c r="K237" i="6"/>
  <c r="U236" i="6" s="1"/>
  <c r="L237" i="6"/>
  <c r="G237" i="6"/>
  <c r="J237" i="6"/>
  <c r="H237" i="6"/>
  <c r="M237" i="6"/>
  <c r="I237" i="6"/>
  <c r="R235" i="6"/>
  <c r="AA328" i="6"/>
  <c r="AF328" i="6"/>
  <c r="AH328" i="6" s="1"/>
  <c r="AB328" i="6"/>
  <c r="AC328" i="6"/>
  <c r="Q329" i="6"/>
  <c r="AE329" i="6" s="1"/>
  <c r="M286" i="6"/>
  <c r="W285" i="6" s="1"/>
  <c r="AD285" i="6" s="1"/>
  <c r="W283" i="6"/>
  <c r="AD283" i="6" s="1"/>
  <c r="AH282" i="6"/>
  <c r="U211" i="6"/>
  <c r="I212" i="6"/>
  <c r="S211" i="6" s="1"/>
  <c r="L212" i="6"/>
  <c r="V211" i="6" s="1"/>
  <c r="AC210" i="6"/>
  <c r="AF209" i="6"/>
  <c r="AG209" i="6"/>
  <c r="AD210" i="6"/>
  <c r="Y165" i="6"/>
  <c r="Y187" i="6"/>
  <c r="Y209" i="6"/>
  <c r="Y233" i="6"/>
  <c r="O235" i="6"/>
  <c r="J212" i="6"/>
  <c r="T211" i="6" s="1"/>
  <c r="O211" i="6"/>
  <c r="O189" i="6"/>
  <c r="M212" i="6"/>
  <c r="W211" i="6" s="1"/>
  <c r="AD211" i="6" s="1"/>
  <c r="O167" i="6"/>
  <c r="G212" i="6"/>
  <c r="I213" i="6" s="1"/>
  <c r="Q210" i="6"/>
  <c r="AE210" i="6" s="1"/>
  <c r="H212" i="6"/>
  <c r="R211" i="6" s="1"/>
  <c r="AE234" i="6"/>
  <c r="AA234" i="6"/>
  <c r="AB234" i="6"/>
  <c r="AH327" i="6"/>
  <c r="AA261" i="6"/>
  <c r="AF261" i="6"/>
  <c r="AH261" i="6" s="1"/>
  <c r="AE261" i="6"/>
  <c r="G264" i="6"/>
  <c r="I265" i="6" s="1"/>
  <c r="Q262" i="6"/>
  <c r="AE262" i="6" s="1"/>
  <c r="I264" i="6"/>
  <c r="S263" i="6" s="1"/>
  <c r="J264" i="6"/>
  <c r="T263" i="6" s="1"/>
  <c r="K264" i="6"/>
  <c r="U263" i="6" s="1"/>
  <c r="AB261" i="6"/>
  <c r="L264" i="6"/>
  <c r="V263" i="6" s="1"/>
  <c r="M264" i="6"/>
  <c r="W263" i="6" s="1"/>
  <c r="AG263" i="6" s="1"/>
  <c r="K307" i="6"/>
  <c r="U306" i="6" s="1"/>
  <c r="I307" i="6"/>
  <c r="S306" i="6" s="1"/>
  <c r="J307" i="6"/>
  <c r="H307" i="6"/>
  <c r="R306" i="6" s="1"/>
  <c r="O262" i="6"/>
  <c r="O306" i="6"/>
  <c r="Y328" i="6"/>
  <c r="Y304" i="6"/>
  <c r="AF304" i="6"/>
  <c r="Y260" i="6"/>
  <c r="AG304" i="6"/>
  <c r="Y282" i="6"/>
  <c r="AG305" i="6"/>
  <c r="O330" i="6"/>
  <c r="G307" i="6"/>
  <c r="Q306" i="6" s="1"/>
  <c r="T305" i="6"/>
  <c r="AC305" i="6" s="1"/>
  <c r="L307" i="6"/>
  <c r="V306" i="6" s="1"/>
  <c r="O284" i="6"/>
  <c r="M307" i="6"/>
  <c r="W306" i="6" s="1"/>
  <c r="AD306" i="6" s="1"/>
  <c r="AD305" i="6"/>
  <c r="AC329" i="6"/>
  <c r="AB329" i="6"/>
  <c r="AA329" i="6"/>
  <c r="AE284" i="6"/>
  <c r="AB284" i="6"/>
  <c r="AA284" i="6"/>
  <c r="AC284" i="6"/>
  <c r="AC262" i="6"/>
  <c r="AB262" i="6"/>
  <c r="AA262" i="6"/>
  <c r="AG210" i="6"/>
  <c r="AA210" i="6"/>
  <c r="AB210" i="6"/>
  <c r="AA188" i="6"/>
  <c r="AC188" i="6"/>
  <c r="AB188" i="6"/>
  <c r="AE188" i="6"/>
  <c r="AE141" i="6"/>
  <c r="AB166" i="6"/>
  <c r="AA166" i="6"/>
  <c r="AC166" i="6"/>
  <c r="AG166" i="6"/>
  <c r="AE166" i="6"/>
  <c r="AC141" i="6"/>
  <c r="AB141" i="6"/>
  <c r="AA141" i="6"/>
  <c r="AC117" i="6"/>
  <c r="AB117" i="6"/>
  <c r="AA117" i="6"/>
  <c r="AE117" i="6"/>
  <c r="AE91" i="6"/>
  <c r="AC91" i="6"/>
  <c r="AB91" i="6"/>
  <c r="AA91" i="6"/>
  <c r="AA67" i="6"/>
  <c r="AC67" i="6"/>
  <c r="AB67" i="6"/>
  <c r="AE67" i="6"/>
  <c r="AA43" i="6"/>
  <c r="AC43" i="6"/>
  <c r="AB43" i="6"/>
  <c r="AE43" i="6"/>
  <c r="AC42" i="6"/>
  <c r="AB42" i="6"/>
  <c r="AA42" i="6"/>
  <c r="AE42" i="6"/>
  <c r="AB17" i="6"/>
  <c r="AC17" i="6"/>
  <c r="AA17" i="6"/>
  <c r="AG17" i="6"/>
  <c r="AE17" i="6"/>
  <c r="AF17" i="6"/>
  <c r="AG329" i="6"/>
  <c r="AF329" i="6"/>
  <c r="AF234" i="6"/>
  <c r="AG234" i="6"/>
  <c r="AG188" i="6"/>
  <c r="AG262" i="6"/>
  <c r="AF262" i="6"/>
  <c r="AF210" i="6"/>
  <c r="AF188" i="6"/>
  <c r="AF141" i="6"/>
  <c r="AF91" i="6"/>
  <c r="AF42" i="6"/>
  <c r="AF166" i="6"/>
  <c r="AG141" i="6"/>
  <c r="AG117" i="6"/>
  <c r="AF117" i="6"/>
  <c r="AG91" i="6"/>
  <c r="AG67" i="6"/>
  <c r="AF67" i="6"/>
  <c r="AG42" i="6"/>
  <c r="AH233" i="6"/>
  <c r="AH41" i="6"/>
  <c r="V285" i="6"/>
  <c r="U285" i="6"/>
  <c r="R263" i="6"/>
  <c r="Q285" i="6"/>
  <c r="I287" i="6"/>
  <c r="S286" i="6" s="1"/>
  <c r="J287" i="6"/>
  <c r="T286" i="6" s="1"/>
  <c r="H287" i="6"/>
  <c r="G287" i="6"/>
  <c r="Q286" i="6" s="1"/>
  <c r="R285" i="6"/>
  <c r="L287" i="6"/>
  <c r="V286" i="6" s="1"/>
  <c r="K287" i="6"/>
  <c r="AH116" i="6"/>
  <c r="AH140" i="6"/>
  <c r="AH16" i="6"/>
  <c r="AH90" i="6"/>
  <c r="AH66" i="6"/>
  <c r="AH165" i="6"/>
  <c r="W189" i="6"/>
  <c r="AD189" i="6" s="1"/>
  <c r="W43" i="6"/>
  <c r="AD43" i="6" s="1"/>
  <c r="W235" i="6"/>
  <c r="AD235" i="6" s="1"/>
  <c r="AH187" i="6"/>
  <c r="Y17" i="6"/>
  <c r="T235" i="6"/>
  <c r="U235" i="6"/>
  <c r="S235" i="6"/>
  <c r="W167" i="6"/>
  <c r="AD167" i="6" s="1"/>
  <c r="G193" i="6"/>
  <c r="I193" i="6"/>
  <c r="J193" i="6"/>
  <c r="H193" i="6"/>
  <c r="Y41" i="6"/>
  <c r="K169" i="6"/>
  <c r="U168" i="6" s="1"/>
  <c r="L169" i="6"/>
  <c r="S189" i="6"/>
  <c r="K191" i="6"/>
  <c r="L191" i="6"/>
  <c r="M191" i="6"/>
  <c r="G169" i="6"/>
  <c r="M169" i="6"/>
  <c r="J169" i="6"/>
  <c r="T168" i="6" s="1"/>
  <c r="R167" i="6"/>
  <c r="I169" i="6"/>
  <c r="S168" i="6" s="1"/>
  <c r="H169" i="6"/>
  <c r="Q167" i="6"/>
  <c r="Y91" i="6"/>
  <c r="U92" i="6"/>
  <c r="V92" i="6"/>
  <c r="W92" i="6"/>
  <c r="AD92" i="6" s="1"/>
  <c r="W18" i="6"/>
  <c r="AD18" i="6" s="1"/>
  <c r="W68" i="6"/>
  <c r="AD68" i="6" s="1"/>
  <c r="K20" i="6"/>
  <c r="U19" i="6" s="1"/>
  <c r="M20" i="6"/>
  <c r="H20" i="6"/>
  <c r="J20" i="6"/>
  <c r="T19" i="6" s="1"/>
  <c r="G20" i="6"/>
  <c r="Q19" i="6" s="1"/>
  <c r="I20" i="6"/>
  <c r="S19" i="6" s="1"/>
  <c r="O43" i="6"/>
  <c r="O19" i="6"/>
  <c r="Q92" i="6"/>
  <c r="M94" i="6"/>
  <c r="J94" i="6"/>
  <c r="T93" i="6" s="1"/>
  <c r="G94" i="6"/>
  <c r="Q93" i="6" s="1"/>
  <c r="I94" i="6"/>
  <c r="S93" i="6" s="1"/>
  <c r="H94" i="6"/>
  <c r="R92" i="6"/>
  <c r="K94" i="6"/>
  <c r="L94" i="6"/>
  <c r="L70" i="6"/>
  <c r="R189" i="6"/>
  <c r="Y67" i="6"/>
  <c r="L20" i="6"/>
  <c r="V68" i="6"/>
  <c r="M45" i="6"/>
  <c r="R190" i="6"/>
  <c r="T190" i="6"/>
  <c r="V18" i="6"/>
  <c r="V189" i="6"/>
  <c r="Q18" i="6"/>
  <c r="S18" i="6"/>
  <c r="K70" i="6"/>
  <c r="U69" i="6" s="1"/>
  <c r="M70" i="6"/>
  <c r="J70" i="6"/>
  <c r="T69" i="6" s="1"/>
  <c r="O69" i="6"/>
  <c r="O93" i="6"/>
  <c r="G70" i="6"/>
  <c r="Q69" i="6" s="1"/>
  <c r="I70" i="6"/>
  <c r="S69" i="6" s="1"/>
  <c r="H70" i="6"/>
  <c r="U68" i="6"/>
  <c r="G45" i="6"/>
  <c r="Q44" i="6" s="1"/>
  <c r="H45" i="6"/>
  <c r="I45" i="6"/>
  <c r="J45" i="6"/>
  <c r="T18" i="6"/>
  <c r="R68" i="6"/>
  <c r="L45" i="6"/>
  <c r="K45" i="6"/>
  <c r="Q142" i="6"/>
  <c r="R142" i="6"/>
  <c r="V142" i="6"/>
  <c r="W118" i="6"/>
  <c r="AD118" i="6" s="1"/>
  <c r="V118" i="6"/>
  <c r="Y141" i="6"/>
  <c r="Y117" i="6"/>
  <c r="O143" i="6"/>
  <c r="O119" i="6"/>
  <c r="U142" i="6"/>
  <c r="K144" i="6"/>
  <c r="T142" i="6"/>
  <c r="W142" i="6"/>
  <c r="AD142" i="6" s="1"/>
  <c r="Q118" i="6"/>
  <c r="L144" i="6"/>
  <c r="M144" i="6"/>
  <c r="G144" i="6"/>
  <c r="H144" i="6"/>
  <c r="I144" i="6"/>
  <c r="J144" i="6"/>
  <c r="S118" i="6"/>
  <c r="S142" i="6"/>
  <c r="T118" i="6"/>
  <c r="R118" i="6"/>
  <c r="L120" i="6"/>
  <c r="G120" i="6"/>
  <c r="I120" i="6"/>
  <c r="S119" i="6" s="1"/>
  <c r="K120" i="6"/>
  <c r="U119" i="6" s="1"/>
  <c r="J120" i="6"/>
  <c r="T119" i="6" s="1"/>
  <c r="H120" i="6"/>
  <c r="M120" i="6"/>
  <c r="I332" i="6" l="1"/>
  <c r="S331" i="6" s="1"/>
  <c r="J332" i="6"/>
  <c r="T331" i="6" s="1"/>
  <c r="H332" i="6"/>
  <c r="R331" i="6" s="1"/>
  <c r="G332" i="6"/>
  <c r="M332" i="6"/>
  <c r="W331" i="6" s="1"/>
  <c r="AD331" i="6" s="1"/>
  <c r="K332" i="6"/>
  <c r="U331" i="6" s="1"/>
  <c r="L332" i="6"/>
  <c r="V331" i="6" s="1"/>
  <c r="K238" i="6"/>
  <c r="U237" i="6" s="1"/>
  <c r="L238" i="6"/>
  <c r="V237" i="6" s="1"/>
  <c r="M238" i="6"/>
  <c r="I238" i="6"/>
  <c r="S237" i="6" s="1"/>
  <c r="J238" i="6"/>
  <c r="G238" i="6"/>
  <c r="H238" i="6"/>
  <c r="R237" i="6" s="1"/>
  <c r="R236" i="6"/>
  <c r="R330" i="6"/>
  <c r="AB330" i="6" s="1"/>
  <c r="Q330" i="6"/>
  <c r="S212" i="6"/>
  <c r="M287" i="6"/>
  <c r="M288" i="6" s="1"/>
  <c r="AG283" i="6"/>
  <c r="AF284" i="6"/>
  <c r="AF283" i="6"/>
  <c r="AG284" i="6"/>
  <c r="AD284" i="6"/>
  <c r="AH209" i="6"/>
  <c r="Q211" i="6"/>
  <c r="Y189" i="6" s="1"/>
  <c r="H213" i="6"/>
  <c r="R212" i="6" s="1"/>
  <c r="Y166" i="6"/>
  <c r="J213" i="6"/>
  <c r="T212" i="6" s="1"/>
  <c r="Y188" i="6"/>
  <c r="K213" i="6"/>
  <c r="Y210" i="6"/>
  <c r="Y234" i="6"/>
  <c r="M213" i="6"/>
  <c r="W212" i="6" s="1"/>
  <c r="AD212" i="6" s="1"/>
  <c r="O236" i="6"/>
  <c r="O190" i="6"/>
  <c r="AB211" i="6"/>
  <c r="O212" i="6"/>
  <c r="G213" i="6"/>
  <c r="I214" i="6" s="1"/>
  <c r="O168" i="6"/>
  <c r="L213" i="6"/>
  <c r="V212" i="6" s="1"/>
  <c r="Q263" i="6"/>
  <c r="AE263" i="6" s="1"/>
  <c r="J265" i="6"/>
  <c r="T264" i="6" s="1"/>
  <c r="K265" i="6"/>
  <c r="U264" i="6" s="1"/>
  <c r="H265" i="6"/>
  <c r="R264" i="6" s="1"/>
  <c r="S264" i="6"/>
  <c r="G265" i="6"/>
  <c r="Q264" i="6" s="1"/>
  <c r="L265" i="6"/>
  <c r="V264" i="6" s="1"/>
  <c r="AD263" i="6"/>
  <c r="M265" i="6"/>
  <c r="L308" i="6"/>
  <c r="V307" i="6" s="1"/>
  <c r="T306" i="6"/>
  <c r="AA306" i="6" s="1"/>
  <c r="AG306" i="6"/>
  <c r="AH304" i="6"/>
  <c r="G308" i="6"/>
  <c r="Q307" i="6" s="1"/>
  <c r="K308" i="6"/>
  <c r="U307" i="6" s="1"/>
  <c r="J308" i="6"/>
  <c r="T307" i="6" s="1"/>
  <c r="H308" i="6"/>
  <c r="R307" i="6" s="1"/>
  <c r="O331" i="6"/>
  <c r="I308" i="6"/>
  <c r="Y261" i="6"/>
  <c r="AE305" i="6"/>
  <c r="M308" i="6"/>
  <c r="W307" i="6" s="1"/>
  <c r="AD307" i="6" s="1"/>
  <c r="AB305" i="6"/>
  <c r="AA305" i="6"/>
  <c r="Y305" i="6"/>
  <c r="Y283" i="6"/>
  <c r="Y329" i="6"/>
  <c r="AF305" i="6"/>
  <c r="AH305" i="6" s="1"/>
  <c r="O307" i="6"/>
  <c r="O263" i="6"/>
  <c r="O285" i="6"/>
  <c r="AB235" i="6"/>
  <c r="AE285" i="6"/>
  <c r="AC285" i="6"/>
  <c r="AB285" i="6"/>
  <c r="AA285" i="6"/>
  <c r="AG285" i="6"/>
  <c r="AA263" i="6"/>
  <c r="AB263" i="6"/>
  <c r="AC263" i="6"/>
  <c r="AE235" i="6"/>
  <c r="AC235" i="6"/>
  <c r="AA235" i="6"/>
  <c r="AE189" i="6"/>
  <c r="AG211" i="6"/>
  <c r="AC211" i="6"/>
  <c r="AA211" i="6"/>
  <c r="AB189" i="6"/>
  <c r="AA189" i="6"/>
  <c r="AC189" i="6"/>
  <c r="AE167" i="6"/>
  <c r="AE92" i="6"/>
  <c r="AC167" i="6"/>
  <c r="AB167" i="6"/>
  <c r="AA167" i="6"/>
  <c r="AG167" i="6"/>
  <c r="AC142" i="6"/>
  <c r="AB142" i="6"/>
  <c r="AA142" i="6"/>
  <c r="AE142" i="6"/>
  <c r="AC118" i="6"/>
  <c r="AB118" i="6"/>
  <c r="AA118" i="6"/>
  <c r="AE118" i="6"/>
  <c r="AC92" i="6"/>
  <c r="AB92" i="6"/>
  <c r="AA92" i="6"/>
  <c r="AC68" i="6"/>
  <c r="AB68" i="6"/>
  <c r="AA68" i="6"/>
  <c r="AE68" i="6"/>
  <c r="AF43" i="6"/>
  <c r="AC18" i="6"/>
  <c r="AG18" i="6"/>
  <c r="AA18" i="6"/>
  <c r="AB18" i="6"/>
  <c r="AE18" i="6"/>
  <c r="AG330" i="6"/>
  <c r="AG235" i="6"/>
  <c r="AG189" i="6"/>
  <c r="AF235" i="6"/>
  <c r="AF285" i="6"/>
  <c r="AF263" i="6"/>
  <c r="AH263" i="6" s="1"/>
  <c r="AF211" i="6"/>
  <c r="AF142" i="6"/>
  <c r="AF92" i="6"/>
  <c r="AF189" i="6"/>
  <c r="AF167" i="6"/>
  <c r="AG142" i="6"/>
  <c r="AG118" i="6"/>
  <c r="AF118" i="6"/>
  <c r="AG92" i="6"/>
  <c r="AF68" i="6"/>
  <c r="AG68" i="6"/>
  <c r="AG43" i="6"/>
  <c r="AF18" i="6"/>
  <c r="AH234" i="6"/>
  <c r="AH42" i="6"/>
  <c r="AH262" i="6"/>
  <c r="G288" i="6"/>
  <c r="H288" i="6"/>
  <c r="J288" i="6"/>
  <c r="T287" i="6" s="1"/>
  <c r="I288" i="6"/>
  <c r="U286" i="6"/>
  <c r="R286" i="6"/>
  <c r="L288" i="6"/>
  <c r="K288" i="6"/>
  <c r="AH329" i="6"/>
  <c r="AH188" i="6"/>
  <c r="AH117" i="6"/>
  <c r="AH166" i="6"/>
  <c r="AH67" i="6"/>
  <c r="AH17" i="6"/>
  <c r="M192" i="6"/>
  <c r="W44" i="6"/>
  <c r="AD44" i="6" s="1"/>
  <c r="W236" i="6"/>
  <c r="AH91" i="6"/>
  <c r="AH210" i="6"/>
  <c r="AH141" i="6"/>
  <c r="T236" i="6"/>
  <c r="V236" i="6"/>
  <c r="R44" i="6"/>
  <c r="Q236" i="6"/>
  <c r="R19" i="6"/>
  <c r="G194" i="6"/>
  <c r="H194" i="6"/>
  <c r="I194" i="6"/>
  <c r="J194" i="6"/>
  <c r="S236" i="6"/>
  <c r="K170" i="6"/>
  <c r="U169" i="6" s="1"/>
  <c r="V168" i="6"/>
  <c r="L170" i="6"/>
  <c r="S190" i="6"/>
  <c r="K192" i="6"/>
  <c r="L192" i="6"/>
  <c r="G170" i="6"/>
  <c r="M170" i="6"/>
  <c r="Q168" i="6"/>
  <c r="J170" i="6"/>
  <c r="T169" i="6" s="1"/>
  <c r="I170" i="6"/>
  <c r="S169" i="6" s="1"/>
  <c r="H170" i="6"/>
  <c r="R168" i="6"/>
  <c r="V69" i="6"/>
  <c r="W168" i="6"/>
  <c r="AD168" i="6" s="1"/>
  <c r="W190" i="6"/>
  <c r="AD190" i="6" s="1"/>
  <c r="Y92" i="6"/>
  <c r="W19" i="6"/>
  <c r="AD19" i="6" s="1"/>
  <c r="L71" i="6"/>
  <c r="V190" i="6"/>
  <c r="V93" i="6"/>
  <c r="S44" i="6"/>
  <c r="K95" i="6"/>
  <c r="U94" i="6" s="1"/>
  <c r="L95" i="6"/>
  <c r="U190" i="6"/>
  <c r="L46" i="6"/>
  <c r="V45" i="6" s="1"/>
  <c r="K46" i="6"/>
  <c r="U45" i="6" s="1"/>
  <c r="G71" i="6"/>
  <c r="I71" i="6"/>
  <c r="S70" i="6" s="1"/>
  <c r="O94" i="6"/>
  <c r="H71" i="6"/>
  <c r="K71" i="6"/>
  <c r="U70" i="6" s="1"/>
  <c r="J71" i="6"/>
  <c r="T70" i="6" s="1"/>
  <c r="M71" i="6"/>
  <c r="O70" i="6"/>
  <c r="U44" i="6"/>
  <c r="W69" i="6"/>
  <c r="AD69" i="6" s="1"/>
  <c r="G46" i="6"/>
  <c r="Q45" i="6" s="1"/>
  <c r="H46" i="6"/>
  <c r="I46" i="6"/>
  <c r="S45" i="6" s="1"/>
  <c r="J46" i="6"/>
  <c r="Q190" i="6"/>
  <c r="Q191" i="6"/>
  <c r="R191" i="6"/>
  <c r="T191" i="6"/>
  <c r="M46" i="6"/>
  <c r="R93" i="6"/>
  <c r="H95" i="6"/>
  <c r="I95" i="6"/>
  <c r="S94" i="6" s="1"/>
  <c r="G95" i="6"/>
  <c r="Q94" i="6" s="1"/>
  <c r="M95" i="6"/>
  <c r="J95" i="6"/>
  <c r="T94" i="6" s="1"/>
  <c r="G21" i="6"/>
  <c r="Q20" i="6" s="1"/>
  <c r="O20" i="6"/>
  <c r="K21" i="6"/>
  <c r="U20" i="6" s="1"/>
  <c r="O44" i="6"/>
  <c r="M21" i="6"/>
  <c r="J21" i="6"/>
  <c r="T20" i="6" s="1"/>
  <c r="I21" i="6"/>
  <c r="S20" i="6" s="1"/>
  <c r="H21" i="6"/>
  <c r="T44" i="6"/>
  <c r="V19" i="6"/>
  <c r="R69" i="6"/>
  <c r="AE69" i="6" s="1"/>
  <c r="W93" i="6"/>
  <c r="AD93" i="6" s="1"/>
  <c r="Y68" i="6"/>
  <c r="U93" i="6"/>
  <c r="Y42" i="6"/>
  <c r="Y18" i="6"/>
  <c r="V44" i="6"/>
  <c r="L21" i="6"/>
  <c r="W143" i="6"/>
  <c r="AD143" i="6" s="1"/>
  <c r="V143" i="6"/>
  <c r="R143" i="6"/>
  <c r="R119" i="6"/>
  <c r="W119" i="6"/>
  <c r="AD119" i="6" s="1"/>
  <c r="Y142" i="6"/>
  <c r="Y118" i="6"/>
  <c r="Q119" i="6"/>
  <c r="O144" i="6"/>
  <c r="O120" i="6"/>
  <c r="S143" i="6"/>
  <c r="L145" i="6"/>
  <c r="K145" i="6"/>
  <c r="U144" i="6" s="1"/>
  <c r="J145" i="6"/>
  <c r="G145" i="6"/>
  <c r="I145" i="6"/>
  <c r="S144" i="6" s="1"/>
  <c r="H145" i="6"/>
  <c r="M145" i="6"/>
  <c r="Q143" i="6"/>
  <c r="L121" i="6"/>
  <c r="V119" i="6"/>
  <c r="T143" i="6"/>
  <c r="U143" i="6"/>
  <c r="M121" i="6"/>
  <c r="I121" i="6"/>
  <c r="S120" i="6" s="1"/>
  <c r="K121" i="6"/>
  <c r="J121" i="6"/>
  <c r="T120" i="6" s="1"/>
  <c r="H121" i="6"/>
  <c r="G121" i="6"/>
  <c r="J333" i="6" l="1"/>
  <c r="T332" i="6" s="1"/>
  <c r="I333" i="6"/>
  <c r="S332" i="6" s="1"/>
  <c r="M333" i="6"/>
  <c r="W332" i="6" s="1"/>
  <c r="AD332" i="6" s="1"/>
  <c r="H333" i="6"/>
  <c r="G333" i="6"/>
  <c r="K333" i="6"/>
  <c r="U332" i="6" s="1"/>
  <c r="L333" i="6"/>
  <c r="V332" i="6" s="1"/>
  <c r="L239" i="6"/>
  <c r="V238" i="6" s="1"/>
  <c r="K239" i="6"/>
  <c r="I239" i="6"/>
  <c r="S238" i="6" s="1"/>
  <c r="H239" i="6"/>
  <c r="M239" i="6"/>
  <c r="G239" i="6"/>
  <c r="J239" i="6"/>
  <c r="Q237" i="6"/>
  <c r="AC330" i="6"/>
  <c r="AE330" i="6"/>
  <c r="AF330" i="6"/>
  <c r="AH330" i="6" s="1"/>
  <c r="AA330" i="6"/>
  <c r="Q331" i="6"/>
  <c r="AE331" i="6" s="1"/>
  <c r="AG331" i="6"/>
  <c r="W286" i="6"/>
  <c r="AD286" i="6" s="1"/>
  <c r="AH283" i="6"/>
  <c r="AH284" i="6"/>
  <c r="Y211" i="6"/>
  <c r="Y235" i="6"/>
  <c r="AE211" i="6"/>
  <c r="Y167" i="6"/>
  <c r="L214" i="6"/>
  <c r="V213" i="6" s="1"/>
  <c r="U212" i="6"/>
  <c r="AF212" i="6" s="1"/>
  <c r="O191" i="6"/>
  <c r="O213" i="6"/>
  <c r="K214" i="6"/>
  <c r="U213" i="6" s="1"/>
  <c r="J214" i="6"/>
  <c r="T213" i="6" s="1"/>
  <c r="O237" i="6"/>
  <c r="Q212" i="6"/>
  <c r="M214" i="6"/>
  <c r="O169" i="6"/>
  <c r="H214" i="6"/>
  <c r="R213" i="6" s="1"/>
  <c r="G214" i="6"/>
  <c r="K215" i="6" s="1"/>
  <c r="AC212" i="6"/>
  <c r="L266" i="6"/>
  <c r="V265" i="6" s="1"/>
  <c r="H266" i="6"/>
  <c r="R265" i="6" s="1"/>
  <c r="I266" i="6"/>
  <c r="S265" i="6" s="1"/>
  <c r="J266" i="6"/>
  <c r="T265" i="6" s="1"/>
  <c r="AD236" i="6"/>
  <c r="AG236" i="6"/>
  <c r="M266" i="6"/>
  <c r="W265" i="6" s="1"/>
  <c r="G266" i="6"/>
  <c r="Q265" i="6" s="1"/>
  <c r="K266" i="6"/>
  <c r="U265" i="6" s="1"/>
  <c r="AE264" i="6"/>
  <c r="W264" i="6"/>
  <c r="AD264" i="6" s="1"/>
  <c r="Y330" i="6"/>
  <c r="Y262" i="6"/>
  <c r="AC306" i="6"/>
  <c r="Y306" i="6"/>
  <c r="AB306" i="6"/>
  <c r="Y284" i="6"/>
  <c r="AF306" i="6"/>
  <c r="AH306" i="6" s="1"/>
  <c r="AE306" i="6"/>
  <c r="I309" i="6"/>
  <c r="H309" i="6"/>
  <c r="R308" i="6" s="1"/>
  <c r="K309" i="6"/>
  <c r="U308" i="6" s="1"/>
  <c r="J309" i="6"/>
  <c r="T308" i="6" s="1"/>
  <c r="O332" i="6"/>
  <c r="G309" i="6"/>
  <c r="H310" i="6" s="1"/>
  <c r="O264" i="6"/>
  <c r="M309" i="6"/>
  <c r="W308" i="6" s="1"/>
  <c r="AD308" i="6" s="1"/>
  <c r="O308" i="6"/>
  <c r="O286" i="6"/>
  <c r="L309" i="6"/>
  <c r="V308" i="6" s="1"/>
  <c r="S307" i="6"/>
  <c r="AA307" i="6" s="1"/>
  <c r="AC331" i="6"/>
  <c r="AB331" i="6"/>
  <c r="AA331" i="6"/>
  <c r="AB286" i="6"/>
  <c r="AC286" i="6"/>
  <c r="AA286" i="6"/>
  <c r="AE286" i="6"/>
  <c r="AA264" i="6"/>
  <c r="AB264" i="6"/>
  <c r="AC264" i="6"/>
  <c r="AC190" i="6"/>
  <c r="AC236" i="6"/>
  <c r="AA236" i="6"/>
  <c r="AE236" i="6"/>
  <c r="AB236" i="6"/>
  <c r="AA212" i="6"/>
  <c r="AB212" i="6"/>
  <c r="AG212" i="6"/>
  <c r="AE168" i="6"/>
  <c r="AE190" i="6"/>
  <c r="AA190" i="6"/>
  <c r="AB190" i="6"/>
  <c r="AG168" i="6"/>
  <c r="AC168" i="6"/>
  <c r="AB168" i="6"/>
  <c r="AA168" i="6"/>
  <c r="AE143" i="6"/>
  <c r="AB143" i="6"/>
  <c r="AC143" i="6"/>
  <c r="AA143" i="6"/>
  <c r="AE119" i="6"/>
  <c r="AB119" i="6"/>
  <c r="AA119" i="6"/>
  <c r="AC119" i="6"/>
  <c r="AC93" i="6"/>
  <c r="AB93" i="6"/>
  <c r="AA93" i="6"/>
  <c r="AE93" i="6"/>
  <c r="AC69" i="6"/>
  <c r="AB69" i="6"/>
  <c r="AA69" i="6"/>
  <c r="AC44" i="6"/>
  <c r="AB44" i="6"/>
  <c r="AA44" i="6"/>
  <c r="AE44" i="6"/>
  <c r="AB19" i="6"/>
  <c r="AC19" i="6"/>
  <c r="AA19" i="6"/>
  <c r="AE19" i="6"/>
  <c r="AG19" i="6"/>
  <c r="AF331" i="6"/>
  <c r="AG190" i="6"/>
  <c r="AG307" i="6"/>
  <c r="AF236" i="6"/>
  <c r="AF190" i="6"/>
  <c r="AF143" i="6"/>
  <c r="AF93" i="6"/>
  <c r="AF44" i="6"/>
  <c r="AF168" i="6"/>
  <c r="AG143" i="6"/>
  <c r="AF119" i="6"/>
  <c r="AG119" i="6"/>
  <c r="AG93" i="6"/>
  <c r="AF69" i="6"/>
  <c r="AG69" i="6"/>
  <c r="AG44" i="6"/>
  <c r="AF19" i="6"/>
  <c r="S287" i="6"/>
  <c r="AH285" i="6"/>
  <c r="R287" i="6"/>
  <c r="L289" i="6"/>
  <c r="V289" i="6" s="1"/>
  <c r="K289" i="6"/>
  <c r="U289" i="6" s="1"/>
  <c r="Q287" i="6"/>
  <c r="I289" i="6"/>
  <c r="S289" i="6" s="1"/>
  <c r="H289" i="6"/>
  <c r="R289" i="6" s="1"/>
  <c r="J289" i="6"/>
  <c r="M289" i="6"/>
  <c r="W289" i="6" s="1"/>
  <c r="G289" i="6"/>
  <c r="Q289" i="6" s="1"/>
  <c r="W287" i="6"/>
  <c r="V287" i="6"/>
  <c r="U287" i="6"/>
  <c r="AH142" i="6"/>
  <c r="AH68" i="6"/>
  <c r="AH118" i="6"/>
  <c r="AH43" i="6"/>
  <c r="AH92" i="6"/>
  <c r="AH211" i="6"/>
  <c r="W45" i="6"/>
  <c r="AD45" i="6" s="1"/>
  <c r="AH235" i="6"/>
  <c r="AH18" i="6"/>
  <c r="AH167" i="6"/>
  <c r="AH189" i="6"/>
  <c r="Y43" i="6"/>
  <c r="R20" i="6"/>
  <c r="S213" i="6"/>
  <c r="R45" i="6"/>
  <c r="W237" i="6"/>
  <c r="AD237" i="6" s="1"/>
  <c r="G195" i="6"/>
  <c r="I195" i="6"/>
  <c r="J195" i="6"/>
  <c r="H195" i="6"/>
  <c r="R70" i="6"/>
  <c r="T237" i="6"/>
  <c r="AC237" i="6" s="1"/>
  <c r="Y19" i="6"/>
  <c r="K193" i="6"/>
  <c r="U192" i="6" s="1"/>
  <c r="L193" i="6"/>
  <c r="M193" i="6"/>
  <c r="K171" i="6"/>
  <c r="U170" i="6" s="1"/>
  <c r="G171" i="6"/>
  <c r="L171" i="6"/>
  <c r="V170" i="6" s="1"/>
  <c r="R169" i="6"/>
  <c r="M171" i="6"/>
  <c r="J171" i="6"/>
  <c r="T170" i="6" s="1"/>
  <c r="I171" i="6"/>
  <c r="S170" i="6" s="1"/>
  <c r="H171" i="6"/>
  <c r="V169" i="6"/>
  <c r="W169" i="6"/>
  <c r="AD169" i="6" s="1"/>
  <c r="Q169" i="6"/>
  <c r="W191" i="6"/>
  <c r="AD191" i="6" s="1"/>
  <c r="Y93" i="6"/>
  <c r="V20" i="6"/>
  <c r="W20" i="6"/>
  <c r="AD20" i="6" s="1"/>
  <c r="Q192" i="6"/>
  <c r="T192" i="6"/>
  <c r="G47" i="6"/>
  <c r="H47" i="6"/>
  <c r="I47" i="6"/>
  <c r="S46" i="6" s="1"/>
  <c r="J47" i="6"/>
  <c r="T46" i="6" s="1"/>
  <c r="G72" i="6"/>
  <c r="O95" i="6"/>
  <c r="I72" i="6"/>
  <c r="M72" i="6"/>
  <c r="H72" i="6"/>
  <c r="R71" i="6" s="1"/>
  <c r="O71" i="6"/>
  <c r="K72" i="6"/>
  <c r="U71" i="6" s="1"/>
  <c r="J72" i="6"/>
  <c r="T71" i="6" s="1"/>
  <c r="U191" i="6"/>
  <c r="W70" i="6"/>
  <c r="AD70" i="6" s="1"/>
  <c r="V70" i="6"/>
  <c r="M47" i="6"/>
  <c r="I96" i="6"/>
  <c r="S95" i="6" s="1"/>
  <c r="H96" i="6"/>
  <c r="J96" i="6"/>
  <c r="G96" i="6"/>
  <c r="M96" i="6"/>
  <c r="W94" i="6"/>
  <c r="AD94" i="6" s="1"/>
  <c r="K22" i="6"/>
  <c r="U21" i="6" s="1"/>
  <c r="G22" i="6"/>
  <c r="Q21" i="6" s="1"/>
  <c r="M22" i="6"/>
  <c r="H22" i="6"/>
  <c r="O21" i="6"/>
  <c r="J22" i="6"/>
  <c r="T21" i="6" s="1"/>
  <c r="O45" i="6"/>
  <c r="I22" i="6"/>
  <c r="T45" i="6"/>
  <c r="Y69" i="6"/>
  <c r="V191" i="6"/>
  <c r="L22" i="6"/>
  <c r="L96" i="6"/>
  <c r="V95" i="6" s="1"/>
  <c r="K96" i="6"/>
  <c r="U95" i="6" s="1"/>
  <c r="L72" i="6"/>
  <c r="V94" i="6"/>
  <c r="S191" i="6"/>
  <c r="R94" i="6"/>
  <c r="K47" i="6"/>
  <c r="L47" i="6"/>
  <c r="V46" i="6" s="1"/>
  <c r="Q70" i="6"/>
  <c r="Q144" i="6"/>
  <c r="R144" i="6"/>
  <c r="V144" i="6"/>
  <c r="R120" i="6"/>
  <c r="Y143" i="6"/>
  <c r="Y119" i="6"/>
  <c r="O145" i="6"/>
  <c r="O121" i="6"/>
  <c r="K146" i="6"/>
  <c r="L146" i="6"/>
  <c r="W120" i="6"/>
  <c r="AD120" i="6" s="1"/>
  <c r="U120" i="6"/>
  <c r="Q120" i="6"/>
  <c r="M146" i="6"/>
  <c r="T144" i="6"/>
  <c r="I146" i="6"/>
  <c r="S145" i="6" s="1"/>
  <c r="J146" i="6"/>
  <c r="T145" i="6" s="1"/>
  <c r="H146" i="6"/>
  <c r="G146" i="6"/>
  <c r="W144" i="6"/>
  <c r="AD144" i="6" s="1"/>
  <c r="V120" i="6"/>
  <c r="L122" i="6"/>
  <c r="M122" i="6"/>
  <c r="J122" i="6"/>
  <c r="G122" i="6"/>
  <c r="K122" i="6"/>
  <c r="I122" i="6"/>
  <c r="H122" i="6"/>
  <c r="J334" i="6" l="1"/>
  <c r="T333" i="6" s="1"/>
  <c r="I334" i="6"/>
  <c r="S333" i="6" s="1"/>
  <c r="M334" i="6"/>
  <c r="W333" i="6" s="1"/>
  <c r="AD333" i="6" s="1"/>
  <c r="H334" i="6"/>
  <c r="G334" i="6"/>
  <c r="L334" i="6"/>
  <c r="V333" i="6" s="1"/>
  <c r="K334" i="6"/>
  <c r="U333" i="6" s="1"/>
  <c r="Q332" i="6"/>
  <c r="K240" i="6"/>
  <c r="L240" i="6"/>
  <c r="J240" i="6"/>
  <c r="T239" i="6" s="1"/>
  <c r="G240" i="6"/>
  <c r="M240" i="6"/>
  <c r="I240" i="6"/>
  <c r="S239" i="6" s="1"/>
  <c r="H240" i="6"/>
  <c r="R332" i="6"/>
  <c r="AH331" i="6"/>
  <c r="AD287" i="6"/>
  <c r="AD290" i="6" s="1"/>
  <c r="AF286" i="6"/>
  <c r="AG286" i="6"/>
  <c r="Y236" i="6"/>
  <c r="U214" i="6"/>
  <c r="AE212" i="6"/>
  <c r="Y168" i="6"/>
  <c r="Y190" i="6"/>
  <c r="Y212" i="6"/>
  <c r="O238" i="6"/>
  <c r="L215" i="6"/>
  <c r="V214" i="6" s="1"/>
  <c r="O214" i="6"/>
  <c r="W213" i="6"/>
  <c r="AD213" i="6" s="1"/>
  <c r="O170" i="6"/>
  <c r="H215" i="6"/>
  <c r="R214" i="6" s="1"/>
  <c r="J215" i="6"/>
  <c r="T214" i="6" s="1"/>
  <c r="I215" i="6"/>
  <c r="S214" i="6" s="1"/>
  <c r="G215" i="6"/>
  <c r="K216" i="6" s="1"/>
  <c r="U215" i="6" s="1"/>
  <c r="O192" i="6"/>
  <c r="M215" i="6"/>
  <c r="W214" i="6" s="1"/>
  <c r="Q213" i="6"/>
  <c r="AE213" i="6" s="1"/>
  <c r="K267" i="6"/>
  <c r="U266" i="6" s="1"/>
  <c r="AF264" i="6"/>
  <c r="AG264" i="6"/>
  <c r="AG332" i="6"/>
  <c r="I267" i="6"/>
  <c r="S266" i="6" s="1"/>
  <c r="J267" i="6"/>
  <c r="T266" i="6" s="1"/>
  <c r="H267" i="6"/>
  <c r="R267" i="6" s="1"/>
  <c r="AD265" i="6"/>
  <c r="AD268" i="6" s="1"/>
  <c r="M267" i="6"/>
  <c r="W267" i="6" s="1"/>
  <c r="G267" i="6"/>
  <c r="Q267" i="6" s="1"/>
  <c r="L267" i="6"/>
  <c r="V267" i="6" s="1"/>
  <c r="L310" i="6"/>
  <c r="V309" i="6" s="1"/>
  <c r="S308" i="6"/>
  <c r="AA308" i="6" s="1"/>
  <c r="J310" i="6"/>
  <c r="T309" i="6" s="1"/>
  <c r="K310" i="6"/>
  <c r="U309" i="6" s="1"/>
  <c r="AG308" i="6"/>
  <c r="O287" i="6"/>
  <c r="Q308" i="6"/>
  <c r="O333" i="6"/>
  <c r="I310" i="6"/>
  <c r="S309" i="6" s="1"/>
  <c r="O265" i="6"/>
  <c r="G310" i="6"/>
  <c r="H311" i="6" s="1"/>
  <c r="R311" i="6" s="1"/>
  <c r="M310" i="6"/>
  <c r="W309" i="6" s="1"/>
  <c r="AD309" i="6" s="1"/>
  <c r="AD312" i="6" s="1"/>
  <c r="O309" i="6"/>
  <c r="AF307" i="6"/>
  <c r="AH307" i="6" s="1"/>
  <c r="Y285" i="6"/>
  <c r="Y307" i="6"/>
  <c r="Y263" i="6"/>
  <c r="AC307" i="6"/>
  <c r="Y331" i="6"/>
  <c r="AB307" i="6"/>
  <c r="AE307" i="6"/>
  <c r="AB191" i="6"/>
  <c r="AE287" i="6"/>
  <c r="AE290" i="6" s="1"/>
  <c r="AG287" i="6"/>
  <c r="AC287" i="6"/>
  <c r="AC290" i="6" s="1"/>
  <c r="AB287" i="6"/>
  <c r="AB290" i="6" s="1"/>
  <c r="AA287" i="6"/>
  <c r="AA290" i="6" s="1"/>
  <c r="AA265" i="6"/>
  <c r="AA268" i="6" s="1"/>
  <c r="AC265" i="6"/>
  <c r="AC268" i="6" s="1"/>
  <c r="AB265" i="6"/>
  <c r="AB268" i="6" s="1"/>
  <c r="AE265" i="6"/>
  <c r="AE268" i="6" s="1"/>
  <c r="AA237" i="6"/>
  <c r="AE237" i="6"/>
  <c r="AB237" i="6"/>
  <c r="AC213" i="6"/>
  <c r="AA213" i="6"/>
  <c r="AB213" i="6"/>
  <c r="AE191" i="6"/>
  <c r="AA191" i="6"/>
  <c r="AC191" i="6"/>
  <c r="AC169" i="6"/>
  <c r="AB169" i="6"/>
  <c r="AA169" i="6"/>
  <c r="AE169" i="6"/>
  <c r="AG169" i="6"/>
  <c r="AC144" i="6"/>
  <c r="AA144" i="6"/>
  <c r="AB144" i="6"/>
  <c r="AE144" i="6"/>
  <c r="AE120" i="6"/>
  <c r="AE70" i="6"/>
  <c r="AC120" i="6"/>
  <c r="AB120" i="6"/>
  <c r="AA120" i="6"/>
  <c r="AC94" i="6"/>
  <c r="AB94" i="6"/>
  <c r="AA94" i="6"/>
  <c r="AE94" i="6"/>
  <c r="AB70" i="6"/>
  <c r="AA70" i="6"/>
  <c r="AC70" i="6"/>
  <c r="AA45" i="6"/>
  <c r="AC45" i="6"/>
  <c r="AB45" i="6"/>
  <c r="AE45" i="6"/>
  <c r="AC20" i="6"/>
  <c r="AB20" i="6"/>
  <c r="AA20" i="6"/>
  <c r="AG20" i="6"/>
  <c r="AE20" i="6"/>
  <c r="AG237" i="6"/>
  <c r="AG191" i="6"/>
  <c r="AF287" i="6"/>
  <c r="AF265" i="6"/>
  <c r="AG265" i="6"/>
  <c r="AF237" i="6"/>
  <c r="AF191" i="6"/>
  <c r="AF144" i="6"/>
  <c r="AF94" i="6"/>
  <c r="AF45" i="6"/>
  <c r="AF169" i="6"/>
  <c r="AG144" i="6"/>
  <c r="AF120" i="6"/>
  <c r="AG120" i="6"/>
  <c r="AG94" i="6"/>
  <c r="AF70" i="6"/>
  <c r="AG70" i="6"/>
  <c r="AG45" i="6"/>
  <c r="AF20" i="6"/>
  <c r="V288" i="6"/>
  <c r="Q288" i="6"/>
  <c r="R288" i="6"/>
  <c r="U288" i="6"/>
  <c r="S288" i="6"/>
  <c r="T288" i="6"/>
  <c r="T289" i="6"/>
  <c r="W288" i="6"/>
  <c r="AD288" i="6" s="1"/>
  <c r="R309" i="6"/>
  <c r="AH69" i="6"/>
  <c r="AH168" i="6"/>
  <c r="AH212" i="6"/>
  <c r="AH93" i="6"/>
  <c r="AH236" i="6"/>
  <c r="AH119" i="6"/>
  <c r="AH190" i="6"/>
  <c r="W238" i="6"/>
  <c r="AD238" i="6" s="1"/>
  <c r="W46" i="6"/>
  <c r="AD46" i="6" s="1"/>
  <c r="W192" i="6"/>
  <c r="AD192" i="6" s="1"/>
  <c r="AH44" i="6"/>
  <c r="AH143" i="6"/>
  <c r="Q71" i="6"/>
  <c r="O72" i="6"/>
  <c r="AH19" i="6"/>
  <c r="Y20" i="6"/>
  <c r="Y44" i="6"/>
  <c r="R21" i="6"/>
  <c r="R46" i="6"/>
  <c r="Q238" i="6"/>
  <c r="T238" i="6"/>
  <c r="R238" i="6"/>
  <c r="U238" i="6"/>
  <c r="L172" i="6"/>
  <c r="S192" i="6"/>
  <c r="L194" i="6"/>
  <c r="K194" i="6"/>
  <c r="M194" i="6"/>
  <c r="K172" i="6"/>
  <c r="U171" i="6" s="1"/>
  <c r="G172" i="6"/>
  <c r="K173" i="6" s="1"/>
  <c r="M172" i="6"/>
  <c r="R170" i="6"/>
  <c r="J172" i="6"/>
  <c r="T171" i="6" s="1"/>
  <c r="I172" i="6"/>
  <c r="S171" i="6" s="1"/>
  <c r="H172" i="6"/>
  <c r="Q170" i="6"/>
  <c r="W170" i="6"/>
  <c r="AD170" i="6" s="1"/>
  <c r="W71" i="6"/>
  <c r="AD71" i="6" s="1"/>
  <c r="W21" i="6"/>
  <c r="AD21" i="6" s="1"/>
  <c r="L73" i="6"/>
  <c r="U46" i="6"/>
  <c r="K23" i="6"/>
  <c r="G23" i="6"/>
  <c r="O46" i="6"/>
  <c r="M23" i="6"/>
  <c r="I23" i="6"/>
  <c r="S22" i="6" s="1"/>
  <c r="J23" i="6"/>
  <c r="H23" i="6"/>
  <c r="O22" i="6"/>
  <c r="M48" i="6"/>
  <c r="W48" i="6" s="1"/>
  <c r="K48" i="6"/>
  <c r="U48" i="6" s="1"/>
  <c r="L48" i="6"/>
  <c r="V48" i="6" s="1"/>
  <c r="R193" i="6"/>
  <c r="Q193" i="6"/>
  <c r="Q95" i="6"/>
  <c r="M97" i="6"/>
  <c r="J97" i="6"/>
  <c r="H97" i="6"/>
  <c r="G97" i="6"/>
  <c r="I97" i="6"/>
  <c r="S71" i="6"/>
  <c r="G48" i="6"/>
  <c r="Q48" i="6" s="1"/>
  <c r="J48" i="6"/>
  <c r="T48" i="6" s="1"/>
  <c r="I48" i="6"/>
  <c r="S48" i="6" s="1"/>
  <c r="H48" i="6"/>
  <c r="R48" i="6" s="1"/>
  <c r="V71" i="6"/>
  <c r="V192" i="6"/>
  <c r="S21" i="6"/>
  <c r="T95" i="6"/>
  <c r="Y94" i="6"/>
  <c r="Y70" i="6"/>
  <c r="V21" i="6"/>
  <c r="R95" i="6"/>
  <c r="L97" i="6"/>
  <c r="V96" i="6" s="1"/>
  <c r="K97" i="6"/>
  <c r="M73" i="6"/>
  <c r="G73" i="6"/>
  <c r="I73" i="6"/>
  <c r="S72" i="6" s="1"/>
  <c r="H73" i="6"/>
  <c r="O96" i="6"/>
  <c r="K73" i="6"/>
  <c r="J73" i="6"/>
  <c r="Q46" i="6"/>
  <c r="R192" i="6"/>
  <c r="W95" i="6"/>
  <c r="AD95" i="6" s="1"/>
  <c r="L23" i="6"/>
  <c r="V145" i="6"/>
  <c r="W145" i="6"/>
  <c r="AD145" i="6" s="1"/>
  <c r="V121" i="6"/>
  <c r="W121" i="6"/>
  <c r="AD121" i="6" s="1"/>
  <c r="Y120" i="6"/>
  <c r="Y144" i="6"/>
  <c r="Q121" i="6"/>
  <c r="O122" i="6"/>
  <c r="O146" i="6"/>
  <c r="L147" i="6"/>
  <c r="K147" i="6"/>
  <c r="U147" i="6" s="1"/>
  <c r="M147" i="6"/>
  <c r="W147" i="6" s="1"/>
  <c r="R145" i="6"/>
  <c r="G147" i="6"/>
  <c r="Q147" i="6" s="1"/>
  <c r="I147" i="6"/>
  <c r="H147" i="6"/>
  <c r="J147" i="6"/>
  <c r="U145" i="6"/>
  <c r="S121" i="6"/>
  <c r="Q145" i="6"/>
  <c r="T121" i="6"/>
  <c r="R121" i="6"/>
  <c r="U121" i="6"/>
  <c r="K123" i="6"/>
  <c r="M123" i="6"/>
  <c r="W123" i="6" s="1"/>
  <c r="G123" i="6"/>
  <c r="J123" i="6"/>
  <c r="I123" i="6"/>
  <c r="H123" i="6"/>
  <c r="L123" i="6"/>
  <c r="AF290" i="6" l="1"/>
  <c r="AG290" i="6"/>
  <c r="AE332" i="6"/>
  <c r="M335" i="6"/>
  <c r="W335" i="6" s="1"/>
  <c r="J335" i="6"/>
  <c r="T334" i="6" s="1"/>
  <c r="I335" i="6"/>
  <c r="S334" i="6" s="1"/>
  <c r="H335" i="6"/>
  <c r="R334" i="6" s="1"/>
  <c r="G335" i="6"/>
  <c r="Q335" i="6" s="1"/>
  <c r="L335" i="6"/>
  <c r="V335" i="6" s="1"/>
  <c r="K335" i="6"/>
  <c r="U335" i="6" s="1"/>
  <c r="K241" i="6"/>
  <c r="L241" i="6"/>
  <c r="G241" i="6"/>
  <c r="Q241" i="6" s="1"/>
  <c r="H241" i="6"/>
  <c r="J241" i="6"/>
  <c r="M241" i="6"/>
  <c r="W241" i="6" s="1"/>
  <c r="I241" i="6"/>
  <c r="R239" i="6"/>
  <c r="Q239" i="6"/>
  <c r="AG268" i="6"/>
  <c r="AF268" i="6"/>
  <c r="Q333" i="6"/>
  <c r="R333" i="6"/>
  <c r="AA333" i="6" s="1"/>
  <c r="AF332" i="6"/>
  <c r="AH332" i="6" s="1"/>
  <c r="AA332" i="6"/>
  <c r="AB332" i="6"/>
  <c r="AC332" i="6"/>
  <c r="AH286" i="6"/>
  <c r="Q214" i="6"/>
  <c r="AE214" i="6" s="1"/>
  <c r="AF213" i="6"/>
  <c r="AG213" i="6"/>
  <c r="AD214" i="6"/>
  <c r="AC214" i="6"/>
  <c r="L216" i="6"/>
  <c r="V215" i="6" s="1"/>
  <c r="G216" i="6"/>
  <c r="Q215" i="6" s="1"/>
  <c r="O239" i="6"/>
  <c r="O193" i="6"/>
  <c r="O215" i="6"/>
  <c r="H216" i="6"/>
  <c r="R215" i="6" s="1"/>
  <c r="O171" i="6"/>
  <c r="J216" i="6"/>
  <c r="I216" i="6"/>
  <c r="M216" i="6"/>
  <c r="W215" i="6" s="1"/>
  <c r="AD215" i="6" s="1"/>
  <c r="Y169" i="6"/>
  <c r="Y191" i="6"/>
  <c r="Y213" i="6"/>
  <c r="Y237" i="6"/>
  <c r="R266" i="6"/>
  <c r="T267" i="6"/>
  <c r="U267" i="6"/>
  <c r="AH264" i="6"/>
  <c r="Q266" i="6"/>
  <c r="S267" i="6"/>
  <c r="V266" i="6"/>
  <c r="W266" i="6"/>
  <c r="AD266" i="6" s="1"/>
  <c r="AC308" i="6"/>
  <c r="Q309" i="6"/>
  <c r="AE309" i="6" s="1"/>
  <c r="I311" i="6"/>
  <c r="S311" i="6" s="1"/>
  <c r="J311" i="6"/>
  <c r="T310" i="6" s="1"/>
  <c r="Y286" i="6"/>
  <c r="AB308" i="6"/>
  <c r="AF308" i="6"/>
  <c r="AH308" i="6" s="1"/>
  <c r="Y264" i="6"/>
  <c r="L311" i="6"/>
  <c r="V310" i="6" s="1"/>
  <c r="Y332" i="6"/>
  <c r="K311" i="6"/>
  <c r="U311" i="6" s="1"/>
  <c r="Y308" i="6"/>
  <c r="AE308" i="6"/>
  <c r="G311" i="6"/>
  <c r="Q310" i="6" s="1"/>
  <c r="O288" i="6"/>
  <c r="O266" i="6"/>
  <c r="O310" i="6"/>
  <c r="M311" i="6"/>
  <c r="W311" i="6" s="1"/>
  <c r="AG309" i="6"/>
  <c r="AG312" i="6" s="1"/>
  <c r="O334" i="6"/>
  <c r="AC309" i="6"/>
  <c r="AB309" i="6"/>
  <c r="AA309" i="6"/>
  <c r="AA312" i="6" s="1"/>
  <c r="AE288" i="6"/>
  <c r="AG288" i="6"/>
  <c r="AC288" i="6"/>
  <c r="AB288" i="6"/>
  <c r="AA288" i="6"/>
  <c r="AE238" i="6"/>
  <c r="AC238" i="6"/>
  <c r="AB238" i="6"/>
  <c r="AA238" i="6"/>
  <c r="AA214" i="6"/>
  <c r="AB214" i="6"/>
  <c r="AG214" i="6"/>
  <c r="AC192" i="6"/>
  <c r="AB192" i="6"/>
  <c r="AA192" i="6"/>
  <c r="AE192" i="6"/>
  <c r="AE145" i="6"/>
  <c r="AE148" i="6" s="1"/>
  <c r="AC170" i="6"/>
  <c r="AB170" i="6"/>
  <c r="AA170" i="6"/>
  <c r="AG170" i="6"/>
  <c r="AE170" i="6"/>
  <c r="AC145" i="6"/>
  <c r="AC148" i="6" s="1"/>
  <c r="AB145" i="6"/>
  <c r="AB148" i="6" s="1"/>
  <c r="AA145" i="6"/>
  <c r="AA148" i="6" s="1"/>
  <c r="AC71" i="6"/>
  <c r="AE121" i="6"/>
  <c r="AE124" i="6" s="1"/>
  <c r="AC121" i="6"/>
  <c r="AC124" i="6" s="1"/>
  <c r="AB121" i="6"/>
  <c r="AB124" i="6" s="1"/>
  <c r="AA121" i="6"/>
  <c r="AA124" i="6" s="1"/>
  <c r="AA95" i="6"/>
  <c r="AC95" i="6"/>
  <c r="AB95" i="6"/>
  <c r="AE95" i="6"/>
  <c r="AE46" i="6"/>
  <c r="AE49" i="6" s="1"/>
  <c r="AE71" i="6"/>
  <c r="AA71" i="6"/>
  <c r="AB71" i="6"/>
  <c r="AC46" i="6"/>
  <c r="AC49" i="6" s="1"/>
  <c r="AB46" i="6"/>
  <c r="AB49" i="6" s="1"/>
  <c r="AA46" i="6"/>
  <c r="AA49" i="6" s="1"/>
  <c r="AG21" i="6"/>
  <c r="AC21" i="6"/>
  <c r="AB21" i="6"/>
  <c r="AA21" i="6"/>
  <c r="AE21" i="6"/>
  <c r="O97" i="6"/>
  <c r="Q22" i="6"/>
  <c r="O47" i="6"/>
  <c r="AG333" i="6"/>
  <c r="AG336" i="6" s="1"/>
  <c r="AD336" i="6"/>
  <c r="AG238" i="6"/>
  <c r="AG192" i="6"/>
  <c r="AF309" i="6"/>
  <c r="AF288" i="6"/>
  <c r="AF238" i="6"/>
  <c r="AF214" i="6"/>
  <c r="AF46" i="6"/>
  <c r="AF192" i="6"/>
  <c r="AF145" i="6"/>
  <c r="AF95" i="6"/>
  <c r="AF170" i="6"/>
  <c r="AF71" i="6"/>
  <c r="AG145" i="6"/>
  <c r="AG148" i="6" s="1"/>
  <c r="AD148" i="6"/>
  <c r="AD124" i="6"/>
  <c r="AG121" i="6"/>
  <c r="AG124" i="6" s="1"/>
  <c r="AF121" i="6"/>
  <c r="AG95" i="6"/>
  <c r="AG71" i="6"/>
  <c r="AD49" i="6"/>
  <c r="AG46" i="6"/>
  <c r="AG49" i="6" s="1"/>
  <c r="AF21" i="6"/>
  <c r="AH265" i="6"/>
  <c r="AH287" i="6"/>
  <c r="AH144" i="6"/>
  <c r="R310" i="6"/>
  <c r="AH70" i="6"/>
  <c r="AH237" i="6"/>
  <c r="AH191" i="6"/>
  <c r="AH120" i="6"/>
  <c r="AH169" i="6"/>
  <c r="AH45" i="6"/>
  <c r="W239" i="6"/>
  <c r="AD239" i="6" s="1"/>
  <c r="AH94" i="6"/>
  <c r="AH20" i="6"/>
  <c r="S123" i="6"/>
  <c r="T123" i="6"/>
  <c r="V123" i="6"/>
  <c r="R123" i="6"/>
  <c r="U173" i="6"/>
  <c r="T47" i="6"/>
  <c r="R22" i="6"/>
  <c r="U239" i="6"/>
  <c r="R72" i="6"/>
  <c r="W171" i="6"/>
  <c r="AD171" i="6" s="1"/>
  <c r="V239" i="6"/>
  <c r="M195" i="6"/>
  <c r="W195" i="6" s="1"/>
  <c r="K195" i="6"/>
  <c r="L195" i="6"/>
  <c r="G173" i="6"/>
  <c r="R171" i="6"/>
  <c r="L173" i="6"/>
  <c r="V172" i="6" s="1"/>
  <c r="M173" i="6"/>
  <c r="W173" i="6" s="1"/>
  <c r="Q171" i="6"/>
  <c r="J173" i="6"/>
  <c r="I173" i="6"/>
  <c r="H173" i="6"/>
  <c r="V171" i="6"/>
  <c r="Y21" i="6"/>
  <c r="Y71" i="6"/>
  <c r="Y95" i="6"/>
  <c r="U96" i="6"/>
  <c r="R96" i="6"/>
  <c r="L98" i="6"/>
  <c r="V98" i="6" s="1"/>
  <c r="K98" i="6"/>
  <c r="U98" i="6" s="1"/>
  <c r="W22" i="6"/>
  <c r="AD22" i="6" s="1"/>
  <c r="L74" i="6"/>
  <c r="V74" i="6" s="1"/>
  <c r="Q195" i="6"/>
  <c r="T195" i="6"/>
  <c r="S195" i="6"/>
  <c r="R195" i="6"/>
  <c r="W96" i="6"/>
  <c r="AD96" i="6" s="1"/>
  <c r="V22" i="6"/>
  <c r="G74" i="6"/>
  <c r="I74" i="6"/>
  <c r="S74" i="6" s="1"/>
  <c r="H74" i="6"/>
  <c r="R74" i="6" s="1"/>
  <c r="O73" i="6"/>
  <c r="M74" i="6"/>
  <c r="W74" i="6" s="1"/>
  <c r="K74" i="6"/>
  <c r="U74" i="6" s="1"/>
  <c r="J74" i="6"/>
  <c r="T74" i="6" s="1"/>
  <c r="K24" i="6"/>
  <c r="U24" i="6" s="1"/>
  <c r="G24" i="6"/>
  <c r="Q23" i="6" s="1"/>
  <c r="M24" i="6"/>
  <c r="W24" i="6" s="1"/>
  <c r="J24" i="6"/>
  <c r="T24" i="6" s="1"/>
  <c r="I24" i="6"/>
  <c r="S24" i="6" s="1"/>
  <c r="O23" i="6"/>
  <c r="H24" i="6"/>
  <c r="R24" i="6" s="1"/>
  <c r="U193" i="6"/>
  <c r="Q72" i="6"/>
  <c r="W72" i="6"/>
  <c r="AD72" i="6" s="1"/>
  <c r="U22" i="6"/>
  <c r="S193" i="6"/>
  <c r="L24" i="6"/>
  <c r="V24" i="6" s="1"/>
  <c r="V72" i="6"/>
  <c r="W193" i="6"/>
  <c r="AD193" i="6" s="1"/>
  <c r="V193" i="6"/>
  <c r="T72" i="6"/>
  <c r="T96" i="6"/>
  <c r="Q47" i="6"/>
  <c r="S96" i="6"/>
  <c r="Y45" i="6"/>
  <c r="T193" i="6"/>
  <c r="W47" i="6"/>
  <c r="AD47" i="6" s="1"/>
  <c r="T22" i="6"/>
  <c r="U47" i="6"/>
  <c r="V47" i="6"/>
  <c r="U72" i="6"/>
  <c r="Q96" i="6"/>
  <c r="H98" i="6"/>
  <c r="R98" i="6" s="1"/>
  <c r="G98" i="6"/>
  <c r="Q98" i="6" s="1"/>
  <c r="I98" i="6"/>
  <c r="S98" i="6" s="1"/>
  <c r="M98" i="6"/>
  <c r="W98" i="6" s="1"/>
  <c r="J98" i="6"/>
  <c r="T98" i="6" s="1"/>
  <c r="R47" i="6"/>
  <c r="S47" i="6"/>
  <c r="T122" i="6"/>
  <c r="Y145" i="6"/>
  <c r="Y121" i="6"/>
  <c r="R122" i="6"/>
  <c r="O147" i="6"/>
  <c r="O123" i="6"/>
  <c r="S146" i="6"/>
  <c r="W146" i="6"/>
  <c r="AD146" i="6" s="1"/>
  <c r="Q146" i="6"/>
  <c r="U122" i="6"/>
  <c r="V122" i="6"/>
  <c r="V146" i="6"/>
  <c r="S122" i="6"/>
  <c r="R146" i="6"/>
  <c r="Q123" i="6"/>
  <c r="Q122" i="6"/>
  <c r="T146" i="6"/>
  <c r="U146" i="6"/>
  <c r="W122" i="6"/>
  <c r="AD122" i="6" s="1"/>
  <c r="AB312" i="6" l="1"/>
  <c r="AH290" i="6"/>
  <c r="AE239" i="6"/>
  <c r="AE242" i="6" s="1"/>
  <c r="AC239" i="6"/>
  <c r="AC242" i="6" s="1"/>
  <c r="AH268" i="6"/>
  <c r="AC312" i="6"/>
  <c r="R335" i="6"/>
  <c r="Q334" i="6"/>
  <c r="AA336" i="6"/>
  <c r="J5" i="3" s="1"/>
  <c r="U334" i="6"/>
  <c r="V334" i="6"/>
  <c r="AB334" i="6" s="1"/>
  <c r="S335" i="6"/>
  <c r="AB333" i="6"/>
  <c r="AB336" i="6" s="1"/>
  <c r="AC333" i="6"/>
  <c r="AC336" i="6" s="1"/>
  <c r="AE333" i="6"/>
  <c r="AE336" i="6" s="1"/>
  <c r="AF333" i="6"/>
  <c r="AF336" i="6" s="1"/>
  <c r="W334" i="6"/>
  <c r="AD334" i="6" s="1"/>
  <c r="T335" i="6"/>
  <c r="Y214" i="6"/>
  <c r="Y192" i="6"/>
  <c r="Y170" i="6"/>
  <c r="Y238" i="6"/>
  <c r="AH213" i="6"/>
  <c r="J217" i="6"/>
  <c r="T217" i="6" s="1"/>
  <c r="K217" i="6"/>
  <c r="U216" i="6" s="1"/>
  <c r="H217" i="6"/>
  <c r="R217" i="6" s="1"/>
  <c r="I217" i="6"/>
  <c r="G217" i="6"/>
  <c r="Q217" i="6" s="1"/>
  <c r="S215" i="6"/>
  <c r="L217" i="6"/>
  <c r="V217" i="6" s="1"/>
  <c r="O240" i="6"/>
  <c r="M217" i="6"/>
  <c r="W217" i="6" s="1"/>
  <c r="T215" i="6"/>
  <c r="O172" i="6"/>
  <c r="O216" i="6"/>
  <c r="O194" i="6"/>
  <c r="AA266" i="6"/>
  <c r="AE266" i="6"/>
  <c r="AC266" i="6"/>
  <c r="AB266" i="6"/>
  <c r="AE312" i="6"/>
  <c r="AF266" i="6"/>
  <c r="AG266" i="6"/>
  <c r="S310" i="6"/>
  <c r="AA310" i="6" s="1"/>
  <c r="Y265" i="6"/>
  <c r="Y287" i="6"/>
  <c r="Y333" i="6"/>
  <c r="Y309" i="6"/>
  <c r="T311" i="6"/>
  <c r="Q311" i="6"/>
  <c r="V311" i="6"/>
  <c r="U310" i="6"/>
  <c r="AH309" i="6"/>
  <c r="AH312" i="6" s="1"/>
  <c r="W310" i="6"/>
  <c r="AD310" i="6" s="1"/>
  <c r="O267" i="6"/>
  <c r="O289" i="6"/>
  <c r="O335" i="6"/>
  <c r="O311" i="6"/>
  <c r="AA239" i="6"/>
  <c r="AA242" i="6" s="1"/>
  <c r="AB239" i="6"/>
  <c r="AB242" i="6" s="1"/>
  <c r="AE193" i="6"/>
  <c r="AE196" i="6" s="1"/>
  <c r="AG215" i="6"/>
  <c r="AG218" i="6" s="1"/>
  <c r="AD218" i="6"/>
  <c r="AE171" i="6"/>
  <c r="AE174" i="6" s="1"/>
  <c r="AB193" i="6"/>
  <c r="AB196" i="6" s="1"/>
  <c r="AA193" i="6"/>
  <c r="AA196" i="6" s="1"/>
  <c r="AC193" i="6"/>
  <c r="AC196" i="6" s="1"/>
  <c r="AG171" i="6"/>
  <c r="AG174" i="6" s="1"/>
  <c r="AD174" i="6"/>
  <c r="AA171" i="6"/>
  <c r="AA174" i="6" s="1"/>
  <c r="AC171" i="6"/>
  <c r="AC174" i="6" s="1"/>
  <c r="AB171" i="6"/>
  <c r="AB174" i="6" s="1"/>
  <c r="AC146" i="6"/>
  <c r="AB146" i="6"/>
  <c r="AA146" i="6"/>
  <c r="AE146" i="6"/>
  <c r="AE72" i="6"/>
  <c r="AE75" i="6" s="1"/>
  <c r="AC122" i="6"/>
  <c r="AB122" i="6"/>
  <c r="AA122" i="6"/>
  <c r="AE122" i="6"/>
  <c r="AC96" i="6"/>
  <c r="AC99" i="6" s="1"/>
  <c r="AB96" i="6"/>
  <c r="AB99" i="6" s="1"/>
  <c r="AA96" i="6"/>
  <c r="AA99" i="6" s="1"/>
  <c r="AE96" i="6"/>
  <c r="AE99" i="6" s="1"/>
  <c r="AC72" i="6"/>
  <c r="AC75" i="6" s="1"/>
  <c r="AB72" i="6"/>
  <c r="AB75" i="6" s="1"/>
  <c r="AA72" i="6"/>
  <c r="AA75" i="6" s="1"/>
  <c r="AE47" i="6"/>
  <c r="AA47" i="6"/>
  <c r="AC47" i="6"/>
  <c r="AB47" i="6"/>
  <c r="AG22" i="6"/>
  <c r="AG25" i="6" s="1"/>
  <c r="AD25" i="6"/>
  <c r="AC22" i="6"/>
  <c r="AC25" i="6" s="1"/>
  <c r="AB22" i="6"/>
  <c r="AB25" i="6" s="1"/>
  <c r="AA22" i="6"/>
  <c r="AA25" i="6" s="1"/>
  <c r="AE22" i="6"/>
  <c r="AE25" i="6" s="1"/>
  <c r="AF239" i="6"/>
  <c r="AF242" i="6" s="1"/>
  <c r="AG239" i="6"/>
  <c r="AG242" i="6" s="1"/>
  <c r="AD196" i="6"/>
  <c r="AG193" i="6"/>
  <c r="AG196" i="6" s="1"/>
  <c r="AF193" i="6"/>
  <c r="AF196" i="6" s="1"/>
  <c r="AF146" i="6"/>
  <c r="AF96" i="6"/>
  <c r="AF47" i="6"/>
  <c r="AF171" i="6"/>
  <c r="AG146" i="6"/>
  <c r="AF122" i="6"/>
  <c r="AG122" i="6"/>
  <c r="AD99" i="6"/>
  <c r="AG96" i="6"/>
  <c r="AG99" i="6" s="1"/>
  <c r="AF72" i="6"/>
  <c r="AF75" i="6" s="1"/>
  <c r="AG72" i="6"/>
  <c r="AG75" i="6" s="1"/>
  <c r="AD75" i="6"/>
  <c r="AG47" i="6"/>
  <c r="AF22" i="6"/>
  <c r="V147" i="6"/>
  <c r="AF312" i="6"/>
  <c r="AH71" i="6"/>
  <c r="AH288" i="6"/>
  <c r="AH238" i="6"/>
  <c r="AH170" i="6"/>
  <c r="AH21" i="6"/>
  <c r="AH214" i="6"/>
  <c r="AH95" i="6"/>
  <c r="AD242" i="6"/>
  <c r="T240" i="6"/>
  <c r="R147" i="6"/>
  <c r="H5" i="3"/>
  <c r="AH121" i="6"/>
  <c r="AH124" i="6" s="1"/>
  <c r="AF124" i="6"/>
  <c r="AH46" i="6"/>
  <c r="AH49" i="6" s="1"/>
  <c r="AF49" i="6"/>
  <c r="AH145" i="6"/>
  <c r="AH148" i="6" s="1"/>
  <c r="AF148" i="6"/>
  <c r="AH192" i="6"/>
  <c r="H6" i="3"/>
  <c r="T147" i="6"/>
  <c r="S147" i="6"/>
  <c r="U195" i="6"/>
  <c r="V173" i="6"/>
  <c r="R173" i="6"/>
  <c r="U123" i="6"/>
  <c r="U241" i="6"/>
  <c r="T173" i="6"/>
  <c r="R241" i="6"/>
  <c r="S241" i="6"/>
  <c r="S173" i="6"/>
  <c r="V195" i="6"/>
  <c r="U240" i="6"/>
  <c r="S240" i="6"/>
  <c r="R240" i="6"/>
  <c r="V240" i="6"/>
  <c r="Q240" i="6"/>
  <c r="W240" i="6"/>
  <c r="AD240" i="6" s="1"/>
  <c r="S23" i="6"/>
  <c r="Q172" i="6"/>
  <c r="S172" i="6"/>
  <c r="R172" i="6"/>
  <c r="W172" i="6"/>
  <c r="AD172" i="6" s="1"/>
  <c r="T172" i="6"/>
  <c r="U172" i="6"/>
  <c r="Q173" i="6"/>
  <c r="V73" i="6"/>
  <c r="W73" i="6"/>
  <c r="AD73" i="6" s="1"/>
  <c r="T194" i="6"/>
  <c r="R194" i="6"/>
  <c r="U73" i="6"/>
  <c r="W194" i="6"/>
  <c r="AD194" i="6" s="1"/>
  <c r="T73" i="6"/>
  <c r="S73" i="6"/>
  <c r="U194" i="6"/>
  <c r="Y46" i="6"/>
  <c r="Q194" i="6"/>
  <c r="V194" i="6"/>
  <c r="T23" i="6"/>
  <c r="S194" i="6"/>
  <c r="Q97" i="6"/>
  <c r="V97" i="6"/>
  <c r="R73" i="6"/>
  <c r="Y96" i="6"/>
  <c r="Y72" i="6"/>
  <c r="O24" i="6"/>
  <c r="O48" i="6"/>
  <c r="Q24" i="6"/>
  <c r="V23" i="6"/>
  <c r="R97" i="6"/>
  <c r="W97" i="6"/>
  <c r="AD97" i="6" s="1"/>
  <c r="R23" i="6"/>
  <c r="U97" i="6"/>
  <c r="Q73" i="6"/>
  <c r="Q74" i="6"/>
  <c r="O74" i="6"/>
  <c r="O98" i="6"/>
  <c r="S97" i="6"/>
  <c r="Y22" i="6"/>
  <c r="U23" i="6"/>
  <c r="T97" i="6"/>
  <c r="W23" i="6"/>
  <c r="AD23" i="6" s="1"/>
  <c r="Y146" i="6"/>
  <c r="Y122" i="6"/>
  <c r="AC334" i="6" l="1"/>
  <c r="AA334" i="6"/>
  <c r="AE334" i="6"/>
  <c r="AH333" i="6"/>
  <c r="AH336" i="6" s="1"/>
  <c r="J9" i="3" s="1"/>
  <c r="AF334" i="6"/>
  <c r="AG334" i="6"/>
  <c r="J6" i="3"/>
  <c r="J8" i="3" s="1"/>
  <c r="T216" i="6"/>
  <c r="R216" i="6"/>
  <c r="W216" i="6"/>
  <c r="AD216" i="6" s="1"/>
  <c r="AF215" i="6"/>
  <c r="AF218" i="6" s="1"/>
  <c r="Q216" i="6"/>
  <c r="O173" i="6"/>
  <c r="Y171" i="6"/>
  <c r="AC215" i="6"/>
  <c r="AC218" i="6" s="1"/>
  <c r="V216" i="6"/>
  <c r="O217" i="6"/>
  <c r="O195" i="6"/>
  <c r="S217" i="6"/>
  <c r="S216" i="6"/>
  <c r="O241" i="6"/>
  <c r="AE215" i="6"/>
  <c r="AE218" i="6" s="1"/>
  <c r="Y193" i="6"/>
  <c r="AB215" i="6"/>
  <c r="AB218" i="6" s="1"/>
  <c r="Y215" i="6"/>
  <c r="AA215" i="6"/>
  <c r="AA218" i="6" s="1"/>
  <c r="I5" i="3" s="1"/>
  <c r="Y239" i="6"/>
  <c r="AM250" i="6"/>
  <c r="AH266" i="6"/>
  <c r="AC310" i="6"/>
  <c r="AB310" i="6"/>
  <c r="Y288" i="6"/>
  <c r="AF310" i="6"/>
  <c r="Y310" i="6"/>
  <c r="AE310" i="6"/>
  <c r="Y334" i="6"/>
  <c r="AG310" i="6"/>
  <c r="Y266" i="6"/>
  <c r="AE240" i="6"/>
  <c r="AA240" i="6"/>
  <c r="AC240" i="6"/>
  <c r="AB240" i="6"/>
  <c r="AA194" i="6"/>
  <c r="AC194" i="6"/>
  <c r="AB194" i="6"/>
  <c r="AE194" i="6"/>
  <c r="AE172" i="6"/>
  <c r="AG172" i="6"/>
  <c r="AC172" i="6"/>
  <c r="AB172" i="6"/>
  <c r="AA172" i="6"/>
  <c r="AE73" i="6"/>
  <c r="AC97" i="6"/>
  <c r="AB97" i="6"/>
  <c r="AA97" i="6"/>
  <c r="AE97" i="6"/>
  <c r="AC73" i="6"/>
  <c r="AB73" i="6"/>
  <c r="AA73" i="6"/>
  <c r="AB23" i="6"/>
  <c r="AC23" i="6"/>
  <c r="AA23" i="6"/>
  <c r="AG23" i="6"/>
  <c r="AE23" i="6"/>
  <c r="AG240" i="6"/>
  <c r="AG194" i="6"/>
  <c r="AF240" i="6"/>
  <c r="AF194" i="6"/>
  <c r="AF97" i="6"/>
  <c r="AF172" i="6"/>
  <c r="AG97" i="6"/>
  <c r="AF73" i="6"/>
  <c r="AG73" i="6"/>
  <c r="AF23" i="6"/>
  <c r="AH239" i="6"/>
  <c r="AH242" i="6" s="1"/>
  <c r="H8" i="3"/>
  <c r="G5" i="3"/>
  <c r="F5" i="3"/>
  <c r="F6" i="3"/>
  <c r="G6" i="3"/>
  <c r="AH22" i="6"/>
  <c r="AH25" i="6" s="1"/>
  <c r="AF25" i="6"/>
  <c r="AH96" i="6"/>
  <c r="AH99" i="6" s="1"/>
  <c r="AF99" i="6"/>
  <c r="AH171" i="6"/>
  <c r="AH174" i="6" s="1"/>
  <c r="AF174" i="6"/>
  <c r="H9" i="3"/>
  <c r="U217" i="6"/>
  <c r="AM106" i="6"/>
  <c r="AH146" i="6"/>
  <c r="T241" i="6"/>
  <c r="AH72" i="6"/>
  <c r="AH75" i="6" s="1"/>
  <c r="AH193" i="6"/>
  <c r="AH196" i="6" s="1"/>
  <c r="AH47" i="6"/>
  <c r="V241" i="6"/>
  <c r="AH122" i="6"/>
  <c r="Y23" i="6"/>
  <c r="Y47" i="6"/>
  <c r="Y73" i="6"/>
  <c r="Y97" i="6"/>
  <c r="AH334" i="6" l="1"/>
  <c r="AM251" i="6"/>
  <c r="AM252" i="6" s="1"/>
  <c r="AG216" i="6"/>
  <c r="AH215" i="6"/>
  <c r="AH218" i="6" s="1"/>
  <c r="I9" i="3" s="1"/>
  <c r="AE216" i="6"/>
  <c r="AB216" i="6"/>
  <c r="Y240" i="6"/>
  <c r="Y216" i="6"/>
  <c r="AF216" i="6"/>
  <c r="AC216" i="6"/>
  <c r="Y172" i="6"/>
  <c r="AA216" i="6"/>
  <c r="Y194" i="6"/>
  <c r="I6" i="3"/>
  <c r="I8" i="3" s="1"/>
  <c r="AH310" i="6"/>
  <c r="F9" i="3"/>
  <c r="F14" i="12" s="1"/>
  <c r="AM8" i="6"/>
  <c r="O14" i="12"/>
  <c r="J13" i="12"/>
  <c r="O13" i="12"/>
  <c r="J14" i="12"/>
  <c r="H13" i="12"/>
  <c r="AH73" i="6"/>
  <c r="AH23" i="6"/>
  <c r="AH194" i="6"/>
  <c r="H14" i="12"/>
  <c r="F8" i="3"/>
  <c r="G8" i="3"/>
  <c r="G9" i="3"/>
  <c r="G14" i="12" s="1"/>
  <c r="AM156" i="6"/>
  <c r="AH97" i="6"/>
  <c r="AM107" i="6"/>
  <c r="AM108" i="6" s="1"/>
  <c r="AM57" i="6"/>
  <c r="AM7" i="6"/>
  <c r="AH172" i="6"/>
  <c r="AH240" i="6"/>
  <c r="N14" i="12" l="1"/>
  <c r="AH216" i="6"/>
  <c r="M14" i="12"/>
  <c r="L14" i="12"/>
  <c r="G13" i="12"/>
  <c r="M13" i="12"/>
  <c r="F13" i="12"/>
  <c r="L13" i="12"/>
  <c r="O15" i="12"/>
  <c r="L8" i="3"/>
  <c r="N13" i="12"/>
  <c r="I13" i="12"/>
  <c r="L9" i="3"/>
  <c r="I14" i="12"/>
  <c r="AM9" i="6"/>
  <c r="AM58" i="6"/>
  <c r="AM59" i="6" s="1"/>
  <c r="AM157" i="6"/>
  <c r="AM158" i="6" s="1"/>
  <c r="N15" i="12" l="1"/>
  <c r="M15" i="12"/>
  <c r="L15" i="12"/>
  <c r="L10" i="3"/>
  <c r="B198" i="2" l="1"/>
  <c r="B201" i="2"/>
  <c r="E59" i="13"/>
  <c r="E65" i="13"/>
  <c r="B126" i="2"/>
  <c r="B144" i="2"/>
  <c r="B192" i="2"/>
  <c r="E14" i="13"/>
  <c r="E23" i="13"/>
  <c r="B147" i="2"/>
  <c r="E35" i="13"/>
  <c r="B120" i="2"/>
  <c r="B168" i="2"/>
  <c r="B132" i="2"/>
  <c r="B153" i="2"/>
  <c r="B177" i="2"/>
  <c r="B207" i="2"/>
  <c r="E38" i="13"/>
  <c r="E47" i="13"/>
  <c r="B195" i="2"/>
  <c r="B150" i="2"/>
  <c r="B204" i="2"/>
  <c r="E17" i="13"/>
  <c r="B111" i="2"/>
  <c r="B135" i="2"/>
  <c r="B159" i="2"/>
  <c r="B183" i="2"/>
  <c r="E5" i="13"/>
  <c r="E41" i="13"/>
  <c r="E29" i="13"/>
  <c r="B171" i="2"/>
  <c r="E56" i="13"/>
  <c r="B129" i="2"/>
  <c r="B174" i="2"/>
  <c r="E62" i="13"/>
  <c r="B108" i="2"/>
  <c r="B138" i="2"/>
  <c r="B156" i="2"/>
  <c r="B180" i="2"/>
  <c r="E8" i="13"/>
  <c r="E53" i="13"/>
  <c r="E26" i="13"/>
  <c r="B117" i="2"/>
  <c r="B123" i="2"/>
  <c r="B165" i="2"/>
  <c r="B189" i="2"/>
  <c r="E32" i="13"/>
  <c r="E20" i="13"/>
  <c r="E50" i="13"/>
  <c r="B114" i="2"/>
  <c r="B141" i="2"/>
  <c r="B162" i="2"/>
  <c r="B186" i="2"/>
  <c r="E11" i="13"/>
  <c r="E4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tc={7C09AECE-AB3B-401A-ABF2-8FAFA09CEFC8}</author>
  </authors>
  <commentList>
    <comment ref="E12" authorId="0" shapeId="0" xr:uid="{7C09AECE-AB3B-401A-ABF2-8FAFA09CEFC8}">
      <text>
        <t>[Threaded comment]
Your version of Excel allows you to read this threaded comment; however, any edits to it will get removed if the file is opened in a newer version of Excel. Learn more: https://go.microsoft.com/fwlink/?linkid=870924
Comment:
    Example of a cell with a comment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tc={976C7983-7D55-4A17-94AD-A72A9DE4F403}</author>
    <author>tc={D583EFDA-3849-4512-93C3-938FF1A6ACCC}</author>
    <author>tc={7C90F55D-7A7F-472A-9135-575E2CC2AF44}</author>
  </authors>
  <commentList>
    <comment ref="K15" authorId="0" shapeId="0" xr:uid="{976C7983-7D55-4A17-94AD-A72A9DE4F403}">
      <text>
        <t>[Threaded comment]
Your version of Excel allows you to read this threaded comment; however, any edits to it will get removed if the file is opened in a newer version of Excel. Learn more: https://go.microsoft.com/fwlink/?linkid=870924
Comment:
    This is Cost per DALY averted (USD)</t>
      </text>
    </comment>
    <comment ref="B18" authorId="1" shapeId="0" xr:uid="{D583EFDA-3849-4512-93C3-938FF1A6ACCC}">
      <text>
        <t>[Threaded comment]
Your version of Excel allows you to read this threaded comment; however, any edits to it will get removed if the file is opened in a newer version of Excel. Learn more: https://go.microsoft.com/fwlink/?linkid=870924
Comment:
    Note, every time the model is run new results will appear. This is due to the probabilistic nature of the model. 
Results will automatically update below following completion of the monte carlo simulation.</t>
      </text>
    </comment>
    <comment ref="B54" authorId="2" shapeId="0" xr:uid="{7C90F55D-7A7F-472A-9135-575E2CC2AF44}">
      <text>
        <t>[Threaded comment]
Your version of Excel allows you to read this threaded comment; however, any edits to it will get removed if the file is opened in a newer version of Excel. Learn more: https://go.microsoft.com/fwlink/?linkid=870924
Comment:
    Note, x axis is different to figure provided in main text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tc={17597556-6DC2-4DB7-B198-C69688D8BBA9}</author>
    <author>tc={C641F0B2-800D-43FD-A2D4-E63F9A88C205}</author>
    <author>tc={60454E4F-F92B-40CF-BF73-453D6EA4ED5F}</author>
    <author>tc={3165A14C-8E0D-44D1-9B24-C88E8F009EC9}</author>
    <author>tc={AC022C21-54E6-4370-92BB-D04621FFD8E4}</author>
    <author>tc={7D60FA03-A27E-4A74-A602-D6BD2DC04D4E}</author>
    <author>tc={A5A573D8-A819-4BD1-8EBC-C5B08C23FD96}</author>
    <author>tc={B105DD0D-312B-4B7C-AE23-8D54BC2F948F}</author>
    <author>tc={497888DB-5CD7-47FA-9C8A-4E1E96CD1EB2}</author>
    <author>tc={14C4CD2B-EC01-4FA6-8750-4226AAA963B5}</author>
    <author>tc={22CC3B83-4C7F-460D-B1D1-3DEE467EA257}</author>
    <author>tc={D3924566-C8CA-471B-ADC1-E073D497AD70}</author>
    <author>tc={63BF1047-171A-47BE-AFD0-64C74CBF0DA9}</author>
    <author>tc={8DEC8132-11A2-452F-9A13-C7FB0B53EEF0}</author>
    <author>tc={E3B00852-BA35-4CC1-B211-C1727E218711}</author>
    <author>tc={78698D0C-8533-4FF1-B52A-01F6272B9939}</author>
    <author>tc={71BE1CEC-7B43-4060-A733-062D80EC4D29}</author>
    <author>tc={29AFC2CC-C061-43E9-83E3-69EAB0834A92}</author>
    <author>tc={348FA46E-DFA2-46F3-BF48-37232405A45F}</author>
    <author>tc={92E166DE-1519-463F-B6B5-9B04E103E267}</author>
    <author>tc={45860F6C-9661-45CA-9A41-1CD2713F21EA}</author>
    <author>tc={393C56BF-F646-4F48-A89A-F1CFA24F77D2}</author>
    <author>tc={E4E65285-6845-49ED-8FF4-53628D449F59}</author>
  </authors>
  <commentList>
    <comment ref="N1" authorId="0" shapeId="0" xr:uid="{17597556-6DC2-4DB7-B198-C69688D8BBA9}">
      <text>
        <t>[Threaded comment]
Your version of Excel allows you to read this threaded comment; however, any edits to it will get removed if the file is opened in a newer version of Excel. Learn more: https://go.microsoft.com/fwlink/?linkid=870924
Comment:
    Where standard deviation is not available, have just used alpha/beta and mean from other papers</t>
      </text>
    </comment>
    <comment ref="D2" authorId="1" shapeId="0" xr:uid="{C641F0B2-800D-43FD-A2D4-E63F9A88C205}">
      <text>
        <t xml:space="preserve">[Threaded comment]
Your version of Excel allows you to read this threaded comment; however, any edits to it will get removed if the file is opened in a newer version of Excel. Learn more: https://go.microsoft.com/fwlink/?linkid=870924
Comment:
    Value taken into model. This is updated depending on whether the model being run is deterministic or probabilistic </t>
      </text>
    </comment>
    <comment ref="L2" authorId="2" shapeId="0" xr:uid="{60454E4F-F92B-40CF-BF73-453D6EA4ED5F}">
      <text>
        <t>[Threaded comment]
Your version of Excel allows you to read this threaded comment; however, any edits to it will get removed if the file is opened in a newer version of Excel. Learn more: https://go.microsoft.com/fwlink/?linkid=870924
Comment:
    Calculated with respect to the deterministic value
Reply:
    In most cases only 95% CI or the range was specified so the Standard Deviation was estimated by calculating the difference of the upper and lower values and dividing by 4. Refer to this article published in the BMC for further details: https://bmcmedresmethodol.biomedcentral.com/articles/10.1186/1471-2288-5-13</t>
      </text>
    </comment>
    <comment ref="N2" authorId="3" shapeId="0" xr:uid="{3165A14C-8E0D-44D1-9B24-C88E8F009EC9}">
      <text>
        <t>[Threaded comment]
Your version of Excel allows you to read this threaded comment; however, any edits to it will get removed if the file is opened in a newer version of Excel. Learn more: https://go.microsoft.com/fwlink/?linkid=870924
Comment:
    Parameters required for each distribution were estimated using the method of moments</t>
      </text>
    </comment>
    <comment ref="G8" authorId="4" shapeId="0" xr:uid="{AC022C21-54E6-4370-92BB-D04621FFD8E4}">
      <text>
        <t>[Threaded comment]
Your version of Excel allows you to read this threaded comment; however, any edits to it will get removed if the file is opened in a newer version of Excel. Learn more: https://go.microsoft.com/fwlink/?linkid=870924
Comment:
    Calculated using most recent exchange rate</t>
      </text>
    </comment>
    <comment ref="J11" authorId="5" shapeId="0" xr:uid="{7D60FA03-A27E-4A74-A602-D6BD2DC04D4E}">
      <text>
        <t>[Threaded comment]
Your version of Excel allows you to read this threaded comment; however, any edits to it will get removed if the file is opened in a newer version of Excel. Learn more: https://go.microsoft.com/fwlink/?linkid=870924
Comment:
    https://doi.org/10.1017/S0266462319000680</t>
      </text>
    </comment>
    <comment ref="K11" authorId="6" shapeId="0" xr:uid="{A5A573D8-A819-4BD1-8EBC-C5B08C23FD96}">
      <text>
        <t>[Threaded comment]
Your version of Excel allows you to read this threaded comment; however, any edits to it will get removed if the file is opened in a newer version of Excel. Learn more: https://go.microsoft.com/fwlink/?linkid=870924
Comment:
    https://www.sciencedirect.com/science/article/pii/S0264410X17316638?via%3Dihub</t>
      </text>
    </comment>
    <comment ref="L13" authorId="7" shapeId="0" xr:uid="{B105DD0D-312B-4B7C-AE23-8D54BC2F948F}">
      <text>
        <t>[Threaded comment]
Your version of Excel allows you to read this threaded comment; however, any edits to it will get removed if the file is opened in a newer version of Excel. Learn more: https://go.microsoft.com/fwlink/?linkid=870924
Comment:
    Estimated from linear regression
Reply:
    Available on Github - coded myself</t>
      </text>
    </comment>
    <comment ref="B17" authorId="8" shapeId="0" xr:uid="{497888DB-5CD7-47FA-9C8A-4E1E96CD1EB2}">
      <text>
        <t>[Threaded comment]
Your version of Excel allows you to read this threaded comment; however, any edits to it will get removed if the file is opened in a newer version of Excel. Learn more: https://go.microsoft.com/fwlink/?linkid=870924
Comment:
    Estimate approx level of human resources costs. For example, could use malaria levels of HR in Bangladesh</t>
      </text>
    </comment>
    <comment ref="B24" authorId="9" shapeId="0" xr:uid="{14C4CD2B-EC01-4FA6-8750-4226AAA963B5}">
      <text>
        <t>[Threaded comment]
Your version of Excel allows you to read this threaded comment; however, any edits to it will get removed if the file is opened in a newer version of Excel. Learn more: https://go.microsoft.com/fwlink/?linkid=870924
Comment:
    Assumed to be same as hospitalised public cost</t>
      </text>
    </comment>
    <comment ref="B25" authorId="10" shapeId="0" xr:uid="{22CC3B83-4C7F-460D-B1D1-3DEE467EA257}">
      <text>
        <t>[Threaded comment]
Your version of Excel allows you to read this threaded comment; however, any edits to it will get removed if the file is opened in a newer version of Excel. Learn more: https://go.microsoft.com/fwlink/?linkid=870924
Comment:
    Assumed to be same as hospitalised private cost</t>
      </text>
    </comment>
    <comment ref="B35" authorId="11" shapeId="0" xr:uid="{D3924566-C8CA-471B-ADC1-E073D497AD70}">
      <text>
        <t>[Threaded comment]
Your version of Excel allows you to read this threaded comment; however, any edits to it will get removed if the file is opened in a newer version of Excel. Learn more: https://go.microsoft.com/fwlink/?linkid=870924
Comment:
    Note, only LE for 9 year olds is shown in input parameters. Other values for LE from ages 10-24 years are available in the Intermediate Calculations Tab</t>
      </text>
    </comment>
    <comment ref="L42" authorId="12" shapeId="0" xr:uid="{63BF1047-171A-47BE-AFD0-64C74CBF0DA9}">
      <text>
        <t>[Threaded comment]
Your version of Excel allows you to read this threaded comment; however, any edits to it will get removed if the file is opened in a newer version of Excel. Learn more: https://go.microsoft.com/fwlink/?linkid=870924
Comment:
    Re-calculated SD based on overall dengue incidence SD and seronegative dengue incidence SD</t>
      </text>
    </comment>
    <comment ref="G48" authorId="13" shapeId="0" xr:uid="{8DEC8132-11A2-452F-9A13-C7FB0B53EEF0}">
      <text>
        <t>[Threaded comment]
Your version of Excel allows you to read this threaded comment; however, any edits to it will get removed if the file is opened in a newer version of Excel. Learn more: https://go.microsoft.com/fwlink/?linkid=870924
Comment:
    Taken from study which predicts incidence in Dhaka in susceptible (seronegative indidividuals)</t>
      </text>
    </comment>
    <comment ref="B56" authorId="14" shapeId="0" xr:uid="{E3B00852-BA35-4CC1-B211-C1727E218711}">
      <text>
        <t>[Threaded comment]
Your version of Excel allows you to read this threaded comment; however, any edits to it will get removed if the file is opened in a newer version of Excel. Learn more: https://go.microsoft.com/fwlink/?linkid=870924
Comment:
    Assume all DHF cases are detected. Also assume all individuals who experience Dengue for first time will be reported</t>
      </text>
    </comment>
    <comment ref="D61" authorId="15" shapeId="0" xr:uid="{78698D0C-8533-4FF1-B52A-01F6272B9939}">
      <text>
        <t xml:space="preserve">[Threaded comment]
Your version of Excel allows you to read this threaded comment; however, any edits to it will get removed if the file is opened in a newer version of Excel. Learn more: https://go.microsoft.com/fwlink/?linkid=870924
Comment:
    This efficacy is converted into a negative before incorporating it into the model </t>
      </text>
    </comment>
    <comment ref="G68" authorId="16" shapeId="0" xr:uid="{71BE1CEC-7B43-4060-A733-062D80EC4D29}">
      <text>
        <t>[Threaded comment]
Your version of Excel allows you to read this threaded comment; however, any edits to it will get removed if the file is opened in a newer version of Excel. Learn more: https://go.microsoft.com/fwlink/?linkid=870924
Comment:
    Input directly from paper as no further data was available for just this strategy. Refer to https://journals.plos.org/plosntds/article?id=10.1371/journal.pntd.0008805</t>
      </text>
    </comment>
    <comment ref="L68" authorId="17" shapeId="0" xr:uid="{29AFC2CC-C061-43E9-83E3-69EAB0834A92}">
      <text>
        <t>[Threaded comment]
Your version of Excel allows you to read this threaded comment; however, any edits to it will get removed if the file is opened in a newer version of Excel. Learn more: https://go.microsoft.com/fwlink/?linkid=870924
Comment:
    Estimated from excel using difference between IL and IL/PHA
Reply:
    Need to check whether I can use this method of SD. Otherwise will just need to take a point estimate</t>
      </text>
    </comment>
    <comment ref="B71" authorId="18" shapeId="0" xr:uid="{348FA46E-DFA2-46F3-BF48-37232405A45F}">
      <text>
        <t>[Threaded comment]
Your version of Excel allows you to read this threaded comment; however, any edits to it will get removed if the file is opened in a newer version of Excel. Learn more: https://go.microsoft.com/fwlink/?linkid=870924
Comment:
    Any rates converted to a probability using the formula:
p = 1 - exp(-rt)
Note, usually the rate applied to one year. As the cycle of the markov model is also one year, the probability then becomes:
p = 1 - exp(-r)</t>
      </text>
    </comment>
    <comment ref="G88" authorId="19" shapeId="0" xr:uid="{92E166DE-1519-463F-B6B5-9B04E103E267}">
      <text>
        <t>[Threaded comment]
Your version of Excel allows you to read this threaded comment; however, any edits to it will get removed if the file is opened in a newer version of Excel. Learn more: https://go.microsoft.com/fwlink/?linkid=870924
Comment:
    Assume same death rate as healthy death rate</t>
      </text>
    </comment>
    <comment ref="B104" authorId="20" shapeId="0" xr:uid="{45860F6C-9661-45CA-9A41-1CD2713F21EA}">
      <text>
        <t>[Threaded comment]
Your version of Excel allows you to read this threaded comment; however, any edits to it will get removed if the file is opened in a newer version of Excel. Learn more: https://go.microsoft.com/fwlink/?linkid=870924
Comment:
    Upper and lower bounds were defined using either the 95% Confidence Interval for the parameter if this was available. Otherwise, the parameter was varied by ±20%</t>
      </text>
    </comment>
    <comment ref="B128" authorId="21" shapeId="0" xr:uid="{393C56BF-F646-4F48-A89A-F1CFA24F77D2}">
      <text>
        <t>[Threaded comment]
Your version of Excel allows you to read this threaded comment; however, any edits to it will get removed if the file is opened in a newer version of Excel. Learn more: https://go.microsoft.com/fwlink/?linkid=870924
Comment:
    Assumed to be same as hospitalised public cost</t>
      </text>
    </comment>
    <comment ref="B131" authorId="22" shapeId="0" xr:uid="{E4E65285-6845-49ED-8FF4-53628D449F59}">
      <text>
        <t>[Threaded comment]
Your version of Excel allows you to read this threaded comment; however, any edits to it will get removed if the file is opened in a newer version of Excel. Learn more: https://go.microsoft.com/fwlink/?linkid=870924
Comment:
    Assumed to be same as hospitalised private cost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tc={A469EEB9-6638-494A-896E-32DFFD36B4DE}</author>
  </authors>
  <commentList>
    <comment ref="K8" authorId="0" shapeId="0" xr:uid="{A469EEB9-6638-494A-896E-32DFFD36B4DE}">
      <text>
        <t>[Threaded comment]
Your version of Excel allows you to read this threaded comment; however, any edits to it will get removed if the file is opened in a newer version of Excel. Learn more: https://go.microsoft.com/fwlink/?linkid=870924
Comment:
    Checks added in place to ensure all probabilities sum to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tc={A8F4508C-D4CF-4E8F-A32C-56B7F5A74417}</author>
    <author>tc={9B53C815-DCAE-4D47-9074-9704D0423DD7}</author>
    <author>tc={FEE3A671-BB37-48CF-9707-789920464670}</author>
    <author>tc={8DD7F368-F690-4C16-A938-674C4E86629D}</author>
    <author>tc={61AF520A-2A92-4927-8D42-5903F82349C8}</author>
    <author>tc={3653E0B4-3B29-4D63-9F0B-ACDB44D4F52B}</author>
  </authors>
  <commentList>
    <comment ref="D43" authorId="0" shapeId="0" xr:uid="{A8F4508C-D4CF-4E8F-A32C-56B7F5A74417}">
      <text>
        <t>[Threaded comment]
Your version of Excel allows you to read this threaded comment; however, any edits to it will get removed if the file is opened in a newer version of Excel. Learn more: https://go.microsoft.com/fwlink/?linkid=870924
Comment:
    https://www.unb.com.bd/category/Special/invasive-mosquitoes-offer-no-relief-to-dncc-dwellers/84717</t>
      </text>
    </comment>
    <comment ref="D44" authorId="1" shapeId="0" xr:uid="{9B53C815-DCAE-4D47-9074-9704D0423DD7}">
      <text>
        <t>[Threaded comment]
Your version of Excel allows you to read this threaded comment; however, any edits to it will get removed if the file is opened in a newer version of Excel. Learn more: https://go.microsoft.com/fwlink/?linkid=870924
Comment:
    https://www.thedailystar.net/city/news/dscc-sets-tk-611959cr-budget-fy-2020-21-1938629</t>
      </text>
    </comment>
    <comment ref="L58" authorId="2" shapeId="0" xr:uid="{FEE3A671-BB37-48CF-9707-789920464670}">
      <text>
        <t>[Threaded comment]
Your version of Excel allows you to read this threaded comment; however, any edits to it will get removed if the file is opened in a newer version of Excel. Learn more: https://go.microsoft.com/fwlink/?linkid=870924
Comment:
    broadly in line with indonesian study</t>
      </text>
    </comment>
    <comment ref="D205" authorId="3" shapeId="0" xr:uid="{8DD7F368-F690-4C16-A938-674C4E86629D}">
      <text>
        <t>[Threaded comment]
Your version of Excel allows you to read this threaded comment; however, any edits to it will get removed if the file is opened in a newer version of Excel. Learn more: https://go.microsoft.com/fwlink/?linkid=870924
Comment:
    https://www.unb.com.bd/category/Special/invasive-mosquitoes-offer-no-relief-to-dncc-dwellers/84717</t>
      </text>
    </comment>
    <comment ref="D206" authorId="4" shapeId="0" xr:uid="{61AF520A-2A92-4927-8D42-5903F82349C8}">
      <text>
        <t>[Threaded comment]
Your version of Excel allows you to read this threaded comment; however, any edits to it will get removed if the file is opened in a newer version of Excel. Learn more: https://go.microsoft.com/fwlink/?linkid=870924
Comment:
    https://www.thedailystar.net/city/news/dscc-sets-tk-611959cr-budget-fy-2020-21-1938629</t>
      </text>
    </comment>
    <comment ref="C245" authorId="5" shapeId="0" xr:uid="{3653E0B4-3B29-4D63-9F0B-ACDB44D4F52B}">
      <text>
        <t xml:space="preserve">[Threaded comment]
Your version of Excel allows you to read this threaded comment; however, any edits to it will get removed if the file is opened in a newer version of Excel. Learn more: https://go.microsoft.com/fwlink/?linkid=870924
Comment:
    2021 value of Bangladesh GDP/Capita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tc={A736FA81-70A7-45AB-9DD6-D9A16F4AD795}</author>
    <author>tc={2FDEF850-E056-4448-BF02-3E5E5D81098A}</author>
    <author>tc={56B1026C-8E0C-47A3-8C31-4739CB9499C7}</author>
    <author>tc={2B4B7839-38C3-4CE0-A2C5-10EDBC8CED7B}</author>
    <author>tc={D463C802-B17D-4D98-A1F2-644C93FCDE72}</author>
    <author>tc={97C42B05-F385-4306-8CE1-47D202FB2E01}</author>
    <author>tc={1D2D8B39-A9D1-4CFD-9DD1-27C08A81BFE6}</author>
    <author>tc={F4360B90-CE3C-4E7A-B659-0B2367D59D39}</author>
    <author>tc={0035A38B-281F-44CA-985A-536CEE530BCF}</author>
    <author>tc={9B82AB65-332B-47AE-85D2-F52827E9FEF7}</author>
    <author>tc={E86F13AA-DCB9-486D-9167-D676F4907BA2}</author>
    <author>tc={4C6FC2C7-82C8-4744-BF34-A030BC3F227C}</author>
    <author>tc={D0685097-E920-4486-B72B-9C8823C3BDF6}</author>
    <author>tc={27B0E81E-C1AF-403C-BB06-482B30A19617}</author>
    <author>tc={EA89BCBA-DE20-44AE-BB84-A2073022FBAD}</author>
    <author>tc={1E4296BC-9E96-4DB9-8AB9-5AE3B82A30D4}</author>
    <author>tc={D7B7CAD5-85F3-4339-8F16-3DEF576876F6}</author>
    <author>tc={575AF978-441D-472A-BBD7-9CE6000B16F5}</author>
    <author>tc={28BF75C3-283A-4C1A-B27B-526369C37295}</author>
    <author>tc={BC69FDDF-2509-400A-86DB-F1599516FA2A}</author>
    <author>tc={0BF693C8-9277-48C0-B935-DA0ABB19C4F3}</author>
    <author>tc={EC740D31-276E-4683-AFBE-43186746ADFA}</author>
    <author>tc={2971914D-9C97-4C3E-89DB-0B4857378F56}</author>
    <author>tc={C21D74F3-CE42-4F00-93DC-059C6F1F5E7C}</author>
    <author>tc={B7FFB24E-BED7-40E3-BB87-FB7CBD73F5C7}</author>
    <author>tc={E731DC32-DC1D-4C8B-9F14-4951316B4CF3}</author>
    <author>tc={F88B5C23-4701-4FB3-AF3A-4B72A4DD6878}</author>
    <author>tc={5F8E6995-DC93-4AB2-A0B3-A788ED581E74}</author>
    <author>tc={57CE3A79-6B0F-4828-B225-B32B89D56A78}</author>
    <author>tc={F44D1143-E93D-43FD-94D0-AB430E68266A}</author>
    <author>tc={41CB47F8-946D-4DFB-A74F-08498BE1F146}</author>
    <author>tc={7B12D5FF-A4FE-4459-8710-0826FEFA40CF}</author>
    <author>tc={4D903EA2-433C-400D-900C-3CD60D231F79}</author>
    <author>tc={AFA01D19-AB81-4E86-B4B0-2999ACC7842E}</author>
    <author>tc={3990056F-DAE1-4B4F-945C-A7D1B96E58DB}</author>
    <author>tc={2FF9A860-1667-477F-AA69-9E7590907E54}</author>
    <author>tc={353CF947-DFA6-45BE-87F2-95BA3E9BBD59}</author>
    <author>tc={36111AC5-8FB4-4281-89EF-8F23F69FCCD4}</author>
    <author>tc={8D0FFDBE-E92E-4662-98C5-DB0D79E8D4BB}</author>
    <author>tc={A3E1A872-B5A5-4CE4-AAB6-6A8AF00A1B7C}</author>
    <author>tc={3E30E50C-04B9-4AF7-9568-855BF76C4129}</author>
    <author>tc={4D2C10AA-815B-4491-833E-71AC40879754}</author>
    <author>tc={613667EA-5208-4A21-8A25-1669045E23A2}</author>
    <author>tc={B0147DAC-540A-4417-892B-411B4035BE8E}</author>
    <author>tc={7F006326-4923-4390-8085-AFCE61B4C121}</author>
    <author>tc={AB13873D-2CE0-457E-9E89-13F6700C6F6F}</author>
    <author>tc={ED681E16-E92B-4AF0-A83A-5CC2AB775B50}</author>
    <author>tc={436D0193-965B-4B3D-8A74-BD1A4C3478E6}</author>
    <author>tc={459A27BB-EB5D-488D-8567-4453F575B5AB}</author>
    <author>tc={4820D33D-377E-4745-86AC-748B9CC38301}</author>
    <author>tc={A19BCB49-B7F2-464E-90A6-811FD9299E68}</author>
    <author>tc={99B01A39-7AE5-423F-9F0C-F82D2DF07841}</author>
    <author>tc={E3E43517-63A6-4C17-BEF5-DC819E7EDF8B}</author>
    <author>tc={7F42208B-D0E2-4662-A242-F376014A705C}</author>
    <author>tc={8EBE4ECD-B384-4771-885E-3A8F011A0925}</author>
    <author>tc={7B803F9A-8D3A-4F93-AC7C-99A5DCBB1800}</author>
    <author>tc={066BAB04-6E12-4672-9A1E-CEA8946DEB6D}</author>
    <author>tc={96E51E22-8D70-4457-90AD-CA2F5374E343}</author>
    <author>tc={2FECDD9F-9426-4787-BDF5-D412986E37BE}</author>
    <author>tc={705171B1-C511-46B9-9738-50BB42CD09B4}</author>
    <author>tc={EE98749A-E694-4AB5-80F5-657AE1AA01DB}</author>
    <author>tc={878C1BAC-6FF6-44C1-9A4F-9D9A9D42936A}</author>
  </authors>
  <commentList>
    <comment ref="Q6" authorId="0" shapeId="0" xr:uid="{A736FA81-70A7-45AB-9DD6-D9A16F4AD795}">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7" authorId="1" shapeId="0" xr:uid="{2FDEF850-E056-4448-BF02-3E5E5D81098A}">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7" authorId="2" shapeId="0" xr:uid="{56B1026C-8E0C-47A3-8C31-4739CB9499C7}">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8" authorId="3" shapeId="0" xr:uid="{2B4B7839-38C3-4CE0-A2C5-10EDBC8CED7B}">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31" authorId="4" shapeId="0" xr:uid="{D463C802-B17D-4D98-A1F2-644C93FCDE72}">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31" authorId="5" shapeId="0" xr:uid="{97C42B05-F385-4306-8CE1-47D202FB2E01}">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31" authorId="6" shapeId="0" xr:uid="{1D2D8B39-A9D1-4CFD-9DD1-27C08A81BFE6}">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31" authorId="7" shapeId="0" xr:uid="{F4360B90-CE3C-4E7A-B659-0B2367D59D39}">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32" authorId="8" shapeId="0" xr:uid="{0035A38B-281F-44CA-985A-536CEE530BCF}">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Q56" authorId="9" shapeId="0" xr:uid="{9B82AB65-332B-47AE-85D2-F52827E9FEF7}">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57" authorId="10" shapeId="0" xr:uid="{E86F13AA-DCB9-486D-9167-D676F4907BA2}">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57" authorId="11" shapeId="0" xr:uid="{4C6FC2C7-82C8-4744-BF34-A030BC3F227C}">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58" authorId="12" shapeId="0" xr:uid="{D0685097-E920-4486-B72B-9C8823C3BDF6}">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81" authorId="13" shapeId="0" xr:uid="{27B0E81E-C1AF-403C-BB06-482B30A19617}">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81" authorId="14" shapeId="0" xr:uid="{EA89BCBA-DE20-44AE-BB84-A2073022FBAD}">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81" authorId="15" shapeId="0" xr:uid="{1E4296BC-9E96-4DB9-8AB9-5AE3B82A30D4}">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81" authorId="16" shapeId="0" xr:uid="{D7B7CAD5-85F3-4339-8F16-3DEF576876F6}">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82" authorId="17" shapeId="0" xr:uid="{575AF978-441D-472A-BBD7-9CE6000B16F5}">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Q105" authorId="18" shapeId="0" xr:uid="{28BF75C3-283A-4C1A-B27B-526369C37295}">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106" authorId="19" shapeId="0" xr:uid="{BC69FDDF-2509-400A-86DB-F1599516FA2A}">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106" authorId="20" shapeId="0" xr:uid="{0BF693C8-9277-48C0-B935-DA0ABB19C4F3}">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107" authorId="21" shapeId="0" xr:uid="{EC740D31-276E-4683-AFBE-43186746ADFA}">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130" authorId="22" shapeId="0" xr:uid="{2971914D-9C97-4C3E-89DB-0B4857378F56}">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130" authorId="23" shapeId="0" xr:uid="{C21D74F3-CE42-4F00-93DC-059C6F1F5E7C}">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130" authorId="24" shapeId="0" xr:uid="{B7FFB24E-BED7-40E3-BB87-FB7CBD73F5C7}">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130" authorId="25" shapeId="0" xr:uid="{E731DC32-DC1D-4C8B-9F14-4951316B4CF3}">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131" authorId="26" shapeId="0" xr:uid="{F88B5C23-4701-4FB3-AF3A-4B72A4DD6878}">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Q155" authorId="27" shapeId="0" xr:uid="{5F8E6995-DC93-4AB2-A0B3-A788ED581E74}">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156" authorId="28" shapeId="0" xr:uid="{57CE3A79-6B0F-4828-B225-B32B89D56A78}">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156" authorId="29" shapeId="0" xr:uid="{F44D1143-E93D-43FD-94D0-AB430E68266A}">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157" authorId="30" shapeId="0" xr:uid="{41CB47F8-946D-4DFB-A74F-08498BE1F146}">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178" authorId="31" shapeId="0" xr:uid="{7B12D5FF-A4FE-4459-8710-0826FEFA40CF}">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178" authorId="32" shapeId="0" xr:uid="{4D903EA2-433C-400D-900C-3CD60D231F79}">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178" authorId="33" shapeId="0" xr:uid="{AFA01D19-AB81-4E86-B4B0-2999ACC7842E}">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178" authorId="34" shapeId="0" xr:uid="{3990056F-DAE1-4B4F-945C-A7D1B96E58DB}">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179" authorId="35" shapeId="0" xr:uid="{2FF9A860-1667-477F-AA69-9E7590907E54}">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Q199" authorId="36" shapeId="0" xr:uid="{353CF947-DFA6-45BE-87F2-95BA3E9BBD59}">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200" authorId="37" shapeId="0" xr:uid="{36111AC5-8FB4-4281-89EF-8F23F69FCCD4}">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200" authorId="38" shapeId="0" xr:uid="{8D0FFDBE-E92E-4662-98C5-DB0D79E8D4BB}">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201" authorId="39" shapeId="0" xr:uid="{A3E1A872-B5A5-4CE4-AAB6-6A8AF00A1B7C}">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224" authorId="40" shapeId="0" xr:uid="{3E30E50C-04B9-4AF7-9568-855BF76C4129}">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224" authorId="41" shapeId="0" xr:uid="{4D2C10AA-815B-4491-833E-71AC40879754}">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224" authorId="42" shapeId="0" xr:uid="{613667EA-5208-4A21-8A25-1669045E23A2}">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224" authorId="43" shapeId="0" xr:uid="{B0147DAC-540A-4417-892B-411B4035BE8E}">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225" authorId="44" shapeId="0" xr:uid="{7F006326-4923-4390-8085-AFCE61B4C121}">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Q249" authorId="45" shapeId="0" xr:uid="{AB13873D-2CE0-457E-9E89-13F6700C6F6F}">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250" authorId="46" shapeId="0" xr:uid="{ED681E16-E92B-4AF0-A83A-5CC2AB775B50}">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250" authorId="47" shapeId="0" xr:uid="{436D0193-965B-4B3D-8A74-BD1A4C3478E6}">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251" authorId="48" shapeId="0" xr:uid="{459A27BB-EB5D-488D-8567-4453F575B5AB}">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272" authorId="49" shapeId="0" xr:uid="{4820D33D-377E-4745-86AC-748B9CC38301}">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272" authorId="50" shapeId="0" xr:uid="{A19BCB49-B7F2-464E-90A6-811FD9299E68}">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272" authorId="51" shapeId="0" xr:uid="{99B01A39-7AE5-423F-9F0C-F82D2DF07841}">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272" authorId="52" shapeId="0" xr:uid="{E3E43517-63A6-4C17-BEF5-DC819E7EDF8B}">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273" authorId="53" shapeId="0" xr:uid="{7F42208B-D0E2-4662-A242-F376014A705C}">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Q293" authorId="54" shapeId="0" xr:uid="{8EBE4ECD-B384-4771-885E-3A8F011A0925}">
      <text>
        <t>[Threaded comment]
Your version of Excel allows you to read this threaded comment; however, any edits to it will get removed if the file is opened in a newer version of Excel. Learn more: https://go.microsoft.com/fwlink/?linkid=870924
Comment:
    Half cycle correction to avoid assumption that individuals only leave/enter at beginning of cycles</t>
      </text>
    </comment>
    <comment ref="AF294" authorId="55" shapeId="0" xr:uid="{7B803F9A-8D3A-4F93-AC7C-99A5DCBB1800}">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294" authorId="56" shapeId="0" xr:uid="{066BAB04-6E12-4672-9A1E-CEA8946DEB6D}">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 ref="G295" authorId="57" shapeId="0" xr:uid="{96E51E22-8D70-4457-90AD-CA2F5374E343}">
      <text>
        <t>[Threaded comment]
Your version of Excel allows you to read this threaded comment; however, any edits to it will get removed if the file is opened in a newer version of Excel. Learn more: https://go.microsoft.com/fwlink/?linkid=870924
Comment:
    Can use MMULT function to multiply the transition matrix by the distribution of the cohort
Reply:
    Note, want to add {} to all formulas in each row as this will mean all probabilities will be calculated as an array</t>
      </text>
    </comment>
    <comment ref="K318" authorId="58" shapeId="0" xr:uid="{2FECDD9F-9426-4787-BDF5-D412986E37BE}">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U318" authorId="59" shapeId="0" xr:uid="{705171B1-C511-46B9-9738-50BB42CD09B4}">
      <text>
        <t>[Threaded comment]
Your version of Excel allows you to read this threaded comment; however, any edits to it will get removed if the file is opened in a newer version of Excel. Learn more: https://go.microsoft.com/fwlink/?linkid=870924
Comment:
    These then enter the Seropositive Individuals model</t>
      </text>
    </comment>
    <comment ref="AF318" authorId="60" shapeId="0" xr:uid="{EE98749A-E694-4AB5-80F5-657AE1AA01DB}">
      <text>
        <t>[Threaded comment]
Your version of Excel allows you to read this threaded comment; however, any edits to it will get removed if the file is opened in a newer version of Excel. Learn more: https://go.microsoft.com/fwlink/?linkid=870924
Comment:
    Number of cases x Duration of disability x Disability weight</t>
      </text>
    </comment>
    <comment ref="AG318" authorId="61" shapeId="0" xr:uid="{878C1BAC-6FF6-44C1-9A4F-9D9A9D42936A}">
      <text>
        <t>[Threaded comment]
Your version of Excel allows you to read this threaded comment; however, any edits to it will get removed if the file is opened in a newer version of Excel. Learn more: https://go.microsoft.com/fwlink/?linkid=870924
Comment:
    Number of deaths x Life Expectancy at age of death</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tc={B9BA4263-08D7-4DB4-84D6-3D0AB636E3E6}</author>
    <author>tc={029812C1-0A2E-462A-B851-17D7D20B3920}</author>
    <author>tc={34BD8777-BA16-4559-B320-871F3936E49B}</author>
    <author>tc={021DD92D-E727-46A0-8C71-A367232A2D3A}</author>
    <author>tc={D4D3755E-26E0-45BC-9CB6-9A794C7BF964}</author>
    <author>tc={E2F59388-4B41-4118-AE50-5BAF7D27DBD8}</author>
  </authors>
  <commentList>
    <comment ref="C4" authorId="0" shapeId="0" xr:uid="{B9BA4263-08D7-4DB4-84D6-3D0AB636E3E6}">
      <text>
        <t>[Threaded comment]
Your version of Excel allows you to read this threaded comment; however, any edits to it will get removed if the file is opened in a newer version of Excel. Learn more: https://go.microsoft.com/fwlink/?linkid=870924
Comment:
    Registration fee, consultation fee, diagnositcs and medicines, plasma, equipment, bed charges</t>
      </text>
    </comment>
    <comment ref="I4" authorId="1" shapeId="0" xr:uid="{029812C1-0A2E-462A-B851-17D7D20B3920}">
      <text>
        <t>[Threaded comment]
Your version of Excel allows you to read this threaded comment; however, any edits to it will get removed if the file is opened in a newer version of Excel. Learn more: https://go.microsoft.com/fwlink/?linkid=870924
Comment:
    Staff personell, medicine, equipment</t>
      </text>
    </comment>
    <comment ref="C5" authorId="2" shapeId="0" xr:uid="{34BD8777-BA16-4559-B320-871F3936E49B}">
      <text>
        <t>[Threaded comment]
Your version of Excel allows you to read this threaded comment; however, any edits to it will get removed if the file is opened in a newer version of Excel. Learn more: https://go.microsoft.com/fwlink/?linkid=870924
Comment:
    Transportation, food, caregiver hiring, caregiver expenditure, informal payments, other costs (e.g. mosquito coils)</t>
      </text>
    </comment>
    <comment ref="I5" authorId="3" shapeId="0" xr:uid="{021DD92D-E727-46A0-8C71-A367232A2D3A}">
      <text>
        <t>[Threaded comment]
Your version of Excel allows you to read this threaded comment; however, any edits to it will get removed if the file is opened in a newer version of Excel. Learn more: https://go.microsoft.com/fwlink/?linkid=870924
Comment:
    Transport, food, stationaries, utilities, building, capital items</t>
      </text>
    </comment>
    <comment ref="C6" authorId="4" shapeId="0" xr:uid="{D4D3755E-26E0-45BC-9CB6-9A794C7BF964}">
      <text>
        <t>[Threaded comment]
Your version of Excel allows you to read this threaded comment; however, any edits to it will get removed if the file is opened in a newer version of Excel. Learn more: https://go.microsoft.com/fwlink/?linkid=870924
Comment:
    Costs incurred before and after leaving the hospital</t>
      </text>
    </comment>
    <comment ref="C7" authorId="5" shapeId="0" xr:uid="{E2F59388-4B41-4118-AE50-5BAF7D27DBD8}">
      <text>
        <t>[Threaded comment]
Your version of Excel allows you to read this threaded comment; however, any edits to it will get removed if the file is opened in a newer version of Excel. Learn more: https://go.microsoft.com/fwlink/?linkid=870924
Comment:
    Patient and caregivers income loss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<sst xmlns="http://schemas.openxmlformats.org/spreadsheetml/2006/main" count="2075" uniqueCount="576">
  <si>
    <t>Title:</t>
  </si>
  <si>
    <t xml:space="preserve">Cost effectiveness analysis of various interventions against Dengue in Dhaka, Bangladesh </t>
  </si>
  <si>
    <t>Model Overview</t>
  </si>
  <si>
    <t>Overview of results</t>
  </si>
  <si>
    <t>Legend</t>
  </si>
  <si>
    <t>Summary</t>
  </si>
  <si>
    <t>Model inputs and parameters</t>
  </si>
  <si>
    <t>Intermediate Calculations</t>
  </si>
  <si>
    <t>Markov Model</t>
  </si>
  <si>
    <t>Results</t>
  </si>
  <si>
    <t>Sensitivity analyses</t>
  </si>
  <si>
    <t>model</t>
  </si>
  <si>
    <t>Deterministic</t>
  </si>
  <si>
    <t>Probablistic</t>
  </si>
  <si>
    <t>time</t>
  </si>
  <si>
    <t>5y</t>
  </si>
  <si>
    <t>time_horizon</t>
  </si>
  <si>
    <t>10y</t>
  </si>
  <si>
    <t>15y</t>
  </si>
  <si>
    <t>perspective</t>
  </si>
  <si>
    <t>Healthcare Payer</t>
  </si>
  <si>
    <t>Societal</t>
  </si>
  <si>
    <t>Range</t>
  </si>
  <si>
    <t>Distribution</t>
  </si>
  <si>
    <t>Name</t>
  </si>
  <si>
    <t>Model Value</t>
  </si>
  <si>
    <t>Deterministic Value</t>
  </si>
  <si>
    <t>Probablistic value</t>
  </si>
  <si>
    <t>Lower</t>
  </si>
  <si>
    <t xml:space="preserve">Upper </t>
  </si>
  <si>
    <t>Standard Deviation</t>
  </si>
  <si>
    <t xml:space="preserve">Param 1 </t>
  </si>
  <si>
    <t>Param 2</t>
  </si>
  <si>
    <t>Source</t>
  </si>
  <si>
    <t xml:space="preserve">Target Population </t>
  </si>
  <si>
    <t>9 year old population</t>
  </si>
  <si>
    <t>pop</t>
  </si>
  <si>
    <t>Unvaried</t>
  </si>
  <si>
    <t>-</t>
  </si>
  <si>
    <t>Time horizon (years)</t>
  </si>
  <si>
    <t>th</t>
  </si>
  <si>
    <t xml:space="preserve">- </t>
  </si>
  <si>
    <t>Discount rate</t>
  </si>
  <si>
    <t>dr</t>
  </si>
  <si>
    <t>Exchange rate (USD to BDT)</t>
  </si>
  <si>
    <t>er</t>
  </si>
  <si>
    <t>Costs (USD)</t>
  </si>
  <si>
    <t>Vaccine cost/dose</t>
  </si>
  <si>
    <t>vc</t>
  </si>
  <si>
    <t>Lognormal</t>
  </si>
  <si>
    <t>Cost of side affects of vaccine</t>
  </si>
  <si>
    <t>vsac</t>
  </si>
  <si>
    <t>vac</t>
  </si>
  <si>
    <t>https://www.sciencedirect.com/science/article/pii/S0264410X19316548?via%3Dihub#s0090 (Table S4)</t>
  </si>
  <si>
    <t>ssc</t>
  </si>
  <si>
    <t>DSCC</t>
  </si>
  <si>
    <t>ilc</t>
  </si>
  <si>
    <t>fic</t>
  </si>
  <si>
    <t>Health outcomes</t>
  </si>
  <si>
    <t>dwdf</t>
  </si>
  <si>
    <t>α</t>
  </si>
  <si>
    <t>β</t>
  </si>
  <si>
    <t>https://www.ncbi.nlm.nih.gov/pmc/articles/PMC5094230/</t>
  </si>
  <si>
    <t>dwdhf</t>
  </si>
  <si>
    <t>Disability weight for death</t>
  </si>
  <si>
    <t>dwd</t>
  </si>
  <si>
    <t>Point estimate</t>
  </si>
  <si>
    <t>GBD study</t>
  </si>
  <si>
    <t>drdf</t>
  </si>
  <si>
    <t>ddhf</t>
  </si>
  <si>
    <t>dudf</t>
  </si>
  <si>
    <t xml:space="preserve">Epidemiology </t>
  </si>
  <si>
    <t>Seroprevalence among 9 year olds</t>
  </si>
  <si>
    <t>sero</t>
  </si>
  <si>
    <t>https://journals.plos.org/plosntds/article?id=10.1371/journal.pntd.0005475</t>
  </si>
  <si>
    <t>Healthy death rate in 9 year olds</t>
  </si>
  <si>
    <t>hdr</t>
  </si>
  <si>
    <t>efa</t>
  </si>
  <si>
    <t>Treatment effects</t>
  </si>
  <si>
    <t xml:space="preserve">Vaccine efficiency for seropositive </t>
  </si>
  <si>
    <t>vep</t>
  </si>
  <si>
    <t>Beta</t>
  </si>
  <si>
    <t>https://www.nejm.org/doi/10.1056/NEJMoa1506223</t>
  </si>
  <si>
    <t>Vaccine efficacy for seronegative</t>
  </si>
  <si>
    <t>ven</t>
  </si>
  <si>
    <t>Vaccine wastage (%)</t>
  </si>
  <si>
    <t>vw</t>
  </si>
  <si>
    <t>https://www.sciencedirect.com/science/article/pii/S0264410X17316638?via%3Dihub</t>
  </si>
  <si>
    <t>Serological test sensitivity (IgG ELISA)</t>
  </si>
  <si>
    <t>tspe</t>
  </si>
  <si>
    <t>tsen</t>
  </si>
  <si>
    <t>Insecticide/Larvicide effectiveness</t>
  </si>
  <si>
    <t>ile</t>
  </si>
  <si>
    <t>Transitional Probabilities</t>
  </si>
  <si>
    <t xml:space="preserve">Healthy to Healthy </t>
  </si>
  <si>
    <t>DF</t>
  </si>
  <si>
    <t>DHF</t>
  </si>
  <si>
    <t>DNCC</t>
  </si>
  <si>
    <t>From Data</t>
  </si>
  <si>
    <t xml:space="preserve">From Distribution </t>
  </si>
  <si>
    <t>Mean</t>
  </si>
  <si>
    <t>Standard deviation</t>
  </si>
  <si>
    <t>Costs</t>
  </si>
  <si>
    <t>Cycle</t>
  </si>
  <si>
    <t xml:space="preserve">Healthy </t>
  </si>
  <si>
    <t>Dengue Fever</t>
  </si>
  <si>
    <t>DHF/DSS ambulatory</t>
  </si>
  <si>
    <t>DHF/DSS hospitalisarion</t>
  </si>
  <si>
    <t>Dead</t>
  </si>
  <si>
    <t xml:space="preserve">Check </t>
  </si>
  <si>
    <t xml:space="preserve">Insecticide/Larvicide only </t>
  </si>
  <si>
    <t>Check</t>
  </si>
  <si>
    <t>Status Quo (PHA and insecticide/larvicide)</t>
  </si>
  <si>
    <t>Age</t>
  </si>
  <si>
    <t>No Dengue</t>
  </si>
  <si>
    <t>DF ambulatory</t>
  </si>
  <si>
    <t>DALYs averted</t>
  </si>
  <si>
    <t xml:space="preserve"> </t>
  </si>
  <si>
    <t>Value</t>
  </si>
  <si>
    <t>Calculation</t>
  </si>
  <si>
    <t xml:space="preserve">Calculation </t>
  </si>
  <si>
    <t>https://journals.sagepub.com/doi/10.1177/0962280216649216</t>
  </si>
  <si>
    <t>Expansion Factor Ambulatory/Non-Medical</t>
  </si>
  <si>
    <t>Point Estimate</t>
  </si>
  <si>
    <t>https://bmcpediatr.biomedcentral.com/articles/10.1186/s12887-021-02947-y</t>
  </si>
  <si>
    <t>https://www.cureus.com/articles/14701-correlates-of-climate-variability-and-dengue-fever-in-two-metropolitan-cities-in-bangladesh</t>
  </si>
  <si>
    <t>DF non-medical (unreported) to Healthy</t>
  </si>
  <si>
    <t>DF ambulatory to Healthy</t>
  </si>
  <si>
    <t>DF non-medical (unreported) to death</t>
  </si>
  <si>
    <t>Overall dengue incidence in Dhaka (Seronegative)</t>
  </si>
  <si>
    <t>Overall dengue incidence in Dhaka (Seropositive)</t>
  </si>
  <si>
    <t>DF incidence in seropositive 9 year olds</t>
  </si>
  <si>
    <t>DHF ambulatory incidence in seropositive 9 year olds</t>
  </si>
  <si>
    <t>DHF hospitalisation incidence in seropositive 9 year olds</t>
  </si>
  <si>
    <t>Unreported DF incidence in seropositive 9 year olds</t>
  </si>
  <si>
    <t>DF incidence in seronegative 9 year olds</t>
  </si>
  <si>
    <t>DHF ambulatory incidence in seronegative 9 year olds</t>
  </si>
  <si>
    <t>DHF hospitalisation incidence in seronegative 9 year olds</t>
  </si>
  <si>
    <t>odi_sp</t>
  </si>
  <si>
    <t>dfi_sp</t>
  </si>
  <si>
    <t>dhfai_sp</t>
  </si>
  <si>
    <t>dhfhi_sp</t>
  </si>
  <si>
    <t>udfi_sp</t>
  </si>
  <si>
    <t>odi_sn</t>
  </si>
  <si>
    <t>dfi_sn</t>
  </si>
  <si>
    <t>dhfai_sn</t>
  </si>
  <si>
    <t>dhfhi_sn</t>
  </si>
  <si>
    <t>age_name</t>
  </si>
  <si>
    <t>metric_name</t>
  </si>
  <si>
    <t>year</t>
  </si>
  <si>
    <t>val</t>
  </si>
  <si>
    <t>upper</t>
  </si>
  <si>
    <t>lower</t>
  </si>
  <si>
    <t>5-14 years</t>
  </si>
  <si>
    <t>Number</t>
  </si>
  <si>
    <t>Percent</t>
  </si>
  <si>
    <t>Rate</t>
  </si>
  <si>
    <t>Case fatality rate of DHF in 9 year olds</t>
  </si>
  <si>
    <t>Case fatality rate of DF ambulatory in 9 year olds</t>
  </si>
  <si>
    <t>Duration of DHF ambulatory/hospitalisation</t>
  </si>
  <si>
    <t>Duration of DF ambulatory</t>
  </si>
  <si>
    <t>Duration of DF (unreported)</t>
  </si>
  <si>
    <t>Disability weight for DF</t>
  </si>
  <si>
    <t>Disability weight for DHF</t>
  </si>
  <si>
    <t>https://www.ajtmh.org/view/journals/tpmd/72/6/article-p786.xml</t>
  </si>
  <si>
    <t>Seropositive</t>
  </si>
  <si>
    <t>Seronegative</t>
  </si>
  <si>
    <t>p_h2dhfa_sp</t>
  </si>
  <si>
    <t>p_h2dfa_sp</t>
  </si>
  <si>
    <t>p_h2dfur_sp</t>
  </si>
  <si>
    <t>p_h2dhfh_sp</t>
  </si>
  <si>
    <t>p_h2h_sp</t>
  </si>
  <si>
    <t>p_h2d_sp</t>
  </si>
  <si>
    <t>p_dhfa2h_sp</t>
  </si>
  <si>
    <t>p_dhfh2h_sp</t>
  </si>
  <si>
    <t>p_dfa2h_sp</t>
  </si>
  <si>
    <t>p_dfur2h_sp</t>
  </si>
  <si>
    <t>p_dfa2d_sp</t>
  </si>
  <si>
    <t>p_dhfa2d_sp</t>
  </si>
  <si>
    <t>DF unreported</t>
  </si>
  <si>
    <t>p_dfur2d_sp</t>
  </si>
  <si>
    <t>p_dhfh2d_sp</t>
  </si>
  <si>
    <t>p_h2dfa_sn</t>
  </si>
  <si>
    <t>p_h2dhfa_sn</t>
  </si>
  <si>
    <t>p_h2dhfh_sn</t>
  </si>
  <si>
    <t>p_h2d_sn</t>
  </si>
  <si>
    <t>p_h2h_sn</t>
  </si>
  <si>
    <t>p_dhfa2h_sn</t>
  </si>
  <si>
    <t>p_dhfh2h_sn</t>
  </si>
  <si>
    <t>p_dhfa2d_sn</t>
  </si>
  <si>
    <t>p_dhfh2d_sn</t>
  </si>
  <si>
    <t>p_dfa2d_sn</t>
  </si>
  <si>
    <t>cfr_df</t>
  </si>
  <si>
    <t>cfr_dhf</t>
  </si>
  <si>
    <t>ssac</t>
  </si>
  <si>
    <t xml:space="preserve">DF unreported </t>
  </si>
  <si>
    <t>p_dfa2h_sn</t>
  </si>
  <si>
    <t>Status Quo and Vaccination</t>
  </si>
  <si>
    <t>Seropositive and Unvaccinated</t>
  </si>
  <si>
    <t>Seropositive and Vaccinated</t>
  </si>
  <si>
    <t>Seronegative and Unvaccinated</t>
  </si>
  <si>
    <t>DHF hospitalised</t>
  </si>
  <si>
    <t>DHF ambulatory</t>
  </si>
  <si>
    <t>Healthy (SP)</t>
  </si>
  <si>
    <t>Healthy SP</t>
  </si>
  <si>
    <t>Cumulative Deaths</t>
  </si>
  <si>
    <t>Healthy</t>
  </si>
  <si>
    <t>Cohort Size</t>
  </si>
  <si>
    <t>Treatment costs</t>
  </si>
  <si>
    <t>Percentage of 9 year olds</t>
  </si>
  <si>
    <t>Total Dhaka Population (2011)</t>
  </si>
  <si>
    <t>9 year olds in Dhaka (2011)</t>
  </si>
  <si>
    <t>Total Dhaka Population (2022)</t>
  </si>
  <si>
    <t>9 year olds in Dhaka (2022)</t>
  </si>
  <si>
    <t>Intermediate Calculations Tab</t>
  </si>
  <si>
    <t>Year</t>
  </si>
  <si>
    <t xml:space="preserve">GDP/Capita </t>
  </si>
  <si>
    <t>GDP/Capita Growth Rate</t>
  </si>
  <si>
    <t>https://www.macrotrends.net/countries/BGD/bangladesh/gdp-per-capita</t>
  </si>
  <si>
    <t>Growth rate in GDP/Capita</t>
  </si>
  <si>
    <t>Elasticity of the marginal utility of consumption</t>
  </si>
  <si>
    <t xml:space="preserve">Social Discount Rate </t>
  </si>
  <si>
    <t>https://academic.oup.com/heapol/article/35/1/107/5591528</t>
  </si>
  <si>
    <t xml:space="preserve">World Bank (https://data.worldbank.org/indicator/PA.NUS.FCRF?locations=BD) </t>
  </si>
  <si>
    <t>https://www.ajtmh.org/view/journals/tpmd/84/5/article-p764.xml</t>
  </si>
  <si>
    <t>Dengue Incidence</t>
  </si>
  <si>
    <t>Dengue Fever (Ambulatory)</t>
  </si>
  <si>
    <t>Dengue Haemorragic Fever (Ambulatory)</t>
  </si>
  <si>
    <t>Overall Incidence</t>
  </si>
  <si>
    <t>Expansion Factor</t>
  </si>
  <si>
    <t xml:space="preserve">Dengue Fever (Ambulatory) </t>
  </si>
  <si>
    <t>https://elifesciences.org/articles/42869#s2</t>
  </si>
  <si>
    <t xml:space="preserve">Dengue Fever (Unreported) </t>
  </si>
  <si>
    <t>Dengue Haemorragic Fever (Hospitalised)</t>
  </si>
  <si>
    <t xml:space="preserve">Proportion of cases in children </t>
  </si>
  <si>
    <t>https://www.sciencedirect.com/science/article/pii/S0264410X17316638?via%3Dihub (Table S4)</t>
  </si>
  <si>
    <t>Treatment Effectiveness</t>
  </si>
  <si>
    <t>No measures</t>
  </si>
  <si>
    <t>Reduction incidence</t>
  </si>
  <si>
    <t>Reduction Incidence %</t>
  </si>
  <si>
    <t>IL ONLY</t>
  </si>
  <si>
    <t>IL effectiveness</t>
  </si>
  <si>
    <t>Data taken from supplementary materials provided in https://journals.plos.org/plosntds/article?id=10.1371/journal.pntd.0008805#sec006</t>
  </si>
  <si>
    <t>https://www.thelancet.com/journals/langlo/article/PIIS2214-109X(20)30392-2/fulltext#seccestitle130</t>
  </si>
  <si>
    <t>https://www.thelancet.com/journals/langlo/article/PIIS2214-109X(20)30392-2/fulltext#seccestitle129</t>
  </si>
  <si>
    <t>Serological test specificity (IgG ELISA)</t>
  </si>
  <si>
    <t>Discount Rate</t>
  </si>
  <si>
    <t>DF deaths</t>
  </si>
  <si>
    <t>DHF/DSS deaths</t>
  </si>
  <si>
    <t xml:space="preserve">Total Cases </t>
  </si>
  <si>
    <t>CFR</t>
  </si>
  <si>
    <t>DF cases</t>
  </si>
  <si>
    <t>DHF cases</t>
  </si>
  <si>
    <t>https://www.hindawi.com/journals/cjidmm/2019/3516284/</t>
  </si>
  <si>
    <t>Calculation based on Markov Model</t>
  </si>
  <si>
    <t>Average</t>
  </si>
  <si>
    <t>Upper</t>
  </si>
  <si>
    <t>Average number of deaths</t>
  </si>
  <si>
    <t>Average death rate/100,000</t>
  </si>
  <si>
    <t>Death Rates</t>
  </si>
  <si>
    <t>Dengue Fever CFR estimates</t>
  </si>
  <si>
    <t>Healthy death rate estimates</t>
  </si>
  <si>
    <t>GBD 2019 study</t>
  </si>
  <si>
    <t>YLL</t>
  </si>
  <si>
    <t>YLD</t>
  </si>
  <si>
    <t>le9</t>
  </si>
  <si>
    <t>%</t>
  </si>
  <si>
    <t>Payer cost DF ambulatory (Public)</t>
  </si>
  <si>
    <t>Payer cost DHF ambulatory/hospitalisation (Public)</t>
  </si>
  <si>
    <t>Payer cost DF ambulatory (Private)</t>
  </si>
  <si>
    <t>Payer cost DHF ambulatory/hospitalisation (Private)</t>
  </si>
  <si>
    <t>Proportion visit Public Hospitals</t>
  </si>
  <si>
    <t>Proportion visit Private Hospitals</t>
  </si>
  <si>
    <t>puhp</t>
  </si>
  <si>
    <t>prhp</t>
  </si>
  <si>
    <t>https://www.hindawi.com/journals/cjidmm/2019/3516284/tab2/</t>
  </si>
  <si>
    <t>Healthcare cost hospitalisation (Public)</t>
  </si>
  <si>
    <t>pac_pu</t>
  </si>
  <si>
    <t>phc_pu</t>
  </si>
  <si>
    <t>pac_pr</t>
  </si>
  <si>
    <t>phc_pr</t>
  </si>
  <si>
    <t>Direct cost of fatality (Private)</t>
  </si>
  <si>
    <t>Direct cost of fatality (Public)</t>
  </si>
  <si>
    <t>Indirect cost of fatality</t>
  </si>
  <si>
    <t>fdc_pr</t>
  </si>
  <si>
    <t>fdc_pu</t>
  </si>
  <si>
    <t>https://www.unb.com.bd/category/Special/invasive-mosquitoes-offer-no-relief-to-dncc-dwellers/84717</t>
  </si>
  <si>
    <t>emphac</t>
  </si>
  <si>
    <t>EMPHA effectiveness</t>
  </si>
  <si>
    <t>EMPHA and Insectice/Larvicide combined effectiveness</t>
  </si>
  <si>
    <t>emphae</t>
  </si>
  <si>
    <t>emphaile</t>
  </si>
  <si>
    <t>EM costs</t>
  </si>
  <si>
    <t>Pesticides costs</t>
  </si>
  <si>
    <t>Remaining</t>
  </si>
  <si>
    <t>Final EM costs</t>
  </si>
  <si>
    <t>Final Pesticide costs</t>
  </si>
  <si>
    <t>Cost (BDT)</t>
  </si>
  <si>
    <t>Proportion of budget spent on Pesticides</t>
  </si>
  <si>
    <t>Proportion of budget spent on EMPHA</t>
  </si>
  <si>
    <t>Estimation of total costs</t>
  </si>
  <si>
    <t>Mosquito Control Budget (BDT)</t>
  </si>
  <si>
    <t>Mosquito Control Budget (USD)</t>
  </si>
  <si>
    <t>Pesticide expenditure (USD)</t>
  </si>
  <si>
    <t>EMPHA expenditure (USD)</t>
  </si>
  <si>
    <t>Pesticide Expenditure per person (USD)</t>
  </si>
  <si>
    <t>EMPHA Expenditure per person (USD)</t>
  </si>
  <si>
    <t>Pesticide expenditure for 9 year old pop (USD)</t>
  </si>
  <si>
    <t>EMPHA expenditure for 9 year old pop (USD)</t>
  </si>
  <si>
    <t>Dhaka average</t>
  </si>
  <si>
    <t>Estimation of proportion of mosquito budget spent on EMPHA and Pesticide</t>
  </si>
  <si>
    <t>EMPHA/IL</t>
  </si>
  <si>
    <t>EMPHA/IL Effectiveness</t>
  </si>
  <si>
    <t>Standard deviation of EMPHA</t>
  </si>
  <si>
    <t xml:space="preserve">Standard deviation of IL </t>
  </si>
  <si>
    <t>Standard deviation of EMPHA/IL</t>
  </si>
  <si>
    <t>Vaccine administration cost/person</t>
  </si>
  <si>
    <t>Serological screening cost/person</t>
  </si>
  <si>
    <t>Serological screening administration cost/person</t>
  </si>
  <si>
    <t>Healthcare Costs</t>
  </si>
  <si>
    <t>Payer Cost Public</t>
  </si>
  <si>
    <t>Payer Cost Private</t>
  </si>
  <si>
    <t>Cost of deaths</t>
  </si>
  <si>
    <t>hc</t>
  </si>
  <si>
    <t>Dengue deaths</t>
  </si>
  <si>
    <t>Cost of Intervention</t>
  </si>
  <si>
    <t>Dengue Deaths</t>
  </si>
  <si>
    <t>Cost</t>
  </si>
  <si>
    <t>DALYs</t>
  </si>
  <si>
    <t>Cost per Daly</t>
  </si>
  <si>
    <t>Current Strategy (Status Quo)</t>
  </si>
  <si>
    <t>Total</t>
  </si>
  <si>
    <t>Seropositive Individuals</t>
  </si>
  <si>
    <t>Seronegative indidivduals</t>
  </si>
  <si>
    <t>State Membership</t>
  </si>
  <si>
    <t>Life Tables Method</t>
  </si>
  <si>
    <t>Half cycle corrections</t>
  </si>
  <si>
    <t>Yes</t>
  </si>
  <si>
    <t>No</t>
  </si>
  <si>
    <t>Insecticide and Pesticide Only</t>
  </si>
  <si>
    <t>EMPHA only</t>
  </si>
  <si>
    <t xml:space="preserve">EMPHA only </t>
  </si>
  <si>
    <t xml:space="preserve">Current Strategy and Vaccination </t>
  </si>
  <si>
    <t>Seropositive and Unvaccinated Individuals</t>
  </si>
  <si>
    <t>Seronegative and Unvaccinated indidivduals</t>
  </si>
  <si>
    <t>Vaccination Target Coverage (%)</t>
  </si>
  <si>
    <t>Vaccination Drop out rate</t>
  </si>
  <si>
    <t>Vaccination Treatment effects</t>
  </si>
  <si>
    <t>Dropout rate</t>
  </si>
  <si>
    <t>BCG Coverage</t>
  </si>
  <si>
    <t>Penta 1 Covergae</t>
  </si>
  <si>
    <t>Penta 3 Coverage</t>
  </si>
  <si>
    <t>MR 1 Coverage</t>
  </si>
  <si>
    <t>MR 2 Coverage</t>
  </si>
  <si>
    <t>Seropositive and vaccinated Individuals</t>
  </si>
  <si>
    <t>Seronegative and vaccinated indidivduals</t>
  </si>
  <si>
    <t>vtc</t>
  </si>
  <si>
    <t>vdr</t>
  </si>
  <si>
    <t>Decision tree</t>
  </si>
  <si>
    <t>Model 1</t>
  </si>
  <si>
    <t>Model 2</t>
  </si>
  <si>
    <t>Model 3</t>
  </si>
  <si>
    <t>Model 4</t>
  </si>
  <si>
    <t xml:space="preserve">The tree diagram below depicts how the model which each individual enters is determined, based on their serostatus and the interventions being modelled </t>
  </si>
  <si>
    <t>http://dashboard.dghs.gov.bd/webportal/pages/dashboard_epi.php</t>
  </si>
  <si>
    <t>Total DALYs</t>
  </si>
  <si>
    <t>Societal Costs</t>
  </si>
  <si>
    <t>IL</t>
  </si>
  <si>
    <t>EMPHA</t>
  </si>
  <si>
    <t>Status Quo</t>
  </si>
  <si>
    <t>Status Quo and Vaccine</t>
  </si>
  <si>
    <t>ICER</t>
  </si>
  <si>
    <t xml:space="preserve">Run </t>
  </si>
  <si>
    <t>Total Costs</t>
  </si>
  <si>
    <t>Incremental</t>
  </si>
  <si>
    <t>NMB</t>
  </si>
  <si>
    <t>WTP</t>
  </si>
  <si>
    <t>CE</t>
  </si>
  <si>
    <t>PCE</t>
  </si>
  <si>
    <t>SQ</t>
  </si>
  <si>
    <t>SQ+VAC</t>
  </si>
  <si>
    <t>Life expectancy at 9 years old</t>
  </si>
  <si>
    <t>EMPHA programme costs for 9 year old pop</t>
  </si>
  <si>
    <t>Insecticide and Larvicide costs for 9 year old pop</t>
  </si>
  <si>
    <t xml:space="preserve">Healthy to DF ambulatory </t>
  </si>
  <si>
    <t xml:space="preserve">Healthy to DHF ambulatory </t>
  </si>
  <si>
    <t xml:space="preserve">Healthy to DHF hospital </t>
  </si>
  <si>
    <t>Healthy to DF non-medical (unreported)</t>
  </si>
  <si>
    <t>Healthy to Healthy</t>
  </si>
  <si>
    <t>Healthy to Death</t>
  </si>
  <si>
    <t xml:space="preserve">DHF ambulatory to Healthy </t>
  </si>
  <si>
    <t xml:space="preserve">DHF hospital to Healthy </t>
  </si>
  <si>
    <t xml:space="preserve">DF ambulatory to Death </t>
  </si>
  <si>
    <t xml:space="preserve">DHF ambulatory to death </t>
  </si>
  <si>
    <t xml:space="preserve">DHF hospital to death </t>
  </si>
  <si>
    <t xml:space="preserve">Healthy to Death </t>
  </si>
  <si>
    <t>Seropositive/Unvaccinated</t>
  </si>
  <si>
    <t>Seronegative/Unvaccinated</t>
  </si>
  <si>
    <t>Healthy to DHF hospital</t>
  </si>
  <si>
    <t>Healthy to DHF ambulatory</t>
  </si>
  <si>
    <t>Assume same distribution as before</t>
  </si>
  <si>
    <t>https://github.com/mgh-assessments/MGH-Disseratition/blob/main/vaccine_admin_cost_regression-checkpoint.ipynb</t>
  </si>
  <si>
    <t>One-way sensitivity analyses</t>
  </si>
  <si>
    <t>Seropositivity</t>
  </si>
  <si>
    <t>Parameter</t>
  </si>
  <si>
    <t>Current Strategy and Vaccination (Without Serological Screening)</t>
  </si>
  <si>
    <t>Status Quo and Vaccine (No test)</t>
  </si>
  <si>
    <t>SQ+VAC (No test)</t>
  </si>
  <si>
    <t>ICER SQ+V+NT</t>
  </si>
  <si>
    <t>ICER SQ+V+T</t>
  </si>
  <si>
    <t>μ</t>
  </si>
  <si>
    <t>σ</t>
  </si>
  <si>
    <t>Base Case</t>
  </si>
  <si>
    <t>SQ+V+T</t>
  </si>
  <si>
    <t>Seropositive Incidence</t>
  </si>
  <si>
    <t>Seronegative incidence</t>
  </si>
  <si>
    <t>le9_</t>
  </si>
  <si>
    <t>GBD 2019 Life Expectancy Tables (For other life expectancy ages, refer to Intermediate Calculations Tab)</t>
  </si>
  <si>
    <t xml:space="preserve">Age at death </t>
  </si>
  <si>
    <t xml:space="preserve">Life expectancy </t>
  </si>
  <si>
    <t>le10_</t>
  </si>
  <si>
    <t>le11_</t>
  </si>
  <si>
    <t>le12_</t>
  </si>
  <si>
    <t>le13_</t>
  </si>
  <si>
    <t>le14_</t>
  </si>
  <si>
    <t>le15_</t>
  </si>
  <si>
    <t>le16_</t>
  </si>
  <si>
    <t>le17_</t>
  </si>
  <si>
    <t>le18_</t>
  </si>
  <si>
    <t>le19_</t>
  </si>
  <si>
    <t>le20_</t>
  </si>
  <si>
    <t>le21_</t>
  </si>
  <si>
    <t>le22_</t>
  </si>
  <si>
    <t>le23_</t>
  </si>
  <si>
    <t>le24_</t>
  </si>
  <si>
    <t>Discount</t>
  </si>
  <si>
    <t xml:space="preserve">No </t>
  </si>
  <si>
    <t>SQ + V</t>
  </si>
  <si>
    <t>SQ + V + NT</t>
  </si>
  <si>
    <t>Time horizon</t>
  </si>
  <si>
    <t>Probability of Cost Effectiveness</t>
  </si>
  <si>
    <t xml:space="preserve">Health care payer perspective </t>
  </si>
  <si>
    <t>Costs ($)</t>
  </si>
  <si>
    <t xml:space="preserve">This check demonstrates that there are no significant differences between the mean and standard deviation for the data and that predicted by the probabilistic model, therefore showing the deterministic and probabilistic models to have converged. </t>
  </si>
  <si>
    <t>$25000</t>
  </si>
  <si>
    <t>$50000</t>
  </si>
  <si>
    <t>$75000</t>
  </si>
  <si>
    <t>ICER EMPHA</t>
  </si>
  <si>
    <t xml:space="preserve">ICER IL </t>
  </si>
  <si>
    <t>PCE_EMPHA</t>
  </si>
  <si>
    <t>PCE_IL</t>
  </si>
  <si>
    <t>Incremental EMPHA</t>
  </si>
  <si>
    <t>Incremental IL</t>
  </si>
  <si>
    <t>Undiscounted DALYs</t>
  </si>
  <si>
    <t>A</t>
  </si>
  <si>
    <t>B</t>
  </si>
  <si>
    <t>C</t>
  </si>
  <si>
    <t>D</t>
  </si>
  <si>
    <t>E</t>
  </si>
  <si>
    <t>Strategy</t>
  </si>
  <si>
    <t>Perspective</t>
  </si>
  <si>
    <t>Healthcare provider</t>
  </si>
  <si>
    <t>PCE for Strategy B</t>
  </si>
  <si>
    <t>PCE for Strategy C</t>
  </si>
  <si>
    <t>Cost to the patient</t>
  </si>
  <si>
    <t xml:space="preserve">Total direct medical </t>
  </si>
  <si>
    <t>Total direct non-medical</t>
  </si>
  <si>
    <t>Total other facilities cost</t>
  </si>
  <si>
    <t>Total indirect cost</t>
  </si>
  <si>
    <t>Public</t>
  </si>
  <si>
    <t>Private</t>
  </si>
  <si>
    <t xml:space="preserve">Total cost </t>
  </si>
  <si>
    <t xml:space="preserve">Direct Medical </t>
  </si>
  <si>
    <t>Non-medical</t>
  </si>
  <si>
    <t xml:space="preserve">Cost to healthcare provider per episode </t>
  </si>
  <si>
    <t>$2,270</t>
  </si>
  <si>
    <t>$2,154</t>
  </si>
  <si>
    <t>$1,991</t>
  </si>
  <si>
    <t>$1,840</t>
  </si>
  <si>
    <t>$1,679</t>
  </si>
  <si>
    <t>$1,248</t>
  </si>
  <si>
    <t>$1,119</t>
  </si>
  <si>
    <t>$982</t>
  </si>
  <si>
    <t>$883</t>
  </si>
  <si>
    <t>$862</t>
  </si>
  <si>
    <t>$781</t>
  </si>
  <si>
    <t>Bill Taylor (University of Oxford), Shafiun Shimul (University of Dhaka)</t>
  </si>
  <si>
    <t>Summary Results Table</t>
  </si>
  <si>
    <t>Model characteristics</t>
  </si>
  <si>
    <r>
      <rPr>
        <b/>
        <u/>
        <sz val="11"/>
        <color theme="1"/>
        <rFont val="Calibri"/>
        <family val="2"/>
        <scheme val="minor"/>
      </rPr>
      <t>Cost-effectiveness Acceptability Curve (CEAC)</t>
    </r>
    <r>
      <rPr>
        <sz val="11"/>
        <color theme="1"/>
        <rFont val="Calibri"/>
        <family val="2"/>
        <scheme val="minor"/>
      </rPr>
      <t xml:space="preserve"> - shows vaccination strategy without testing has much higher chance of being cost-effective</t>
    </r>
  </si>
  <si>
    <t>Patient cost DF ambulatory (Public)</t>
  </si>
  <si>
    <t>Patient cost DHF ambulatory/hospitalisation (Public)</t>
  </si>
  <si>
    <t>Patient cost DF ambulatory (Private)</t>
  </si>
  <si>
    <t>Patient cost DHF ambulatory/hospitalisation (Private)</t>
  </si>
  <si>
    <t>Direct cost of fatality to patient (Public)</t>
  </si>
  <si>
    <t>Direct cost of fatality to patient (Private)</t>
  </si>
  <si>
    <t>Value of a Life Year (USD/$)</t>
  </si>
  <si>
    <t>GDP/Capita (USD/$)</t>
  </si>
  <si>
    <t>Indirect loss of mortality (USD/$)</t>
  </si>
  <si>
    <t>Life Expectancy at age of death and Value of Life Year</t>
  </si>
  <si>
    <t xml:space="preserve">The markov model structure for each 4 models is also provided below. </t>
  </si>
  <si>
    <t>fic9_</t>
  </si>
  <si>
    <t>fic10_</t>
  </si>
  <si>
    <t>fic11_</t>
  </si>
  <si>
    <t>fic12_</t>
  </si>
  <si>
    <t>fic13_</t>
  </si>
  <si>
    <t>fic14_</t>
  </si>
  <si>
    <t>fic15_</t>
  </si>
  <si>
    <t>fic16_</t>
  </si>
  <si>
    <t>fic17_</t>
  </si>
  <si>
    <t>fic18_</t>
  </si>
  <si>
    <t>fic19_</t>
  </si>
  <si>
    <t>fic20_</t>
  </si>
  <si>
    <t>fic21_</t>
  </si>
  <si>
    <t>fic22_</t>
  </si>
  <si>
    <t>fic23_</t>
  </si>
  <si>
    <t>fic24_</t>
  </si>
  <si>
    <t>Acronymns</t>
  </si>
  <si>
    <t>EMPHA - Environmental Health and Public Health Awareness</t>
  </si>
  <si>
    <t xml:space="preserve">ILT - Insecticide and Larvicide Treatment </t>
  </si>
  <si>
    <t>SQ - Status quo (EMPHA and ILT)</t>
  </si>
  <si>
    <t>Incremental (Vac w/ Test)</t>
  </si>
  <si>
    <t>Incremental (Vac w/o Test)</t>
  </si>
  <si>
    <t>Proportion of budget spent on ILT</t>
  </si>
  <si>
    <t>Final EMPHA costs</t>
  </si>
  <si>
    <t>Final ILT costs</t>
  </si>
  <si>
    <t>ILT expenditure (USD)</t>
  </si>
  <si>
    <t>http://203.112.218.65:8008/WebTestApplication/userfiles/Image/PopCenZilz2011/Zila_Dhaka.pdf</t>
  </si>
  <si>
    <t>ven_p12m</t>
  </si>
  <si>
    <t>https://www.science.org/doi/10.1126/science.aaf9590 (Supplementary materials - Table S5)</t>
  </si>
  <si>
    <t xml:space="preserve">Vaccine efficacy for seronegative after transient immunity </t>
  </si>
  <si>
    <t>Vaccine efficacy for seronegative during transient immunity</t>
  </si>
  <si>
    <t>Vaccine efficacy for seronegative after transient immunity</t>
  </si>
  <si>
    <t>Vaccine efficacy for seronegative for transient immunity period</t>
  </si>
  <si>
    <t>Vaccine efficacy for seronegative post transient immunity</t>
  </si>
  <si>
    <t xml:space="preserve">Vaccine efficacy for seronegative during transient immunity </t>
  </si>
  <si>
    <t xml:space="preserve">Vaccine efficacy for seronegative post transient immunity </t>
  </si>
  <si>
    <t xml:space="preserve">Duration of transient immunity </t>
  </si>
  <si>
    <t>$100,000</t>
  </si>
  <si>
    <t>$50,000</t>
  </si>
  <si>
    <t>$150,000</t>
  </si>
  <si>
    <t>Upper value</t>
  </si>
  <si>
    <t>Lower value</t>
  </si>
  <si>
    <t>Seronegative and vaccinated during transient immunity period</t>
  </si>
  <si>
    <t>Seronegative and vaccinated following transient immunity period</t>
  </si>
  <si>
    <t>Societal perspective</t>
  </si>
  <si>
    <t xml:space="preserve">This model supports the empirical estimates provided in the main manuscript. </t>
  </si>
  <si>
    <t xml:space="preserve">Comments, denoted by the purple corner in the top right of a cell,  provide additional information to help the reader navigate through the model.  </t>
  </si>
  <si>
    <t>Incremental Cost Effectiveness Ratio for Status Quo and Vaccine</t>
  </si>
  <si>
    <t xml:space="preserve">Note: Table can take an hour to update as several probabilistic models are run before populating the table with figures. </t>
  </si>
  <si>
    <t>Bangladesh Institute for Development's Study (https://ne-np.facebook.com/bids.bd/videos/epidemiological-and-economic-burden-of-dengue-in-dhaka/612557216541962/)</t>
  </si>
  <si>
    <t xml:space="preserve">The markov models and a diagrammatic representation of the markov models used are also presented here. </t>
  </si>
  <si>
    <t>Authors:</t>
  </si>
  <si>
    <t xml:space="preserve">The results from the sensitivity analyses may be found in the final few sheets of the model. </t>
  </si>
  <si>
    <t xml:space="preserve">The layout of the model is designed for optimal use for a new user. The Summary tab shows the main outputs from the model and gives the user flexibility to change some of the assumptions in the model. </t>
  </si>
  <si>
    <t xml:space="preserve">ICER - Incremental Cost Effectiveness Ratio </t>
  </si>
  <si>
    <t>DALY - Disability Adjusted Life Year</t>
  </si>
  <si>
    <t xml:space="preserve">YLD - Years Lived with Disability </t>
  </si>
  <si>
    <t>YLL - Years of Life Lost</t>
  </si>
  <si>
    <t>DF - Dengue Fever</t>
  </si>
  <si>
    <t>DHF - Dengue Haemorragic Fever</t>
  </si>
  <si>
    <t xml:space="preserve">ICER Scatter Plots </t>
  </si>
  <si>
    <t>Probability of Cost Effectiveness at different thresholds of WTP</t>
  </si>
  <si>
    <t xml:space="preserve">Note: Re-run the model with preferred characteristics. Press the ESC button once when running the Monte Carlo simulation to make it run faster. The number of iterations completed is shown below in cell D16. </t>
  </si>
  <si>
    <t xml:space="preserve">Strategy D - Societal </t>
  </si>
  <si>
    <t>Strategy E - Societal</t>
  </si>
  <si>
    <t>Strategy B- Societal</t>
  </si>
  <si>
    <t>Strategy D - Healthcare provider</t>
  </si>
  <si>
    <t>Strategy E - Healthcare provider</t>
  </si>
  <si>
    <t>Strategy B- Healthcare provider</t>
  </si>
  <si>
    <t xml:space="preserve">Strategy C - Healthcare provider </t>
  </si>
  <si>
    <t xml:space="preserve">Strategy D - Undiscounted DALYs </t>
  </si>
  <si>
    <t>Strategy E - Undiscounted DALYs</t>
  </si>
  <si>
    <t>Strategy B- Undiscounted DALYs</t>
  </si>
  <si>
    <t xml:space="preserve">Strategy C - Undiscounted DALYs </t>
  </si>
  <si>
    <t>Strategy C - Societal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</si>
</sst>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0000"/>
    <numFmt numFmtId="165" formatCode="0.000000"/>
    <numFmt numFmtId="166" formatCode="0.000%"/>
    <numFmt numFmtId="167" formatCode="0.0000%"/>
    <numFmt numFmtId="168" formatCode="0.000000000"/>
    <numFmt numFmtId="169"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i/>
      <sz val="10"/>
      <name val="Arial"/>
      <family val="2"/>
    </font>
    <font>
      <u/>
      <sz val="11"/>
      <color theme="10"/>
      <name val="Calibri"/>
      <family val="2"/>
      <scheme val="minor"/>
    </font>
    <font>
      <i/>
      <sz val="11"/>
      <color theme="1"/>
      <name val="Calibri"/>
      <family val="2"/>
      <scheme val="minor"/>
    </font>
    <font>
      <b/>
      <sz val="14"/>
      <color theme="1"/>
      <name val="Calibri"/>
      <family val="2"/>
      <scheme val="minor"/>
    </font>
    <font>
      <b/>
      <sz val="12"/>
      <color theme="1"/>
      <name val="Calibri"/>
      <family val="2"/>
      <scheme val="minor"/>
    </font>
    <font>
      <sz val="11"/>
      <color theme="0"/>
      <name val="Calibri"/>
      <family val="2"/>
      <scheme val="minor"/>
    </font>
    <font>
      <sz val="12"/>
      <color theme="0"/>
      <name val="Calibri"/>
      <family val="2"/>
      <scheme val="minor"/>
    </font>
    <font>
      <sz val="14"/>
      <color theme="1"/>
      <name val="Calibri"/>
      <family val="2"/>
      <scheme val="minor"/>
    </font>
    <font>
      <sz val="11"/>
      <color rgb="FF00B0F0"/>
      <name val="Calibri"/>
      <family val="2"/>
      <scheme val="minor"/>
    </font>
    <font>
      <sz val="11"/>
      <color theme="1"/>
      <name val="Calibri"/>
      <family val="2"/>
    </font>
    <font>
      <sz val="11"/>
      <color rgb="FFFF0000"/>
      <name val="Calibri"/>
      <family val="2"/>
      <scheme val="minor"/>
    </font>
    <font>
      <sz val="10"/>
      <color rgb="FFFF0000"/>
      <name val="Arial"/>
      <family val="2"/>
    </font>
    <font>
      <sz val="11"/>
      <name val="Calibri"/>
      <family val="2"/>
      <scheme val="minor"/>
    </font>
    <font>
      <i/>
      <u/>
      <sz val="11"/>
      <color theme="1"/>
      <name val="Calibri"/>
      <family val="2"/>
      <scheme val="minor"/>
    </font>
    <font>
      <sz val="8"/>
      <name val="Calibri"/>
      <family val="2"/>
      <scheme val="minor"/>
    </font>
    <font>
      <sz val="11"/>
      <color rgb="FF000000"/>
      <name val="Calibri"/>
      <family val="2"/>
    </font>
    <font>
      <b/>
      <u/>
      <sz val="11"/>
      <color theme="1"/>
      <name val="Calibri"/>
      <family val="2"/>
      <scheme val="minor"/>
    </font>
    <font>
      <b/>
      <sz val="12"/>
      <name val="Calibri"/>
      <family val="2"/>
      <scheme val="minor"/>
    </font>
  </fonts>
  <fills count="19">
    <fill>
      <patternFill patternType="none"/>
    </fill>
    <fill>
      <patternFill patternType="gray125"/>
    </fill>
    <fill>
      <patternFill patternType="solid">
        <fgColor theme="0"/>
        <bgColor indexed="64"/>
      </patternFill>
    </fill>
    <fill>
      <patternFill patternType="solid">
        <fgColor rgb="FFA6A6A6"/>
        <bgColor indexed="64"/>
      </patternFill>
    </fill>
    <fill>
      <patternFill patternType="solid">
        <fgColor rgb="FFFFFFFF"/>
        <bgColor indexed="64"/>
      </patternFill>
    </fill>
    <fill>
      <patternFill patternType="solid">
        <fgColor rgb="FFD9D9D9"/>
        <bgColor indexed="64"/>
      </patternFill>
    </fill>
    <fill>
      <patternFill patternType="solid">
        <fgColor rgb="FFF2F2F2"/>
        <bgColor indexed="64"/>
      </patternFill>
    </fill>
    <fill>
      <patternFill patternType="solid">
        <fgColor rgb="FF002060"/>
        <bgColor indexed="64"/>
      </patternFill>
    </fill>
    <fill>
      <patternFill patternType="solid">
        <fgColor theme="4"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tint="-0.249977111117893"/>
        <bgColor indexed="64"/>
      </patternFill>
    </fill>
  </fills>
  <borders count="19">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5">
    <xf numFmtId="0" fontId="0" fillId="0" borderId="0"/>
    <xf numFmtId="0" fontId="1" fillId="0" borderId="0"/>
    <xf numFmtId="0" fontId="5"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81">
    <xf numFmtId="0" fontId="0" fillId="0" borderId="0" xfId="0"/>
    <xf numFmtId="0" fontId="4" fillId="0" borderId="0" xfId="0" applyFont="1"/>
    <xf numFmtId="0" fontId="0" fillId="0" borderId="0" xfId="0" applyAlignment="1">
      <alignment horizontal="center"/>
    </xf>
    <xf numFmtId="0" fontId="0" fillId="3" borderId="0" xfId="0" applyFill="1"/>
    <xf numFmtId="0" fontId="0" fillId="4" borderId="0" xfId="0" applyFill="1"/>
    <xf numFmtId="0" fontId="7" fillId="3" borderId="0" xfId="0" applyFont="1" applyFill="1"/>
    <xf numFmtId="0" fontId="8" fillId="3" borderId="0" xfId="0" applyFont="1" applyFill="1"/>
    <xf numFmtId="0" fontId="0" fillId="3" borderId="0" xfId="0" applyFill="1" applyAlignment="1">
      <alignment horizontal="center"/>
    </xf>
    <xf numFmtId="0" fontId="8" fillId="3" borderId="0" xfId="0" applyFont="1" applyFill="1" applyAlignment="1">
      <alignment horizontal="center"/>
    </xf>
    <xf numFmtId="0" fontId="0" fillId="4" borderId="0" xfId="0" applyFill="1" applyAlignment="1">
      <alignment horizontal="center"/>
    </xf>
    <xf numFmtId="0" fontId="3" fillId="0" borderId="0" xfId="0" applyFont="1" applyAlignment="1">
      <alignment horizontal="center"/>
    </xf>
    <xf numFmtId="0" fontId="4" fillId="0" borderId="0" xfId="0" applyFont="1" applyAlignment="1">
      <alignment horizontal="center"/>
    </xf>
    <xf numFmtId="0" fontId="6" fillId="0" borderId="0" xfId="0" applyFont="1" applyAlignment="1">
      <alignment horizontal="center"/>
    </xf>
    <xf numFmtId="0" fontId="0" fillId="0" borderId="0" xfId="0" applyAlignment="1">
      <alignment horizontal="left"/>
    </xf>
    <xf numFmtId="0" fontId="5" fillId="0" borderId="0" xfId="2" applyAlignment="1">
      <alignment horizontal="left"/>
    </xf>
    <xf numFmtId="0" fontId="5" fillId="0" borderId="0" xfId="2"/>
    <xf numFmtId="0" fontId="6" fillId="5" borderId="0" xfId="0" applyFont="1" applyFill="1"/>
    <xf numFmtId="0" fontId="0" fillId="5" borderId="0" xfId="0" applyFill="1" applyAlignment="1">
      <alignment horizontal="center"/>
    </xf>
    <xf numFmtId="0" fontId="6" fillId="6" borderId="0" xfId="0" applyFont="1" applyFill="1"/>
    <xf numFmtId="0" fontId="3" fillId="6" borderId="0" xfId="0" applyFont="1" applyFill="1" applyAlignment="1">
      <alignment horizontal="center"/>
    </xf>
    <xf numFmtId="0" fontId="0" fillId="6" borderId="0" xfId="0" applyFill="1" applyAlignment="1">
      <alignment horizontal="center"/>
    </xf>
    <xf numFmtId="0" fontId="8" fillId="0" borderId="0" xfId="0" applyFont="1" applyAlignment="1">
      <alignment horizontal="center"/>
    </xf>
    <xf numFmtId="0" fontId="0" fillId="2" borderId="0" xfId="0" applyFill="1"/>
    <xf numFmtId="0" fontId="0" fillId="5" borderId="0" xfId="0" quotePrefix="1" applyFill="1" applyAlignment="1">
      <alignment horizontal="center"/>
    </xf>
    <xf numFmtId="0" fontId="8" fillId="2" borderId="0" xfId="0" applyFont="1" applyFill="1" applyAlignment="1">
      <alignment horizontal="center"/>
    </xf>
    <xf numFmtId="0" fontId="0" fillId="2" borderId="0" xfId="0" applyFill="1" applyAlignment="1">
      <alignment horizontal="center"/>
    </xf>
    <xf numFmtId="0" fontId="4" fillId="2" borderId="0" xfId="0" applyFont="1" applyFill="1" applyAlignment="1">
      <alignment horizontal="center"/>
    </xf>
    <xf numFmtId="0" fontId="6" fillId="2" borderId="0" xfId="0" applyFont="1" applyFill="1" applyAlignment="1">
      <alignment horizontal="center"/>
    </xf>
    <xf numFmtId="0" fontId="9" fillId="7" borderId="0" xfId="0" applyFont="1" applyFill="1"/>
    <xf numFmtId="0" fontId="10" fillId="7" borderId="0" xfId="0" applyFont="1" applyFill="1"/>
    <xf numFmtId="0" fontId="0" fillId="6" borderId="0" xfId="0" quotePrefix="1" applyFill="1" applyAlignment="1">
      <alignment horizontal="center"/>
    </xf>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12" fillId="13" borderId="0" xfId="0" applyFont="1" applyFill="1"/>
    <xf numFmtId="0" fontId="7" fillId="2" borderId="0" xfId="0" applyFont="1" applyFill="1"/>
    <xf numFmtId="0" fontId="11" fillId="2" borderId="0" xfId="0" applyFont="1" applyFill="1"/>
    <xf numFmtId="0" fontId="6" fillId="2" borderId="0" xfId="0" applyFont="1" applyFill="1"/>
    <xf numFmtId="0" fontId="2" fillId="2" borderId="0" xfId="0" applyFont="1" applyFill="1"/>
    <xf numFmtId="0" fontId="6" fillId="2" borderId="2" xfId="0" applyFont="1" applyFill="1" applyBorder="1"/>
    <xf numFmtId="0" fontId="6" fillId="2" borderId="3" xfId="0" applyFont="1" applyFill="1" applyBorder="1"/>
    <xf numFmtId="0" fontId="6" fillId="2" borderId="1" xfId="0" applyFont="1" applyFill="1" applyBorder="1"/>
    <xf numFmtId="0" fontId="2" fillId="14" borderId="0" xfId="0" applyFont="1" applyFill="1"/>
    <xf numFmtId="0" fontId="6" fillId="14" borderId="0" xfId="0" applyFont="1" applyFill="1"/>
    <xf numFmtId="0" fontId="0" fillId="14" borderId="0" xfId="0" applyFill="1"/>
    <xf numFmtId="0" fontId="13" fillId="5" borderId="0" xfId="0" applyFont="1" applyFill="1" applyAlignment="1">
      <alignment horizontal="center"/>
    </xf>
    <xf numFmtId="0" fontId="3" fillId="2" borderId="0" xfId="0" applyFont="1" applyFill="1" applyAlignment="1">
      <alignment horizontal="center"/>
    </xf>
    <xf numFmtId="0" fontId="14" fillId="0" borderId="0" xfId="0" applyFont="1" applyAlignment="1">
      <alignment horizontal="center"/>
    </xf>
    <xf numFmtId="1" fontId="0" fillId="5" borderId="0" xfId="4" applyNumberFormat="1" applyFont="1" applyFill="1" applyAlignment="1">
      <alignment horizontal="center"/>
    </xf>
    <xf numFmtId="0" fontId="16" fillId="6" borderId="0" xfId="0" applyFont="1" applyFill="1" applyAlignment="1">
      <alignment horizontal="center"/>
    </xf>
    <xf numFmtId="0" fontId="0" fillId="2" borderId="0" xfId="0" applyFill="1" applyAlignment="1">
      <alignment horizontal="center"/>
    </xf>
    <xf numFmtId="0" fontId="0" fillId="2" borderId="0" xfId="0" applyFill="1" applyAlignment="1">
      <alignment horizontal="center"/>
    </xf>
    <xf numFmtId="0" fontId="0" fillId="2" borderId="0" xfId="0" applyFill="1" applyAlignment="1">
      <alignment horizontal="center"/>
    </xf>
    <xf numFmtId="0" fontId="0" fillId="2" borderId="0" xfId="0" quotePrefix="1" applyFill="1" applyAlignment="1">
      <alignment horizontal="center"/>
    </xf>
    <xf numFmtId="0" fontId="15" fillId="2" borderId="0" xfId="0" applyFont="1" applyFill="1" applyAlignment="1">
      <alignment horizontal="center"/>
    </xf>
    <xf numFmtId="0" fontId="0" fillId="2" borderId="0" xfId="0" applyFill="1" applyAlignment="1">
      <alignment horizontal="left"/>
    </xf>
    <xf numFmtId="0" fontId="5" fillId="2" borderId="0" xfId="2" applyFill="1" applyAlignment="1">
      <alignment horizontal="left"/>
    </xf>
    <xf numFmtId="0" fontId="6" fillId="2" borderId="0" xfId="0" applyFont="1" applyFill="1" applyBorder="1"/>
    <xf numFmtId="0" fontId="17" fillId="2" borderId="0" xfId="0" applyFont="1" applyFill="1"/>
    <xf numFmtId="165" fontId="0" fillId="2" borderId="0" xfId="0" applyNumberFormat="1" applyFill="1"/>
    <xf numFmtId="2" fontId="0" fillId="2" borderId="0" xfId="0" applyNumberFormat="1" applyFill="1" applyAlignment="1">
      <alignment horizontal="center"/>
    </xf>
    <xf numFmtId="2" fontId="0" fillId="2" borderId="0" xfId="0" applyNumberFormat="1" applyFill="1"/>
    <xf numFmtId="2" fontId="0" fillId="12" borderId="0" xfId="0" applyNumberFormat="1" applyFill="1" applyAlignment="1">
      <alignment horizontal="center"/>
    </xf>
    <xf numFmtId="2" fontId="0" fillId="15" borderId="0" xfId="0" applyNumberFormat="1" applyFill="1" applyAlignment="1">
      <alignment horizontal="center"/>
    </xf>
    <xf numFmtId="0" fontId="6" fillId="12" borderId="0" xfId="0" applyFont="1" applyFill="1" applyAlignment="1">
      <alignment horizontal="center"/>
    </xf>
    <xf numFmtId="0" fontId="6" fillId="15" borderId="0" xfId="0" applyFont="1" applyFill="1" applyAlignment="1">
      <alignment horizontal="center"/>
    </xf>
    <xf numFmtId="0" fontId="6" fillId="2" borderId="4" xfId="0" applyFont="1" applyFill="1" applyBorder="1" applyAlignment="1">
      <alignment horizontal="center"/>
    </xf>
    <xf numFmtId="0" fontId="0" fillId="2" borderId="4" xfId="0" applyFill="1" applyBorder="1" applyAlignment="1">
      <alignment horizontal="center"/>
    </xf>
    <xf numFmtId="2" fontId="2" fillId="2" borderId="4" xfId="0" applyNumberFormat="1" applyFont="1" applyFill="1" applyBorder="1" applyAlignment="1">
      <alignment horizontal="center"/>
    </xf>
    <xf numFmtId="2" fontId="2" fillId="2" borderId="4" xfId="0" applyNumberFormat="1" applyFont="1" applyFill="1" applyBorder="1"/>
    <xf numFmtId="0" fontId="16" fillId="5" borderId="0" xfId="0" applyFont="1" applyFill="1" applyAlignment="1">
      <alignment horizontal="center"/>
    </xf>
    <xf numFmtId="0" fontId="16" fillId="5" borderId="0" xfId="0" quotePrefix="1" applyFont="1" applyFill="1" applyAlignment="1">
      <alignment horizontal="center"/>
    </xf>
    <xf numFmtId="0" fontId="16" fillId="2" borderId="0" xfId="0" applyFont="1" applyFill="1" applyAlignment="1">
      <alignment horizontal="center"/>
    </xf>
    <xf numFmtId="0" fontId="3" fillId="6" borderId="0" xfId="0" quotePrefix="1" applyFont="1" applyFill="1" applyAlignment="1">
      <alignment horizontal="center"/>
    </xf>
    <xf numFmtId="43" fontId="0" fillId="2" borderId="0" xfId="4" applyFont="1" applyFill="1"/>
    <xf numFmtId="43" fontId="0" fillId="2" borderId="0" xfId="0" applyNumberFormat="1" applyFill="1"/>
    <xf numFmtId="2" fontId="0" fillId="5" borderId="0" xfId="0" applyNumberFormat="1" applyFill="1" applyAlignment="1">
      <alignment horizontal="center"/>
    </xf>
    <xf numFmtId="10" fontId="0" fillId="2" borderId="0" xfId="0" applyNumberFormat="1" applyFill="1"/>
    <xf numFmtId="0" fontId="0" fillId="2" borderId="0" xfId="0" applyFill="1" applyAlignment="1">
      <alignment horizontal="right"/>
    </xf>
    <xf numFmtId="0" fontId="2" fillId="2" borderId="0" xfId="0" applyFont="1" applyFill="1" applyAlignment="1">
      <alignment horizontal="right"/>
    </xf>
    <xf numFmtId="0" fontId="2" fillId="2" borderId="0" xfId="0" applyFont="1" applyFill="1" applyAlignment="1"/>
    <xf numFmtId="0" fontId="2" fillId="2" borderId="0" xfId="0" applyFont="1" applyFill="1" applyAlignment="1">
      <alignment horizontal="center"/>
    </xf>
    <xf numFmtId="0" fontId="2" fillId="2" borderId="0" xfId="0" applyFont="1" applyFill="1" applyAlignment="1">
      <alignment horizontal="left"/>
    </xf>
    <xf numFmtId="0" fontId="10" fillId="2" borderId="0" xfId="0" applyFont="1" applyFill="1"/>
    <xf numFmtId="0" fontId="9" fillId="2" borderId="0" xfId="0" applyFont="1" applyFill="1"/>
    <xf numFmtId="9" fontId="0" fillId="5" borderId="0" xfId="0" applyNumberFormat="1" applyFill="1" applyAlignment="1">
      <alignment horizontal="center"/>
    </xf>
    <xf numFmtId="0" fontId="16" fillId="0" borderId="0" xfId="0" applyFont="1"/>
    <xf numFmtId="0" fontId="16" fillId="0" borderId="0" xfId="2" applyFont="1"/>
    <xf numFmtId="10" fontId="0" fillId="2" borderId="0" xfId="3" applyNumberFormat="1" applyFont="1" applyFill="1"/>
    <xf numFmtId="167" fontId="0" fillId="2" borderId="0" xfId="3" applyNumberFormat="1" applyFont="1" applyFill="1"/>
    <xf numFmtId="10" fontId="0" fillId="5" borderId="0" xfId="0" applyNumberFormat="1" applyFill="1" applyAlignment="1">
      <alignment horizontal="center"/>
    </xf>
    <xf numFmtId="10" fontId="3" fillId="6" borderId="0" xfId="0" applyNumberFormat="1" applyFont="1" applyFill="1" applyAlignment="1">
      <alignment horizontal="center"/>
    </xf>
    <xf numFmtId="0" fontId="0" fillId="2" borderId="5" xfId="0" applyFill="1" applyBorder="1"/>
    <xf numFmtId="10" fontId="0" fillId="2" borderId="5" xfId="3" applyNumberFormat="1" applyFont="1" applyFill="1" applyBorder="1"/>
    <xf numFmtId="166" fontId="0" fillId="2" borderId="5" xfId="3" applyNumberFormat="1" applyFont="1" applyFill="1" applyBorder="1"/>
    <xf numFmtId="0" fontId="2" fillId="2" borderId="5" xfId="0" applyFont="1" applyFill="1" applyBorder="1"/>
    <xf numFmtId="0" fontId="16" fillId="0" borderId="0" xfId="2" applyFont="1" applyAlignment="1">
      <alignment horizontal="left"/>
    </xf>
    <xf numFmtId="0" fontId="2" fillId="2" borderId="5" xfId="0" applyFont="1" applyFill="1" applyBorder="1" applyAlignment="1">
      <alignment horizontal="center"/>
    </xf>
    <xf numFmtId="166" fontId="0" fillId="2" borderId="5" xfId="3" applyNumberFormat="1" applyFont="1" applyFill="1" applyBorder="1" applyAlignment="1">
      <alignment horizontal="center"/>
    </xf>
    <xf numFmtId="0" fontId="6" fillId="2" borderId="0" xfId="0" applyFont="1" applyFill="1" applyAlignment="1">
      <alignment horizontal="left"/>
    </xf>
    <xf numFmtId="0" fontId="2" fillId="2" borderId="2" xfId="0" applyFont="1" applyFill="1" applyBorder="1" applyAlignment="1">
      <alignment horizontal="center"/>
    </xf>
    <xf numFmtId="167" fontId="2" fillId="2" borderId="5" xfId="3" applyNumberFormat="1" applyFont="1" applyFill="1" applyBorder="1"/>
    <xf numFmtId="168" fontId="0" fillId="5" borderId="0" xfId="0" applyNumberFormat="1" applyFill="1" applyAlignment="1">
      <alignment horizontal="center"/>
    </xf>
    <xf numFmtId="2" fontId="8" fillId="2" borderId="0" xfId="0" applyNumberFormat="1" applyFont="1" applyFill="1" applyAlignment="1">
      <alignment horizontal="center"/>
    </xf>
    <xf numFmtId="10" fontId="2" fillId="2" borderId="5" xfId="3" applyNumberFormat="1" applyFont="1" applyFill="1" applyBorder="1" applyAlignment="1">
      <alignment horizontal="center"/>
    </xf>
    <xf numFmtId="10" fontId="0" fillId="2" borderId="5" xfId="3" applyNumberFormat="1" applyFont="1" applyFill="1" applyBorder="1" applyAlignment="1">
      <alignment horizontal="center"/>
    </xf>
    <xf numFmtId="43" fontId="0" fillId="2" borderId="0" xfId="4" applyFont="1" applyFill="1" applyAlignment="1">
      <alignment horizontal="left"/>
    </xf>
    <xf numFmtId="43" fontId="0" fillId="2" borderId="0" xfId="0" applyNumberFormat="1" applyFill="1" applyAlignment="1">
      <alignment horizontal="left"/>
    </xf>
    <xf numFmtId="43" fontId="0" fillId="2" borderId="0" xfId="4" applyFont="1" applyFill="1" applyAlignment="1">
      <alignment horizontal="center"/>
    </xf>
    <xf numFmtId="43" fontId="2" fillId="2" borderId="0" xfId="0" applyNumberFormat="1" applyFont="1" applyFill="1"/>
    <xf numFmtId="2" fontId="3" fillId="6" borderId="0" xfId="0" applyNumberFormat="1" applyFont="1" applyFill="1" applyAlignment="1">
      <alignment horizontal="center"/>
    </xf>
    <xf numFmtId="0" fontId="2" fillId="2" borderId="0" xfId="0" applyFont="1" applyFill="1" applyBorder="1"/>
    <xf numFmtId="10" fontId="0" fillId="2" borderId="0" xfId="3" applyNumberFormat="1" applyFont="1" applyFill="1" applyBorder="1"/>
    <xf numFmtId="2" fontId="8" fillId="2" borderId="0" xfId="0" applyNumberFormat="1" applyFont="1" applyFill="1" applyAlignment="1">
      <alignment horizontal="center"/>
    </xf>
    <xf numFmtId="0" fontId="0" fillId="13" borderId="0" xfId="0" applyFill="1"/>
    <xf numFmtId="0" fontId="10" fillId="13" borderId="0" xfId="0" applyFont="1" applyFill="1"/>
    <xf numFmtId="43" fontId="0" fillId="2" borderId="5" xfId="0" applyNumberFormat="1" applyFill="1" applyBorder="1"/>
    <xf numFmtId="2" fontId="2" fillId="2" borderId="6" xfId="0" applyNumberFormat="1" applyFont="1" applyFill="1" applyBorder="1" applyAlignment="1">
      <alignment horizontal="center"/>
    </xf>
    <xf numFmtId="2" fontId="0" fillId="2" borderId="7" xfId="0" applyNumberFormat="1" applyFill="1" applyBorder="1"/>
    <xf numFmtId="2" fontId="0" fillId="12" borderId="0" xfId="0" applyNumberFormat="1" applyFill="1" applyAlignment="1">
      <alignment horizontal="right"/>
    </xf>
    <xf numFmtId="2" fontId="0" fillId="15" borderId="0" xfId="0" applyNumberFormat="1" applyFill="1" applyAlignment="1">
      <alignment horizontal="right"/>
    </xf>
    <xf numFmtId="43" fontId="2" fillId="2" borderId="7" xfId="4" applyFont="1" applyFill="1" applyBorder="1" applyAlignment="1"/>
    <xf numFmtId="2" fontId="8" fillId="2" borderId="0" xfId="0" applyNumberFormat="1" applyFont="1" applyFill="1" applyAlignment="1"/>
    <xf numFmtId="0" fontId="8" fillId="2" borderId="0" xfId="0" applyFont="1" applyFill="1" applyAlignment="1"/>
    <xf numFmtId="2" fontId="8" fillId="2" borderId="0" xfId="0" applyNumberFormat="1" applyFont="1" applyFill="1" applyAlignment="1">
      <alignment horizontal="center"/>
    </xf>
    <xf numFmtId="2" fontId="8" fillId="2" borderId="0" xfId="0" applyNumberFormat="1" applyFont="1" applyFill="1" applyAlignment="1">
      <alignment horizontal="center"/>
    </xf>
    <xf numFmtId="0" fontId="2" fillId="2" borderId="0" xfId="0" applyFont="1" applyFill="1" applyAlignment="1">
      <alignment horizontal="center"/>
    </xf>
    <xf numFmtId="169" fontId="0" fillId="2" borderId="0" xfId="0" applyNumberFormat="1" applyFill="1"/>
    <xf numFmtId="164" fontId="0" fillId="2" borderId="0" xfId="0" applyNumberFormat="1" applyFill="1"/>
    <xf numFmtId="1" fontId="0" fillId="2" borderId="0" xfId="0" applyNumberFormat="1" applyFill="1"/>
    <xf numFmtId="2" fontId="2" fillId="2" borderId="0" xfId="0" applyNumberFormat="1" applyFont="1" applyFill="1" applyBorder="1" applyAlignment="1">
      <alignment horizontal="center"/>
    </xf>
    <xf numFmtId="2" fontId="0" fillId="2" borderId="0" xfId="0" applyNumberFormat="1" applyFill="1" applyBorder="1"/>
    <xf numFmtId="43" fontId="2" fillId="2" borderId="0" xfId="4" applyFont="1" applyFill="1" applyBorder="1" applyAlignment="1">
      <alignment vertical="center"/>
    </xf>
    <xf numFmtId="0" fontId="8" fillId="2" borderId="0" xfId="0" applyFont="1" applyFill="1"/>
    <xf numFmtId="0" fontId="0" fillId="7" borderId="0" xfId="0" applyFill="1"/>
    <xf numFmtId="0" fontId="2" fillId="2" borderId="0" xfId="0" applyFont="1" applyFill="1" applyAlignment="1">
      <alignment horizontal="center"/>
    </xf>
    <xf numFmtId="43" fontId="0" fillId="2" borderId="0" xfId="0" applyNumberFormat="1" applyFill="1" applyBorder="1"/>
    <xf numFmtId="0" fontId="0" fillId="2" borderId="0" xfId="0" applyFill="1" applyBorder="1"/>
    <xf numFmtId="0" fontId="8" fillId="3" borderId="0" xfId="0" applyFont="1" applyFill="1" applyAlignment="1">
      <alignment horizontal="center"/>
    </xf>
    <xf numFmtId="0" fontId="8" fillId="2" borderId="0" xfId="0" applyFont="1" applyFill="1" applyAlignment="1">
      <alignment horizontal="center"/>
    </xf>
    <xf numFmtId="43" fontId="2" fillId="2" borderId="8" xfId="4" applyFont="1" applyFill="1" applyBorder="1" applyAlignment="1"/>
    <xf numFmtId="0" fontId="2" fillId="2" borderId="9" xfId="0" applyFont="1" applyFill="1" applyBorder="1"/>
    <xf numFmtId="0" fontId="0" fillId="2" borderId="10" xfId="0" applyFill="1" applyBorder="1"/>
    <xf numFmtId="43" fontId="0" fillId="2" borderId="10" xfId="0" applyNumberFormat="1" applyFill="1" applyBorder="1"/>
    <xf numFmtId="0" fontId="2" fillId="2" borderId="12" xfId="0" applyFont="1" applyFill="1" applyBorder="1"/>
    <xf numFmtId="0" fontId="0" fillId="2" borderId="4" xfId="0" applyFill="1" applyBorder="1"/>
    <xf numFmtId="43" fontId="0" fillId="2" borderId="4" xfId="0" applyNumberFormat="1" applyFill="1" applyBorder="1"/>
    <xf numFmtId="0" fontId="0" fillId="2" borderId="0" xfId="0" applyFill="1" applyAlignment="1">
      <alignment horizontal="center"/>
    </xf>
    <xf numFmtId="0" fontId="8" fillId="3" borderId="0" xfId="0" applyFont="1" applyFill="1" applyAlignment="1">
      <alignment horizontal="center"/>
    </xf>
    <xf numFmtId="0" fontId="0" fillId="2" borderId="0" xfId="0" applyFill="1" applyAlignment="1">
      <alignment horizontal="center"/>
    </xf>
    <xf numFmtId="0" fontId="0" fillId="2" borderId="0" xfId="0" applyFill="1" applyAlignment="1">
      <alignment horizontal="center"/>
    </xf>
    <xf numFmtId="0" fontId="8" fillId="3" borderId="0" xfId="0" applyFont="1" applyFill="1" applyAlignment="1">
      <alignment horizontal="center"/>
    </xf>
    <xf numFmtId="0" fontId="0" fillId="2" borderId="0" xfId="0" applyFill="1" applyAlignment="1">
      <alignment horizontal="center"/>
    </xf>
    <xf numFmtId="0" fontId="0" fillId="5" borderId="0" xfId="0" applyFont="1" applyFill="1" applyAlignment="1">
      <alignment horizontal="center"/>
    </xf>
    <xf numFmtId="0" fontId="0" fillId="2" borderId="0" xfId="0" applyFill="1" applyAlignment="1">
      <alignment horizontal="center"/>
    </xf>
    <xf numFmtId="0" fontId="8" fillId="3" borderId="0" xfId="0" applyFont="1" applyFill="1" applyAlignment="1"/>
    <xf numFmtId="2" fontId="8" fillId="2" borderId="0" xfId="0" applyNumberFormat="1" applyFont="1" applyFill="1" applyAlignment="1">
      <alignment horizontal="center"/>
    </xf>
    <xf numFmtId="0" fontId="0" fillId="2" borderId="4" xfId="0" applyFill="1" applyBorder="1" applyAlignment="1">
      <alignment horizontal="center"/>
    </xf>
    <xf numFmtId="0" fontId="0" fillId="2" borderId="0" xfId="0" applyFill="1" applyAlignment="1">
      <alignment horizontal="center"/>
    </xf>
    <xf numFmtId="168" fontId="0" fillId="2" borderId="0" xfId="0" applyNumberFormat="1" applyFill="1"/>
    <xf numFmtId="0" fontId="2" fillId="2" borderId="0" xfId="0" applyFont="1" applyFill="1" applyAlignment="1">
      <alignment horizontal="center"/>
    </xf>
    <xf numFmtId="0" fontId="2"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0" fontId="0" fillId="16" borderId="0" xfId="0" applyFill="1"/>
    <xf numFmtId="0" fontId="8" fillId="16" borderId="0" xfId="0" applyFont="1" applyFill="1"/>
    <xf numFmtId="0" fontId="0" fillId="16" borderId="0" xfId="0" applyFill="1" applyAlignment="1">
      <alignment horizontal="center"/>
    </xf>
    <xf numFmtId="3" fontId="2" fillId="2" borderId="0" xfId="0" applyNumberFormat="1" applyFont="1" applyFill="1" applyAlignment="1">
      <alignment horizontal="center"/>
    </xf>
    <xf numFmtId="10" fontId="2" fillId="2" borderId="0" xfId="3" applyNumberFormat="1" applyFont="1" applyFill="1" applyAlignment="1">
      <alignment horizontal="center"/>
    </xf>
    <xf numFmtId="10" fontId="2" fillId="2" borderId="0" xfId="3" applyNumberFormat="1" applyFont="1" applyFill="1"/>
    <xf numFmtId="0" fontId="2" fillId="2" borderId="6" xfId="0" applyFont="1" applyFill="1" applyBorder="1"/>
    <xf numFmtId="3" fontId="0" fillId="2" borderId="10" xfId="0" applyNumberFormat="1" applyFill="1" applyBorder="1"/>
    <xf numFmtId="3" fontId="0" fillId="2" borderId="10" xfId="0" applyNumberFormat="1" applyFill="1" applyBorder="1" applyAlignment="1">
      <alignment horizontal="center"/>
    </xf>
    <xf numFmtId="3" fontId="0" fillId="2" borderId="11" xfId="0" applyNumberFormat="1" applyFill="1" applyBorder="1" applyAlignment="1">
      <alignment horizontal="center"/>
    </xf>
    <xf numFmtId="3" fontId="0" fillId="2" borderId="4" xfId="0" applyNumberFormat="1" applyFill="1" applyBorder="1"/>
    <xf numFmtId="3" fontId="0" fillId="2" borderId="4" xfId="0" applyNumberFormat="1" applyFill="1" applyBorder="1" applyAlignment="1">
      <alignment horizontal="center"/>
    </xf>
    <xf numFmtId="3" fontId="0" fillId="2" borderId="13" xfId="0" applyNumberFormat="1" applyFill="1" applyBorder="1" applyAlignment="1">
      <alignment horizontal="center"/>
    </xf>
    <xf numFmtId="3" fontId="2" fillId="2" borderId="7" xfId="4" applyNumberFormat="1" applyFont="1" applyFill="1" applyBorder="1" applyAlignment="1">
      <alignment horizontal="center"/>
    </xf>
    <xf numFmtId="3" fontId="2" fillId="2" borderId="8" xfId="4" applyNumberFormat="1" applyFont="1" applyFill="1" applyBorder="1" applyAlignment="1">
      <alignment horizontal="center"/>
    </xf>
    <xf numFmtId="0" fontId="0" fillId="2" borderId="0" xfId="0" applyFill="1" applyBorder="1" applyAlignment="1">
      <alignment horizontal="center"/>
    </xf>
    <xf numFmtId="0" fontId="16" fillId="6" borderId="0" xfId="0" quotePrefix="1" applyFont="1" applyFill="1" applyAlignment="1">
      <alignment horizontal="center"/>
    </xf>
    <xf numFmtId="0" fontId="2" fillId="2" borderId="0" xfId="0" applyFont="1" applyFill="1" applyAlignment="1">
      <alignment horizontal="center"/>
    </xf>
    <xf numFmtId="3" fontId="0" fillId="2" borderId="0" xfId="0" applyNumberFormat="1" applyFill="1" applyAlignment="1">
      <alignment horizontal="center"/>
    </xf>
    <xf numFmtId="169" fontId="0" fillId="2" borderId="0" xfId="0" applyNumberFormat="1" applyFill="1" applyAlignment="1">
      <alignment horizontal="center"/>
    </xf>
    <xf numFmtId="0" fontId="0" fillId="2" borderId="0" xfId="0" applyFill="1" applyAlignment="1">
      <alignment horizontal="center" vertical="center"/>
    </xf>
    <xf numFmtId="0" fontId="0" fillId="2" borderId="14" xfId="0" applyFill="1" applyBorder="1" applyAlignment="1">
      <alignment horizontal="center"/>
    </xf>
    <xf numFmtId="0" fontId="0" fillId="2" borderId="15" xfId="0" applyFill="1" applyBorder="1"/>
    <xf numFmtId="0" fontId="0" fillId="2" borderId="16" xfId="0" applyFill="1" applyBorder="1"/>
    <xf numFmtId="0" fontId="0" fillId="2" borderId="17" xfId="0" applyFill="1" applyBorder="1" applyAlignment="1">
      <alignment horizontal="center"/>
    </xf>
    <xf numFmtId="0" fontId="0" fillId="2" borderId="1" xfId="0" applyFill="1" applyBorder="1"/>
    <xf numFmtId="0" fontId="0" fillId="2" borderId="18" xfId="0" applyFill="1" applyBorder="1" applyAlignment="1">
      <alignment horizontal="center"/>
    </xf>
    <xf numFmtId="0" fontId="0" fillId="2" borderId="2" xfId="0" applyFill="1" applyBorder="1"/>
    <xf numFmtId="0" fontId="0" fillId="2" borderId="3" xfId="0" applyFill="1" applyBorder="1"/>
    <xf numFmtId="0" fontId="0" fillId="17" borderId="15" xfId="0" applyFill="1" applyBorder="1" applyAlignment="1">
      <alignment horizontal="center"/>
    </xf>
    <xf numFmtId="0" fontId="0" fillId="17" borderId="0" xfId="0" applyFill="1" applyBorder="1" applyAlignment="1">
      <alignment horizontal="center"/>
    </xf>
    <xf numFmtId="0" fontId="0" fillId="17" borderId="2" xfId="0" applyFill="1" applyBorder="1" applyAlignment="1">
      <alignment horizontal="center"/>
    </xf>
    <xf numFmtId="0" fontId="0" fillId="17" borderId="0" xfId="0" applyFill="1"/>
    <xf numFmtId="0" fontId="2" fillId="17" borderId="0" xfId="0" applyFont="1" applyFill="1" applyAlignment="1">
      <alignment horizontal="center"/>
    </xf>
    <xf numFmtId="0" fontId="2" fillId="17" borderId="0" xfId="0" applyFont="1" applyFill="1" applyAlignment="1">
      <alignment horizontal="center"/>
    </xf>
    <xf numFmtId="0" fontId="2" fillId="2" borderId="0" xfId="0" applyFont="1" applyFill="1" applyAlignment="1">
      <alignment horizontal="center"/>
    </xf>
    <xf numFmtId="3" fontId="2" fillId="17" borderId="0" xfId="0" applyNumberFormat="1" applyFont="1" applyFill="1" applyAlignment="1">
      <alignment horizontal="center"/>
    </xf>
    <xf numFmtId="3" fontId="0" fillId="2" borderId="0" xfId="0" applyNumberFormat="1" applyFill="1" applyBorder="1" applyAlignment="1">
      <alignment horizontal="center"/>
    </xf>
    <xf numFmtId="3" fontId="0" fillId="2" borderId="15" xfId="0" applyNumberFormat="1" applyFill="1" applyBorder="1" applyAlignment="1">
      <alignment horizontal="center"/>
    </xf>
    <xf numFmtId="3" fontId="0" fillId="2" borderId="2" xfId="0" applyNumberFormat="1" applyFill="1" applyBorder="1" applyAlignment="1">
      <alignment horizontal="center"/>
    </xf>
    <xf numFmtId="3" fontId="0" fillId="17" borderId="0" xfId="0" quotePrefix="1" applyNumberFormat="1" applyFill="1" applyBorder="1" applyAlignment="1">
      <alignment horizontal="center"/>
    </xf>
    <xf numFmtId="3" fontId="0" fillId="17" borderId="0" xfId="0" applyNumberFormat="1" applyFill="1" applyBorder="1" applyAlignment="1">
      <alignment horizontal="center"/>
    </xf>
    <xf numFmtId="3" fontId="0" fillId="17" borderId="2" xfId="0" applyNumberFormat="1" applyFill="1" applyBorder="1" applyAlignment="1">
      <alignment horizontal="center"/>
    </xf>
    <xf numFmtId="3" fontId="0" fillId="17" borderId="16" xfId="0" applyNumberFormat="1" applyFill="1" applyBorder="1" applyAlignment="1">
      <alignment horizontal="center"/>
    </xf>
    <xf numFmtId="3" fontId="0" fillId="17" borderId="1" xfId="0" applyNumberFormat="1" applyFill="1" applyBorder="1" applyAlignment="1">
      <alignment horizontal="center"/>
    </xf>
    <xf numFmtId="3" fontId="0" fillId="17" borderId="3" xfId="0" applyNumberFormat="1" applyFill="1" applyBorder="1" applyAlignment="1">
      <alignment horizontal="center"/>
    </xf>
    <xf numFmtId="1" fontId="0" fillId="2" borderId="0" xfId="0" applyNumberFormat="1" applyFill="1" applyAlignment="1">
      <alignment horizontal="center"/>
    </xf>
    <xf numFmtId="1" fontId="0" fillId="2" borderId="0" xfId="4" applyNumberFormat="1" applyFont="1" applyFill="1" applyAlignment="1">
      <alignment horizontal="center"/>
    </xf>
    <xf numFmtId="1" fontId="2" fillId="2" borderId="0" xfId="4" applyNumberFormat="1" applyFont="1" applyFill="1" applyAlignment="1">
      <alignment horizontal="center"/>
    </xf>
    <xf numFmtId="0" fontId="5" fillId="2" borderId="0" xfId="2" applyFill="1"/>
    <xf numFmtId="3" fontId="0" fillId="2" borderId="0" xfId="0" applyNumberFormat="1" applyFill="1" applyAlignment="1">
      <alignment horizontal="center"/>
    </xf>
    <xf numFmtId="164" fontId="0" fillId="2" borderId="0" xfId="0" applyNumberFormat="1" applyFill="1" applyAlignment="1">
      <alignment horizontal="center"/>
    </xf>
    <xf numFmtId="0" fontId="2" fillId="17" borderId="0" xfId="0" applyFont="1" applyFill="1" applyAlignment="1">
      <alignment horizontal="center"/>
    </xf>
    <xf numFmtId="0" fontId="2" fillId="2" borderId="0" xfId="0" applyFont="1" applyFill="1" applyAlignment="1">
      <alignment horizontal="left" indent="1"/>
    </xf>
    <xf numFmtId="0" fontId="0" fillId="2" borderId="0" xfId="0" applyFill="1" applyBorder="1" applyAlignment="1">
      <alignment horizontal="center"/>
    </xf>
    <xf numFmtId="0" fontId="2" fillId="17" borderId="0" xfId="0" applyFont="1" applyFill="1" applyBorder="1" applyAlignment="1">
      <alignment horizontal="center"/>
    </xf>
    <xf numFmtId="0" fontId="2" fillId="17" borderId="2" xfId="0" applyFont="1" applyFill="1" applyBorder="1" applyAlignment="1">
      <alignment horizontal="center"/>
    </xf>
    <xf numFmtId="3" fontId="2" fillId="17" borderId="2" xfId="0" applyNumberFormat="1" applyFont="1" applyFill="1" applyBorder="1" applyAlignment="1">
      <alignment horizontal="center"/>
    </xf>
    <xf numFmtId="0" fontId="0" fillId="2" borderId="2" xfId="0" applyFill="1" applyBorder="1" applyAlignment="1">
      <alignment horizontal="center"/>
    </xf>
    <xf numFmtId="0" fontId="0" fillId="2" borderId="15" xfId="0" applyFill="1" applyBorder="1" applyAlignment="1">
      <alignment horizontal="center"/>
    </xf>
    <xf numFmtId="3" fontId="0" fillId="17" borderId="15" xfId="0" applyNumberFormat="1" applyFill="1" applyBorder="1" applyAlignment="1">
      <alignment horizontal="center"/>
    </xf>
    <xf numFmtId="0" fontId="0" fillId="17" borderId="0" xfId="0" applyFill="1" applyBorder="1"/>
    <xf numFmtId="3" fontId="0" fillId="0" borderId="0" xfId="0" applyNumberFormat="1"/>
    <xf numFmtId="0" fontId="2" fillId="2" borderId="0" xfId="0" applyFont="1" applyFill="1" applyAlignment="1">
      <alignment horizontal="center"/>
    </xf>
    <xf numFmtId="0" fontId="0" fillId="0" borderId="0" xfId="0" applyFill="1"/>
    <xf numFmtId="0" fontId="0" fillId="0" borderId="0" xfId="0" applyFill="1" applyBorder="1"/>
    <xf numFmtId="10" fontId="0" fillId="2" borderId="0" xfId="3" applyNumberFormat="1" applyFont="1" applyFill="1" applyAlignment="1">
      <alignment horizontal="center"/>
    </xf>
    <xf numFmtId="0" fontId="20" fillId="2" borderId="0" xfId="0" applyFont="1" applyFill="1"/>
    <xf numFmtId="0" fontId="21" fillId="0" borderId="6" xfId="0" applyFont="1" applyFill="1" applyBorder="1" applyAlignment="1">
      <alignment horizontal="left"/>
    </xf>
    <xf numFmtId="0" fontId="0" fillId="0" borderId="7" xfId="0" applyFill="1" applyBorder="1"/>
    <xf numFmtId="0" fontId="0" fillId="0" borderId="7" xfId="0" applyFill="1" applyBorder="1" applyAlignment="1">
      <alignment horizontal="left"/>
    </xf>
    <xf numFmtId="0" fontId="0" fillId="0" borderId="7" xfId="0" applyFill="1" applyBorder="1" applyAlignment="1">
      <alignment horizontal="center"/>
    </xf>
    <xf numFmtId="0" fontId="8" fillId="0" borderId="7" xfId="0" applyFont="1" applyFill="1" applyBorder="1" applyAlignment="1"/>
    <xf numFmtId="0" fontId="8" fillId="0" borderId="7" xfId="0" applyFont="1" applyFill="1" applyBorder="1" applyAlignment="1">
      <alignment horizontal="center"/>
    </xf>
    <xf numFmtId="0" fontId="0" fillId="0" borderId="8" xfId="0" applyFill="1" applyBorder="1"/>
    <xf numFmtId="0" fontId="2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8" fillId="0" borderId="0" xfId="0" applyFont="1" applyFill="1" applyBorder="1" applyAlignment="1"/>
    <xf numFmtId="0" fontId="8" fillId="0" borderId="0" xfId="0" applyFont="1" applyFill="1" applyBorder="1" applyAlignment="1">
      <alignment horizontal="center"/>
    </xf>
    <xf numFmtId="1" fontId="0" fillId="2" borderId="0" xfId="0" applyNumberFormat="1" applyFill="1" applyAlignment="1">
      <alignment horizontal="right"/>
    </xf>
    <xf numFmtId="0" fontId="2" fillId="18" borderId="0" xfId="0" applyFont="1" applyFill="1" applyAlignment="1">
      <alignment horizontal="right"/>
    </xf>
    <xf numFmtId="0" fontId="0" fillId="18" borderId="0" xfId="0" applyFill="1"/>
    <xf numFmtId="164" fontId="0" fillId="18" borderId="0" xfId="0" applyNumberFormat="1" applyFill="1" applyAlignment="1">
      <alignment horizontal="center"/>
    </xf>
    <xf numFmtId="0" fontId="0" fillId="18" borderId="0" xfId="0" applyFill="1" applyAlignment="1">
      <alignment horizontal="center"/>
    </xf>
    <xf numFmtId="0" fontId="2" fillId="2" borderId="0" xfId="0" applyFont="1" applyFill="1" applyAlignment="1">
      <alignment horizontal="center"/>
    </xf>
    <xf numFmtId="0" fontId="0" fillId="2" borderId="0" xfId="0" applyFill="1" applyBorder="1" applyAlignment="1">
      <alignment horizontal="center"/>
    </xf>
    <xf numFmtId="0" fontId="17" fillId="2" borderId="0" xfId="0" applyFont="1" applyFill="1" applyBorder="1"/>
    <xf numFmtId="165" fontId="0" fillId="2" borderId="0" xfId="0" applyNumberFormat="1" applyFill="1" applyBorder="1"/>
    <xf numFmtId="3" fontId="0" fillId="2" borderId="0" xfId="0" applyNumberFormat="1" applyFill="1" applyAlignment="1">
      <alignment horizontal="center"/>
    </xf>
    <xf numFmtId="0" fontId="8" fillId="3" borderId="0" xfId="0" applyFont="1" applyFill="1" applyAlignment="1">
      <alignment horizontal="center"/>
    </xf>
    <xf numFmtId="2" fontId="8" fillId="2" borderId="0" xfId="0" applyNumberFormat="1" applyFont="1" applyFill="1" applyAlignment="1">
      <alignment horizontal="center"/>
    </xf>
    <xf numFmtId="0" fontId="2" fillId="2" borderId="0" xfId="0" applyFont="1" applyFill="1" applyAlignment="1">
      <alignment horizontal="center"/>
    </xf>
    <xf numFmtId="0" fontId="8" fillId="2" borderId="0" xfId="0" applyFont="1" applyFill="1" applyAlignment="1">
      <alignment horizontal="center"/>
    </xf>
    <xf numFmtId="0" fontId="0" fillId="2" borderId="10" xfId="0" applyFill="1" applyBorder="1" applyAlignment="1">
      <alignment horizontal="center"/>
    </xf>
    <xf numFmtId="0" fontId="8" fillId="2" borderId="0" xfId="0" applyFont="1" applyFill="1" applyAlignment="1">
      <alignment horizontal="center" wrapText="1"/>
    </xf>
    <xf numFmtId="0" fontId="0" fillId="2" borderId="11" xfId="0" applyFill="1" applyBorder="1" applyAlignment="1">
      <alignment horizontal="center"/>
    </xf>
    <xf numFmtId="0" fontId="0" fillId="2" borderId="4" xfId="0" applyFill="1" applyBorder="1" applyAlignment="1">
      <alignment horizontal="center"/>
    </xf>
    <xf numFmtId="0" fontId="0" fillId="2" borderId="13" xfId="0" applyFill="1" applyBorder="1" applyAlignment="1">
      <alignment horizontal="center"/>
    </xf>
    <xf numFmtId="0" fontId="0" fillId="2" borderId="0" xfId="0" quotePrefix="1" applyFill="1" applyBorder="1" applyAlignment="1">
      <alignment horizontal="center"/>
    </xf>
    <xf numFmtId="0" fontId="0" fillId="2" borderId="0" xfId="0" applyFill="1" applyBorder="1" applyAlignment="1">
      <alignment horizontal="center"/>
    </xf>
    <xf numFmtId="3" fontId="0" fillId="2" borderId="0" xfId="0" applyNumberFormat="1" applyFill="1" applyAlignment="1">
      <alignment horizontal="center"/>
    </xf>
    <xf numFmtId="0" fontId="2" fillId="17" borderId="0" xfId="0" applyFont="1" applyFill="1" applyAlignment="1">
      <alignment horizontal="center" vertical="center"/>
    </xf>
    <xf numFmtId="0" fontId="2" fillId="2" borderId="0" xfId="0" applyFont="1" applyFill="1" applyBorder="1" applyAlignment="1">
      <alignment horizontal="center" vertical="center"/>
    </xf>
    <xf numFmtId="3" fontId="2" fillId="17" borderId="15" xfId="0" applyNumberFormat="1" applyFont="1" applyFill="1" applyBorder="1" applyAlignment="1">
      <alignment horizontal="center" vertical="center"/>
    </xf>
    <xf numFmtId="3" fontId="2" fillId="17" borderId="2" xfId="0" applyNumberFormat="1" applyFont="1" applyFill="1" applyBorder="1" applyAlignment="1">
      <alignment horizontal="center" vertical="center"/>
    </xf>
    <xf numFmtId="0" fontId="2" fillId="17" borderId="0" xfId="0" applyFont="1" applyFill="1" applyAlignment="1">
      <alignment horizontal="center"/>
    </xf>
    <xf numFmtId="0" fontId="2" fillId="17" borderId="15" xfId="0" applyFont="1" applyFill="1" applyBorder="1" applyAlignment="1">
      <alignment horizontal="center" vertical="center"/>
    </xf>
    <xf numFmtId="0" fontId="2" fillId="17" borderId="2" xfId="0" applyFont="1" applyFill="1" applyBorder="1" applyAlignment="1">
      <alignment horizontal="center" vertical="center"/>
    </xf>
    <xf numFmtId="0" fontId="2" fillId="17" borderId="0" xfId="0" applyFont="1" applyFill="1" applyBorder="1" applyAlignment="1">
      <alignment horizontal="center" vertical="center"/>
    </xf>
    <xf numFmtId="3" fontId="2" fillId="17" borderId="0" xfId="0" applyNumberFormat="1" applyFont="1" applyFill="1" applyBorder="1" applyAlignment="1">
      <alignment horizontal="center" vertical="center"/>
    </xf>
    <xf numFmtId="0" fontId="2" fillId="17" borderId="0" xfId="0" applyFont="1" applyFill="1" applyBorder="1" applyAlignment="1">
      <alignment horizontal="center" wrapText="1"/>
    </xf>
    <xf numFmtId="0" fontId="6" fillId="2" borderId="14"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8" xfId="0" applyFont="1" applyFill="1" applyBorder="1" applyAlignment="1">
      <alignment horizontal="center" vertical="center"/>
    </xf>
  </cellXfs>
  <cellStyles count="5">
    <cellStyle name="Comma" xfId="4" builtinId="3"/>
    <cellStyle name="Hyperlink" xfId="2" builtinId="8"/>
    <cellStyle name="Normal" xfId="0" builtinId="0"/>
    <cellStyle name="Normal 2" xfId="1" xr:uid="{099E9C9D-1226-4897-9AC9-4ACB1D71EC24}"/>
    <cellStyle name="Percent" xfId="3" builtinId="5"/>
  </cellStyles>
  <dxfs count="6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CEAC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PSA!$BB$3</c:f>
              <c:strCache>
                <c:ptCount val="1"/>
                <c:pt idx="0">
                  <c:v>PCE for Strategy B</c:v>
                </c:pt>
              </c:strCache>
            </c:strRef>
          </c:tx>
          <c:spPr>
            <a:ln w="28575" cap="rnd">
              <a:solidFill>
                <a:schemeClr val="accent1"/>
              </a:solidFill>
              <a:round/>
            </a:ln>
            <a:effectLst/>
          </c:spPr>
          <c:marker>
            <c:symbol val="none"/>
          </c:marker>
          <c:cat>
            <c:numRef>
              <c:f>PSA!$AY$4:$AY$204</c:f>
              <c:numCache>
                <c:formatCode>0</c:formatCode>
                <c:ptCount val="20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pt idx="91">
                  <c:v>182000</c:v>
                </c:pt>
                <c:pt idx="92">
                  <c:v>184000</c:v>
                </c:pt>
                <c:pt idx="93">
                  <c:v>186000</c:v>
                </c:pt>
                <c:pt idx="94">
                  <c:v>188000</c:v>
                </c:pt>
                <c:pt idx="95">
                  <c:v>190000</c:v>
                </c:pt>
                <c:pt idx="96">
                  <c:v>192000</c:v>
                </c:pt>
                <c:pt idx="97">
                  <c:v>194000</c:v>
                </c:pt>
                <c:pt idx="98">
                  <c:v>196000</c:v>
                </c:pt>
                <c:pt idx="99">
                  <c:v>198000</c:v>
                </c:pt>
                <c:pt idx="100">
                  <c:v>200000</c:v>
                </c:pt>
                <c:pt idx="101">
                  <c:v>202000</c:v>
                </c:pt>
                <c:pt idx="102">
                  <c:v>204000</c:v>
                </c:pt>
                <c:pt idx="103">
                  <c:v>206000</c:v>
                </c:pt>
                <c:pt idx="104">
                  <c:v>208000</c:v>
                </c:pt>
                <c:pt idx="105">
                  <c:v>210000</c:v>
                </c:pt>
                <c:pt idx="106">
                  <c:v>212000</c:v>
                </c:pt>
                <c:pt idx="107">
                  <c:v>214000</c:v>
                </c:pt>
                <c:pt idx="108">
                  <c:v>216000</c:v>
                </c:pt>
                <c:pt idx="109">
                  <c:v>218000</c:v>
                </c:pt>
                <c:pt idx="110">
                  <c:v>220000</c:v>
                </c:pt>
                <c:pt idx="111">
                  <c:v>222000</c:v>
                </c:pt>
                <c:pt idx="112">
                  <c:v>224000</c:v>
                </c:pt>
                <c:pt idx="113">
                  <c:v>226000</c:v>
                </c:pt>
                <c:pt idx="114">
                  <c:v>228000</c:v>
                </c:pt>
                <c:pt idx="115">
                  <c:v>230000</c:v>
                </c:pt>
                <c:pt idx="116">
                  <c:v>232000</c:v>
                </c:pt>
                <c:pt idx="117">
                  <c:v>234000</c:v>
                </c:pt>
                <c:pt idx="118">
                  <c:v>236000</c:v>
                </c:pt>
                <c:pt idx="119">
                  <c:v>238000</c:v>
                </c:pt>
                <c:pt idx="120">
                  <c:v>240000</c:v>
                </c:pt>
                <c:pt idx="121">
                  <c:v>242000</c:v>
                </c:pt>
                <c:pt idx="122">
                  <c:v>244000</c:v>
                </c:pt>
                <c:pt idx="123">
                  <c:v>246000</c:v>
                </c:pt>
                <c:pt idx="124">
                  <c:v>248000</c:v>
                </c:pt>
                <c:pt idx="125">
                  <c:v>250000</c:v>
                </c:pt>
                <c:pt idx="126">
                  <c:v>252000</c:v>
                </c:pt>
                <c:pt idx="127">
                  <c:v>254000</c:v>
                </c:pt>
                <c:pt idx="128">
                  <c:v>256000</c:v>
                </c:pt>
                <c:pt idx="129">
                  <c:v>258000</c:v>
                </c:pt>
                <c:pt idx="130">
                  <c:v>260000</c:v>
                </c:pt>
                <c:pt idx="131">
                  <c:v>262000</c:v>
                </c:pt>
                <c:pt idx="132">
                  <c:v>264000</c:v>
                </c:pt>
                <c:pt idx="133">
                  <c:v>266000</c:v>
                </c:pt>
                <c:pt idx="134">
                  <c:v>268000</c:v>
                </c:pt>
                <c:pt idx="135">
                  <c:v>270000</c:v>
                </c:pt>
                <c:pt idx="136">
                  <c:v>272000</c:v>
                </c:pt>
                <c:pt idx="137">
                  <c:v>274000</c:v>
                </c:pt>
                <c:pt idx="138">
                  <c:v>276000</c:v>
                </c:pt>
                <c:pt idx="139">
                  <c:v>278000</c:v>
                </c:pt>
                <c:pt idx="140">
                  <c:v>280000</c:v>
                </c:pt>
                <c:pt idx="141">
                  <c:v>282000</c:v>
                </c:pt>
                <c:pt idx="142">
                  <c:v>284000</c:v>
                </c:pt>
                <c:pt idx="143">
                  <c:v>286000</c:v>
                </c:pt>
                <c:pt idx="144">
                  <c:v>288000</c:v>
                </c:pt>
                <c:pt idx="145">
                  <c:v>290000</c:v>
                </c:pt>
                <c:pt idx="146">
                  <c:v>292000</c:v>
                </c:pt>
                <c:pt idx="147">
                  <c:v>294000</c:v>
                </c:pt>
                <c:pt idx="148">
                  <c:v>296000</c:v>
                </c:pt>
                <c:pt idx="149">
                  <c:v>298000</c:v>
                </c:pt>
                <c:pt idx="150">
                  <c:v>300000</c:v>
                </c:pt>
                <c:pt idx="151">
                  <c:v>302000</c:v>
                </c:pt>
                <c:pt idx="152">
                  <c:v>304000</c:v>
                </c:pt>
                <c:pt idx="153">
                  <c:v>306000</c:v>
                </c:pt>
                <c:pt idx="154">
                  <c:v>308000</c:v>
                </c:pt>
                <c:pt idx="155">
                  <c:v>310000</c:v>
                </c:pt>
                <c:pt idx="156">
                  <c:v>312000</c:v>
                </c:pt>
                <c:pt idx="157">
                  <c:v>314000</c:v>
                </c:pt>
                <c:pt idx="158">
                  <c:v>316000</c:v>
                </c:pt>
                <c:pt idx="159">
                  <c:v>318000</c:v>
                </c:pt>
                <c:pt idx="160">
                  <c:v>320000</c:v>
                </c:pt>
                <c:pt idx="161">
                  <c:v>322000</c:v>
                </c:pt>
                <c:pt idx="162">
                  <c:v>324000</c:v>
                </c:pt>
                <c:pt idx="163">
                  <c:v>326000</c:v>
                </c:pt>
                <c:pt idx="164">
                  <c:v>328000</c:v>
                </c:pt>
                <c:pt idx="165">
                  <c:v>330000</c:v>
                </c:pt>
                <c:pt idx="166">
                  <c:v>332000</c:v>
                </c:pt>
                <c:pt idx="167">
                  <c:v>334000</c:v>
                </c:pt>
                <c:pt idx="168">
                  <c:v>336000</c:v>
                </c:pt>
                <c:pt idx="169">
                  <c:v>338000</c:v>
                </c:pt>
                <c:pt idx="170">
                  <c:v>340000</c:v>
                </c:pt>
                <c:pt idx="171">
                  <c:v>342000</c:v>
                </c:pt>
                <c:pt idx="172">
                  <c:v>344000</c:v>
                </c:pt>
                <c:pt idx="173">
                  <c:v>346000</c:v>
                </c:pt>
                <c:pt idx="174">
                  <c:v>348000</c:v>
                </c:pt>
                <c:pt idx="175">
                  <c:v>350000</c:v>
                </c:pt>
                <c:pt idx="176">
                  <c:v>352000</c:v>
                </c:pt>
                <c:pt idx="177">
                  <c:v>354000</c:v>
                </c:pt>
                <c:pt idx="178">
                  <c:v>356000</c:v>
                </c:pt>
                <c:pt idx="179">
                  <c:v>358000</c:v>
                </c:pt>
                <c:pt idx="180">
                  <c:v>360000</c:v>
                </c:pt>
                <c:pt idx="181">
                  <c:v>362000</c:v>
                </c:pt>
                <c:pt idx="182">
                  <c:v>364000</c:v>
                </c:pt>
                <c:pt idx="183">
                  <c:v>366000</c:v>
                </c:pt>
                <c:pt idx="184">
                  <c:v>368000</c:v>
                </c:pt>
                <c:pt idx="185">
                  <c:v>370000</c:v>
                </c:pt>
                <c:pt idx="186">
                  <c:v>372000</c:v>
                </c:pt>
                <c:pt idx="187">
                  <c:v>374000</c:v>
                </c:pt>
                <c:pt idx="188">
                  <c:v>376000</c:v>
                </c:pt>
                <c:pt idx="189">
                  <c:v>378000</c:v>
                </c:pt>
                <c:pt idx="190">
                  <c:v>380000</c:v>
                </c:pt>
                <c:pt idx="191">
                  <c:v>382000</c:v>
                </c:pt>
                <c:pt idx="192">
                  <c:v>384000</c:v>
                </c:pt>
                <c:pt idx="193">
                  <c:v>386000</c:v>
                </c:pt>
                <c:pt idx="194">
                  <c:v>388000</c:v>
                </c:pt>
                <c:pt idx="195">
                  <c:v>390000</c:v>
                </c:pt>
                <c:pt idx="196">
                  <c:v>392000</c:v>
                </c:pt>
                <c:pt idx="197">
                  <c:v>394000</c:v>
                </c:pt>
                <c:pt idx="198">
                  <c:v>396000</c:v>
                </c:pt>
                <c:pt idx="199">
                  <c:v>398000</c:v>
                </c:pt>
                <c:pt idx="200">
                  <c:v>400000</c:v>
                </c:pt>
              </c:numCache>
            </c:numRef>
          </c:cat>
          <c:val>
            <c:numRef>
              <c:f>PSA!$BB$4:$BB$204</c:f>
              <c:numCache>
                <c:formatCode>General</c:formatCode>
                <c:ptCount val="201"/>
                <c:pt idx="0">
                  <c:v>0</c:v>
                </c:pt>
                <c:pt idx="1">
                  <c:v>0</c:v>
                </c:pt>
                <c:pt idx="2">
                  <c:v>0</c:v>
                </c:pt>
                <c:pt idx="3">
                  <c:v>1E-3</c:v>
                </c:pt>
                <c:pt idx="4">
                  <c:v>1E-3</c:v>
                </c:pt>
                <c:pt idx="5">
                  <c:v>1E-3</c:v>
                </c:pt>
                <c:pt idx="6">
                  <c:v>1E-3</c:v>
                </c:pt>
                <c:pt idx="7">
                  <c:v>1E-3</c:v>
                </c:pt>
                <c:pt idx="8">
                  <c:v>1E-3</c:v>
                </c:pt>
                <c:pt idx="9">
                  <c:v>1E-3</c:v>
                </c:pt>
                <c:pt idx="10">
                  <c:v>1E-3</c:v>
                </c:pt>
                <c:pt idx="11">
                  <c:v>3.0000000000000001E-3</c:v>
                </c:pt>
                <c:pt idx="12">
                  <c:v>3.0000000000000001E-3</c:v>
                </c:pt>
                <c:pt idx="13">
                  <c:v>3.0000000000000001E-3</c:v>
                </c:pt>
                <c:pt idx="14">
                  <c:v>4.0000000000000001E-3</c:v>
                </c:pt>
                <c:pt idx="15">
                  <c:v>5.0000000000000001E-3</c:v>
                </c:pt>
                <c:pt idx="16">
                  <c:v>5.0000000000000001E-3</c:v>
                </c:pt>
                <c:pt idx="17">
                  <c:v>5.0000000000000001E-3</c:v>
                </c:pt>
                <c:pt idx="18">
                  <c:v>6.0000000000000001E-3</c:v>
                </c:pt>
                <c:pt idx="19">
                  <c:v>7.0000000000000001E-3</c:v>
                </c:pt>
                <c:pt idx="20">
                  <c:v>8.9999999999999993E-3</c:v>
                </c:pt>
                <c:pt idx="21">
                  <c:v>1.2999999999999999E-2</c:v>
                </c:pt>
                <c:pt idx="22">
                  <c:v>1.4999999999999999E-2</c:v>
                </c:pt>
                <c:pt idx="23">
                  <c:v>1.7999999999999999E-2</c:v>
                </c:pt>
                <c:pt idx="24">
                  <c:v>2.4E-2</c:v>
                </c:pt>
                <c:pt idx="25">
                  <c:v>2.5999999999999999E-2</c:v>
                </c:pt>
                <c:pt idx="26">
                  <c:v>2.8000000000000001E-2</c:v>
                </c:pt>
                <c:pt idx="27">
                  <c:v>3.4000000000000002E-2</c:v>
                </c:pt>
                <c:pt idx="28">
                  <c:v>3.7999999999999999E-2</c:v>
                </c:pt>
                <c:pt idx="29">
                  <c:v>4.1000000000000002E-2</c:v>
                </c:pt>
                <c:pt idx="30">
                  <c:v>4.3999999999999997E-2</c:v>
                </c:pt>
                <c:pt idx="31">
                  <c:v>4.7E-2</c:v>
                </c:pt>
                <c:pt idx="32">
                  <c:v>0.05</c:v>
                </c:pt>
                <c:pt idx="33">
                  <c:v>6.0999999999999999E-2</c:v>
                </c:pt>
                <c:pt idx="34">
                  <c:v>6.7000000000000004E-2</c:v>
                </c:pt>
                <c:pt idx="35">
                  <c:v>7.1999999999999995E-2</c:v>
                </c:pt>
                <c:pt idx="36">
                  <c:v>7.9000000000000001E-2</c:v>
                </c:pt>
                <c:pt idx="37">
                  <c:v>8.5000000000000006E-2</c:v>
                </c:pt>
                <c:pt idx="38">
                  <c:v>0.09</c:v>
                </c:pt>
                <c:pt idx="39">
                  <c:v>9.1999999999999998E-2</c:v>
                </c:pt>
                <c:pt idx="40">
                  <c:v>9.9000000000000005E-2</c:v>
                </c:pt>
                <c:pt idx="41">
                  <c:v>0.105</c:v>
                </c:pt>
                <c:pt idx="42">
                  <c:v>0.115</c:v>
                </c:pt>
                <c:pt idx="43">
                  <c:v>0.124</c:v>
                </c:pt>
                <c:pt idx="44">
                  <c:v>0.13100000000000001</c:v>
                </c:pt>
                <c:pt idx="45">
                  <c:v>0.13700000000000001</c:v>
                </c:pt>
                <c:pt idx="46">
                  <c:v>0.14299999999999999</c:v>
                </c:pt>
                <c:pt idx="47">
                  <c:v>0.14899999999999999</c:v>
                </c:pt>
                <c:pt idx="48">
                  <c:v>0.154</c:v>
                </c:pt>
                <c:pt idx="49">
                  <c:v>0.159</c:v>
                </c:pt>
                <c:pt idx="50">
                  <c:v>0.16400000000000001</c:v>
                </c:pt>
                <c:pt idx="51">
                  <c:v>0.17299999999999999</c:v>
                </c:pt>
                <c:pt idx="52">
                  <c:v>0.182</c:v>
                </c:pt>
                <c:pt idx="53">
                  <c:v>0.191</c:v>
                </c:pt>
                <c:pt idx="54">
                  <c:v>0.19800000000000001</c:v>
                </c:pt>
                <c:pt idx="55">
                  <c:v>0.20699999999999999</c:v>
                </c:pt>
                <c:pt idx="56">
                  <c:v>0.219</c:v>
                </c:pt>
                <c:pt idx="57">
                  <c:v>0.22600000000000001</c:v>
                </c:pt>
                <c:pt idx="58">
                  <c:v>0.23599999999999999</c:v>
                </c:pt>
                <c:pt idx="59">
                  <c:v>0.24199999999999999</c:v>
                </c:pt>
                <c:pt idx="60">
                  <c:v>0.248</c:v>
                </c:pt>
                <c:pt idx="61">
                  <c:v>0.254</c:v>
                </c:pt>
                <c:pt idx="62">
                  <c:v>0.26700000000000002</c:v>
                </c:pt>
                <c:pt idx="63">
                  <c:v>0.27300000000000002</c:v>
                </c:pt>
                <c:pt idx="64">
                  <c:v>0.28499999999999998</c:v>
                </c:pt>
                <c:pt idx="65">
                  <c:v>0.29499999999999998</c:v>
                </c:pt>
                <c:pt idx="66">
                  <c:v>0.30099999999999999</c:v>
                </c:pt>
                <c:pt idx="67">
                  <c:v>0.30499999999999999</c:v>
                </c:pt>
                <c:pt idx="68">
                  <c:v>0.309</c:v>
                </c:pt>
                <c:pt idx="69">
                  <c:v>0.316</c:v>
                </c:pt>
                <c:pt idx="70">
                  <c:v>0.32100000000000001</c:v>
                </c:pt>
                <c:pt idx="71">
                  <c:v>0.32800000000000001</c:v>
                </c:pt>
                <c:pt idx="72">
                  <c:v>0.33800000000000002</c:v>
                </c:pt>
                <c:pt idx="73">
                  <c:v>0.34599999999999997</c:v>
                </c:pt>
                <c:pt idx="74">
                  <c:v>0.35199999999999998</c:v>
                </c:pt>
                <c:pt idx="75">
                  <c:v>0.36399999999999999</c:v>
                </c:pt>
                <c:pt idx="76">
                  <c:v>0.375</c:v>
                </c:pt>
                <c:pt idx="77">
                  <c:v>0.38400000000000001</c:v>
                </c:pt>
                <c:pt idx="78">
                  <c:v>0.39300000000000002</c:v>
                </c:pt>
                <c:pt idx="79">
                  <c:v>0.40799999999999997</c:v>
                </c:pt>
                <c:pt idx="80">
                  <c:v>0.41399999999999998</c:v>
                </c:pt>
                <c:pt idx="81">
                  <c:v>0.42</c:v>
                </c:pt>
                <c:pt idx="82">
                  <c:v>0.42699999999999999</c:v>
                </c:pt>
                <c:pt idx="83">
                  <c:v>0.436</c:v>
                </c:pt>
                <c:pt idx="84">
                  <c:v>0.44700000000000001</c:v>
                </c:pt>
                <c:pt idx="85">
                  <c:v>0.45400000000000001</c:v>
                </c:pt>
                <c:pt idx="86">
                  <c:v>0.46300000000000002</c:v>
                </c:pt>
                <c:pt idx="87">
                  <c:v>0.46899999999999997</c:v>
                </c:pt>
                <c:pt idx="88">
                  <c:v>0.47499999999999998</c:v>
                </c:pt>
                <c:pt idx="89">
                  <c:v>0.47799999999999998</c:v>
                </c:pt>
                <c:pt idx="90">
                  <c:v>0.48699999999999999</c:v>
                </c:pt>
                <c:pt idx="91">
                  <c:v>0.495</c:v>
                </c:pt>
                <c:pt idx="92">
                  <c:v>0.504</c:v>
                </c:pt>
                <c:pt idx="93">
                  <c:v>0.50800000000000001</c:v>
                </c:pt>
                <c:pt idx="94">
                  <c:v>0.51700000000000002</c:v>
                </c:pt>
                <c:pt idx="95">
                  <c:v>0.52400000000000002</c:v>
                </c:pt>
                <c:pt idx="96">
                  <c:v>0.52900000000000003</c:v>
                </c:pt>
                <c:pt idx="97">
                  <c:v>0.53800000000000003</c:v>
                </c:pt>
                <c:pt idx="98">
                  <c:v>0.55200000000000005</c:v>
                </c:pt>
                <c:pt idx="99">
                  <c:v>0.56000000000000005</c:v>
                </c:pt>
                <c:pt idx="100">
                  <c:v>0.56699999999999995</c:v>
                </c:pt>
                <c:pt idx="101">
                  <c:v>0.57099999999999995</c:v>
                </c:pt>
                <c:pt idx="102">
                  <c:v>0.57999999999999996</c:v>
                </c:pt>
                <c:pt idx="103">
                  <c:v>0.58399999999999996</c:v>
                </c:pt>
                <c:pt idx="104">
                  <c:v>0.58599999999999997</c:v>
                </c:pt>
                <c:pt idx="105">
                  <c:v>0.59</c:v>
                </c:pt>
                <c:pt idx="106">
                  <c:v>0.59499999999999997</c:v>
                </c:pt>
                <c:pt idx="107">
                  <c:v>0.60099999999999998</c:v>
                </c:pt>
                <c:pt idx="108">
                  <c:v>0.60399999999999998</c:v>
                </c:pt>
                <c:pt idx="109">
                  <c:v>0.60699999999999998</c:v>
                </c:pt>
                <c:pt idx="110">
                  <c:v>0.61199999999999999</c:v>
                </c:pt>
                <c:pt idx="111">
                  <c:v>0.61699999999999999</c:v>
                </c:pt>
                <c:pt idx="112">
                  <c:v>0.622</c:v>
                </c:pt>
                <c:pt idx="113">
                  <c:v>0.628</c:v>
                </c:pt>
                <c:pt idx="114">
                  <c:v>0.63400000000000001</c:v>
                </c:pt>
                <c:pt idx="115">
                  <c:v>0.63900000000000001</c:v>
                </c:pt>
                <c:pt idx="116">
                  <c:v>0.64300000000000002</c:v>
                </c:pt>
                <c:pt idx="117">
                  <c:v>0.64700000000000002</c:v>
                </c:pt>
                <c:pt idx="118">
                  <c:v>0.65400000000000003</c:v>
                </c:pt>
                <c:pt idx="119">
                  <c:v>0.65700000000000003</c:v>
                </c:pt>
                <c:pt idx="120">
                  <c:v>0.66</c:v>
                </c:pt>
                <c:pt idx="121">
                  <c:v>0.66200000000000003</c:v>
                </c:pt>
                <c:pt idx="122">
                  <c:v>0.66700000000000004</c:v>
                </c:pt>
                <c:pt idx="123">
                  <c:v>0.67100000000000004</c:v>
                </c:pt>
                <c:pt idx="124">
                  <c:v>0.67400000000000004</c:v>
                </c:pt>
                <c:pt idx="125">
                  <c:v>0.68100000000000005</c:v>
                </c:pt>
                <c:pt idx="126">
                  <c:v>0.68300000000000005</c:v>
                </c:pt>
                <c:pt idx="127">
                  <c:v>0.68400000000000005</c:v>
                </c:pt>
                <c:pt idx="128">
                  <c:v>0.68700000000000006</c:v>
                </c:pt>
                <c:pt idx="129">
                  <c:v>0.68899999999999995</c:v>
                </c:pt>
                <c:pt idx="130">
                  <c:v>0.69699999999999995</c:v>
                </c:pt>
                <c:pt idx="131">
                  <c:v>0.69899999999999995</c:v>
                </c:pt>
                <c:pt idx="132">
                  <c:v>0.70299999999999996</c:v>
                </c:pt>
                <c:pt idx="133">
                  <c:v>0.70499999999999996</c:v>
                </c:pt>
                <c:pt idx="134">
                  <c:v>0.70899999999999996</c:v>
                </c:pt>
                <c:pt idx="135">
                  <c:v>0.71299999999999997</c:v>
                </c:pt>
                <c:pt idx="136">
                  <c:v>0.71499999999999997</c:v>
                </c:pt>
                <c:pt idx="137">
                  <c:v>0.71799999999999997</c:v>
                </c:pt>
                <c:pt idx="138">
                  <c:v>0.71899999999999997</c:v>
                </c:pt>
                <c:pt idx="139">
                  <c:v>0.72299999999999998</c:v>
                </c:pt>
                <c:pt idx="140">
                  <c:v>0.72699999999999998</c:v>
                </c:pt>
                <c:pt idx="141">
                  <c:v>0.72799999999999998</c:v>
                </c:pt>
                <c:pt idx="142">
                  <c:v>0.73</c:v>
                </c:pt>
                <c:pt idx="143">
                  <c:v>0.73</c:v>
                </c:pt>
                <c:pt idx="144">
                  <c:v>0.73299999999999998</c:v>
                </c:pt>
                <c:pt idx="145">
                  <c:v>0.73699999999999999</c:v>
                </c:pt>
                <c:pt idx="146">
                  <c:v>0.73899999999999999</c:v>
                </c:pt>
                <c:pt idx="147">
                  <c:v>0.74299999999999999</c:v>
                </c:pt>
                <c:pt idx="148">
                  <c:v>0.74399999999999999</c:v>
                </c:pt>
                <c:pt idx="149">
                  <c:v>0.749</c:v>
                </c:pt>
                <c:pt idx="150">
                  <c:v>0.749</c:v>
                </c:pt>
                <c:pt idx="151">
                  <c:v>0.752</c:v>
                </c:pt>
                <c:pt idx="152">
                  <c:v>0.755</c:v>
                </c:pt>
                <c:pt idx="153">
                  <c:v>0.75700000000000001</c:v>
                </c:pt>
                <c:pt idx="154">
                  <c:v>0.75800000000000001</c:v>
                </c:pt>
                <c:pt idx="155">
                  <c:v>0.76100000000000001</c:v>
                </c:pt>
                <c:pt idx="156">
                  <c:v>0.76200000000000001</c:v>
                </c:pt>
                <c:pt idx="157">
                  <c:v>0.76600000000000001</c:v>
                </c:pt>
                <c:pt idx="158">
                  <c:v>0.76800000000000002</c:v>
                </c:pt>
                <c:pt idx="159">
                  <c:v>0.77</c:v>
                </c:pt>
                <c:pt idx="160">
                  <c:v>0.77200000000000002</c:v>
                </c:pt>
                <c:pt idx="161">
                  <c:v>0.77500000000000002</c:v>
                </c:pt>
                <c:pt idx="162">
                  <c:v>0.77700000000000002</c:v>
                </c:pt>
                <c:pt idx="163">
                  <c:v>0.77700000000000002</c:v>
                </c:pt>
                <c:pt idx="164">
                  <c:v>0.77800000000000002</c:v>
                </c:pt>
                <c:pt idx="165">
                  <c:v>0.77900000000000003</c:v>
                </c:pt>
                <c:pt idx="166">
                  <c:v>0.78</c:v>
                </c:pt>
                <c:pt idx="167">
                  <c:v>0.78200000000000003</c:v>
                </c:pt>
                <c:pt idx="168">
                  <c:v>0.78400000000000003</c:v>
                </c:pt>
                <c:pt idx="169">
                  <c:v>0.78500000000000003</c:v>
                </c:pt>
                <c:pt idx="170">
                  <c:v>0.78800000000000003</c:v>
                </c:pt>
                <c:pt idx="171">
                  <c:v>0.78900000000000003</c:v>
                </c:pt>
                <c:pt idx="172">
                  <c:v>0.79100000000000004</c:v>
                </c:pt>
                <c:pt idx="173">
                  <c:v>0.79300000000000004</c:v>
                </c:pt>
                <c:pt idx="174">
                  <c:v>0.79400000000000004</c:v>
                </c:pt>
                <c:pt idx="175">
                  <c:v>0.79400000000000004</c:v>
                </c:pt>
                <c:pt idx="176">
                  <c:v>0.79600000000000004</c:v>
                </c:pt>
                <c:pt idx="177">
                  <c:v>0.79900000000000004</c:v>
                </c:pt>
                <c:pt idx="178">
                  <c:v>0.80100000000000005</c:v>
                </c:pt>
                <c:pt idx="179">
                  <c:v>0.80300000000000005</c:v>
                </c:pt>
                <c:pt idx="180">
                  <c:v>0.80300000000000005</c:v>
                </c:pt>
                <c:pt idx="181">
                  <c:v>0.80500000000000005</c:v>
                </c:pt>
                <c:pt idx="182">
                  <c:v>0.80600000000000005</c:v>
                </c:pt>
                <c:pt idx="183">
                  <c:v>0.80700000000000005</c:v>
                </c:pt>
                <c:pt idx="184">
                  <c:v>0.80900000000000005</c:v>
                </c:pt>
                <c:pt idx="185">
                  <c:v>0.80900000000000005</c:v>
                </c:pt>
                <c:pt idx="186">
                  <c:v>0.81100000000000005</c:v>
                </c:pt>
                <c:pt idx="187">
                  <c:v>0.81399999999999995</c:v>
                </c:pt>
                <c:pt idx="188">
                  <c:v>0.81399999999999995</c:v>
                </c:pt>
                <c:pt idx="189">
                  <c:v>0.81799999999999995</c:v>
                </c:pt>
                <c:pt idx="190">
                  <c:v>0.82</c:v>
                </c:pt>
                <c:pt idx="191">
                  <c:v>0.82099999999999995</c:v>
                </c:pt>
                <c:pt idx="192">
                  <c:v>0.82199999999999995</c:v>
                </c:pt>
                <c:pt idx="193">
                  <c:v>0.82399999999999995</c:v>
                </c:pt>
                <c:pt idx="194">
                  <c:v>0.82599999999999996</c:v>
                </c:pt>
                <c:pt idx="195">
                  <c:v>0.82599999999999996</c:v>
                </c:pt>
                <c:pt idx="196">
                  <c:v>0.82799999999999996</c:v>
                </c:pt>
                <c:pt idx="197">
                  <c:v>0.82899999999999996</c:v>
                </c:pt>
                <c:pt idx="198">
                  <c:v>0.83</c:v>
                </c:pt>
                <c:pt idx="199">
                  <c:v>0.83199999999999996</c:v>
                </c:pt>
                <c:pt idx="200">
                  <c:v>0.83199999999999996</c:v>
                </c:pt>
              </c:numCache>
            </c:numRef>
          </c:val>
          <c:smooth val="0"/>
          <c:extLst>
            <c:ext xmlns:c16="http://schemas.microsoft.com/office/drawing/2014/chart" uri="{C3380CC4-5D6E-409C-BE32-E72D297353CC}">
              <c16:uniqueId val="{00000000-1D87-4243-8FB9-E6C41542A098}"/>
            </c:ext>
          </c:extLst>
        </c:ser>
        <c:ser>
          <c:idx val="1"/>
          <c:order val="1"/>
          <c:tx>
            <c:strRef>
              <c:f>PSA!$BC$3</c:f>
              <c:strCache>
                <c:ptCount val="1"/>
                <c:pt idx="0">
                  <c:v>PCE for Strategy C</c:v>
                </c:pt>
              </c:strCache>
            </c:strRef>
          </c:tx>
          <c:spPr>
            <a:ln w="28575" cap="rnd">
              <a:solidFill>
                <a:schemeClr val="accent2"/>
              </a:solidFill>
              <a:round/>
            </a:ln>
            <a:effectLst/>
          </c:spPr>
          <c:marker>
            <c:symbol val="none"/>
          </c:marker>
          <c:cat>
            <c:numRef>
              <c:f>PSA!$AY$4:$AY$204</c:f>
              <c:numCache>
                <c:formatCode>0</c:formatCode>
                <c:ptCount val="20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pt idx="91">
                  <c:v>182000</c:v>
                </c:pt>
                <c:pt idx="92">
                  <c:v>184000</c:v>
                </c:pt>
                <c:pt idx="93">
                  <c:v>186000</c:v>
                </c:pt>
                <c:pt idx="94">
                  <c:v>188000</c:v>
                </c:pt>
                <c:pt idx="95">
                  <c:v>190000</c:v>
                </c:pt>
                <c:pt idx="96">
                  <c:v>192000</c:v>
                </c:pt>
                <c:pt idx="97">
                  <c:v>194000</c:v>
                </c:pt>
                <c:pt idx="98">
                  <c:v>196000</c:v>
                </c:pt>
                <c:pt idx="99">
                  <c:v>198000</c:v>
                </c:pt>
                <c:pt idx="100">
                  <c:v>200000</c:v>
                </c:pt>
                <c:pt idx="101">
                  <c:v>202000</c:v>
                </c:pt>
                <c:pt idx="102">
                  <c:v>204000</c:v>
                </c:pt>
                <c:pt idx="103">
                  <c:v>206000</c:v>
                </c:pt>
                <c:pt idx="104">
                  <c:v>208000</c:v>
                </c:pt>
                <c:pt idx="105">
                  <c:v>210000</c:v>
                </c:pt>
                <c:pt idx="106">
                  <c:v>212000</c:v>
                </c:pt>
                <c:pt idx="107">
                  <c:v>214000</c:v>
                </c:pt>
                <c:pt idx="108">
                  <c:v>216000</c:v>
                </c:pt>
                <c:pt idx="109">
                  <c:v>218000</c:v>
                </c:pt>
                <c:pt idx="110">
                  <c:v>220000</c:v>
                </c:pt>
                <c:pt idx="111">
                  <c:v>222000</c:v>
                </c:pt>
                <c:pt idx="112">
                  <c:v>224000</c:v>
                </c:pt>
                <c:pt idx="113">
                  <c:v>226000</c:v>
                </c:pt>
                <c:pt idx="114">
                  <c:v>228000</c:v>
                </c:pt>
                <c:pt idx="115">
                  <c:v>230000</c:v>
                </c:pt>
                <c:pt idx="116">
                  <c:v>232000</c:v>
                </c:pt>
                <c:pt idx="117">
                  <c:v>234000</c:v>
                </c:pt>
                <c:pt idx="118">
                  <c:v>236000</c:v>
                </c:pt>
                <c:pt idx="119">
                  <c:v>238000</c:v>
                </c:pt>
                <c:pt idx="120">
                  <c:v>240000</c:v>
                </c:pt>
                <c:pt idx="121">
                  <c:v>242000</c:v>
                </c:pt>
                <c:pt idx="122">
                  <c:v>244000</c:v>
                </c:pt>
                <c:pt idx="123">
                  <c:v>246000</c:v>
                </c:pt>
                <c:pt idx="124">
                  <c:v>248000</c:v>
                </c:pt>
                <c:pt idx="125">
                  <c:v>250000</c:v>
                </c:pt>
                <c:pt idx="126">
                  <c:v>252000</c:v>
                </c:pt>
                <c:pt idx="127">
                  <c:v>254000</c:v>
                </c:pt>
                <c:pt idx="128">
                  <c:v>256000</c:v>
                </c:pt>
                <c:pt idx="129">
                  <c:v>258000</c:v>
                </c:pt>
                <c:pt idx="130">
                  <c:v>260000</c:v>
                </c:pt>
                <c:pt idx="131">
                  <c:v>262000</c:v>
                </c:pt>
                <c:pt idx="132">
                  <c:v>264000</c:v>
                </c:pt>
                <c:pt idx="133">
                  <c:v>266000</c:v>
                </c:pt>
                <c:pt idx="134">
                  <c:v>268000</c:v>
                </c:pt>
                <c:pt idx="135">
                  <c:v>270000</c:v>
                </c:pt>
                <c:pt idx="136">
                  <c:v>272000</c:v>
                </c:pt>
                <c:pt idx="137">
                  <c:v>274000</c:v>
                </c:pt>
                <c:pt idx="138">
                  <c:v>276000</c:v>
                </c:pt>
                <c:pt idx="139">
                  <c:v>278000</c:v>
                </c:pt>
                <c:pt idx="140">
                  <c:v>280000</c:v>
                </c:pt>
                <c:pt idx="141">
                  <c:v>282000</c:v>
                </c:pt>
                <c:pt idx="142">
                  <c:v>284000</c:v>
                </c:pt>
                <c:pt idx="143">
                  <c:v>286000</c:v>
                </c:pt>
                <c:pt idx="144">
                  <c:v>288000</c:v>
                </c:pt>
                <c:pt idx="145">
                  <c:v>290000</c:v>
                </c:pt>
                <c:pt idx="146">
                  <c:v>292000</c:v>
                </c:pt>
                <c:pt idx="147">
                  <c:v>294000</c:v>
                </c:pt>
                <c:pt idx="148">
                  <c:v>296000</c:v>
                </c:pt>
                <c:pt idx="149">
                  <c:v>298000</c:v>
                </c:pt>
                <c:pt idx="150">
                  <c:v>300000</c:v>
                </c:pt>
                <c:pt idx="151">
                  <c:v>302000</c:v>
                </c:pt>
                <c:pt idx="152">
                  <c:v>304000</c:v>
                </c:pt>
                <c:pt idx="153">
                  <c:v>306000</c:v>
                </c:pt>
                <c:pt idx="154">
                  <c:v>308000</c:v>
                </c:pt>
                <c:pt idx="155">
                  <c:v>310000</c:v>
                </c:pt>
                <c:pt idx="156">
                  <c:v>312000</c:v>
                </c:pt>
                <c:pt idx="157">
                  <c:v>314000</c:v>
                </c:pt>
                <c:pt idx="158">
                  <c:v>316000</c:v>
                </c:pt>
                <c:pt idx="159">
                  <c:v>318000</c:v>
                </c:pt>
                <c:pt idx="160">
                  <c:v>320000</c:v>
                </c:pt>
                <c:pt idx="161">
                  <c:v>322000</c:v>
                </c:pt>
                <c:pt idx="162">
                  <c:v>324000</c:v>
                </c:pt>
                <c:pt idx="163">
                  <c:v>326000</c:v>
                </c:pt>
                <c:pt idx="164">
                  <c:v>328000</c:v>
                </c:pt>
                <c:pt idx="165">
                  <c:v>330000</c:v>
                </c:pt>
                <c:pt idx="166">
                  <c:v>332000</c:v>
                </c:pt>
                <c:pt idx="167">
                  <c:v>334000</c:v>
                </c:pt>
                <c:pt idx="168">
                  <c:v>336000</c:v>
                </c:pt>
                <c:pt idx="169">
                  <c:v>338000</c:v>
                </c:pt>
                <c:pt idx="170">
                  <c:v>340000</c:v>
                </c:pt>
                <c:pt idx="171">
                  <c:v>342000</c:v>
                </c:pt>
                <c:pt idx="172">
                  <c:v>344000</c:v>
                </c:pt>
                <c:pt idx="173">
                  <c:v>346000</c:v>
                </c:pt>
                <c:pt idx="174">
                  <c:v>348000</c:v>
                </c:pt>
                <c:pt idx="175">
                  <c:v>350000</c:v>
                </c:pt>
                <c:pt idx="176">
                  <c:v>352000</c:v>
                </c:pt>
                <c:pt idx="177">
                  <c:v>354000</c:v>
                </c:pt>
                <c:pt idx="178">
                  <c:v>356000</c:v>
                </c:pt>
                <c:pt idx="179">
                  <c:v>358000</c:v>
                </c:pt>
                <c:pt idx="180">
                  <c:v>360000</c:v>
                </c:pt>
                <c:pt idx="181">
                  <c:v>362000</c:v>
                </c:pt>
                <c:pt idx="182">
                  <c:v>364000</c:v>
                </c:pt>
                <c:pt idx="183">
                  <c:v>366000</c:v>
                </c:pt>
                <c:pt idx="184">
                  <c:v>368000</c:v>
                </c:pt>
                <c:pt idx="185">
                  <c:v>370000</c:v>
                </c:pt>
                <c:pt idx="186">
                  <c:v>372000</c:v>
                </c:pt>
                <c:pt idx="187">
                  <c:v>374000</c:v>
                </c:pt>
                <c:pt idx="188">
                  <c:v>376000</c:v>
                </c:pt>
                <c:pt idx="189">
                  <c:v>378000</c:v>
                </c:pt>
                <c:pt idx="190">
                  <c:v>380000</c:v>
                </c:pt>
                <c:pt idx="191">
                  <c:v>382000</c:v>
                </c:pt>
                <c:pt idx="192">
                  <c:v>384000</c:v>
                </c:pt>
                <c:pt idx="193">
                  <c:v>386000</c:v>
                </c:pt>
                <c:pt idx="194">
                  <c:v>388000</c:v>
                </c:pt>
                <c:pt idx="195">
                  <c:v>390000</c:v>
                </c:pt>
                <c:pt idx="196">
                  <c:v>392000</c:v>
                </c:pt>
                <c:pt idx="197">
                  <c:v>394000</c:v>
                </c:pt>
                <c:pt idx="198">
                  <c:v>396000</c:v>
                </c:pt>
                <c:pt idx="199">
                  <c:v>398000</c:v>
                </c:pt>
                <c:pt idx="200">
                  <c:v>400000</c:v>
                </c:pt>
              </c:numCache>
            </c:numRef>
          </c:cat>
          <c:val>
            <c:numRef>
              <c:f>PSA!$BC$4:$BC$204</c:f>
              <c:numCache>
                <c:formatCode>General</c:formatCode>
                <c:ptCount val="201"/>
                <c:pt idx="0">
                  <c:v>0</c:v>
                </c:pt>
                <c:pt idx="1">
                  <c:v>0</c:v>
                </c:pt>
                <c:pt idx="2">
                  <c:v>0</c:v>
                </c:pt>
                <c:pt idx="3">
                  <c:v>6.0000000000000001E-3</c:v>
                </c:pt>
                <c:pt idx="4">
                  <c:v>1.6E-2</c:v>
                </c:pt>
                <c:pt idx="5">
                  <c:v>0.03</c:v>
                </c:pt>
                <c:pt idx="6">
                  <c:v>6.0999999999999999E-2</c:v>
                </c:pt>
                <c:pt idx="7">
                  <c:v>9.8000000000000004E-2</c:v>
                </c:pt>
                <c:pt idx="8">
                  <c:v>0.153</c:v>
                </c:pt>
                <c:pt idx="9">
                  <c:v>0.193</c:v>
                </c:pt>
                <c:pt idx="10">
                  <c:v>0.22900000000000001</c:v>
                </c:pt>
                <c:pt idx="11">
                  <c:v>0.27600000000000002</c:v>
                </c:pt>
                <c:pt idx="12">
                  <c:v>0.32300000000000001</c:v>
                </c:pt>
                <c:pt idx="13">
                  <c:v>0.36</c:v>
                </c:pt>
                <c:pt idx="14">
                  <c:v>0.39700000000000002</c:v>
                </c:pt>
                <c:pt idx="15">
                  <c:v>0.42899999999999999</c:v>
                </c:pt>
                <c:pt idx="16">
                  <c:v>0.47</c:v>
                </c:pt>
                <c:pt idx="17">
                  <c:v>0.50600000000000001</c:v>
                </c:pt>
                <c:pt idx="18">
                  <c:v>0.53100000000000003</c:v>
                </c:pt>
                <c:pt idx="19">
                  <c:v>0.55500000000000005</c:v>
                </c:pt>
                <c:pt idx="20">
                  <c:v>0.57999999999999996</c:v>
                </c:pt>
                <c:pt idx="21">
                  <c:v>0.60499999999999998</c:v>
                </c:pt>
                <c:pt idx="22">
                  <c:v>0.61799999999999999</c:v>
                </c:pt>
                <c:pt idx="23">
                  <c:v>0.629</c:v>
                </c:pt>
                <c:pt idx="24">
                  <c:v>0.65</c:v>
                </c:pt>
                <c:pt idx="25">
                  <c:v>0.66900000000000004</c:v>
                </c:pt>
                <c:pt idx="26">
                  <c:v>0.68799999999999994</c:v>
                </c:pt>
                <c:pt idx="27">
                  <c:v>0.69799999999999995</c:v>
                </c:pt>
                <c:pt idx="28">
                  <c:v>0.70899999999999996</c:v>
                </c:pt>
                <c:pt idx="29">
                  <c:v>0.72499999999999998</c:v>
                </c:pt>
                <c:pt idx="30">
                  <c:v>0.73799999999999999</c:v>
                </c:pt>
                <c:pt idx="31">
                  <c:v>0.752</c:v>
                </c:pt>
                <c:pt idx="32">
                  <c:v>0.76100000000000001</c:v>
                </c:pt>
                <c:pt idx="33">
                  <c:v>0.76900000000000002</c:v>
                </c:pt>
                <c:pt idx="34">
                  <c:v>0.78</c:v>
                </c:pt>
                <c:pt idx="35">
                  <c:v>0.78700000000000003</c:v>
                </c:pt>
                <c:pt idx="36">
                  <c:v>0.79500000000000004</c:v>
                </c:pt>
                <c:pt idx="37">
                  <c:v>0.8</c:v>
                </c:pt>
                <c:pt idx="38">
                  <c:v>0.80500000000000005</c:v>
                </c:pt>
                <c:pt idx="39">
                  <c:v>0.80800000000000005</c:v>
                </c:pt>
                <c:pt idx="40">
                  <c:v>0.81200000000000006</c:v>
                </c:pt>
                <c:pt idx="41">
                  <c:v>0.81699999999999995</c:v>
                </c:pt>
                <c:pt idx="42">
                  <c:v>0.82399999999999995</c:v>
                </c:pt>
                <c:pt idx="43">
                  <c:v>0.82599999999999996</c:v>
                </c:pt>
                <c:pt idx="44">
                  <c:v>0.82899999999999996</c:v>
                </c:pt>
                <c:pt idx="45">
                  <c:v>0.83299999999999996</c:v>
                </c:pt>
                <c:pt idx="46">
                  <c:v>0.83699999999999997</c:v>
                </c:pt>
                <c:pt idx="47">
                  <c:v>0.83899999999999997</c:v>
                </c:pt>
                <c:pt idx="48">
                  <c:v>0.84099999999999997</c:v>
                </c:pt>
                <c:pt idx="49">
                  <c:v>0.84499999999999997</c:v>
                </c:pt>
                <c:pt idx="50">
                  <c:v>0.84699999999999998</c:v>
                </c:pt>
                <c:pt idx="51">
                  <c:v>0.84799999999999998</c:v>
                </c:pt>
                <c:pt idx="52">
                  <c:v>0.85199999999999998</c:v>
                </c:pt>
                <c:pt idx="53">
                  <c:v>0.85399999999999998</c:v>
                </c:pt>
                <c:pt idx="54">
                  <c:v>0.85699999999999998</c:v>
                </c:pt>
                <c:pt idx="55">
                  <c:v>0.85799999999999998</c:v>
                </c:pt>
                <c:pt idx="56">
                  <c:v>0.86199999999999999</c:v>
                </c:pt>
                <c:pt idx="57">
                  <c:v>0.86199999999999999</c:v>
                </c:pt>
                <c:pt idx="58">
                  <c:v>0.86399999999999999</c:v>
                </c:pt>
                <c:pt idx="59">
                  <c:v>0.86799999999999999</c:v>
                </c:pt>
                <c:pt idx="60">
                  <c:v>0.86799999999999999</c:v>
                </c:pt>
                <c:pt idx="61">
                  <c:v>0.86899999999999999</c:v>
                </c:pt>
                <c:pt idx="62">
                  <c:v>0.86899999999999999</c:v>
                </c:pt>
                <c:pt idx="63">
                  <c:v>0.871</c:v>
                </c:pt>
                <c:pt idx="64">
                  <c:v>0.874</c:v>
                </c:pt>
                <c:pt idx="65">
                  <c:v>0.876</c:v>
                </c:pt>
                <c:pt idx="66">
                  <c:v>0.879</c:v>
                </c:pt>
                <c:pt idx="67">
                  <c:v>0.88200000000000001</c:v>
                </c:pt>
                <c:pt idx="68">
                  <c:v>0.88300000000000001</c:v>
                </c:pt>
                <c:pt idx="69">
                  <c:v>0.88300000000000001</c:v>
                </c:pt>
                <c:pt idx="70">
                  <c:v>0.88500000000000001</c:v>
                </c:pt>
                <c:pt idx="71">
                  <c:v>0.88700000000000001</c:v>
                </c:pt>
                <c:pt idx="72">
                  <c:v>0.88800000000000001</c:v>
                </c:pt>
                <c:pt idx="73">
                  <c:v>0.89100000000000001</c:v>
                </c:pt>
                <c:pt idx="74">
                  <c:v>0.89300000000000002</c:v>
                </c:pt>
                <c:pt idx="75">
                  <c:v>0.89400000000000002</c:v>
                </c:pt>
                <c:pt idx="76">
                  <c:v>0.89400000000000002</c:v>
                </c:pt>
                <c:pt idx="77">
                  <c:v>0.89400000000000002</c:v>
                </c:pt>
                <c:pt idx="78">
                  <c:v>0.89500000000000002</c:v>
                </c:pt>
                <c:pt idx="79">
                  <c:v>0.89600000000000002</c:v>
                </c:pt>
                <c:pt idx="80">
                  <c:v>0.89700000000000002</c:v>
                </c:pt>
                <c:pt idx="81">
                  <c:v>0.89900000000000002</c:v>
                </c:pt>
                <c:pt idx="82">
                  <c:v>0.89900000000000002</c:v>
                </c:pt>
                <c:pt idx="83">
                  <c:v>0.9</c:v>
                </c:pt>
                <c:pt idx="84">
                  <c:v>0.9</c:v>
                </c:pt>
                <c:pt idx="85">
                  <c:v>0.90200000000000002</c:v>
                </c:pt>
                <c:pt idx="86">
                  <c:v>0.90500000000000003</c:v>
                </c:pt>
                <c:pt idx="87">
                  <c:v>0.90600000000000003</c:v>
                </c:pt>
                <c:pt idx="88">
                  <c:v>0.90600000000000003</c:v>
                </c:pt>
                <c:pt idx="89">
                  <c:v>0.90600000000000003</c:v>
                </c:pt>
                <c:pt idx="90">
                  <c:v>0.90600000000000003</c:v>
                </c:pt>
                <c:pt idx="91">
                  <c:v>0.90600000000000003</c:v>
                </c:pt>
                <c:pt idx="92">
                  <c:v>0.90600000000000003</c:v>
                </c:pt>
                <c:pt idx="93">
                  <c:v>0.90600000000000003</c:v>
                </c:pt>
                <c:pt idx="94">
                  <c:v>0.90800000000000003</c:v>
                </c:pt>
                <c:pt idx="95">
                  <c:v>0.90900000000000003</c:v>
                </c:pt>
                <c:pt idx="96">
                  <c:v>0.91100000000000003</c:v>
                </c:pt>
                <c:pt idx="97">
                  <c:v>0.91200000000000003</c:v>
                </c:pt>
                <c:pt idx="98">
                  <c:v>0.91500000000000004</c:v>
                </c:pt>
                <c:pt idx="99">
                  <c:v>0.91600000000000004</c:v>
                </c:pt>
                <c:pt idx="100">
                  <c:v>0.91700000000000004</c:v>
                </c:pt>
                <c:pt idx="101">
                  <c:v>0.91700000000000004</c:v>
                </c:pt>
                <c:pt idx="102">
                  <c:v>0.91800000000000004</c:v>
                </c:pt>
                <c:pt idx="103">
                  <c:v>0.91900000000000004</c:v>
                </c:pt>
                <c:pt idx="104">
                  <c:v>0.92100000000000004</c:v>
                </c:pt>
                <c:pt idx="105">
                  <c:v>0.92100000000000004</c:v>
                </c:pt>
                <c:pt idx="106">
                  <c:v>0.92200000000000004</c:v>
                </c:pt>
                <c:pt idx="107">
                  <c:v>0.92200000000000004</c:v>
                </c:pt>
                <c:pt idx="108">
                  <c:v>0.92400000000000004</c:v>
                </c:pt>
                <c:pt idx="109">
                  <c:v>0.92400000000000004</c:v>
                </c:pt>
                <c:pt idx="110">
                  <c:v>0.92500000000000004</c:v>
                </c:pt>
                <c:pt idx="111">
                  <c:v>0.92500000000000004</c:v>
                </c:pt>
                <c:pt idx="112">
                  <c:v>0.92600000000000005</c:v>
                </c:pt>
                <c:pt idx="113">
                  <c:v>0.92600000000000005</c:v>
                </c:pt>
                <c:pt idx="114">
                  <c:v>0.92600000000000005</c:v>
                </c:pt>
                <c:pt idx="115">
                  <c:v>0.92900000000000005</c:v>
                </c:pt>
                <c:pt idx="116">
                  <c:v>0.92900000000000005</c:v>
                </c:pt>
                <c:pt idx="117">
                  <c:v>0.93</c:v>
                </c:pt>
                <c:pt idx="118">
                  <c:v>0.93</c:v>
                </c:pt>
                <c:pt idx="119">
                  <c:v>0.93</c:v>
                </c:pt>
                <c:pt idx="120">
                  <c:v>0.93100000000000005</c:v>
                </c:pt>
                <c:pt idx="121">
                  <c:v>0.93100000000000005</c:v>
                </c:pt>
                <c:pt idx="122">
                  <c:v>0.93100000000000005</c:v>
                </c:pt>
                <c:pt idx="123">
                  <c:v>0.93100000000000005</c:v>
                </c:pt>
                <c:pt idx="124">
                  <c:v>0.93100000000000005</c:v>
                </c:pt>
                <c:pt idx="125">
                  <c:v>0.93100000000000005</c:v>
                </c:pt>
                <c:pt idx="126">
                  <c:v>0.93200000000000005</c:v>
                </c:pt>
                <c:pt idx="127">
                  <c:v>0.93200000000000005</c:v>
                </c:pt>
                <c:pt idx="128">
                  <c:v>0.93200000000000005</c:v>
                </c:pt>
                <c:pt idx="129">
                  <c:v>0.93200000000000005</c:v>
                </c:pt>
                <c:pt idx="130">
                  <c:v>0.93200000000000005</c:v>
                </c:pt>
                <c:pt idx="131">
                  <c:v>0.93300000000000005</c:v>
                </c:pt>
                <c:pt idx="132">
                  <c:v>0.93300000000000005</c:v>
                </c:pt>
                <c:pt idx="133">
                  <c:v>0.93400000000000005</c:v>
                </c:pt>
                <c:pt idx="134">
                  <c:v>0.93500000000000005</c:v>
                </c:pt>
                <c:pt idx="135">
                  <c:v>0.93500000000000005</c:v>
                </c:pt>
                <c:pt idx="136">
                  <c:v>0.93500000000000005</c:v>
                </c:pt>
                <c:pt idx="137">
                  <c:v>0.93500000000000005</c:v>
                </c:pt>
                <c:pt idx="138">
                  <c:v>0.93600000000000005</c:v>
                </c:pt>
                <c:pt idx="139">
                  <c:v>0.93600000000000005</c:v>
                </c:pt>
                <c:pt idx="140">
                  <c:v>0.93600000000000005</c:v>
                </c:pt>
                <c:pt idx="141">
                  <c:v>0.93600000000000005</c:v>
                </c:pt>
                <c:pt idx="142">
                  <c:v>0.93600000000000005</c:v>
                </c:pt>
                <c:pt idx="143">
                  <c:v>0.93600000000000005</c:v>
                </c:pt>
                <c:pt idx="144">
                  <c:v>0.93600000000000005</c:v>
                </c:pt>
                <c:pt idx="145">
                  <c:v>0.93600000000000005</c:v>
                </c:pt>
                <c:pt idx="146">
                  <c:v>0.93600000000000005</c:v>
                </c:pt>
                <c:pt idx="147">
                  <c:v>0.93600000000000005</c:v>
                </c:pt>
                <c:pt idx="148">
                  <c:v>0.93600000000000005</c:v>
                </c:pt>
                <c:pt idx="149">
                  <c:v>0.93700000000000006</c:v>
                </c:pt>
                <c:pt idx="150">
                  <c:v>0.93799999999999994</c:v>
                </c:pt>
                <c:pt idx="151">
                  <c:v>0.93799999999999994</c:v>
                </c:pt>
                <c:pt idx="152">
                  <c:v>0.93799999999999994</c:v>
                </c:pt>
                <c:pt idx="153">
                  <c:v>0.93799999999999994</c:v>
                </c:pt>
                <c:pt idx="154">
                  <c:v>0.93799999999999994</c:v>
                </c:pt>
                <c:pt idx="155">
                  <c:v>0.93799999999999994</c:v>
                </c:pt>
                <c:pt idx="156">
                  <c:v>0.93799999999999994</c:v>
                </c:pt>
                <c:pt idx="157">
                  <c:v>0.93799999999999994</c:v>
                </c:pt>
                <c:pt idx="158">
                  <c:v>0.93799999999999994</c:v>
                </c:pt>
                <c:pt idx="159">
                  <c:v>0.93799999999999994</c:v>
                </c:pt>
                <c:pt idx="160">
                  <c:v>0.93799999999999994</c:v>
                </c:pt>
                <c:pt idx="161">
                  <c:v>0.93799999999999994</c:v>
                </c:pt>
                <c:pt idx="162">
                  <c:v>0.93799999999999994</c:v>
                </c:pt>
                <c:pt idx="163">
                  <c:v>0.93799999999999994</c:v>
                </c:pt>
                <c:pt idx="164">
                  <c:v>0.93799999999999994</c:v>
                </c:pt>
                <c:pt idx="165">
                  <c:v>0.93799999999999994</c:v>
                </c:pt>
                <c:pt idx="166">
                  <c:v>0.93899999999999995</c:v>
                </c:pt>
                <c:pt idx="167">
                  <c:v>0.94</c:v>
                </c:pt>
                <c:pt idx="168">
                  <c:v>0.94</c:v>
                </c:pt>
                <c:pt idx="169">
                  <c:v>0.94</c:v>
                </c:pt>
                <c:pt idx="170">
                  <c:v>0.94</c:v>
                </c:pt>
                <c:pt idx="171">
                  <c:v>0.94</c:v>
                </c:pt>
                <c:pt idx="172">
                  <c:v>0.94</c:v>
                </c:pt>
                <c:pt idx="173">
                  <c:v>0.94</c:v>
                </c:pt>
                <c:pt idx="174">
                  <c:v>0.94</c:v>
                </c:pt>
                <c:pt idx="175">
                  <c:v>0.94099999999999995</c:v>
                </c:pt>
                <c:pt idx="176">
                  <c:v>0.94099999999999995</c:v>
                </c:pt>
                <c:pt idx="177">
                  <c:v>0.94099999999999995</c:v>
                </c:pt>
                <c:pt idx="178">
                  <c:v>0.94199999999999995</c:v>
                </c:pt>
                <c:pt idx="179">
                  <c:v>0.94199999999999995</c:v>
                </c:pt>
                <c:pt idx="180">
                  <c:v>0.94299999999999995</c:v>
                </c:pt>
                <c:pt idx="181">
                  <c:v>0.94299999999999995</c:v>
                </c:pt>
                <c:pt idx="182">
                  <c:v>0.94299999999999995</c:v>
                </c:pt>
                <c:pt idx="183">
                  <c:v>0.94299999999999995</c:v>
                </c:pt>
                <c:pt idx="184">
                  <c:v>0.94299999999999995</c:v>
                </c:pt>
                <c:pt idx="185">
                  <c:v>0.94299999999999995</c:v>
                </c:pt>
                <c:pt idx="186">
                  <c:v>0.94299999999999995</c:v>
                </c:pt>
                <c:pt idx="187">
                  <c:v>0.94299999999999995</c:v>
                </c:pt>
                <c:pt idx="188">
                  <c:v>0.94299999999999995</c:v>
                </c:pt>
                <c:pt idx="189">
                  <c:v>0.94299999999999995</c:v>
                </c:pt>
                <c:pt idx="190">
                  <c:v>0.94499999999999995</c:v>
                </c:pt>
                <c:pt idx="191">
                  <c:v>0.94499999999999995</c:v>
                </c:pt>
                <c:pt idx="192">
                  <c:v>0.94499999999999995</c:v>
                </c:pt>
                <c:pt idx="193">
                  <c:v>0.94499999999999995</c:v>
                </c:pt>
                <c:pt idx="194">
                  <c:v>0.94499999999999995</c:v>
                </c:pt>
                <c:pt idx="195">
                  <c:v>0.94499999999999995</c:v>
                </c:pt>
                <c:pt idx="196">
                  <c:v>0.94499999999999995</c:v>
                </c:pt>
                <c:pt idx="197">
                  <c:v>0.94499999999999995</c:v>
                </c:pt>
                <c:pt idx="198">
                  <c:v>0.94499999999999995</c:v>
                </c:pt>
                <c:pt idx="199">
                  <c:v>0.94499999999999995</c:v>
                </c:pt>
                <c:pt idx="200">
                  <c:v>0.94499999999999995</c:v>
                </c:pt>
              </c:numCache>
            </c:numRef>
          </c:val>
          <c:smooth val="0"/>
          <c:extLst>
            <c:ext xmlns:c16="http://schemas.microsoft.com/office/drawing/2014/chart" uri="{C3380CC4-5D6E-409C-BE32-E72D297353CC}">
              <c16:uniqueId val="{00000001-1D87-4243-8FB9-E6C41542A098}"/>
            </c:ext>
          </c:extLst>
        </c:ser>
        <c:dLbls>
          <c:showLegendKey val="0"/>
          <c:showVal val="0"/>
          <c:showCatName val="0"/>
          <c:showSerName val="0"/>
          <c:showPercent val="0"/>
          <c:showBubbleSize val="0"/>
        </c:dLbls>
        <c:smooth val="0"/>
        <c:axId val="1722558271"/>
        <c:axId val="1722561183"/>
        <c:extLst>
          <c:ext xmlns:c15="http://schemas.microsoft.com/office/drawing/2012/chart" uri="{02D57815-91ED-43cb-92C2-25804820EDAC}">
            <c15:filteredLineSeries>
              <c15:ser>
                <c:idx val="2"/>
                <c:order val="2"/>
                <c:tx>
                  <c:strRef>
                    <c:extLst>
                      <c:ext uri="{02D57815-91ED-43cb-92C2-25804820EDAC}">
                        <c15:formulaRef>
                          <c15:sqref>PSA!$AZ$3</c15:sqref>
                        </c15:formulaRef>
                      </c:ext>
                    </c:extLst>
                    <c:strCache>
                      <c:ptCount val="1"/>
                      <c:pt idx="0">
                        <c:v>PCE_EMPHA</c:v>
                      </c:pt>
                    </c:strCache>
                  </c:strRef>
                </c:tx>
                <c:spPr>
                  <a:ln w="28575" cap="rnd">
                    <a:solidFill>
                      <a:schemeClr val="accent3"/>
                    </a:solidFill>
                    <a:round/>
                  </a:ln>
                  <a:effectLst/>
                </c:spPr>
                <c:marker>
                  <c:symbol val="none"/>
                </c:marker>
                <c:cat>
                  <c:numRef>
                    <c:extLst>
                      <c:ext uri="{02D57815-91ED-43cb-92C2-25804820EDAC}">
                        <c15:formulaRef>
                          <c15:sqref>PSA!$AY$4:$AY$204</c15:sqref>
                        </c15:formulaRef>
                      </c:ext>
                    </c:extLst>
                    <c:numCache>
                      <c:formatCode>0</c:formatCode>
                      <c:ptCount val="20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pt idx="91">
                        <c:v>182000</c:v>
                      </c:pt>
                      <c:pt idx="92">
                        <c:v>184000</c:v>
                      </c:pt>
                      <c:pt idx="93">
                        <c:v>186000</c:v>
                      </c:pt>
                      <c:pt idx="94">
                        <c:v>188000</c:v>
                      </c:pt>
                      <c:pt idx="95">
                        <c:v>190000</c:v>
                      </c:pt>
                      <c:pt idx="96">
                        <c:v>192000</c:v>
                      </c:pt>
                      <c:pt idx="97">
                        <c:v>194000</c:v>
                      </c:pt>
                      <c:pt idx="98">
                        <c:v>196000</c:v>
                      </c:pt>
                      <c:pt idx="99">
                        <c:v>198000</c:v>
                      </c:pt>
                      <c:pt idx="100">
                        <c:v>200000</c:v>
                      </c:pt>
                      <c:pt idx="101">
                        <c:v>202000</c:v>
                      </c:pt>
                      <c:pt idx="102">
                        <c:v>204000</c:v>
                      </c:pt>
                      <c:pt idx="103">
                        <c:v>206000</c:v>
                      </c:pt>
                      <c:pt idx="104">
                        <c:v>208000</c:v>
                      </c:pt>
                      <c:pt idx="105">
                        <c:v>210000</c:v>
                      </c:pt>
                      <c:pt idx="106">
                        <c:v>212000</c:v>
                      </c:pt>
                      <c:pt idx="107">
                        <c:v>214000</c:v>
                      </c:pt>
                      <c:pt idx="108">
                        <c:v>216000</c:v>
                      </c:pt>
                      <c:pt idx="109">
                        <c:v>218000</c:v>
                      </c:pt>
                      <c:pt idx="110">
                        <c:v>220000</c:v>
                      </c:pt>
                      <c:pt idx="111">
                        <c:v>222000</c:v>
                      </c:pt>
                      <c:pt idx="112">
                        <c:v>224000</c:v>
                      </c:pt>
                      <c:pt idx="113">
                        <c:v>226000</c:v>
                      </c:pt>
                      <c:pt idx="114">
                        <c:v>228000</c:v>
                      </c:pt>
                      <c:pt idx="115">
                        <c:v>230000</c:v>
                      </c:pt>
                      <c:pt idx="116">
                        <c:v>232000</c:v>
                      </c:pt>
                      <c:pt idx="117">
                        <c:v>234000</c:v>
                      </c:pt>
                      <c:pt idx="118">
                        <c:v>236000</c:v>
                      </c:pt>
                      <c:pt idx="119">
                        <c:v>238000</c:v>
                      </c:pt>
                      <c:pt idx="120">
                        <c:v>240000</c:v>
                      </c:pt>
                      <c:pt idx="121">
                        <c:v>242000</c:v>
                      </c:pt>
                      <c:pt idx="122">
                        <c:v>244000</c:v>
                      </c:pt>
                      <c:pt idx="123">
                        <c:v>246000</c:v>
                      </c:pt>
                      <c:pt idx="124">
                        <c:v>248000</c:v>
                      </c:pt>
                      <c:pt idx="125">
                        <c:v>250000</c:v>
                      </c:pt>
                      <c:pt idx="126">
                        <c:v>252000</c:v>
                      </c:pt>
                      <c:pt idx="127">
                        <c:v>254000</c:v>
                      </c:pt>
                      <c:pt idx="128">
                        <c:v>256000</c:v>
                      </c:pt>
                      <c:pt idx="129">
                        <c:v>258000</c:v>
                      </c:pt>
                      <c:pt idx="130">
                        <c:v>260000</c:v>
                      </c:pt>
                      <c:pt idx="131">
                        <c:v>262000</c:v>
                      </c:pt>
                      <c:pt idx="132">
                        <c:v>264000</c:v>
                      </c:pt>
                      <c:pt idx="133">
                        <c:v>266000</c:v>
                      </c:pt>
                      <c:pt idx="134">
                        <c:v>268000</c:v>
                      </c:pt>
                      <c:pt idx="135">
                        <c:v>270000</c:v>
                      </c:pt>
                      <c:pt idx="136">
                        <c:v>272000</c:v>
                      </c:pt>
                      <c:pt idx="137">
                        <c:v>274000</c:v>
                      </c:pt>
                      <c:pt idx="138">
                        <c:v>276000</c:v>
                      </c:pt>
                      <c:pt idx="139">
                        <c:v>278000</c:v>
                      </c:pt>
                      <c:pt idx="140">
                        <c:v>280000</c:v>
                      </c:pt>
                      <c:pt idx="141">
                        <c:v>282000</c:v>
                      </c:pt>
                      <c:pt idx="142">
                        <c:v>284000</c:v>
                      </c:pt>
                      <c:pt idx="143">
                        <c:v>286000</c:v>
                      </c:pt>
                      <c:pt idx="144">
                        <c:v>288000</c:v>
                      </c:pt>
                      <c:pt idx="145">
                        <c:v>290000</c:v>
                      </c:pt>
                      <c:pt idx="146">
                        <c:v>292000</c:v>
                      </c:pt>
                      <c:pt idx="147">
                        <c:v>294000</c:v>
                      </c:pt>
                      <c:pt idx="148">
                        <c:v>296000</c:v>
                      </c:pt>
                      <c:pt idx="149">
                        <c:v>298000</c:v>
                      </c:pt>
                      <c:pt idx="150">
                        <c:v>300000</c:v>
                      </c:pt>
                      <c:pt idx="151">
                        <c:v>302000</c:v>
                      </c:pt>
                      <c:pt idx="152">
                        <c:v>304000</c:v>
                      </c:pt>
                      <c:pt idx="153">
                        <c:v>306000</c:v>
                      </c:pt>
                      <c:pt idx="154">
                        <c:v>308000</c:v>
                      </c:pt>
                      <c:pt idx="155">
                        <c:v>310000</c:v>
                      </c:pt>
                      <c:pt idx="156">
                        <c:v>312000</c:v>
                      </c:pt>
                      <c:pt idx="157">
                        <c:v>314000</c:v>
                      </c:pt>
                      <c:pt idx="158">
                        <c:v>316000</c:v>
                      </c:pt>
                      <c:pt idx="159">
                        <c:v>318000</c:v>
                      </c:pt>
                      <c:pt idx="160">
                        <c:v>320000</c:v>
                      </c:pt>
                      <c:pt idx="161">
                        <c:v>322000</c:v>
                      </c:pt>
                      <c:pt idx="162">
                        <c:v>324000</c:v>
                      </c:pt>
                      <c:pt idx="163">
                        <c:v>326000</c:v>
                      </c:pt>
                      <c:pt idx="164">
                        <c:v>328000</c:v>
                      </c:pt>
                      <c:pt idx="165">
                        <c:v>330000</c:v>
                      </c:pt>
                      <c:pt idx="166">
                        <c:v>332000</c:v>
                      </c:pt>
                      <c:pt idx="167">
                        <c:v>334000</c:v>
                      </c:pt>
                      <c:pt idx="168">
                        <c:v>336000</c:v>
                      </c:pt>
                      <c:pt idx="169">
                        <c:v>338000</c:v>
                      </c:pt>
                      <c:pt idx="170">
                        <c:v>340000</c:v>
                      </c:pt>
                      <c:pt idx="171">
                        <c:v>342000</c:v>
                      </c:pt>
                      <c:pt idx="172">
                        <c:v>344000</c:v>
                      </c:pt>
                      <c:pt idx="173">
                        <c:v>346000</c:v>
                      </c:pt>
                      <c:pt idx="174">
                        <c:v>348000</c:v>
                      </c:pt>
                      <c:pt idx="175">
                        <c:v>350000</c:v>
                      </c:pt>
                      <c:pt idx="176">
                        <c:v>352000</c:v>
                      </c:pt>
                      <c:pt idx="177">
                        <c:v>354000</c:v>
                      </c:pt>
                      <c:pt idx="178">
                        <c:v>356000</c:v>
                      </c:pt>
                      <c:pt idx="179">
                        <c:v>358000</c:v>
                      </c:pt>
                      <c:pt idx="180">
                        <c:v>360000</c:v>
                      </c:pt>
                      <c:pt idx="181">
                        <c:v>362000</c:v>
                      </c:pt>
                      <c:pt idx="182">
                        <c:v>364000</c:v>
                      </c:pt>
                      <c:pt idx="183">
                        <c:v>366000</c:v>
                      </c:pt>
                      <c:pt idx="184">
                        <c:v>368000</c:v>
                      </c:pt>
                      <c:pt idx="185">
                        <c:v>370000</c:v>
                      </c:pt>
                      <c:pt idx="186">
                        <c:v>372000</c:v>
                      </c:pt>
                      <c:pt idx="187">
                        <c:v>374000</c:v>
                      </c:pt>
                      <c:pt idx="188">
                        <c:v>376000</c:v>
                      </c:pt>
                      <c:pt idx="189">
                        <c:v>378000</c:v>
                      </c:pt>
                      <c:pt idx="190">
                        <c:v>380000</c:v>
                      </c:pt>
                      <c:pt idx="191">
                        <c:v>382000</c:v>
                      </c:pt>
                      <c:pt idx="192">
                        <c:v>384000</c:v>
                      </c:pt>
                      <c:pt idx="193">
                        <c:v>386000</c:v>
                      </c:pt>
                      <c:pt idx="194">
                        <c:v>388000</c:v>
                      </c:pt>
                      <c:pt idx="195">
                        <c:v>390000</c:v>
                      </c:pt>
                      <c:pt idx="196">
                        <c:v>392000</c:v>
                      </c:pt>
                      <c:pt idx="197">
                        <c:v>394000</c:v>
                      </c:pt>
                      <c:pt idx="198">
                        <c:v>396000</c:v>
                      </c:pt>
                      <c:pt idx="199">
                        <c:v>398000</c:v>
                      </c:pt>
                      <c:pt idx="200">
                        <c:v>400000</c:v>
                      </c:pt>
                    </c:numCache>
                  </c:numRef>
                </c:cat>
                <c:val>
                  <c:numRef>
                    <c:extLst>
                      <c:ext uri="{02D57815-91ED-43cb-92C2-25804820EDAC}">
                        <c15:formulaRef>
                          <c15:sqref>PSA!$AZ$4:$AZ$204</c15:sqref>
                        </c15:formulaRef>
                      </c:ext>
                    </c:extLst>
                    <c:numCache>
                      <c:formatCode>General</c:formatCode>
                      <c:ptCount val="201"/>
                      <c:pt idx="0">
                        <c:v>5.3999999999999999E-2</c:v>
                      </c:pt>
                      <c:pt idx="1">
                        <c:v>3.5999999999999997E-2</c:v>
                      </c:pt>
                      <c:pt idx="2">
                        <c:v>3.2000000000000001E-2</c:v>
                      </c:pt>
                      <c:pt idx="3">
                        <c:v>0.03</c:v>
                      </c:pt>
                      <c:pt idx="4">
                        <c:v>0.03</c:v>
                      </c:pt>
                      <c:pt idx="5">
                        <c:v>2.4E-2</c:v>
                      </c:pt>
                      <c:pt idx="6">
                        <c:v>2.4E-2</c:v>
                      </c:pt>
                      <c:pt idx="7">
                        <c:v>2.4E-2</c:v>
                      </c:pt>
                      <c:pt idx="8">
                        <c:v>2.4E-2</c:v>
                      </c:pt>
                      <c:pt idx="9">
                        <c:v>2.4E-2</c:v>
                      </c:pt>
                      <c:pt idx="10">
                        <c:v>2.3E-2</c:v>
                      </c:pt>
                      <c:pt idx="11">
                        <c:v>2.3E-2</c:v>
                      </c:pt>
                      <c:pt idx="12">
                        <c:v>2.1999999999999999E-2</c:v>
                      </c:pt>
                      <c:pt idx="13">
                        <c:v>2.1000000000000001E-2</c:v>
                      </c:pt>
                      <c:pt idx="14">
                        <c:v>2.1000000000000001E-2</c:v>
                      </c:pt>
                      <c:pt idx="15">
                        <c:v>0.02</c:v>
                      </c:pt>
                      <c:pt idx="16">
                        <c:v>1.9E-2</c:v>
                      </c:pt>
                      <c:pt idx="17">
                        <c:v>1.9E-2</c:v>
                      </c:pt>
                      <c:pt idx="18">
                        <c:v>1.9E-2</c:v>
                      </c:pt>
                      <c:pt idx="19">
                        <c:v>1.9E-2</c:v>
                      </c:pt>
                      <c:pt idx="20">
                        <c:v>1.9E-2</c:v>
                      </c:pt>
                      <c:pt idx="21">
                        <c:v>1.9E-2</c:v>
                      </c:pt>
                      <c:pt idx="22">
                        <c:v>1.9E-2</c:v>
                      </c:pt>
                      <c:pt idx="23">
                        <c:v>1.9E-2</c:v>
                      </c:pt>
                      <c:pt idx="24">
                        <c:v>1.9E-2</c:v>
                      </c:pt>
                      <c:pt idx="25">
                        <c:v>1.9E-2</c:v>
                      </c:pt>
                      <c:pt idx="26">
                        <c:v>1.9E-2</c:v>
                      </c:pt>
                      <c:pt idx="27">
                        <c:v>1.9E-2</c:v>
                      </c:pt>
                      <c:pt idx="28">
                        <c:v>1.9E-2</c:v>
                      </c:pt>
                      <c:pt idx="29">
                        <c:v>1.9E-2</c:v>
                      </c:pt>
                      <c:pt idx="30">
                        <c:v>1.9E-2</c:v>
                      </c:pt>
                      <c:pt idx="31">
                        <c:v>1.9E-2</c:v>
                      </c:pt>
                      <c:pt idx="32">
                        <c:v>1.9E-2</c:v>
                      </c:pt>
                      <c:pt idx="33">
                        <c:v>1.9E-2</c:v>
                      </c:pt>
                      <c:pt idx="34">
                        <c:v>1.9E-2</c:v>
                      </c:pt>
                      <c:pt idx="35">
                        <c:v>1.9E-2</c:v>
                      </c:pt>
                      <c:pt idx="36">
                        <c:v>1.9E-2</c:v>
                      </c:pt>
                      <c:pt idx="37">
                        <c:v>1.9E-2</c:v>
                      </c:pt>
                      <c:pt idx="38">
                        <c:v>1.7999999999999999E-2</c:v>
                      </c:pt>
                      <c:pt idx="39">
                        <c:v>1.7999999999999999E-2</c:v>
                      </c:pt>
                      <c:pt idx="40">
                        <c:v>1.7999999999999999E-2</c:v>
                      </c:pt>
                      <c:pt idx="41">
                        <c:v>1.7999999999999999E-2</c:v>
                      </c:pt>
                      <c:pt idx="42">
                        <c:v>1.7999999999999999E-2</c:v>
                      </c:pt>
                      <c:pt idx="43">
                        <c:v>1.7999999999999999E-2</c:v>
                      </c:pt>
                      <c:pt idx="44">
                        <c:v>1.7999999999999999E-2</c:v>
                      </c:pt>
                      <c:pt idx="45">
                        <c:v>1.7999999999999999E-2</c:v>
                      </c:pt>
                      <c:pt idx="46">
                        <c:v>1.7999999999999999E-2</c:v>
                      </c:pt>
                      <c:pt idx="47">
                        <c:v>1.7999999999999999E-2</c:v>
                      </c:pt>
                      <c:pt idx="48">
                        <c:v>1.7999999999999999E-2</c:v>
                      </c:pt>
                      <c:pt idx="49">
                        <c:v>1.7999999999999999E-2</c:v>
                      </c:pt>
                      <c:pt idx="50">
                        <c:v>1.7999999999999999E-2</c:v>
                      </c:pt>
                      <c:pt idx="51">
                        <c:v>1.7999999999999999E-2</c:v>
                      </c:pt>
                      <c:pt idx="52">
                        <c:v>1.7999999999999999E-2</c:v>
                      </c:pt>
                      <c:pt idx="53">
                        <c:v>1.7999999999999999E-2</c:v>
                      </c:pt>
                      <c:pt idx="54">
                        <c:v>1.7999999999999999E-2</c:v>
                      </c:pt>
                      <c:pt idx="55">
                        <c:v>1.7999999999999999E-2</c:v>
                      </c:pt>
                      <c:pt idx="56">
                        <c:v>1.7999999999999999E-2</c:v>
                      </c:pt>
                      <c:pt idx="57">
                        <c:v>1.7999999999999999E-2</c:v>
                      </c:pt>
                      <c:pt idx="58">
                        <c:v>1.7999999999999999E-2</c:v>
                      </c:pt>
                      <c:pt idx="59">
                        <c:v>1.7999999999999999E-2</c:v>
                      </c:pt>
                      <c:pt idx="60">
                        <c:v>1.7999999999999999E-2</c:v>
                      </c:pt>
                      <c:pt idx="61">
                        <c:v>1.7999999999999999E-2</c:v>
                      </c:pt>
                      <c:pt idx="62">
                        <c:v>1.7999999999999999E-2</c:v>
                      </c:pt>
                      <c:pt idx="63">
                        <c:v>1.7999999999999999E-2</c:v>
                      </c:pt>
                      <c:pt idx="64">
                        <c:v>1.7999999999999999E-2</c:v>
                      </c:pt>
                      <c:pt idx="65">
                        <c:v>1.7999999999999999E-2</c:v>
                      </c:pt>
                      <c:pt idx="66">
                        <c:v>1.7999999999999999E-2</c:v>
                      </c:pt>
                      <c:pt idx="67">
                        <c:v>1.7999999999999999E-2</c:v>
                      </c:pt>
                      <c:pt idx="68">
                        <c:v>1.7999999999999999E-2</c:v>
                      </c:pt>
                      <c:pt idx="69">
                        <c:v>1.7999999999999999E-2</c:v>
                      </c:pt>
                      <c:pt idx="70">
                        <c:v>1.7999999999999999E-2</c:v>
                      </c:pt>
                      <c:pt idx="71">
                        <c:v>1.7999999999999999E-2</c:v>
                      </c:pt>
                      <c:pt idx="72">
                        <c:v>1.7999999999999999E-2</c:v>
                      </c:pt>
                      <c:pt idx="73">
                        <c:v>1.7999999999999999E-2</c:v>
                      </c:pt>
                      <c:pt idx="74">
                        <c:v>1.7999999999999999E-2</c:v>
                      </c:pt>
                      <c:pt idx="75">
                        <c:v>1.7999999999999999E-2</c:v>
                      </c:pt>
                      <c:pt idx="76">
                        <c:v>1.7999999999999999E-2</c:v>
                      </c:pt>
                      <c:pt idx="77">
                        <c:v>1.7999999999999999E-2</c:v>
                      </c:pt>
                      <c:pt idx="78">
                        <c:v>1.7999999999999999E-2</c:v>
                      </c:pt>
                      <c:pt idx="79">
                        <c:v>1.7999999999999999E-2</c:v>
                      </c:pt>
                      <c:pt idx="80">
                        <c:v>1.7999999999999999E-2</c:v>
                      </c:pt>
                      <c:pt idx="81">
                        <c:v>1.7999999999999999E-2</c:v>
                      </c:pt>
                      <c:pt idx="82">
                        <c:v>1.7999999999999999E-2</c:v>
                      </c:pt>
                      <c:pt idx="83">
                        <c:v>1.7999999999999999E-2</c:v>
                      </c:pt>
                      <c:pt idx="84">
                        <c:v>1.7999999999999999E-2</c:v>
                      </c:pt>
                      <c:pt idx="85">
                        <c:v>1.7999999999999999E-2</c:v>
                      </c:pt>
                      <c:pt idx="86">
                        <c:v>1.7999999999999999E-2</c:v>
                      </c:pt>
                      <c:pt idx="87">
                        <c:v>1.7999999999999999E-2</c:v>
                      </c:pt>
                      <c:pt idx="88">
                        <c:v>1.7999999999999999E-2</c:v>
                      </c:pt>
                      <c:pt idx="89">
                        <c:v>1.7999999999999999E-2</c:v>
                      </c:pt>
                      <c:pt idx="90">
                        <c:v>1.7999999999999999E-2</c:v>
                      </c:pt>
                      <c:pt idx="91">
                        <c:v>1.7999999999999999E-2</c:v>
                      </c:pt>
                      <c:pt idx="92">
                        <c:v>1.7999999999999999E-2</c:v>
                      </c:pt>
                      <c:pt idx="93">
                        <c:v>1.7999999999999999E-2</c:v>
                      </c:pt>
                      <c:pt idx="94">
                        <c:v>1.7999999999999999E-2</c:v>
                      </c:pt>
                      <c:pt idx="95">
                        <c:v>1.7999999999999999E-2</c:v>
                      </c:pt>
                      <c:pt idx="96">
                        <c:v>1.7999999999999999E-2</c:v>
                      </c:pt>
                      <c:pt idx="97">
                        <c:v>1.7999999999999999E-2</c:v>
                      </c:pt>
                      <c:pt idx="98">
                        <c:v>1.7999999999999999E-2</c:v>
                      </c:pt>
                      <c:pt idx="99">
                        <c:v>1.7999999999999999E-2</c:v>
                      </c:pt>
                      <c:pt idx="100">
                        <c:v>1.7999999999999999E-2</c:v>
                      </c:pt>
                      <c:pt idx="101">
                        <c:v>1.7999999999999999E-2</c:v>
                      </c:pt>
                      <c:pt idx="102">
                        <c:v>1.7999999999999999E-2</c:v>
                      </c:pt>
                      <c:pt idx="103">
                        <c:v>1.7999999999999999E-2</c:v>
                      </c:pt>
                      <c:pt idx="104">
                        <c:v>1.7999999999999999E-2</c:v>
                      </c:pt>
                      <c:pt idx="105">
                        <c:v>1.7999999999999999E-2</c:v>
                      </c:pt>
                      <c:pt idx="106">
                        <c:v>1.7999999999999999E-2</c:v>
                      </c:pt>
                      <c:pt idx="107">
                        <c:v>1.7999999999999999E-2</c:v>
                      </c:pt>
                      <c:pt idx="108">
                        <c:v>1.7999999999999999E-2</c:v>
                      </c:pt>
                      <c:pt idx="109">
                        <c:v>1.7999999999999999E-2</c:v>
                      </c:pt>
                      <c:pt idx="110">
                        <c:v>1.7999999999999999E-2</c:v>
                      </c:pt>
                      <c:pt idx="111">
                        <c:v>1.7999999999999999E-2</c:v>
                      </c:pt>
                      <c:pt idx="112">
                        <c:v>1.7999999999999999E-2</c:v>
                      </c:pt>
                      <c:pt idx="113">
                        <c:v>1.7999999999999999E-2</c:v>
                      </c:pt>
                      <c:pt idx="114">
                        <c:v>1.7999999999999999E-2</c:v>
                      </c:pt>
                      <c:pt idx="115">
                        <c:v>1.7999999999999999E-2</c:v>
                      </c:pt>
                      <c:pt idx="116">
                        <c:v>1.7999999999999999E-2</c:v>
                      </c:pt>
                      <c:pt idx="117">
                        <c:v>1.7999999999999999E-2</c:v>
                      </c:pt>
                      <c:pt idx="118">
                        <c:v>1.7999999999999999E-2</c:v>
                      </c:pt>
                      <c:pt idx="119">
                        <c:v>1.7999999999999999E-2</c:v>
                      </c:pt>
                      <c:pt idx="120">
                        <c:v>1.7999999999999999E-2</c:v>
                      </c:pt>
                      <c:pt idx="121">
                        <c:v>1.7999999999999999E-2</c:v>
                      </c:pt>
                      <c:pt idx="122">
                        <c:v>1.7999999999999999E-2</c:v>
                      </c:pt>
                      <c:pt idx="123">
                        <c:v>1.7999999999999999E-2</c:v>
                      </c:pt>
                      <c:pt idx="124">
                        <c:v>1.7999999999999999E-2</c:v>
                      </c:pt>
                      <c:pt idx="125">
                        <c:v>1.7999999999999999E-2</c:v>
                      </c:pt>
                      <c:pt idx="126">
                        <c:v>1.7999999999999999E-2</c:v>
                      </c:pt>
                      <c:pt idx="127">
                        <c:v>1.7999999999999999E-2</c:v>
                      </c:pt>
                      <c:pt idx="128">
                        <c:v>1.7999999999999999E-2</c:v>
                      </c:pt>
                      <c:pt idx="129">
                        <c:v>1.7999999999999999E-2</c:v>
                      </c:pt>
                      <c:pt idx="130">
                        <c:v>1.7999999999999999E-2</c:v>
                      </c:pt>
                      <c:pt idx="131">
                        <c:v>1.7999999999999999E-2</c:v>
                      </c:pt>
                      <c:pt idx="132">
                        <c:v>1.7999999999999999E-2</c:v>
                      </c:pt>
                      <c:pt idx="133">
                        <c:v>1.7999999999999999E-2</c:v>
                      </c:pt>
                      <c:pt idx="134">
                        <c:v>1.7999999999999999E-2</c:v>
                      </c:pt>
                      <c:pt idx="135">
                        <c:v>1.7999999999999999E-2</c:v>
                      </c:pt>
                      <c:pt idx="136">
                        <c:v>1.7999999999999999E-2</c:v>
                      </c:pt>
                      <c:pt idx="137">
                        <c:v>1.7999999999999999E-2</c:v>
                      </c:pt>
                      <c:pt idx="138">
                        <c:v>1.7999999999999999E-2</c:v>
                      </c:pt>
                      <c:pt idx="139">
                        <c:v>1.7999999999999999E-2</c:v>
                      </c:pt>
                      <c:pt idx="140">
                        <c:v>1.7999999999999999E-2</c:v>
                      </c:pt>
                      <c:pt idx="141">
                        <c:v>1.7999999999999999E-2</c:v>
                      </c:pt>
                      <c:pt idx="142">
                        <c:v>1.7999999999999999E-2</c:v>
                      </c:pt>
                      <c:pt idx="143">
                        <c:v>1.7999999999999999E-2</c:v>
                      </c:pt>
                      <c:pt idx="144">
                        <c:v>1.7999999999999999E-2</c:v>
                      </c:pt>
                      <c:pt idx="145">
                        <c:v>1.7999999999999999E-2</c:v>
                      </c:pt>
                      <c:pt idx="146">
                        <c:v>1.7999999999999999E-2</c:v>
                      </c:pt>
                      <c:pt idx="147">
                        <c:v>1.7999999999999999E-2</c:v>
                      </c:pt>
                      <c:pt idx="148">
                        <c:v>1.7999999999999999E-2</c:v>
                      </c:pt>
                      <c:pt idx="149">
                        <c:v>1.7999999999999999E-2</c:v>
                      </c:pt>
                      <c:pt idx="150">
                        <c:v>1.7999999999999999E-2</c:v>
                      </c:pt>
                      <c:pt idx="151">
                        <c:v>1.7999999999999999E-2</c:v>
                      </c:pt>
                      <c:pt idx="152">
                        <c:v>1.7999999999999999E-2</c:v>
                      </c:pt>
                      <c:pt idx="153">
                        <c:v>1.7999999999999999E-2</c:v>
                      </c:pt>
                      <c:pt idx="154">
                        <c:v>1.7999999999999999E-2</c:v>
                      </c:pt>
                      <c:pt idx="155">
                        <c:v>1.7999999999999999E-2</c:v>
                      </c:pt>
                      <c:pt idx="156">
                        <c:v>1.7999999999999999E-2</c:v>
                      </c:pt>
                      <c:pt idx="157">
                        <c:v>1.7999999999999999E-2</c:v>
                      </c:pt>
                      <c:pt idx="158">
                        <c:v>1.7999999999999999E-2</c:v>
                      </c:pt>
                      <c:pt idx="159">
                        <c:v>1.7999999999999999E-2</c:v>
                      </c:pt>
                      <c:pt idx="160">
                        <c:v>1.7999999999999999E-2</c:v>
                      </c:pt>
                      <c:pt idx="161">
                        <c:v>1.7999999999999999E-2</c:v>
                      </c:pt>
                      <c:pt idx="162">
                        <c:v>1.7999999999999999E-2</c:v>
                      </c:pt>
                      <c:pt idx="163">
                        <c:v>1.7999999999999999E-2</c:v>
                      </c:pt>
                      <c:pt idx="164">
                        <c:v>1.7999999999999999E-2</c:v>
                      </c:pt>
                      <c:pt idx="165">
                        <c:v>1.7999999999999999E-2</c:v>
                      </c:pt>
                      <c:pt idx="166">
                        <c:v>1.7999999999999999E-2</c:v>
                      </c:pt>
                      <c:pt idx="167">
                        <c:v>1.7999999999999999E-2</c:v>
                      </c:pt>
                      <c:pt idx="168">
                        <c:v>1.7999999999999999E-2</c:v>
                      </c:pt>
                      <c:pt idx="169">
                        <c:v>1.7999999999999999E-2</c:v>
                      </c:pt>
                      <c:pt idx="170">
                        <c:v>1.7999999999999999E-2</c:v>
                      </c:pt>
                      <c:pt idx="171">
                        <c:v>1.7999999999999999E-2</c:v>
                      </c:pt>
                      <c:pt idx="172">
                        <c:v>1.7999999999999999E-2</c:v>
                      </c:pt>
                      <c:pt idx="173">
                        <c:v>1.7999999999999999E-2</c:v>
                      </c:pt>
                      <c:pt idx="174">
                        <c:v>1.7999999999999999E-2</c:v>
                      </c:pt>
                      <c:pt idx="175">
                        <c:v>1.7999999999999999E-2</c:v>
                      </c:pt>
                      <c:pt idx="176">
                        <c:v>1.7999999999999999E-2</c:v>
                      </c:pt>
                      <c:pt idx="177">
                        <c:v>1.7999999999999999E-2</c:v>
                      </c:pt>
                      <c:pt idx="178">
                        <c:v>1.7999999999999999E-2</c:v>
                      </c:pt>
                      <c:pt idx="179">
                        <c:v>1.7999999999999999E-2</c:v>
                      </c:pt>
                      <c:pt idx="180">
                        <c:v>1.7999999999999999E-2</c:v>
                      </c:pt>
                      <c:pt idx="181">
                        <c:v>1.7999999999999999E-2</c:v>
                      </c:pt>
                      <c:pt idx="182">
                        <c:v>1.7999999999999999E-2</c:v>
                      </c:pt>
                      <c:pt idx="183">
                        <c:v>1.7999999999999999E-2</c:v>
                      </c:pt>
                      <c:pt idx="184">
                        <c:v>1.7999999999999999E-2</c:v>
                      </c:pt>
                      <c:pt idx="185">
                        <c:v>1.7999999999999999E-2</c:v>
                      </c:pt>
                      <c:pt idx="186">
                        <c:v>1.7999999999999999E-2</c:v>
                      </c:pt>
                      <c:pt idx="187">
                        <c:v>1.7999999999999999E-2</c:v>
                      </c:pt>
                      <c:pt idx="188">
                        <c:v>1.7999999999999999E-2</c:v>
                      </c:pt>
                      <c:pt idx="189">
                        <c:v>1.7999999999999999E-2</c:v>
                      </c:pt>
                      <c:pt idx="190">
                        <c:v>1.7999999999999999E-2</c:v>
                      </c:pt>
                      <c:pt idx="191">
                        <c:v>1.7999999999999999E-2</c:v>
                      </c:pt>
                      <c:pt idx="192">
                        <c:v>1.7999999999999999E-2</c:v>
                      </c:pt>
                      <c:pt idx="193">
                        <c:v>1.7999999999999999E-2</c:v>
                      </c:pt>
                      <c:pt idx="194">
                        <c:v>1.7999999999999999E-2</c:v>
                      </c:pt>
                      <c:pt idx="195">
                        <c:v>1.7999999999999999E-2</c:v>
                      </c:pt>
                      <c:pt idx="196">
                        <c:v>1.7999999999999999E-2</c:v>
                      </c:pt>
                      <c:pt idx="197">
                        <c:v>1.7999999999999999E-2</c:v>
                      </c:pt>
                      <c:pt idx="198">
                        <c:v>1.7999999999999999E-2</c:v>
                      </c:pt>
                      <c:pt idx="199">
                        <c:v>1.7999999999999999E-2</c:v>
                      </c:pt>
                      <c:pt idx="200">
                        <c:v>1.7999999999999999E-2</c:v>
                      </c:pt>
                    </c:numCache>
                  </c:numRef>
                </c:val>
                <c:smooth val="0"/>
                <c:extLst>
                  <c:ext xmlns:c16="http://schemas.microsoft.com/office/drawing/2014/chart" uri="{C3380CC4-5D6E-409C-BE32-E72D297353CC}">
                    <c16:uniqueId val="{00000001-FE57-4F4D-A0A4-1B7178CF4D5E}"/>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PSA!$BA$3</c15:sqref>
                        </c15:formulaRef>
                      </c:ext>
                    </c:extLst>
                    <c:strCache>
                      <c:ptCount val="1"/>
                      <c:pt idx="0">
                        <c:v>PCE_IL</c:v>
                      </c:pt>
                    </c:strCache>
                  </c:strRef>
                </c:tx>
                <c:spPr>
                  <a:ln w="28575"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PSA!$AY$4:$AY$204</c15:sqref>
                        </c15:formulaRef>
                      </c:ext>
                    </c:extLst>
                    <c:numCache>
                      <c:formatCode>0</c:formatCode>
                      <c:ptCount val="20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pt idx="91">
                        <c:v>182000</c:v>
                      </c:pt>
                      <c:pt idx="92">
                        <c:v>184000</c:v>
                      </c:pt>
                      <c:pt idx="93">
                        <c:v>186000</c:v>
                      </c:pt>
                      <c:pt idx="94">
                        <c:v>188000</c:v>
                      </c:pt>
                      <c:pt idx="95">
                        <c:v>190000</c:v>
                      </c:pt>
                      <c:pt idx="96">
                        <c:v>192000</c:v>
                      </c:pt>
                      <c:pt idx="97">
                        <c:v>194000</c:v>
                      </c:pt>
                      <c:pt idx="98">
                        <c:v>196000</c:v>
                      </c:pt>
                      <c:pt idx="99">
                        <c:v>198000</c:v>
                      </c:pt>
                      <c:pt idx="100">
                        <c:v>200000</c:v>
                      </c:pt>
                      <c:pt idx="101">
                        <c:v>202000</c:v>
                      </c:pt>
                      <c:pt idx="102">
                        <c:v>204000</c:v>
                      </c:pt>
                      <c:pt idx="103">
                        <c:v>206000</c:v>
                      </c:pt>
                      <c:pt idx="104">
                        <c:v>208000</c:v>
                      </c:pt>
                      <c:pt idx="105">
                        <c:v>210000</c:v>
                      </c:pt>
                      <c:pt idx="106">
                        <c:v>212000</c:v>
                      </c:pt>
                      <c:pt idx="107">
                        <c:v>214000</c:v>
                      </c:pt>
                      <c:pt idx="108">
                        <c:v>216000</c:v>
                      </c:pt>
                      <c:pt idx="109">
                        <c:v>218000</c:v>
                      </c:pt>
                      <c:pt idx="110">
                        <c:v>220000</c:v>
                      </c:pt>
                      <c:pt idx="111">
                        <c:v>222000</c:v>
                      </c:pt>
                      <c:pt idx="112">
                        <c:v>224000</c:v>
                      </c:pt>
                      <c:pt idx="113">
                        <c:v>226000</c:v>
                      </c:pt>
                      <c:pt idx="114">
                        <c:v>228000</c:v>
                      </c:pt>
                      <c:pt idx="115">
                        <c:v>230000</c:v>
                      </c:pt>
                      <c:pt idx="116">
                        <c:v>232000</c:v>
                      </c:pt>
                      <c:pt idx="117">
                        <c:v>234000</c:v>
                      </c:pt>
                      <c:pt idx="118">
                        <c:v>236000</c:v>
                      </c:pt>
                      <c:pt idx="119">
                        <c:v>238000</c:v>
                      </c:pt>
                      <c:pt idx="120">
                        <c:v>240000</c:v>
                      </c:pt>
                      <c:pt idx="121">
                        <c:v>242000</c:v>
                      </c:pt>
                      <c:pt idx="122">
                        <c:v>244000</c:v>
                      </c:pt>
                      <c:pt idx="123">
                        <c:v>246000</c:v>
                      </c:pt>
                      <c:pt idx="124">
                        <c:v>248000</c:v>
                      </c:pt>
                      <c:pt idx="125">
                        <c:v>250000</c:v>
                      </c:pt>
                      <c:pt idx="126">
                        <c:v>252000</c:v>
                      </c:pt>
                      <c:pt idx="127">
                        <c:v>254000</c:v>
                      </c:pt>
                      <c:pt idx="128">
                        <c:v>256000</c:v>
                      </c:pt>
                      <c:pt idx="129">
                        <c:v>258000</c:v>
                      </c:pt>
                      <c:pt idx="130">
                        <c:v>260000</c:v>
                      </c:pt>
                      <c:pt idx="131">
                        <c:v>262000</c:v>
                      </c:pt>
                      <c:pt idx="132">
                        <c:v>264000</c:v>
                      </c:pt>
                      <c:pt idx="133">
                        <c:v>266000</c:v>
                      </c:pt>
                      <c:pt idx="134">
                        <c:v>268000</c:v>
                      </c:pt>
                      <c:pt idx="135">
                        <c:v>270000</c:v>
                      </c:pt>
                      <c:pt idx="136">
                        <c:v>272000</c:v>
                      </c:pt>
                      <c:pt idx="137">
                        <c:v>274000</c:v>
                      </c:pt>
                      <c:pt idx="138">
                        <c:v>276000</c:v>
                      </c:pt>
                      <c:pt idx="139">
                        <c:v>278000</c:v>
                      </c:pt>
                      <c:pt idx="140">
                        <c:v>280000</c:v>
                      </c:pt>
                      <c:pt idx="141">
                        <c:v>282000</c:v>
                      </c:pt>
                      <c:pt idx="142">
                        <c:v>284000</c:v>
                      </c:pt>
                      <c:pt idx="143">
                        <c:v>286000</c:v>
                      </c:pt>
                      <c:pt idx="144">
                        <c:v>288000</c:v>
                      </c:pt>
                      <c:pt idx="145">
                        <c:v>290000</c:v>
                      </c:pt>
                      <c:pt idx="146">
                        <c:v>292000</c:v>
                      </c:pt>
                      <c:pt idx="147">
                        <c:v>294000</c:v>
                      </c:pt>
                      <c:pt idx="148">
                        <c:v>296000</c:v>
                      </c:pt>
                      <c:pt idx="149">
                        <c:v>298000</c:v>
                      </c:pt>
                      <c:pt idx="150">
                        <c:v>300000</c:v>
                      </c:pt>
                      <c:pt idx="151">
                        <c:v>302000</c:v>
                      </c:pt>
                      <c:pt idx="152">
                        <c:v>304000</c:v>
                      </c:pt>
                      <c:pt idx="153">
                        <c:v>306000</c:v>
                      </c:pt>
                      <c:pt idx="154">
                        <c:v>308000</c:v>
                      </c:pt>
                      <c:pt idx="155">
                        <c:v>310000</c:v>
                      </c:pt>
                      <c:pt idx="156">
                        <c:v>312000</c:v>
                      </c:pt>
                      <c:pt idx="157">
                        <c:v>314000</c:v>
                      </c:pt>
                      <c:pt idx="158">
                        <c:v>316000</c:v>
                      </c:pt>
                      <c:pt idx="159">
                        <c:v>318000</c:v>
                      </c:pt>
                      <c:pt idx="160">
                        <c:v>320000</c:v>
                      </c:pt>
                      <c:pt idx="161">
                        <c:v>322000</c:v>
                      </c:pt>
                      <c:pt idx="162">
                        <c:v>324000</c:v>
                      </c:pt>
                      <c:pt idx="163">
                        <c:v>326000</c:v>
                      </c:pt>
                      <c:pt idx="164">
                        <c:v>328000</c:v>
                      </c:pt>
                      <c:pt idx="165">
                        <c:v>330000</c:v>
                      </c:pt>
                      <c:pt idx="166">
                        <c:v>332000</c:v>
                      </c:pt>
                      <c:pt idx="167">
                        <c:v>334000</c:v>
                      </c:pt>
                      <c:pt idx="168">
                        <c:v>336000</c:v>
                      </c:pt>
                      <c:pt idx="169">
                        <c:v>338000</c:v>
                      </c:pt>
                      <c:pt idx="170">
                        <c:v>340000</c:v>
                      </c:pt>
                      <c:pt idx="171">
                        <c:v>342000</c:v>
                      </c:pt>
                      <c:pt idx="172">
                        <c:v>344000</c:v>
                      </c:pt>
                      <c:pt idx="173">
                        <c:v>346000</c:v>
                      </c:pt>
                      <c:pt idx="174">
                        <c:v>348000</c:v>
                      </c:pt>
                      <c:pt idx="175">
                        <c:v>350000</c:v>
                      </c:pt>
                      <c:pt idx="176">
                        <c:v>352000</c:v>
                      </c:pt>
                      <c:pt idx="177">
                        <c:v>354000</c:v>
                      </c:pt>
                      <c:pt idx="178">
                        <c:v>356000</c:v>
                      </c:pt>
                      <c:pt idx="179">
                        <c:v>358000</c:v>
                      </c:pt>
                      <c:pt idx="180">
                        <c:v>360000</c:v>
                      </c:pt>
                      <c:pt idx="181">
                        <c:v>362000</c:v>
                      </c:pt>
                      <c:pt idx="182">
                        <c:v>364000</c:v>
                      </c:pt>
                      <c:pt idx="183">
                        <c:v>366000</c:v>
                      </c:pt>
                      <c:pt idx="184">
                        <c:v>368000</c:v>
                      </c:pt>
                      <c:pt idx="185">
                        <c:v>370000</c:v>
                      </c:pt>
                      <c:pt idx="186">
                        <c:v>372000</c:v>
                      </c:pt>
                      <c:pt idx="187">
                        <c:v>374000</c:v>
                      </c:pt>
                      <c:pt idx="188">
                        <c:v>376000</c:v>
                      </c:pt>
                      <c:pt idx="189">
                        <c:v>378000</c:v>
                      </c:pt>
                      <c:pt idx="190">
                        <c:v>380000</c:v>
                      </c:pt>
                      <c:pt idx="191">
                        <c:v>382000</c:v>
                      </c:pt>
                      <c:pt idx="192">
                        <c:v>384000</c:v>
                      </c:pt>
                      <c:pt idx="193">
                        <c:v>386000</c:v>
                      </c:pt>
                      <c:pt idx="194">
                        <c:v>388000</c:v>
                      </c:pt>
                      <c:pt idx="195">
                        <c:v>390000</c:v>
                      </c:pt>
                      <c:pt idx="196">
                        <c:v>392000</c:v>
                      </c:pt>
                      <c:pt idx="197">
                        <c:v>394000</c:v>
                      </c:pt>
                      <c:pt idx="198">
                        <c:v>396000</c:v>
                      </c:pt>
                      <c:pt idx="199">
                        <c:v>398000</c:v>
                      </c:pt>
                      <c:pt idx="200">
                        <c:v>400000</c:v>
                      </c:pt>
                    </c:numCache>
                  </c:numRef>
                </c:cat>
                <c:val>
                  <c:numRef>
                    <c:extLst xmlns:c15="http://schemas.microsoft.com/office/drawing/2012/chart">
                      <c:ext xmlns:c15="http://schemas.microsoft.com/office/drawing/2012/chart" uri="{02D57815-91ED-43cb-92C2-25804820EDAC}">
                        <c15:formulaRef>
                          <c15:sqref>PSA!$BA$4:$BA$204</c15:sqref>
                        </c15:formulaRef>
                      </c:ext>
                    </c:extLst>
                    <c:numCache>
                      <c:formatCode>General</c:formatCode>
                      <c:ptCount val="201"/>
                      <c:pt idx="0">
                        <c:v>0.34399999999999997</c:v>
                      </c:pt>
                      <c:pt idx="1">
                        <c:v>0.311</c:v>
                      </c:pt>
                      <c:pt idx="2">
                        <c:v>0.28999999999999998</c:v>
                      </c:pt>
                      <c:pt idx="3">
                        <c:v>0.28000000000000003</c:v>
                      </c:pt>
                      <c:pt idx="4">
                        <c:v>0.27100000000000002</c:v>
                      </c:pt>
                      <c:pt idx="5">
                        <c:v>0.26300000000000001</c:v>
                      </c:pt>
                      <c:pt idx="6">
                        <c:v>0.25600000000000001</c:v>
                      </c:pt>
                      <c:pt idx="7">
                        <c:v>0.251</c:v>
                      </c:pt>
                      <c:pt idx="8">
                        <c:v>0.251</c:v>
                      </c:pt>
                      <c:pt idx="9">
                        <c:v>0.251</c:v>
                      </c:pt>
                      <c:pt idx="10">
                        <c:v>0.249</c:v>
                      </c:pt>
                      <c:pt idx="11">
                        <c:v>0.248</c:v>
                      </c:pt>
                      <c:pt idx="12">
                        <c:v>0.246</c:v>
                      </c:pt>
                      <c:pt idx="13">
                        <c:v>0.24199999999999999</c:v>
                      </c:pt>
                      <c:pt idx="14">
                        <c:v>0.24</c:v>
                      </c:pt>
                      <c:pt idx="15">
                        <c:v>0.23799999999999999</c:v>
                      </c:pt>
                      <c:pt idx="16">
                        <c:v>0.23599999999999999</c:v>
                      </c:pt>
                      <c:pt idx="17">
                        <c:v>0.23400000000000001</c:v>
                      </c:pt>
                      <c:pt idx="18">
                        <c:v>0.23400000000000001</c:v>
                      </c:pt>
                      <c:pt idx="19">
                        <c:v>0.23400000000000001</c:v>
                      </c:pt>
                      <c:pt idx="20">
                        <c:v>0.23300000000000001</c:v>
                      </c:pt>
                      <c:pt idx="21">
                        <c:v>0.23200000000000001</c:v>
                      </c:pt>
                      <c:pt idx="22">
                        <c:v>0.23100000000000001</c:v>
                      </c:pt>
                      <c:pt idx="23">
                        <c:v>0.23100000000000001</c:v>
                      </c:pt>
                      <c:pt idx="24">
                        <c:v>0.23</c:v>
                      </c:pt>
                      <c:pt idx="25">
                        <c:v>0.22900000000000001</c:v>
                      </c:pt>
                      <c:pt idx="26">
                        <c:v>0.22800000000000001</c:v>
                      </c:pt>
                      <c:pt idx="27">
                        <c:v>0.22800000000000001</c:v>
                      </c:pt>
                      <c:pt idx="28">
                        <c:v>0.22800000000000001</c:v>
                      </c:pt>
                      <c:pt idx="29">
                        <c:v>0.22800000000000001</c:v>
                      </c:pt>
                      <c:pt idx="30">
                        <c:v>0.22700000000000001</c:v>
                      </c:pt>
                      <c:pt idx="31">
                        <c:v>0.22600000000000001</c:v>
                      </c:pt>
                      <c:pt idx="32">
                        <c:v>0.22600000000000001</c:v>
                      </c:pt>
                      <c:pt idx="33">
                        <c:v>0.22500000000000001</c:v>
                      </c:pt>
                      <c:pt idx="34">
                        <c:v>0.22500000000000001</c:v>
                      </c:pt>
                      <c:pt idx="35">
                        <c:v>0.22500000000000001</c:v>
                      </c:pt>
                      <c:pt idx="36">
                        <c:v>0.22500000000000001</c:v>
                      </c:pt>
                      <c:pt idx="37">
                        <c:v>0.22500000000000001</c:v>
                      </c:pt>
                      <c:pt idx="38">
                        <c:v>0.22500000000000001</c:v>
                      </c:pt>
                      <c:pt idx="39">
                        <c:v>0.22500000000000001</c:v>
                      </c:pt>
                      <c:pt idx="40">
                        <c:v>0.22500000000000001</c:v>
                      </c:pt>
                      <c:pt idx="41">
                        <c:v>0.22500000000000001</c:v>
                      </c:pt>
                      <c:pt idx="42">
                        <c:v>0.22500000000000001</c:v>
                      </c:pt>
                      <c:pt idx="43">
                        <c:v>0.22500000000000001</c:v>
                      </c:pt>
                      <c:pt idx="44">
                        <c:v>0.22500000000000001</c:v>
                      </c:pt>
                      <c:pt idx="45">
                        <c:v>0.22500000000000001</c:v>
                      </c:pt>
                      <c:pt idx="46">
                        <c:v>0.22500000000000001</c:v>
                      </c:pt>
                      <c:pt idx="47">
                        <c:v>0.22500000000000001</c:v>
                      </c:pt>
                      <c:pt idx="48">
                        <c:v>0.22500000000000001</c:v>
                      </c:pt>
                      <c:pt idx="49">
                        <c:v>0.224</c:v>
                      </c:pt>
                      <c:pt idx="50">
                        <c:v>0.223</c:v>
                      </c:pt>
                      <c:pt idx="51">
                        <c:v>0.223</c:v>
                      </c:pt>
                      <c:pt idx="52">
                        <c:v>0.223</c:v>
                      </c:pt>
                      <c:pt idx="53">
                        <c:v>0.223</c:v>
                      </c:pt>
                      <c:pt idx="54">
                        <c:v>0.223</c:v>
                      </c:pt>
                      <c:pt idx="55">
                        <c:v>0.223</c:v>
                      </c:pt>
                      <c:pt idx="56">
                        <c:v>0.223</c:v>
                      </c:pt>
                      <c:pt idx="57">
                        <c:v>0.223</c:v>
                      </c:pt>
                      <c:pt idx="58">
                        <c:v>0.222</c:v>
                      </c:pt>
                      <c:pt idx="59">
                        <c:v>0.222</c:v>
                      </c:pt>
                      <c:pt idx="60">
                        <c:v>0.222</c:v>
                      </c:pt>
                      <c:pt idx="61">
                        <c:v>0.222</c:v>
                      </c:pt>
                      <c:pt idx="62">
                        <c:v>0.222</c:v>
                      </c:pt>
                      <c:pt idx="63">
                        <c:v>0.222</c:v>
                      </c:pt>
                      <c:pt idx="64">
                        <c:v>0.222</c:v>
                      </c:pt>
                      <c:pt idx="65">
                        <c:v>0.222</c:v>
                      </c:pt>
                      <c:pt idx="66">
                        <c:v>0.222</c:v>
                      </c:pt>
                      <c:pt idx="67">
                        <c:v>0.222</c:v>
                      </c:pt>
                      <c:pt idx="68">
                        <c:v>0.222</c:v>
                      </c:pt>
                      <c:pt idx="69">
                        <c:v>0.222</c:v>
                      </c:pt>
                      <c:pt idx="70">
                        <c:v>0.222</c:v>
                      </c:pt>
                      <c:pt idx="71">
                        <c:v>0.222</c:v>
                      </c:pt>
                      <c:pt idx="72">
                        <c:v>0.222</c:v>
                      </c:pt>
                      <c:pt idx="73">
                        <c:v>0.222</c:v>
                      </c:pt>
                      <c:pt idx="74">
                        <c:v>0.222</c:v>
                      </c:pt>
                      <c:pt idx="75">
                        <c:v>0.222</c:v>
                      </c:pt>
                      <c:pt idx="76">
                        <c:v>0.222</c:v>
                      </c:pt>
                      <c:pt idx="77">
                        <c:v>0.222</c:v>
                      </c:pt>
                      <c:pt idx="78">
                        <c:v>0.222</c:v>
                      </c:pt>
                      <c:pt idx="79">
                        <c:v>0.222</c:v>
                      </c:pt>
                      <c:pt idx="80">
                        <c:v>0.222</c:v>
                      </c:pt>
                      <c:pt idx="81">
                        <c:v>0.222</c:v>
                      </c:pt>
                      <c:pt idx="82">
                        <c:v>0.222</c:v>
                      </c:pt>
                      <c:pt idx="83">
                        <c:v>0.221</c:v>
                      </c:pt>
                      <c:pt idx="84">
                        <c:v>0.221</c:v>
                      </c:pt>
                      <c:pt idx="85">
                        <c:v>0.221</c:v>
                      </c:pt>
                      <c:pt idx="86">
                        <c:v>0.221</c:v>
                      </c:pt>
                      <c:pt idx="87">
                        <c:v>0.22</c:v>
                      </c:pt>
                      <c:pt idx="88">
                        <c:v>0.22</c:v>
                      </c:pt>
                      <c:pt idx="89">
                        <c:v>0.22</c:v>
                      </c:pt>
                      <c:pt idx="90">
                        <c:v>0.22</c:v>
                      </c:pt>
                      <c:pt idx="91">
                        <c:v>0.219</c:v>
                      </c:pt>
                      <c:pt idx="92">
                        <c:v>0.219</c:v>
                      </c:pt>
                      <c:pt idx="93">
                        <c:v>0.219</c:v>
                      </c:pt>
                      <c:pt idx="94">
                        <c:v>0.219</c:v>
                      </c:pt>
                      <c:pt idx="95">
                        <c:v>0.219</c:v>
                      </c:pt>
                      <c:pt idx="96">
                        <c:v>0.219</c:v>
                      </c:pt>
                      <c:pt idx="97">
                        <c:v>0.219</c:v>
                      </c:pt>
                      <c:pt idx="98">
                        <c:v>0.219</c:v>
                      </c:pt>
                      <c:pt idx="99">
                        <c:v>0.219</c:v>
                      </c:pt>
                      <c:pt idx="100">
                        <c:v>0.219</c:v>
                      </c:pt>
                      <c:pt idx="101">
                        <c:v>0.219</c:v>
                      </c:pt>
                      <c:pt idx="102">
                        <c:v>0.219</c:v>
                      </c:pt>
                      <c:pt idx="103">
                        <c:v>0.219</c:v>
                      </c:pt>
                      <c:pt idx="104">
                        <c:v>0.219</c:v>
                      </c:pt>
                      <c:pt idx="105">
                        <c:v>0.219</c:v>
                      </c:pt>
                      <c:pt idx="106">
                        <c:v>0.218</c:v>
                      </c:pt>
                      <c:pt idx="107">
                        <c:v>0.218</c:v>
                      </c:pt>
                      <c:pt idx="108">
                        <c:v>0.218</c:v>
                      </c:pt>
                      <c:pt idx="109">
                        <c:v>0.218</c:v>
                      </c:pt>
                      <c:pt idx="110">
                        <c:v>0.218</c:v>
                      </c:pt>
                      <c:pt idx="111">
                        <c:v>0.218</c:v>
                      </c:pt>
                      <c:pt idx="112">
                        <c:v>0.218</c:v>
                      </c:pt>
                      <c:pt idx="113">
                        <c:v>0.218</c:v>
                      </c:pt>
                      <c:pt idx="114">
                        <c:v>0.218</c:v>
                      </c:pt>
                      <c:pt idx="115">
                        <c:v>0.218</c:v>
                      </c:pt>
                      <c:pt idx="116">
                        <c:v>0.218</c:v>
                      </c:pt>
                      <c:pt idx="117">
                        <c:v>0.218</c:v>
                      </c:pt>
                      <c:pt idx="118">
                        <c:v>0.218</c:v>
                      </c:pt>
                      <c:pt idx="119">
                        <c:v>0.218</c:v>
                      </c:pt>
                      <c:pt idx="120">
                        <c:v>0.218</c:v>
                      </c:pt>
                      <c:pt idx="121">
                        <c:v>0.218</c:v>
                      </c:pt>
                      <c:pt idx="122">
                        <c:v>0.218</c:v>
                      </c:pt>
                      <c:pt idx="123">
                        <c:v>0.218</c:v>
                      </c:pt>
                      <c:pt idx="124">
                        <c:v>0.218</c:v>
                      </c:pt>
                      <c:pt idx="125">
                        <c:v>0.218</c:v>
                      </c:pt>
                      <c:pt idx="126">
                        <c:v>0.218</c:v>
                      </c:pt>
                      <c:pt idx="127">
                        <c:v>0.218</c:v>
                      </c:pt>
                      <c:pt idx="128">
                        <c:v>0.218</c:v>
                      </c:pt>
                      <c:pt idx="129">
                        <c:v>0.218</c:v>
                      </c:pt>
                      <c:pt idx="130">
                        <c:v>0.218</c:v>
                      </c:pt>
                      <c:pt idx="131">
                        <c:v>0.218</c:v>
                      </c:pt>
                      <c:pt idx="132">
                        <c:v>0.218</c:v>
                      </c:pt>
                      <c:pt idx="133">
                        <c:v>0.218</c:v>
                      </c:pt>
                      <c:pt idx="134">
                        <c:v>0.218</c:v>
                      </c:pt>
                      <c:pt idx="135">
                        <c:v>0.218</c:v>
                      </c:pt>
                      <c:pt idx="136">
                        <c:v>0.218</c:v>
                      </c:pt>
                      <c:pt idx="137">
                        <c:v>0.218</c:v>
                      </c:pt>
                      <c:pt idx="138">
                        <c:v>0.218</c:v>
                      </c:pt>
                      <c:pt idx="139">
                        <c:v>0.218</c:v>
                      </c:pt>
                      <c:pt idx="140">
                        <c:v>0.218</c:v>
                      </c:pt>
                      <c:pt idx="141">
                        <c:v>0.218</c:v>
                      </c:pt>
                      <c:pt idx="142">
                        <c:v>0.218</c:v>
                      </c:pt>
                      <c:pt idx="143">
                        <c:v>0.218</c:v>
                      </c:pt>
                      <c:pt idx="144">
                        <c:v>0.218</c:v>
                      </c:pt>
                      <c:pt idx="145">
                        <c:v>0.218</c:v>
                      </c:pt>
                      <c:pt idx="146">
                        <c:v>0.218</c:v>
                      </c:pt>
                      <c:pt idx="147">
                        <c:v>0.218</c:v>
                      </c:pt>
                      <c:pt idx="148">
                        <c:v>0.218</c:v>
                      </c:pt>
                      <c:pt idx="149">
                        <c:v>0.218</c:v>
                      </c:pt>
                      <c:pt idx="150">
                        <c:v>0.218</c:v>
                      </c:pt>
                      <c:pt idx="151">
                        <c:v>0.218</c:v>
                      </c:pt>
                      <c:pt idx="152">
                        <c:v>0.218</c:v>
                      </c:pt>
                      <c:pt idx="153">
                        <c:v>0.218</c:v>
                      </c:pt>
                      <c:pt idx="154">
                        <c:v>0.218</c:v>
                      </c:pt>
                      <c:pt idx="155">
                        <c:v>0.218</c:v>
                      </c:pt>
                      <c:pt idx="156">
                        <c:v>0.218</c:v>
                      </c:pt>
                      <c:pt idx="157">
                        <c:v>0.218</c:v>
                      </c:pt>
                      <c:pt idx="158">
                        <c:v>0.218</c:v>
                      </c:pt>
                      <c:pt idx="159">
                        <c:v>0.218</c:v>
                      </c:pt>
                      <c:pt idx="160">
                        <c:v>0.218</c:v>
                      </c:pt>
                      <c:pt idx="161">
                        <c:v>0.218</c:v>
                      </c:pt>
                      <c:pt idx="162">
                        <c:v>0.218</c:v>
                      </c:pt>
                      <c:pt idx="163">
                        <c:v>0.218</c:v>
                      </c:pt>
                      <c:pt idx="164">
                        <c:v>0.218</c:v>
                      </c:pt>
                      <c:pt idx="165">
                        <c:v>0.218</c:v>
                      </c:pt>
                      <c:pt idx="166">
                        <c:v>0.218</c:v>
                      </c:pt>
                      <c:pt idx="167">
                        <c:v>0.218</c:v>
                      </c:pt>
                      <c:pt idx="168">
                        <c:v>0.218</c:v>
                      </c:pt>
                      <c:pt idx="169">
                        <c:v>0.218</c:v>
                      </c:pt>
                      <c:pt idx="170">
                        <c:v>0.218</c:v>
                      </c:pt>
                      <c:pt idx="171">
                        <c:v>0.218</c:v>
                      </c:pt>
                      <c:pt idx="172">
                        <c:v>0.218</c:v>
                      </c:pt>
                      <c:pt idx="173">
                        <c:v>0.218</c:v>
                      </c:pt>
                      <c:pt idx="174">
                        <c:v>0.218</c:v>
                      </c:pt>
                      <c:pt idx="175">
                        <c:v>0.218</c:v>
                      </c:pt>
                      <c:pt idx="176">
                        <c:v>0.218</c:v>
                      </c:pt>
                      <c:pt idx="177">
                        <c:v>0.217</c:v>
                      </c:pt>
                      <c:pt idx="178">
                        <c:v>0.217</c:v>
                      </c:pt>
                      <c:pt idx="179">
                        <c:v>0.217</c:v>
                      </c:pt>
                      <c:pt idx="180">
                        <c:v>0.217</c:v>
                      </c:pt>
                      <c:pt idx="181">
                        <c:v>0.217</c:v>
                      </c:pt>
                      <c:pt idx="182">
                        <c:v>0.217</c:v>
                      </c:pt>
                      <c:pt idx="183">
                        <c:v>0.217</c:v>
                      </c:pt>
                      <c:pt idx="184">
                        <c:v>0.217</c:v>
                      </c:pt>
                      <c:pt idx="185">
                        <c:v>0.217</c:v>
                      </c:pt>
                      <c:pt idx="186">
                        <c:v>0.217</c:v>
                      </c:pt>
                      <c:pt idx="187">
                        <c:v>0.217</c:v>
                      </c:pt>
                      <c:pt idx="188">
                        <c:v>0.217</c:v>
                      </c:pt>
                      <c:pt idx="189">
                        <c:v>0.217</c:v>
                      </c:pt>
                      <c:pt idx="190">
                        <c:v>0.217</c:v>
                      </c:pt>
                      <c:pt idx="191">
                        <c:v>0.217</c:v>
                      </c:pt>
                      <c:pt idx="192">
                        <c:v>0.217</c:v>
                      </c:pt>
                      <c:pt idx="193">
                        <c:v>0.217</c:v>
                      </c:pt>
                      <c:pt idx="194">
                        <c:v>0.217</c:v>
                      </c:pt>
                      <c:pt idx="195">
                        <c:v>0.217</c:v>
                      </c:pt>
                      <c:pt idx="196">
                        <c:v>0.217</c:v>
                      </c:pt>
                      <c:pt idx="197">
                        <c:v>0.217</c:v>
                      </c:pt>
                      <c:pt idx="198">
                        <c:v>0.217</c:v>
                      </c:pt>
                      <c:pt idx="199">
                        <c:v>0.217</c:v>
                      </c:pt>
                      <c:pt idx="200">
                        <c:v>0.217</c:v>
                      </c:pt>
                    </c:numCache>
                  </c:numRef>
                </c:val>
                <c:smooth val="0"/>
                <c:extLst xmlns:c15="http://schemas.microsoft.com/office/drawing/2012/chart">
                  <c:ext xmlns:c16="http://schemas.microsoft.com/office/drawing/2014/chart" uri="{C3380CC4-5D6E-409C-BE32-E72D297353CC}">
                    <c16:uniqueId val="{00000002-FE57-4F4D-A0A4-1B7178CF4D5E}"/>
                  </c:ext>
                </c:extLst>
              </c15:ser>
            </c15:filteredLineSeries>
          </c:ext>
        </c:extLst>
      </c:lineChart>
      <c:catAx>
        <c:axId val="17225582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Willingness</a:t>
                </a:r>
                <a:r>
                  <a:rPr lang="en-US" baseline="0"/>
                  <a:t> to Pay per DALY averted (USD)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61183"/>
        <c:crosses val="autoZero"/>
        <c:auto val="1"/>
        <c:lblAlgn val="ctr"/>
        <c:lblOffset val="100"/>
        <c:noMultiLvlLbl val="0"/>
      </c:catAx>
      <c:valAx>
        <c:axId val="172256118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Cost-Effectiveness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5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ICER Scatter</a:t>
            </a:r>
            <a:r>
              <a:rPr lang="en-US" b="1" baseline="0"/>
              <a:t> Plot for EMPHA</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6"/>
              </a:solidFill>
              <a:ln w="9525">
                <a:solidFill>
                  <a:schemeClr val="accent6"/>
                </a:solidFill>
              </a:ln>
              <a:effectLst/>
            </c:spPr>
          </c:marker>
          <c:xVal>
            <c:numRef>
              <c:f>PSA!$U$4:$U$5003</c:f>
              <c:numCache>
                <c:formatCode>General</c:formatCode>
                <c:ptCount val="5000"/>
              </c:numCache>
            </c:numRef>
          </c:xVal>
          <c:yVal>
            <c:numRef>
              <c:f>PSA!$T$4:$T$5003</c:f>
              <c:numCache>
                <c:formatCode>General</c:formatCode>
                <c:ptCount val="5000"/>
              </c:numCache>
            </c:numRef>
          </c:yVal>
          <c:smooth val="0"/>
          <c:extLst>
            <c:ext xmlns:c16="http://schemas.microsoft.com/office/drawing/2014/chart" uri="{C3380CC4-5D6E-409C-BE32-E72D297353CC}">
              <c16:uniqueId val="{00000000-C86D-43A7-BB90-5C0B23CC2997}"/>
            </c:ext>
          </c:extLst>
        </c:ser>
        <c:dLbls>
          <c:showLegendKey val="0"/>
          <c:showVal val="0"/>
          <c:showCatName val="0"/>
          <c:showSerName val="0"/>
          <c:showPercent val="0"/>
          <c:showBubbleSize val="0"/>
        </c:dLbls>
        <c:axId val="1968396527"/>
        <c:axId val="1820033423"/>
      </c:scatterChart>
      <c:valAx>
        <c:axId val="19683965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a:t>
                </a:r>
                <a:r>
                  <a:rPr lang="en-US" b="1" baseline="0"/>
                  <a:t> DALYs averted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20033423"/>
        <c:crosses val="autoZero"/>
        <c:crossBetween val="midCat"/>
      </c:valAx>
      <c:valAx>
        <c:axId val="1820033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Cost (USD)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683965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ICER Scatter Plot for ILT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2"/>
              </a:solidFill>
              <a:ln w="9525">
                <a:solidFill>
                  <a:schemeClr val="accent2"/>
                </a:solidFill>
              </a:ln>
              <a:effectLst/>
            </c:spPr>
          </c:marker>
          <c:xVal>
            <c:numRef>
              <c:f>PSA!$X$4:$X$5003</c:f>
              <c:numCache>
                <c:formatCode>General</c:formatCode>
                <c:ptCount val="5000"/>
              </c:numCache>
            </c:numRef>
          </c:xVal>
          <c:yVal>
            <c:numRef>
              <c:f>PSA!$W$4:$W$5003</c:f>
              <c:numCache>
                <c:formatCode>General</c:formatCode>
                <c:ptCount val="5000"/>
              </c:numCache>
            </c:numRef>
          </c:yVal>
          <c:smooth val="0"/>
          <c:extLst>
            <c:ext xmlns:c16="http://schemas.microsoft.com/office/drawing/2014/chart" uri="{C3380CC4-5D6E-409C-BE32-E72D297353CC}">
              <c16:uniqueId val="{00000000-9C18-4261-B809-46302FCBC769}"/>
            </c:ext>
          </c:extLst>
        </c:ser>
        <c:dLbls>
          <c:showLegendKey val="0"/>
          <c:showVal val="0"/>
          <c:showCatName val="0"/>
          <c:showSerName val="0"/>
          <c:showPercent val="0"/>
          <c:showBubbleSize val="0"/>
        </c:dLbls>
        <c:axId val="2089312575"/>
        <c:axId val="2089315487"/>
      </c:scatterChart>
      <c:valAx>
        <c:axId val="20893125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DALYs averted</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89315487"/>
        <c:crosses val="autoZero"/>
        <c:crossBetween val="midCat"/>
      </c:valAx>
      <c:valAx>
        <c:axId val="20893154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Cost (USD)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89312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ICER Scatter Plot for SQ+Vac+Test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PSA!$AA$4:$AA$5003</c:f>
              <c:numCache>
                <c:formatCode>General</c:formatCode>
                <c:ptCount val="5000"/>
              </c:numCache>
            </c:numRef>
          </c:xVal>
          <c:yVal>
            <c:numRef>
              <c:f>PSA!$Z$4:$Z$5003</c:f>
              <c:numCache>
                <c:formatCode>General</c:formatCode>
                <c:ptCount val="5000"/>
              </c:numCache>
            </c:numRef>
          </c:yVal>
          <c:smooth val="0"/>
          <c:extLst>
            <c:ext xmlns:c16="http://schemas.microsoft.com/office/drawing/2014/chart" uri="{C3380CC4-5D6E-409C-BE32-E72D297353CC}">
              <c16:uniqueId val="{00000000-CE5A-425E-B5A6-4A390BE07ACF}"/>
            </c:ext>
          </c:extLst>
        </c:ser>
        <c:dLbls>
          <c:showLegendKey val="0"/>
          <c:showVal val="0"/>
          <c:showCatName val="0"/>
          <c:showSerName val="0"/>
          <c:showPercent val="0"/>
          <c:showBubbleSize val="0"/>
        </c:dLbls>
        <c:axId val="623312959"/>
        <c:axId val="623312127"/>
      </c:scatterChart>
      <c:valAx>
        <c:axId val="6233129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a:t>
                </a:r>
                <a:r>
                  <a:rPr lang="en-US" b="1" baseline="0"/>
                  <a:t> DALYs averted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23312127"/>
        <c:crosses val="autoZero"/>
        <c:crossBetween val="midCat"/>
      </c:valAx>
      <c:valAx>
        <c:axId val="6233121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Costs</a:t>
                </a:r>
                <a:r>
                  <a:rPr lang="en-US" b="1" baseline="0"/>
                  <a:t> (USD)</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23312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ICER Scatter Plot for SQ+Vac+No</a:t>
            </a:r>
            <a:r>
              <a:rPr lang="en-US" b="1" baseline="0"/>
              <a:t> Test</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4"/>
              </a:solidFill>
              <a:ln w="9525">
                <a:solidFill>
                  <a:schemeClr val="accent4"/>
                </a:solidFill>
              </a:ln>
              <a:effectLst/>
            </c:spPr>
          </c:marker>
          <c:xVal>
            <c:numRef>
              <c:f>PSA!$AD$4:$AD$5003</c:f>
              <c:numCache>
                <c:formatCode>General</c:formatCode>
                <c:ptCount val="5000"/>
              </c:numCache>
            </c:numRef>
          </c:xVal>
          <c:yVal>
            <c:numRef>
              <c:f>PSA!$AC$4:$AC$5003</c:f>
              <c:numCache>
                <c:formatCode>General</c:formatCode>
                <c:ptCount val="5000"/>
              </c:numCache>
            </c:numRef>
          </c:yVal>
          <c:smooth val="0"/>
          <c:extLst>
            <c:ext xmlns:c16="http://schemas.microsoft.com/office/drawing/2014/chart" uri="{C3380CC4-5D6E-409C-BE32-E72D297353CC}">
              <c16:uniqueId val="{00000000-34FD-46F4-9CBD-D57012639846}"/>
            </c:ext>
          </c:extLst>
        </c:ser>
        <c:dLbls>
          <c:showLegendKey val="0"/>
          <c:showVal val="0"/>
          <c:showCatName val="0"/>
          <c:showSerName val="0"/>
          <c:showPercent val="0"/>
          <c:showBubbleSize val="0"/>
        </c:dLbls>
        <c:axId val="818248575"/>
        <c:axId val="818236511"/>
      </c:scatterChart>
      <c:valAx>
        <c:axId val="8182485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a:t>
                </a:r>
                <a:r>
                  <a:rPr lang="en-US" b="1" baseline="0"/>
                  <a:t> DALYs averted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8236511"/>
        <c:crosses val="autoZero"/>
        <c:crossBetween val="midCat"/>
      </c:valAx>
      <c:valAx>
        <c:axId val="818236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Costs (USD)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8248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1"/>
          <c:order val="1"/>
          <c:tx>
            <c:strRef>
              <c:f>'One-way sensitivity analysis'!$M$2</c:f>
              <c:strCache>
                <c:ptCount val="1"/>
                <c:pt idx="0">
                  <c:v>Lower value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'One-way sensitivity analysis'!$K$4:$K$24</c:f>
              <c:strCache>
                <c:ptCount val="21"/>
                <c:pt idx="0">
                  <c:v>Vaccine cost/dose</c:v>
                </c:pt>
                <c:pt idx="1">
                  <c:v>Serological screening cost/person</c:v>
                </c:pt>
                <c:pt idx="2">
                  <c:v>Healthcare cost hospitalisation (Public)</c:v>
                </c:pt>
                <c:pt idx="3">
                  <c:v>Payer cost DF ambulatory (Public)</c:v>
                </c:pt>
                <c:pt idx="4">
                  <c:v>Payer cost DHF ambulatory/hospitalisation (Public)</c:v>
                </c:pt>
                <c:pt idx="5">
                  <c:v>Payer cost DF ambulatory (Private)</c:v>
                </c:pt>
                <c:pt idx="6">
                  <c:v>Payer cost DHF ambulatory/hospitalisation (Private)</c:v>
                </c:pt>
                <c:pt idx="7">
                  <c:v>Direct cost of fatality (Public)</c:v>
                </c:pt>
                <c:pt idx="8">
                  <c:v>Direct cost of fatality (Private)</c:v>
                </c:pt>
                <c:pt idx="9">
                  <c:v>Indirect cost of fatality</c:v>
                </c:pt>
                <c:pt idx="10">
                  <c:v>Disability weight for DF</c:v>
                </c:pt>
                <c:pt idx="11">
                  <c:v>Disability weight for DHF</c:v>
                </c:pt>
                <c:pt idx="12">
                  <c:v>Duration of DF ambulatory</c:v>
                </c:pt>
                <c:pt idx="13">
                  <c:v>Duration of DHF ambulatory/hospitalisation</c:v>
                </c:pt>
                <c:pt idx="14">
                  <c:v>Duration of DF (unreported)</c:v>
                </c:pt>
                <c:pt idx="15">
                  <c:v>Seropositivity</c:v>
                </c:pt>
                <c:pt idx="16">
                  <c:v>Vaccine efficiency for seropositive </c:v>
                </c:pt>
                <c:pt idx="17">
                  <c:v>Vaccine efficacy for seronegative during transient immunity </c:v>
                </c:pt>
                <c:pt idx="18">
                  <c:v>Vaccine efficacy for seronegative post transient immunity </c:v>
                </c:pt>
                <c:pt idx="19">
                  <c:v>Serological test specificity (IgG ELISA)</c:v>
                </c:pt>
                <c:pt idx="20">
                  <c:v>Serological test sensitivity (IgG ELISA)</c:v>
                </c:pt>
              </c:strCache>
            </c:strRef>
          </c:cat>
          <c:val>
            <c:numRef>
              <c:f>'One-way sensitivity analysis'!$M$4:$M$24</c:f>
              <c:numCache>
                <c:formatCode>0</c:formatCode>
                <c:ptCount val="21"/>
                <c:pt idx="0">
                  <c:v>189347.79471073268</c:v>
                </c:pt>
                <c:pt idx="1">
                  <c:v>231285.69150449146</c:v>
                </c:pt>
                <c:pt idx="2">
                  <c:v>410815.73558091739</c:v>
                </c:pt>
                <c:pt idx="3">
                  <c:v>426119.36377641052</c:v>
                </c:pt>
                <c:pt idx="4">
                  <c:v>500927.22095561953</c:v>
                </c:pt>
                <c:pt idx="5">
                  <c:v>220149.08585568747</c:v>
                </c:pt>
                <c:pt idx="6">
                  <c:v>231443.9335625268</c:v>
                </c:pt>
                <c:pt idx="7">
                  <c:v>174258.53802420702</c:v>
                </c:pt>
                <c:pt idx="8">
                  <c:v>2322560.6941305553</c:v>
                </c:pt>
                <c:pt idx="9">
                  <c:v>353487.59193178226</c:v>
                </c:pt>
                <c:pt idx="10">
                  <c:v>311232.96845977643</c:v>
                </c:pt>
                <c:pt idx="11">
                  <c:v>549891.05812925135</c:v>
                </c:pt>
                <c:pt idx="12">
                  <c:v>316167.73172786779</c:v>
                </c:pt>
                <c:pt idx="13">
                  <c:v>18870370.270547058</c:v>
                </c:pt>
                <c:pt idx="14">
                  <c:v>290307.22909758188</c:v>
                </c:pt>
                <c:pt idx="15">
                  <c:v>302126.25651729543</c:v>
                </c:pt>
                <c:pt idx="16">
                  <c:v>337382.73628219921</c:v>
                </c:pt>
                <c:pt idx="17">
                  <c:v>889384.46156354889</c:v>
                </c:pt>
                <c:pt idx="18">
                  <c:v>1415992.4453487727</c:v>
                </c:pt>
                <c:pt idx="19">
                  <c:v>358852.68425088795</c:v>
                </c:pt>
                <c:pt idx="20">
                  <c:v>128194.9643036324</c:v>
                </c:pt>
              </c:numCache>
            </c:numRef>
          </c:val>
          <c:extLst>
            <c:ext xmlns:c16="http://schemas.microsoft.com/office/drawing/2014/chart" uri="{C3380CC4-5D6E-409C-BE32-E72D297353CC}">
              <c16:uniqueId val="{00000001-F369-403E-BE93-9A2222B090B7}"/>
            </c:ext>
          </c:extLst>
        </c:ser>
        <c:dLbls>
          <c:showLegendKey val="0"/>
          <c:showVal val="0"/>
          <c:showCatName val="0"/>
          <c:showSerName val="0"/>
          <c:showPercent val="0"/>
          <c:showBubbleSize val="0"/>
        </c:dLbls>
        <c:gapWidth val="50"/>
        <c:overlap val="100"/>
        <c:axId val="1983231727"/>
        <c:axId val="1983232143"/>
      </c:barChart>
      <c:barChart>
        <c:barDir val="bar"/>
        <c:grouping val="stacked"/>
        <c:varyColors val="0"/>
        <c:ser>
          <c:idx val="0"/>
          <c:order val="0"/>
          <c:tx>
            <c:strRef>
              <c:f>'One-way sensitivity analysis'!$L$2</c:f>
              <c:strCache>
                <c:ptCount val="1"/>
                <c:pt idx="0">
                  <c:v>Upper value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'One-way sensitivity analysis'!$K$4:$K$24</c:f>
              <c:strCache>
                <c:ptCount val="21"/>
                <c:pt idx="0">
                  <c:v>Vaccine cost/dose</c:v>
                </c:pt>
                <c:pt idx="1">
                  <c:v>Serological screening cost/person</c:v>
                </c:pt>
                <c:pt idx="2">
                  <c:v>Healthcare cost hospitalisation (Public)</c:v>
                </c:pt>
                <c:pt idx="3">
                  <c:v>Payer cost DF ambulatory (Public)</c:v>
                </c:pt>
                <c:pt idx="4">
                  <c:v>Payer cost DHF ambulatory/hospitalisation (Public)</c:v>
                </c:pt>
                <c:pt idx="5">
                  <c:v>Payer cost DF ambulatory (Private)</c:v>
                </c:pt>
                <c:pt idx="6">
                  <c:v>Payer cost DHF ambulatory/hospitalisation (Private)</c:v>
                </c:pt>
                <c:pt idx="7">
                  <c:v>Direct cost of fatality (Public)</c:v>
                </c:pt>
                <c:pt idx="8">
                  <c:v>Direct cost of fatality (Private)</c:v>
                </c:pt>
                <c:pt idx="9">
                  <c:v>Indirect cost of fatality</c:v>
                </c:pt>
                <c:pt idx="10">
                  <c:v>Disability weight for DF</c:v>
                </c:pt>
                <c:pt idx="11">
                  <c:v>Disability weight for DHF</c:v>
                </c:pt>
                <c:pt idx="12">
                  <c:v>Duration of DF ambulatory</c:v>
                </c:pt>
                <c:pt idx="13">
                  <c:v>Duration of DHF ambulatory/hospitalisation</c:v>
                </c:pt>
                <c:pt idx="14">
                  <c:v>Duration of DF (unreported)</c:v>
                </c:pt>
                <c:pt idx="15">
                  <c:v>Seropositivity</c:v>
                </c:pt>
                <c:pt idx="16">
                  <c:v>Vaccine efficiency for seropositive </c:v>
                </c:pt>
                <c:pt idx="17">
                  <c:v>Vaccine efficacy for seronegative during transient immunity </c:v>
                </c:pt>
                <c:pt idx="18">
                  <c:v>Vaccine efficacy for seronegative post transient immunity </c:v>
                </c:pt>
                <c:pt idx="19">
                  <c:v>Serological test specificity (IgG ELISA)</c:v>
                </c:pt>
                <c:pt idx="20">
                  <c:v>Serological test sensitivity (IgG ELISA)</c:v>
                </c:pt>
              </c:strCache>
            </c:strRef>
          </c:cat>
          <c:val>
            <c:numRef>
              <c:f>'One-way sensitivity analysis'!$L$4:$L$24</c:f>
              <c:numCache>
                <c:formatCode>0</c:formatCode>
                <c:ptCount val="21"/>
                <c:pt idx="0">
                  <c:v>872440.19435218198</c:v>
                </c:pt>
                <c:pt idx="1">
                  <c:v>468226.24354072695</c:v>
                </c:pt>
                <c:pt idx="2">
                  <c:v>383045.58630888787</c:v>
                </c:pt>
                <c:pt idx="3">
                  <c:v>311425.2162723181</c:v>
                </c:pt>
                <c:pt idx="4">
                  <c:v>450257.74195343227</c:v>
                </c:pt>
                <c:pt idx="5">
                  <c:v>973393.7874562107</c:v>
                </c:pt>
                <c:pt idx="6">
                  <c:v>300003.55889482639</c:v>
                </c:pt>
                <c:pt idx="7">
                  <c:v>2286010.2408669139</c:v>
                </c:pt>
                <c:pt idx="8">
                  <c:v>445435.86413065047</c:v>
                </c:pt>
                <c:pt idx="9">
                  <c:v>405253.80959946749</c:v>
                </c:pt>
                <c:pt idx="10">
                  <c:v>332427.72366796708</c:v>
                </c:pt>
                <c:pt idx="11">
                  <c:v>3555054.8373064226</c:v>
                </c:pt>
                <c:pt idx="12">
                  <c:v>264538.86988094758</c:v>
                </c:pt>
                <c:pt idx="13">
                  <c:v>685332.98204686679</c:v>
                </c:pt>
                <c:pt idx="14">
                  <c:v>246841.6385890441</c:v>
                </c:pt>
                <c:pt idx="15">
                  <c:v>314790.16864988417</c:v>
                </c:pt>
                <c:pt idx="16">
                  <c:v>585390.24173535896</c:v>
                </c:pt>
                <c:pt idx="17">
                  <c:v>380931.73030097177</c:v>
                </c:pt>
                <c:pt idx="18">
                  <c:v>155126.89031642771</c:v>
                </c:pt>
                <c:pt idx="19">
                  <c:v>772466.70061650535</c:v>
                </c:pt>
                <c:pt idx="20">
                  <c:v>177677.83385211267</c:v>
                </c:pt>
              </c:numCache>
            </c:numRef>
          </c:val>
          <c:extLst>
            <c:ext xmlns:c16="http://schemas.microsoft.com/office/drawing/2014/chart" uri="{C3380CC4-5D6E-409C-BE32-E72D297353CC}">
              <c16:uniqueId val="{00000000-F369-403E-BE93-9A2222B090B7}"/>
            </c:ext>
          </c:extLst>
        </c:ser>
        <c:dLbls>
          <c:showLegendKey val="0"/>
          <c:showVal val="0"/>
          <c:showCatName val="0"/>
          <c:showSerName val="0"/>
          <c:showPercent val="0"/>
          <c:showBubbleSize val="0"/>
        </c:dLbls>
        <c:gapWidth val="50"/>
        <c:overlap val="100"/>
        <c:axId val="1971729471"/>
        <c:axId val="1971733631"/>
        <c:extLst>
          <c:ext xmlns:c15="http://schemas.microsoft.com/office/drawing/2012/chart" uri="{02D57815-91ED-43cb-92C2-25804820EDAC}">
            <c15:filteredBarSeries>
              <c15:ser>
                <c:idx val="2"/>
                <c:order val="2"/>
                <c:tx>
                  <c:strRef>
                    <c:extLst>
                      <c:ext uri="{02D57815-91ED-43cb-92C2-25804820EDAC}">
                        <c15:formulaRef>
                          <c15:sqref>'One-way sensitivity analysis'!$L$2</c15:sqref>
                        </c15:formulaRef>
                      </c:ext>
                    </c:extLst>
                    <c:strCache>
                      <c:ptCount val="1"/>
                      <c:pt idx="0">
                        <c:v>Upper value</c:v>
                      </c:pt>
                    </c:strCache>
                  </c:strRef>
                </c:tx>
                <c:spPr>
                  <a:solidFill>
                    <a:schemeClr val="accent3"/>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4-F369-403E-BE93-9A2222B090B7}"/>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'One-way sensitivity analysis'!$M$2</c15:sqref>
                        </c15:formulaRef>
                      </c:ext>
                    </c:extLst>
                    <c:strCache>
                      <c:ptCount val="1"/>
                      <c:pt idx="0">
                        <c:v>Lower value</c:v>
                      </c:pt>
                    </c:strCache>
                  </c:strRef>
                </c:tx>
                <c:spPr>
                  <a:solidFill>
                    <a:schemeClr val="accent4"/>
                  </a:solidFill>
                  <a:ln>
                    <a:noFill/>
                  </a:ln>
                  <a:effectLst/>
                </c:spPr>
                <c:invertIfNegative val="0"/>
                <c:val>
                  <c:numLit>
                    <c:formatCode>General</c:formatCode>
                    <c:ptCount val="1"/>
                    <c:pt idx="0">
                      <c:v>1</c:v>
                    </c:pt>
                  </c:numLit>
                </c:val>
                <c:extLst xmlns:c15="http://schemas.microsoft.com/office/drawing/2012/chart">
                  <c:ext xmlns:c16="http://schemas.microsoft.com/office/drawing/2014/chart" uri="{C3380CC4-5D6E-409C-BE32-E72D297353CC}">
                    <c16:uniqueId val="{00000005-F369-403E-BE93-9A2222B090B7}"/>
                  </c:ext>
                </c:extLst>
              </c15:ser>
            </c15:filteredBarSeries>
          </c:ext>
        </c:extLst>
      </c:barChart>
      <c:catAx>
        <c:axId val="1983231727"/>
        <c:scaling>
          <c:orientation val="minMax"/>
        </c:scaling>
        <c:delete val="0"/>
        <c:axPos val="r"/>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83232143"/>
        <c:crosses val="autoZero"/>
        <c:auto val="1"/>
        <c:lblAlgn val="ctr"/>
        <c:lblOffset val="100"/>
        <c:noMultiLvlLbl val="0"/>
      </c:catAx>
      <c:valAx>
        <c:axId val="1983232143"/>
        <c:scaling>
          <c:orientation val="maxMin"/>
          <c:max val="700000"/>
          <c:min val="-700000"/>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Effectiveness</a:t>
                </a:r>
                <a:r>
                  <a:rPr lang="en-US" baseline="0"/>
                  <a:t> Ratio (Cost per DALY averted in USD/$)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3231727"/>
        <c:crosses val="autoZero"/>
        <c:crossBetween val="between"/>
      </c:valAx>
      <c:valAx>
        <c:axId val="1971733631"/>
        <c:scaling>
          <c:orientation val="minMax"/>
          <c:max val="700000"/>
          <c:min val="-700000"/>
        </c:scaling>
        <c:delete val="1"/>
        <c:axPos val="t"/>
        <c:minorGridlines>
          <c:spPr>
            <a:ln w="9525" cap="flat" cmpd="sng" algn="ctr">
              <a:noFill/>
              <a:round/>
            </a:ln>
            <a:effectLst/>
          </c:spPr>
        </c:minorGridlines>
        <c:numFmt formatCode="#,##0" sourceLinked="0"/>
        <c:majorTickMark val="out"/>
        <c:minorTickMark val="none"/>
        <c:tickLblPos val="nextTo"/>
        <c:crossAx val="1971729471"/>
        <c:crosses val="max"/>
        <c:crossBetween val="between"/>
      </c:valAx>
      <c:catAx>
        <c:axId val="1971729471"/>
        <c:scaling>
          <c:orientation val="minMax"/>
        </c:scaling>
        <c:delete val="1"/>
        <c:axPos val="l"/>
        <c:numFmt formatCode="General" sourceLinked="1"/>
        <c:majorTickMark val="out"/>
        <c:minorTickMark val="none"/>
        <c:tickLblPos val="nextTo"/>
        <c:crossAx val="1971733631"/>
        <c:crossesAt val="0"/>
        <c:auto val="1"/>
        <c:lblAlgn val="ctr"/>
        <c:lblOffset val="100"/>
        <c:noMultiLvlLbl val="0"/>
      </c:catAx>
      <c:spPr>
        <a:noFill/>
        <a:ln>
          <a:noFill/>
        </a:ln>
        <a:effectLst/>
      </c:spPr>
    </c:plotArea>
    <c:legend>
      <c:legendPos val="r"/>
      <c:layout>
        <c:manualLayout>
          <c:xMode val="edge"/>
          <c:yMode val="edge"/>
          <c:x val="0.62926457678894432"/>
          <c:y val="0.3897987542849557"/>
          <c:w val="0.10604209604038797"/>
          <c:h val="0.1825023807980358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CEAC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PSA!$BB$3</c:f>
              <c:strCache>
                <c:ptCount val="1"/>
                <c:pt idx="0">
                  <c:v>PCE for Strategy B</c:v>
                </c:pt>
              </c:strCache>
            </c:strRef>
          </c:tx>
          <c:spPr>
            <a:ln w="28575" cap="rnd">
              <a:solidFill>
                <a:schemeClr val="accent1"/>
              </a:solidFill>
              <a:round/>
            </a:ln>
            <a:effectLst/>
          </c:spPr>
          <c:marker>
            <c:symbol val="none"/>
          </c:marker>
          <c:val>
            <c:numRef>
              <c:f>PSA!$BB$4:$BB$204</c:f>
              <c:numCache>
                <c:formatCode>General</c:formatCode>
                <c:ptCount val="201"/>
                <c:pt idx="0">
                  <c:v>0</c:v>
                </c:pt>
                <c:pt idx="1">
                  <c:v>0</c:v>
                </c:pt>
                <c:pt idx="2">
                  <c:v>0</c:v>
                </c:pt>
                <c:pt idx="3">
                  <c:v>1E-3</c:v>
                </c:pt>
                <c:pt idx="4">
                  <c:v>1E-3</c:v>
                </c:pt>
                <c:pt idx="5">
                  <c:v>1E-3</c:v>
                </c:pt>
                <c:pt idx="6">
                  <c:v>1E-3</c:v>
                </c:pt>
                <c:pt idx="7">
                  <c:v>1E-3</c:v>
                </c:pt>
                <c:pt idx="8">
                  <c:v>1E-3</c:v>
                </c:pt>
                <c:pt idx="9">
                  <c:v>1E-3</c:v>
                </c:pt>
                <c:pt idx="10">
                  <c:v>1E-3</c:v>
                </c:pt>
                <c:pt idx="11">
                  <c:v>3.0000000000000001E-3</c:v>
                </c:pt>
                <c:pt idx="12">
                  <c:v>3.0000000000000001E-3</c:v>
                </c:pt>
                <c:pt idx="13">
                  <c:v>3.0000000000000001E-3</c:v>
                </c:pt>
                <c:pt idx="14">
                  <c:v>4.0000000000000001E-3</c:v>
                </c:pt>
                <c:pt idx="15">
                  <c:v>5.0000000000000001E-3</c:v>
                </c:pt>
                <c:pt idx="16">
                  <c:v>5.0000000000000001E-3</c:v>
                </c:pt>
                <c:pt idx="17">
                  <c:v>5.0000000000000001E-3</c:v>
                </c:pt>
                <c:pt idx="18">
                  <c:v>6.0000000000000001E-3</c:v>
                </c:pt>
                <c:pt idx="19">
                  <c:v>7.0000000000000001E-3</c:v>
                </c:pt>
                <c:pt idx="20">
                  <c:v>8.9999999999999993E-3</c:v>
                </c:pt>
                <c:pt idx="21">
                  <c:v>1.2999999999999999E-2</c:v>
                </c:pt>
                <c:pt idx="22">
                  <c:v>1.4999999999999999E-2</c:v>
                </c:pt>
                <c:pt idx="23">
                  <c:v>1.7999999999999999E-2</c:v>
                </c:pt>
                <c:pt idx="24">
                  <c:v>2.4E-2</c:v>
                </c:pt>
                <c:pt idx="25">
                  <c:v>2.5999999999999999E-2</c:v>
                </c:pt>
                <c:pt idx="26">
                  <c:v>2.8000000000000001E-2</c:v>
                </c:pt>
                <c:pt idx="27">
                  <c:v>3.4000000000000002E-2</c:v>
                </c:pt>
                <c:pt idx="28">
                  <c:v>3.7999999999999999E-2</c:v>
                </c:pt>
                <c:pt idx="29">
                  <c:v>4.1000000000000002E-2</c:v>
                </c:pt>
                <c:pt idx="30">
                  <c:v>4.3999999999999997E-2</c:v>
                </c:pt>
                <c:pt idx="31">
                  <c:v>4.7E-2</c:v>
                </c:pt>
                <c:pt idx="32">
                  <c:v>0.05</c:v>
                </c:pt>
                <c:pt idx="33">
                  <c:v>6.0999999999999999E-2</c:v>
                </c:pt>
                <c:pt idx="34">
                  <c:v>6.7000000000000004E-2</c:v>
                </c:pt>
                <c:pt idx="35">
                  <c:v>7.1999999999999995E-2</c:v>
                </c:pt>
                <c:pt idx="36">
                  <c:v>7.9000000000000001E-2</c:v>
                </c:pt>
                <c:pt idx="37">
                  <c:v>8.5000000000000006E-2</c:v>
                </c:pt>
                <c:pt idx="38">
                  <c:v>0.09</c:v>
                </c:pt>
                <c:pt idx="39">
                  <c:v>9.1999999999999998E-2</c:v>
                </c:pt>
                <c:pt idx="40">
                  <c:v>9.9000000000000005E-2</c:v>
                </c:pt>
                <c:pt idx="41">
                  <c:v>0.105</c:v>
                </c:pt>
                <c:pt idx="42">
                  <c:v>0.115</c:v>
                </c:pt>
                <c:pt idx="43">
                  <c:v>0.124</c:v>
                </c:pt>
                <c:pt idx="44">
                  <c:v>0.13100000000000001</c:v>
                </c:pt>
                <c:pt idx="45">
                  <c:v>0.13700000000000001</c:v>
                </c:pt>
                <c:pt idx="46">
                  <c:v>0.14299999999999999</c:v>
                </c:pt>
                <c:pt idx="47">
                  <c:v>0.14899999999999999</c:v>
                </c:pt>
                <c:pt idx="48">
                  <c:v>0.154</c:v>
                </c:pt>
                <c:pt idx="49">
                  <c:v>0.159</c:v>
                </c:pt>
                <c:pt idx="50">
                  <c:v>0.16400000000000001</c:v>
                </c:pt>
                <c:pt idx="51">
                  <c:v>0.17299999999999999</c:v>
                </c:pt>
                <c:pt idx="52">
                  <c:v>0.182</c:v>
                </c:pt>
                <c:pt idx="53">
                  <c:v>0.191</c:v>
                </c:pt>
                <c:pt idx="54">
                  <c:v>0.19800000000000001</c:v>
                </c:pt>
                <c:pt idx="55">
                  <c:v>0.20699999999999999</c:v>
                </c:pt>
                <c:pt idx="56">
                  <c:v>0.219</c:v>
                </c:pt>
                <c:pt idx="57">
                  <c:v>0.22600000000000001</c:v>
                </c:pt>
                <c:pt idx="58">
                  <c:v>0.23599999999999999</c:v>
                </c:pt>
                <c:pt idx="59">
                  <c:v>0.24199999999999999</c:v>
                </c:pt>
                <c:pt idx="60">
                  <c:v>0.248</c:v>
                </c:pt>
                <c:pt idx="61">
                  <c:v>0.254</c:v>
                </c:pt>
                <c:pt idx="62">
                  <c:v>0.26700000000000002</c:v>
                </c:pt>
                <c:pt idx="63">
                  <c:v>0.27300000000000002</c:v>
                </c:pt>
                <c:pt idx="64">
                  <c:v>0.28499999999999998</c:v>
                </c:pt>
                <c:pt idx="65">
                  <c:v>0.29499999999999998</c:v>
                </c:pt>
                <c:pt idx="66">
                  <c:v>0.30099999999999999</c:v>
                </c:pt>
                <c:pt idx="67">
                  <c:v>0.30499999999999999</c:v>
                </c:pt>
                <c:pt idx="68">
                  <c:v>0.309</c:v>
                </c:pt>
                <c:pt idx="69">
                  <c:v>0.316</c:v>
                </c:pt>
                <c:pt idx="70">
                  <c:v>0.32100000000000001</c:v>
                </c:pt>
                <c:pt idx="71">
                  <c:v>0.32800000000000001</c:v>
                </c:pt>
                <c:pt idx="72">
                  <c:v>0.33800000000000002</c:v>
                </c:pt>
                <c:pt idx="73">
                  <c:v>0.34599999999999997</c:v>
                </c:pt>
                <c:pt idx="74">
                  <c:v>0.35199999999999998</c:v>
                </c:pt>
                <c:pt idx="75">
                  <c:v>0.36399999999999999</c:v>
                </c:pt>
                <c:pt idx="76">
                  <c:v>0.375</c:v>
                </c:pt>
                <c:pt idx="77">
                  <c:v>0.38400000000000001</c:v>
                </c:pt>
                <c:pt idx="78">
                  <c:v>0.39300000000000002</c:v>
                </c:pt>
                <c:pt idx="79">
                  <c:v>0.40799999999999997</c:v>
                </c:pt>
                <c:pt idx="80">
                  <c:v>0.41399999999999998</c:v>
                </c:pt>
                <c:pt idx="81">
                  <c:v>0.42</c:v>
                </c:pt>
                <c:pt idx="82">
                  <c:v>0.42699999999999999</c:v>
                </c:pt>
                <c:pt idx="83">
                  <c:v>0.436</c:v>
                </c:pt>
                <c:pt idx="84">
                  <c:v>0.44700000000000001</c:v>
                </c:pt>
                <c:pt idx="85">
                  <c:v>0.45400000000000001</c:v>
                </c:pt>
                <c:pt idx="86">
                  <c:v>0.46300000000000002</c:v>
                </c:pt>
                <c:pt idx="87">
                  <c:v>0.46899999999999997</c:v>
                </c:pt>
                <c:pt idx="88">
                  <c:v>0.47499999999999998</c:v>
                </c:pt>
                <c:pt idx="89">
                  <c:v>0.47799999999999998</c:v>
                </c:pt>
                <c:pt idx="90">
                  <c:v>0.48699999999999999</c:v>
                </c:pt>
                <c:pt idx="91">
                  <c:v>0.495</c:v>
                </c:pt>
                <c:pt idx="92">
                  <c:v>0.504</c:v>
                </c:pt>
                <c:pt idx="93">
                  <c:v>0.50800000000000001</c:v>
                </c:pt>
                <c:pt idx="94">
                  <c:v>0.51700000000000002</c:v>
                </c:pt>
                <c:pt idx="95">
                  <c:v>0.52400000000000002</c:v>
                </c:pt>
                <c:pt idx="96">
                  <c:v>0.52900000000000003</c:v>
                </c:pt>
                <c:pt idx="97">
                  <c:v>0.53800000000000003</c:v>
                </c:pt>
                <c:pt idx="98">
                  <c:v>0.55200000000000005</c:v>
                </c:pt>
                <c:pt idx="99">
                  <c:v>0.56000000000000005</c:v>
                </c:pt>
                <c:pt idx="100">
                  <c:v>0.56699999999999995</c:v>
                </c:pt>
                <c:pt idx="101">
                  <c:v>0.57099999999999995</c:v>
                </c:pt>
                <c:pt idx="102">
                  <c:v>0.57999999999999996</c:v>
                </c:pt>
                <c:pt idx="103">
                  <c:v>0.58399999999999996</c:v>
                </c:pt>
                <c:pt idx="104">
                  <c:v>0.58599999999999997</c:v>
                </c:pt>
                <c:pt idx="105">
                  <c:v>0.59</c:v>
                </c:pt>
                <c:pt idx="106">
                  <c:v>0.59499999999999997</c:v>
                </c:pt>
                <c:pt idx="107">
                  <c:v>0.60099999999999998</c:v>
                </c:pt>
                <c:pt idx="108">
                  <c:v>0.60399999999999998</c:v>
                </c:pt>
                <c:pt idx="109">
                  <c:v>0.60699999999999998</c:v>
                </c:pt>
                <c:pt idx="110">
                  <c:v>0.61199999999999999</c:v>
                </c:pt>
                <c:pt idx="111">
                  <c:v>0.61699999999999999</c:v>
                </c:pt>
                <c:pt idx="112">
                  <c:v>0.622</c:v>
                </c:pt>
                <c:pt idx="113">
                  <c:v>0.628</c:v>
                </c:pt>
                <c:pt idx="114">
                  <c:v>0.63400000000000001</c:v>
                </c:pt>
                <c:pt idx="115">
                  <c:v>0.63900000000000001</c:v>
                </c:pt>
                <c:pt idx="116">
                  <c:v>0.64300000000000002</c:v>
                </c:pt>
                <c:pt idx="117">
                  <c:v>0.64700000000000002</c:v>
                </c:pt>
                <c:pt idx="118">
                  <c:v>0.65400000000000003</c:v>
                </c:pt>
                <c:pt idx="119">
                  <c:v>0.65700000000000003</c:v>
                </c:pt>
                <c:pt idx="120">
                  <c:v>0.66</c:v>
                </c:pt>
                <c:pt idx="121">
                  <c:v>0.66200000000000003</c:v>
                </c:pt>
                <c:pt idx="122">
                  <c:v>0.66700000000000004</c:v>
                </c:pt>
                <c:pt idx="123">
                  <c:v>0.67100000000000004</c:v>
                </c:pt>
                <c:pt idx="124">
                  <c:v>0.67400000000000004</c:v>
                </c:pt>
                <c:pt idx="125">
                  <c:v>0.68100000000000005</c:v>
                </c:pt>
                <c:pt idx="126">
                  <c:v>0.68300000000000005</c:v>
                </c:pt>
                <c:pt idx="127">
                  <c:v>0.68400000000000005</c:v>
                </c:pt>
                <c:pt idx="128">
                  <c:v>0.68700000000000006</c:v>
                </c:pt>
                <c:pt idx="129">
                  <c:v>0.68899999999999995</c:v>
                </c:pt>
                <c:pt idx="130">
                  <c:v>0.69699999999999995</c:v>
                </c:pt>
                <c:pt idx="131">
                  <c:v>0.69899999999999995</c:v>
                </c:pt>
                <c:pt idx="132">
                  <c:v>0.70299999999999996</c:v>
                </c:pt>
                <c:pt idx="133">
                  <c:v>0.70499999999999996</c:v>
                </c:pt>
                <c:pt idx="134">
                  <c:v>0.70899999999999996</c:v>
                </c:pt>
                <c:pt idx="135">
                  <c:v>0.71299999999999997</c:v>
                </c:pt>
                <c:pt idx="136">
                  <c:v>0.71499999999999997</c:v>
                </c:pt>
                <c:pt idx="137">
                  <c:v>0.71799999999999997</c:v>
                </c:pt>
                <c:pt idx="138">
                  <c:v>0.71899999999999997</c:v>
                </c:pt>
                <c:pt idx="139">
                  <c:v>0.72299999999999998</c:v>
                </c:pt>
                <c:pt idx="140">
                  <c:v>0.72699999999999998</c:v>
                </c:pt>
                <c:pt idx="141">
                  <c:v>0.72799999999999998</c:v>
                </c:pt>
                <c:pt idx="142">
                  <c:v>0.73</c:v>
                </c:pt>
                <c:pt idx="143">
                  <c:v>0.73</c:v>
                </c:pt>
                <c:pt idx="144">
                  <c:v>0.73299999999999998</c:v>
                </c:pt>
                <c:pt idx="145">
                  <c:v>0.73699999999999999</c:v>
                </c:pt>
                <c:pt idx="146">
                  <c:v>0.73899999999999999</c:v>
                </c:pt>
                <c:pt idx="147">
                  <c:v>0.74299999999999999</c:v>
                </c:pt>
                <c:pt idx="148">
                  <c:v>0.74399999999999999</c:v>
                </c:pt>
                <c:pt idx="149">
                  <c:v>0.749</c:v>
                </c:pt>
                <c:pt idx="150">
                  <c:v>0.749</c:v>
                </c:pt>
                <c:pt idx="151">
                  <c:v>0.752</c:v>
                </c:pt>
                <c:pt idx="152">
                  <c:v>0.755</c:v>
                </c:pt>
                <c:pt idx="153">
                  <c:v>0.75700000000000001</c:v>
                </c:pt>
                <c:pt idx="154">
                  <c:v>0.75800000000000001</c:v>
                </c:pt>
                <c:pt idx="155">
                  <c:v>0.76100000000000001</c:v>
                </c:pt>
                <c:pt idx="156">
                  <c:v>0.76200000000000001</c:v>
                </c:pt>
                <c:pt idx="157">
                  <c:v>0.76600000000000001</c:v>
                </c:pt>
                <c:pt idx="158">
                  <c:v>0.76800000000000002</c:v>
                </c:pt>
                <c:pt idx="159">
                  <c:v>0.77</c:v>
                </c:pt>
                <c:pt idx="160">
                  <c:v>0.77200000000000002</c:v>
                </c:pt>
                <c:pt idx="161">
                  <c:v>0.77500000000000002</c:v>
                </c:pt>
                <c:pt idx="162">
                  <c:v>0.77700000000000002</c:v>
                </c:pt>
                <c:pt idx="163">
                  <c:v>0.77700000000000002</c:v>
                </c:pt>
                <c:pt idx="164">
                  <c:v>0.77800000000000002</c:v>
                </c:pt>
                <c:pt idx="165">
                  <c:v>0.77900000000000003</c:v>
                </c:pt>
                <c:pt idx="166">
                  <c:v>0.78</c:v>
                </c:pt>
                <c:pt idx="167">
                  <c:v>0.78200000000000003</c:v>
                </c:pt>
                <c:pt idx="168">
                  <c:v>0.78400000000000003</c:v>
                </c:pt>
                <c:pt idx="169">
                  <c:v>0.78500000000000003</c:v>
                </c:pt>
                <c:pt idx="170">
                  <c:v>0.78800000000000003</c:v>
                </c:pt>
                <c:pt idx="171">
                  <c:v>0.78900000000000003</c:v>
                </c:pt>
                <c:pt idx="172">
                  <c:v>0.79100000000000004</c:v>
                </c:pt>
                <c:pt idx="173">
                  <c:v>0.79300000000000004</c:v>
                </c:pt>
                <c:pt idx="174">
                  <c:v>0.79400000000000004</c:v>
                </c:pt>
                <c:pt idx="175">
                  <c:v>0.79400000000000004</c:v>
                </c:pt>
                <c:pt idx="176">
                  <c:v>0.79600000000000004</c:v>
                </c:pt>
                <c:pt idx="177">
                  <c:v>0.79900000000000004</c:v>
                </c:pt>
                <c:pt idx="178">
                  <c:v>0.80100000000000005</c:v>
                </c:pt>
                <c:pt idx="179">
                  <c:v>0.80300000000000005</c:v>
                </c:pt>
                <c:pt idx="180">
                  <c:v>0.80300000000000005</c:v>
                </c:pt>
                <c:pt idx="181">
                  <c:v>0.80500000000000005</c:v>
                </c:pt>
                <c:pt idx="182">
                  <c:v>0.80600000000000005</c:v>
                </c:pt>
                <c:pt idx="183">
                  <c:v>0.80700000000000005</c:v>
                </c:pt>
                <c:pt idx="184">
                  <c:v>0.80900000000000005</c:v>
                </c:pt>
                <c:pt idx="185">
                  <c:v>0.80900000000000005</c:v>
                </c:pt>
                <c:pt idx="186">
                  <c:v>0.81100000000000005</c:v>
                </c:pt>
                <c:pt idx="187">
                  <c:v>0.81399999999999995</c:v>
                </c:pt>
                <c:pt idx="188">
                  <c:v>0.81399999999999995</c:v>
                </c:pt>
                <c:pt idx="189">
                  <c:v>0.81799999999999995</c:v>
                </c:pt>
                <c:pt idx="190">
                  <c:v>0.82</c:v>
                </c:pt>
                <c:pt idx="191">
                  <c:v>0.82099999999999995</c:v>
                </c:pt>
                <c:pt idx="192">
                  <c:v>0.82199999999999995</c:v>
                </c:pt>
                <c:pt idx="193">
                  <c:v>0.82399999999999995</c:v>
                </c:pt>
                <c:pt idx="194">
                  <c:v>0.82599999999999996</c:v>
                </c:pt>
                <c:pt idx="195">
                  <c:v>0.82599999999999996</c:v>
                </c:pt>
                <c:pt idx="196">
                  <c:v>0.82799999999999996</c:v>
                </c:pt>
                <c:pt idx="197">
                  <c:v>0.82899999999999996</c:v>
                </c:pt>
                <c:pt idx="198">
                  <c:v>0.83</c:v>
                </c:pt>
                <c:pt idx="199">
                  <c:v>0.83199999999999996</c:v>
                </c:pt>
                <c:pt idx="200">
                  <c:v>0.83199999999999996</c:v>
                </c:pt>
              </c:numCache>
            </c:numRef>
          </c:val>
          <c:smooth val="0"/>
          <c:extLst>
            <c:ext xmlns:c15="http://schemas.microsoft.com/office/drawing/2012/chart" uri="{02D57815-91ED-43cb-92C2-25804820EDAC}">
              <c15:filteredCategoryTitle>
                <c15:cat>
                  <c:multiLvlStrRef>
                    <c:extLst>
                      <c:ext uri="{02D57815-91ED-43cb-92C2-25804820EDAC}">
                        <c15:formulaRef>
                          <c15:sqref>PSA!#REF!</c15:sqref>
                        </c15:formulaRef>
                      </c:ext>
                    </c:extLst>
                  </c:multiLvlStrRef>
                </c15:cat>
              </c15:filteredCategoryTitle>
            </c:ext>
            <c:ext xmlns:c16="http://schemas.microsoft.com/office/drawing/2014/chart" uri="{C3380CC4-5D6E-409C-BE32-E72D297353CC}">
              <c16:uniqueId val="{00000000-E2A0-4276-B1E1-AEFA23D0A6CE}"/>
            </c:ext>
          </c:extLst>
        </c:ser>
        <c:ser>
          <c:idx val="1"/>
          <c:order val="1"/>
          <c:tx>
            <c:strRef>
              <c:f>PSA!$BC$3</c:f>
              <c:strCache>
                <c:ptCount val="1"/>
                <c:pt idx="0">
                  <c:v>PCE for Strategy C</c:v>
                </c:pt>
              </c:strCache>
            </c:strRef>
          </c:tx>
          <c:spPr>
            <a:ln w="28575" cap="rnd">
              <a:solidFill>
                <a:schemeClr val="accent2"/>
              </a:solidFill>
              <a:round/>
            </a:ln>
            <a:effectLst/>
          </c:spPr>
          <c:marker>
            <c:symbol val="none"/>
          </c:marker>
          <c:val>
            <c:numRef>
              <c:f>PSA!$BC$4:$BC$204</c:f>
              <c:numCache>
                <c:formatCode>General</c:formatCode>
                <c:ptCount val="201"/>
                <c:pt idx="0">
                  <c:v>0</c:v>
                </c:pt>
                <c:pt idx="1">
                  <c:v>0</c:v>
                </c:pt>
                <c:pt idx="2">
                  <c:v>0</c:v>
                </c:pt>
                <c:pt idx="3">
                  <c:v>6.0000000000000001E-3</c:v>
                </c:pt>
                <c:pt idx="4">
                  <c:v>1.6E-2</c:v>
                </c:pt>
                <c:pt idx="5">
                  <c:v>0.03</c:v>
                </c:pt>
                <c:pt idx="6">
                  <c:v>6.0999999999999999E-2</c:v>
                </c:pt>
                <c:pt idx="7">
                  <c:v>9.8000000000000004E-2</c:v>
                </c:pt>
                <c:pt idx="8">
                  <c:v>0.153</c:v>
                </c:pt>
                <c:pt idx="9">
                  <c:v>0.193</c:v>
                </c:pt>
                <c:pt idx="10">
                  <c:v>0.22900000000000001</c:v>
                </c:pt>
                <c:pt idx="11">
                  <c:v>0.27600000000000002</c:v>
                </c:pt>
                <c:pt idx="12">
                  <c:v>0.32300000000000001</c:v>
                </c:pt>
                <c:pt idx="13">
                  <c:v>0.36</c:v>
                </c:pt>
                <c:pt idx="14">
                  <c:v>0.39700000000000002</c:v>
                </c:pt>
                <c:pt idx="15">
                  <c:v>0.42899999999999999</c:v>
                </c:pt>
                <c:pt idx="16">
                  <c:v>0.47</c:v>
                </c:pt>
                <c:pt idx="17">
                  <c:v>0.50600000000000001</c:v>
                </c:pt>
                <c:pt idx="18">
                  <c:v>0.53100000000000003</c:v>
                </c:pt>
                <c:pt idx="19">
                  <c:v>0.55500000000000005</c:v>
                </c:pt>
                <c:pt idx="20">
                  <c:v>0.57999999999999996</c:v>
                </c:pt>
                <c:pt idx="21">
                  <c:v>0.60499999999999998</c:v>
                </c:pt>
                <c:pt idx="22">
                  <c:v>0.61799999999999999</c:v>
                </c:pt>
                <c:pt idx="23">
                  <c:v>0.629</c:v>
                </c:pt>
                <c:pt idx="24">
                  <c:v>0.65</c:v>
                </c:pt>
                <c:pt idx="25">
                  <c:v>0.66900000000000004</c:v>
                </c:pt>
                <c:pt idx="26">
                  <c:v>0.68799999999999994</c:v>
                </c:pt>
                <c:pt idx="27">
                  <c:v>0.69799999999999995</c:v>
                </c:pt>
                <c:pt idx="28">
                  <c:v>0.70899999999999996</c:v>
                </c:pt>
                <c:pt idx="29">
                  <c:v>0.72499999999999998</c:v>
                </c:pt>
                <c:pt idx="30">
                  <c:v>0.73799999999999999</c:v>
                </c:pt>
                <c:pt idx="31">
                  <c:v>0.752</c:v>
                </c:pt>
                <c:pt idx="32">
                  <c:v>0.76100000000000001</c:v>
                </c:pt>
                <c:pt idx="33">
                  <c:v>0.76900000000000002</c:v>
                </c:pt>
                <c:pt idx="34">
                  <c:v>0.78</c:v>
                </c:pt>
                <c:pt idx="35">
                  <c:v>0.78700000000000003</c:v>
                </c:pt>
                <c:pt idx="36">
                  <c:v>0.79500000000000004</c:v>
                </c:pt>
                <c:pt idx="37">
                  <c:v>0.8</c:v>
                </c:pt>
                <c:pt idx="38">
                  <c:v>0.80500000000000005</c:v>
                </c:pt>
                <c:pt idx="39">
                  <c:v>0.80800000000000005</c:v>
                </c:pt>
                <c:pt idx="40">
                  <c:v>0.81200000000000006</c:v>
                </c:pt>
                <c:pt idx="41">
                  <c:v>0.81699999999999995</c:v>
                </c:pt>
                <c:pt idx="42">
                  <c:v>0.82399999999999995</c:v>
                </c:pt>
                <c:pt idx="43">
                  <c:v>0.82599999999999996</c:v>
                </c:pt>
                <c:pt idx="44">
                  <c:v>0.82899999999999996</c:v>
                </c:pt>
                <c:pt idx="45">
                  <c:v>0.83299999999999996</c:v>
                </c:pt>
                <c:pt idx="46">
                  <c:v>0.83699999999999997</c:v>
                </c:pt>
                <c:pt idx="47">
                  <c:v>0.83899999999999997</c:v>
                </c:pt>
                <c:pt idx="48">
                  <c:v>0.84099999999999997</c:v>
                </c:pt>
                <c:pt idx="49">
                  <c:v>0.84499999999999997</c:v>
                </c:pt>
                <c:pt idx="50">
                  <c:v>0.84699999999999998</c:v>
                </c:pt>
                <c:pt idx="51">
                  <c:v>0.84799999999999998</c:v>
                </c:pt>
                <c:pt idx="52">
                  <c:v>0.85199999999999998</c:v>
                </c:pt>
                <c:pt idx="53">
                  <c:v>0.85399999999999998</c:v>
                </c:pt>
                <c:pt idx="54">
                  <c:v>0.85699999999999998</c:v>
                </c:pt>
                <c:pt idx="55">
                  <c:v>0.85799999999999998</c:v>
                </c:pt>
                <c:pt idx="56">
                  <c:v>0.86199999999999999</c:v>
                </c:pt>
                <c:pt idx="57">
                  <c:v>0.86199999999999999</c:v>
                </c:pt>
                <c:pt idx="58">
                  <c:v>0.86399999999999999</c:v>
                </c:pt>
                <c:pt idx="59">
                  <c:v>0.86799999999999999</c:v>
                </c:pt>
                <c:pt idx="60">
                  <c:v>0.86799999999999999</c:v>
                </c:pt>
                <c:pt idx="61">
                  <c:v>0.86899999999999999</c:v>
                </c:pt>
                <c:pt idx="62">
                  <c:v>0.86899999999999999</c:v>
                </c:pt>
                <c:pt idx="63">
                  <c:v>0.871</c:v>
                </c:pt>
                <c:pt idx="64">
                  <c:v>0.874</c:v>
                </c:pt>
                <c:pt idx="65">
                  <c:v>0.876</c:v>
                </c:pt>
                <c:pt idx="66">
                  <c:v>0.879</c:v>
                </c:pt>
                <c:pt idx="67">
                  <c:v>0.88200000000000001</c:v>
                </c:pt>
                <c:pt idx="68">
                  <c:v>0.88300000000000001</c:v>
                </c:pt>
                <c:pt idx="69">
                  <c:v>0.88300000000000001</c:v>
                </c:pt>
                <c:pt idx="70">
                  <c:v>0.88500000000000001</c:v>
                </c:pt>
                <c:pt idx="71">
                  <c:v>0.88700000000000001</c:v>
                </c:pt>
                <c:pt idx="72">
                  <c:v>0.88800000000000001</c:v>
                </c:pt>
                <c:pt idx="73">
                  <c:v>0.89100000000000001</c:v>
                </c:pt>
                <c:pt idx="74">
                  <c:v>0.89300000000000002</c:v>
                </c:pt>
                <c:pt idx="75">
                  <c:v>0.89400000000000002</c:v>
                </c:pt>
                <c:pt idx="76">
                  <c:v>0.89400000000000002</c:v>
                </c:pt>
                <c:pt idx="77">
                  <c:v>0.89400000000000002</c:v>
                </c:pt>
                <c:pt idx="78">
                  <c:v>0.89500000000000002</c:v>
                </c:pt>
                <c:pt idx="79">
                  <c:v>0.89600000000000002</c:v>
                </c:pt>
                <c:pt idx="80">
                  <c:v>0.89700000000000002</c:v>
                </c:pt>
                <c:pt idx="81">
                  <c:v>0.89900000000000002</c:v>
                </c:pt>
                <c:pt idx="82">
                  <c:v>0.89900000000000002</c:v>
                </c:pt>
                <c:pt idx="83">
                  <c:v>0.9</c:v>
                </c:pt>
                <c:pt idx="84">
                  <c:v>0.9</c:v>
                </c:pt>
                <c:pt idx="85">
                  <c:v>0.90200000000000002</c:v>
                </c:pt>
                <c:pt idx="86">
                  <c:v>0.90500000000000003</c:v>
                </c:pt>
                <c:pt idx="87">
                  <c:v>0.90600000000000003</c:v>
                </c:pt>
                <c:pt idx="88">
                  <c:v>0.90600000000000003</c:v>
                </c:pt>
                <c:pt idx="89">
                  <c:v>0.90600000000000003</c:v>
                </c:pt>
                <c:pt idx="90">
                  <c:v>0.90600000000000003</c:v>
                </c:pt>
                <c:pt idx="91">
                  <c:v>0.90600000000000003</c:v>
                </c:pt>
                <c:pt idx="92">
                  <c:v>0.90600000000000003</c:v>
                </c:pt>
                <c:pt idx="93">
                  <c:v>0.90600000000000003</c:v>
                </c:pt>
                <c:pt idx="94">
                  <c:v>0.90800000000000003</c:v>
                </c:pt>
                <c:pt idx="95">
                  <c:v>0.90900000000000003</c:v>
                </c:pt>
                <c:pt idx="96">
                  <c:v>0.91100000000000003</c:v>
                </c:pt>
                <c:pt idx="97">
                  <c:v>0.91200000000000003</c:v>
                </c:pt>
                <c:pt idx="98">
                  <c:v>0.91500000000000004</c:v>
                </c:pt>
                <c:pt idx="99">
                  <c:v>0.91600000000000004</c:v>
                </c:pt>
                <c:pt idx="100">
                  <c:v>0.91700000000000004</c:v>
                </c:pt>
                <c:pt idx="101">
                  <c:v>0.91700000000000004</c:v>
                </c:pt>
                <c:pt idx="102">
                  <c:v>0.91800000000000004</c:v>
                </c:pt>
                <c:pt idx="103">
                  <c:v>0.91900000000000004</c:v>
                </c:pt>
                <c:pt idx="104">
                  <c:v>0.92100000000000004</c:v>
                </c:pt>
                <c:pt idx="105">
                  <c:v>0.92100000000000004</c:v>
                </c:pt>
                <c:pt idx="106">
                  <c:v>0.92200000000000004</c:v>
                </c:pt>
                <c:pt idx="107">
                  <c:v>0.92200000000000004</c:v>
                </c:pt>
                <c:pt idx="108">
                  <c:v>0.92400000000000004</c:v>
                </c:pt>
                <c:pt idx="109">
                  <c:v>0.92400000000000004</c:v>
                </c:pt>
                <c:pt idx="110">
                  <c:v>0.92500000000000004</c:v>
                </c:pt>
                <c:pt idx="111">
                  <c:v>0.92500000000000004</c:v>
                </c:pt>
                <c:pt idx="112">
                  <c:v>0.92600000000000005</c:v>
                </c:pt>
                <c:pt idx="113">
                  <c:v>0.92600000000000005</c:v>
                </c:pt>
                <c:pt idx="114">
                  <c:v>0.92600000000000005</c:v>
                </c:pt>
                <c:pt idx="115">
                  <c:v>0.92900000000000005</c:v>
                </c:pt>
                <c:pt idx="116">
                  <c:v>0.92900000000000005</c:v>
                </c:pt>
                <c:pt idx="117">
                  <c:v>0.93</c:v>
                </c:pt>
                <c:pt idx="118">
                  <c:v>0.93</c:v>
                </c:pt>
                <c:pt idx="119">
                  <c:v>0.93</c:v>
                </c:pt>
                <c:pt idx="120">
                  <c:v>0.93100000000000005</c:v>
                </c:pt>
                <c:pt idx="121">
                  <c:v>0.93100000000000005</c:v>
                </c:pt>
                <c:pt idx="122">
                  <c:v>0.93100000000000005</c:v>
                </c:pt>
                <c:pt idx="123">
                  <c:v>0.93100000000000005</c:v>
                </c:pt>
                <c:pt idx="124">
                  <c:v>0.93100000000000005</c:v>
                </c:pt>
                <c:pt idx="125">
                  <c:v>0.93100000000000005</c:v>
                </c:pt>
                <c:pt idx="126">
                  <c:v>0.93200000000000005</c:v>
                </c:pt>
                <c:pt idx="127">
                  <c:v>0.93200000000000005</c:v>
                </c:pt>
                <c:pt idx="128">
                  <c:v>0.93200000000000005</c:v>
                </c:pt>
                <c:pt idx="129">
                  <c:v>0.93200000000000005</c:v>
                </c:pt>
                <c:pt idx="130">
                  <c:v>0.93200000000000005</c:v>
                </c:pt>
                <c:pt idx="131">
                  <c:v>0.93300000000000005</c:v>
                </c:pt>
                <c:pt idx="132">
                  <c:v>0.93300000000000005</c:v>
                </c:pt>
                <c:pt idx="133">
                  <c:v>0.93400000000000005</c:v>
                </c:pt>
                <c:pt idx="134">
                  <c:v>0.93500000000000005</c:v>
                </c:pt>
                <c:pt idx="135">
                  <c:v>0.93500000000000005</c:v>
                </c:pt>
                <c:pt idx="136">
                  <c:v>0.93500000000000005</c:v>
                </c:pt>
                <c:pt idx="137">
                  <c:v>0.93500000000000005</c:v>
                </c:pt>
                <c:pt idx="138">
                  <c:v>0.93600000000000005</c:v>
                </c:pt>
                <c:pt idx="139">
                  <c:v>0.93600000000000005</c:v>
                </c:pt>
                <c:pt idx="140">
                  <c:v>0.93600000000000005</c:v>
                </c:pt>
                <c:pt idx="141">
                  <c:v>0.93600000000000005</c:v>
                </c:pt>
                <c:pt idx="142">
                  <c:v>0.93600000000000005</c:v>
                </c:pt>
                <c:pt idx="143">
                  <c:v>0.93600000000000005</c:v>
                </c:pt>
                <c:pt idx="144">
                  <c:v>0.93600000000000005</c:v>
                </c:pt>
                <c:pt idx="145">
                  <c:v>0.93600000000000005</c:v>
                </c:pt>
                <c:pt idx="146">
                  <c:v>0.93600000000000005</c:v>
                </c:pt>
                <c:pt idx="147">
                  <c:v>0.93600000000000005</c:v>
                </c:pt>
                <c:pt idx="148">
                  <c:v>0.93600000000000005</c:v>
                </c:pt>
                <c:pt idx="149">
                  <c:v>0.93700000000000006</c:v>
                </c:pt>
                <c:pt idx="150">
                  <c:v>0.93799999999999994</c:v>
                </c:pt>
                <c:pt idx="151">
                  <c:v>0.93799999999999994</c:v>
                </c:pt>
                <c:pt idx="152">
                  <c:v>0.93799999999999994</c:v>
                </c:pt>
                <c:pt idx="153">
                  <c:v>0.93799999999999994</c:v>
                </c:pt>
                <c:pt idx="154">
                  <c:v>0.93799999999999994</c:v>
                </c:pt>
                <c:pt idx="155">
                  <c:v>0.93799999999999994</c:v>
                </c:pt>
                <c:pt idx="156">
                  <c:v>0.93799999999999994</c:v>
                </c:pt>
                <c:pt idx="157">
                  <c:v>0.93799999999999994</c:v>
                </c:pt>
                <c:pt idx="158">
                  <c:v>0.93799999999999994</c:v>
                </c:pt>
                <c:pt idx="159">
                  <c:v>0.93799999999999994</c:v>
                </c:pt>
                <c:pt idx="160">
                  <c:v>0.93799999999999994</c:v>
                </c:pt>
                <c:pt idx="161">
                  <c:v>0.93799999999999994</c:v>
                </c:pt>
                <c:pt idx="162">
                  <c:v>0.93799999999999994</c:v>
                </c:pt>
                <c:pt idx="163">
                  <c:v>0.93799999999999994</c:v>
                </c:pt>
                <c:pt idx="164">
                  <c:v>0.93799999999999994</c:v>
                </c:pt>
                <c:pt idx="165">
                  <c:v>0.93799999999999994</c:v>
                </c:pt>
                <c:pt idx="166">
                  <c:v>0.93899999999999995</c:v>
                </c:pt>
                <c:pt idx="167">
                  <c:v>0.94</c:v>
                </c:pt>
                <c:pt idx="168">
                  <c:v>0.94</c:v>
                </c:pt>
                <c:pt idx="169">
                  <c:v>0.94</c:v>
                </c:pt>
                <c:pt idx="170">
                  <c:v>0.94</c:v>
                </c:pt>
                <c:pt idx="171">
                  <c:v>0.94</c:v>
                </c:pt>
                <c:pt idx="172">
                  <c:v>0.94</c:v>
                </c:pt>
                <c:pt idx="173">
                  <c:v>0.94</c:v>
                </c:pt>
                <c:pt idx="174">
                  <c:v>0.94</c:v>
                </c:pt>
                <c:pt idx="175">
                  <c:v>0.94099999999999995</c:v>
                </c:pt>
                <c:pt idx="176">
                  <c:v>0.94099999999999995</c:v>
                </c:pt>
                <c:pt idx="177">
                  <c:v>0.94099999999999995</c:v>
                </c:pt>
                <c:pt idx="178">
                  <c:v>0.94199999999999995</c:v>
                </c:pt>
                <c:pt idx="179">
                  <c:v>0.94199999999999995</c:v>
                </c:pt>
                <c:pt idx="180">
                  <c:v>0.94299999999999995</c:v>
                </c:pt>
                <c:pt idx="181">
                  <c:v>0.94299999999999995</c:v>
                </c:pt>
                <c:pt idx="182">
                  <c:v>0.94299999999999995</c:v>
                </c:pt>
                <c:pt idx="183">
                  <c:v>0.94299999999999995</c:v>
                </c:pt>
                <c:pt idx="184">
                  <c:v>0.94299999999999995</c:v>
                </c:pt>
                <c:pt idx="185">
                  <c:v>0.94299999999999995</c:v>
                </c:pt>
                <c:pt idx="186">
                  <c:v>0.94299999999999995</c:v>
                </c:pt>
                <c:pt idx="187">
                  <c:v>0.94299999999999995</c:v>
                </c:pt>
                <c:pt idx="188">
                  <c:v>0.94299999999999995</c:v>
                </c:pt>
                <c:pt idx="189">
                  <c:v>0.94299999999999995</c:v>
                </c:pt>
                <c:pt idx="190">
                  <c:v>0.94499999999999995</c:v>
                </c:pt>
                <c:pt idx="191">
                  <c:v>0.94499999999999995</c:v>
                </c:pt>
                <c:pt idx="192">
                  <c:v>0.94499999999999995</c:v>
                </c:pt>
                <c:pt idx="193">
                  <c:v>0.94499999999999995</c:v>
                </c:pt>
                <c:pt idx="194">
                  <c:v>0.94499999999999995</c:v>
                </c:pt>
                <c:pt idx="195">
                  <c:v>0.94499999999999995</c:v>
                </c:pt>
                <c:pt idx="196">
                  <c:v>0.94499999999999995</c:v>
                </c:pt>
                <c:pt idx="197">
                  <c:v>0.94499999999999995</c:v>
                </c:pt>
                <c:pt idx="198">
                  <c:v>0.94499999999999995</c:v>
                </c:pt>
                <c:pt idx="199">
                  <c:v>0.94499999999999995</c:v>
                </c:pt>
                <c:pt idx="200">
                  <c:v>0.94499999999999995</c:v>
                </c:pt>
              </c:numCache>
            </c:numRef>
          </c:val>
          <c:smooth val="0"/>
          <c:extLst>
            <c:ext xmlns:c15="http://schemas.microsoft.com/office/drawing/2012/chart" uri="{02D57815-91ED-43cb-92C2-25804820EDAC}">
              <c15:filteredCategoryTitle>
                <c15:cat>
                  <c:multiLvlStrRef>
                    <c:extLst>
                      <c:ext uri="{02D57815-91ED-43cb-92C2-25804820EDAC}">
                        <c15:formulaRef>
                          <c15:sqref>PSA!#REF!</c15:sqref>
                        </c15:formulaRef>
                      </c:ext>
                    </c:extLst>
                  </c:multiLvlStrRef>
                </c15:cat>
              </c15:filteredCategoryTitle>
            </c:ext>
            <c:ext xmlns:c16="http://schemas.microsoft.com/office/drawing/2014/chart" uri="{C3380CC4-5D6E-409C-BE32-E72D297353CC}">
              <c16:uniqueId val="{00000001-E2A0-4276-B1E1-AEFA23D0A6CE}"/>
            </c:ext>
          </c:extLst>
        </c:ser>
        <c:dLbls>
          <c:showLegendKey val="0"/>
          <c:showVal val="0"/>
          <c:showCatName val="0"/>
          <c:showSerName val="0"/>
          <c:showPercent val="0"/>
          <c:showBubbleSize val="0"/>
        </c:dLbls>
        <c:smooth val="0"/>
        <c:axId val="1722558271"/>
        <c:axId val="1722561183"/>
      </c:lineChart>
      <c:catAx>
        <c:axId val="1722558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61183"/>
        <c:crosses val="autoZero"/>
        <c:auto val="1"/>
        <c:lblAlgn val="ctr"/>
        <c:lblOffset val="100"/>
        <c:noMultiLvlLbl val="0"/>
      </c:catAx>
      <c:valAx>
        <c:axId val="1722561183"/>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55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'Result Figures'!$K$22</c:f>
              <c:strCache>
                <c:ptCount val="1"/>
              </c:strCache>
            </c:strRef>
          </c:tx>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'Result Figures'!$M$22</c:f>
              <c:numCache>
                <c:formatCode>#,##0</c:formatCode>
                <c:ptCount val="1"/>
              </c:numCache>
            </c:numRef>
          </c:xVal>
          <c:yVal>
            <c:numRef>
              <c:f>'Result Figures'!$L$22</c:f>
              <c:numCache>
                <c:formatCode>#,##0</c:formatCode>
                <c:ptCount val="1"/>
              </c:numCache>
            </c:numRef>
          </c:yVal>
          <c:smooth val="0"/>
          <c:extLst xmlns:c15="http://schemas.microsoft.com/office/drawing/2012/chart">
            <c:ext xmlns:c16="http://schemas.microsoft.com/office/drawing/2014/chart" uri="{C3380CC4-5D6E-409C-BE32-E72D297353CC}">
              <c16:uniqueId val="{00000000-4A37-42BA-BBD4-3BAEBA6744CD}"/>
            </c:ext>
          </c:extLst>
        </c:ser>
        <c:ser>
          <c:idx val="1"/>
          <c:order val="1"/>
          <c:tx>
            <c:strRef>
              <c:f>'Result Figures'!$K$23</c:f>
              <c:strCache>
                <c:ptCount val="1"/>
              </c:strCache>
            </c:strRef>
          </c:tx>
          <c:spPr>
            <a:ln w="19050" cap="rnd">
              <a:solidFill>
                <a:schemeClr val="accent2">
                  <a:lumMod val="50000"/>
                </a:schemeClr>
              </a:solidFill>
              <a:round/>
            </a:ln>
            <a:effectLst/>
          </c:spPr>
          <c:marker>
            <c:symbol val="circle"/>
            <c:size val="4"/>
            <c:spPr>
              <a:solidFill>
                <a:schemeClr val="accent2">
                  <a:lumMod val="50000"/>
                </a:schemeClr>
              </a:solidFill>
              <a:ln w="9525">
                <a:solidFill>
                  <a:schemeClr val="accent2">
                    <a:lumMod val="50000"/>
                  </a:schemeClr>
                </a:solidFill>
              </a:ln>
              <a:effectLst/>
            </c:spPr>
          </c:marker>
          <c:xVal>
            <c:numRef>
              <c:f>'Result Figures'!$M$23</c:f>
              <c:numCache>
                <c:formatCode>#,##0</c:formatCode>
                <c:ptCount val="1"/>
              </c:numCache>
            </c:numRef>
          </c:xVal>
          <c:yVal>
            <c:numRef>
              <c:f>'Result Figures'!$L$23</c:f>
              <c:numCache>
                <c:formatCode>#,##0</c:formatCode>
                <c:ptCount val="1"/>
              </c:numCache>
            </c:numRef>
          </c:yVal>
          <c:smooth val="0"/>
          <c:extLst>
            <c:ext xmlns:c16="http://schemas.microsoft.com/office/drawing/2014/chart" uri="{C3380CC4-5D6E-409C-BE32-E72D297353CC}">
              <c16:uniqueId val="{00000001-4A37-42BA-BBD4-3BAEBA6744CD}"/>
            </c:ext>
          </c:extLst>
        </c:ser>
        <c:ser>
          <c:idx val="2"/>
          <c:order val="2"/>
          <c:tx>
            <c:strRef>
              <c:f>'Result Figures'!$K$24</c:f>
              <c:strCache>
                <c:ptCount val="1"/>
              </c:strCache>
            </c:strRef>
          </c:tx>
          <c:spPr>
            <a:ln w="19050"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xVal>
            <c:numRef>
              <c:f>'Result Figures'!$M$24</c:f>
              <c:numCache>
                <c:formatCode>#,##0</c:formatCode>
                <c:ptCount val="1"/>
              </c:numCache>
            </c:numRef>
          </c:xVal>
          <c:yVal>
            <c:numRef>
              <c:f>'Result Figures'!$L$24</c:f>
              <c:numCache>
                <c:formatCode>#,##0</c:formatCode>
                <c:ptCount val="1"/>
              </c:numCache>
            </c:numRef>
          </c:yVal>
          <c:smooth val="0"/>
          <c:extLst>
            <c:ext xmlns:c16="http://schemas.microsoft.com/office/drawing/2014/chart" uri="{C3380CC4-5D6E-409C-BE32-E72D297353CC}">
              <c16:uniqueId val="{00000002-4A37-42BA-BBD4-3BAEBA6744CD}"/>
            </c:ext>
          </c:extLst>
        </c:ser>
        <c:ser>
          <c:idx val="3"/>
          <c:order val="3"/>
          <c:tx>
            <c:strRef>
              <c:f>'Result Figures'!$K$25</c:f>
              <c:strCache>
                <c:ptCount val="1"/>
              </c:strCache>
            </c:strRef>
          </c:tx>
          <c:spPr>
            <a:ln w="19050" cap="rnd">
              <a:solidFill>
                <a:schemeClr val="accent4">
                  <a:alpha val="41000"/>
                </a:schemeClr>
              </a:solidFill>
              <a:round/>
            </a:ln>
            <a:effectLst/>
          </c:spPr>
          <c:marker>
            <c:symbol val="circle"/>
            <c:size val="4"/>
            <c:spPr>
              <a:solidFill>
                <a:schemeClr val="accent4"/>
              </a:solidFill>
              <a:ln w="9525">
                <a:solidFill>
                  <a:schemeClr val="accent2">
                    <a:lumMod val="60000"/>
                    <a:lumOff val="40000"/>
                  </a:schemeClr>
                </a:solidFill>
              </a:ln>
              <a:effectLst/>
            </c:spPr>
          </c:marker>
          <c:xVal>
            <c:numRef>
              <c:f>'Result Figures'!$M$25</c:f>
              <c:numCache>
                <c:formatCode>#,##0</c:formatCode>
                <c:ptCount val="1"/>
              </c:numCache>
            </c:numRef>
          </c:xVal>
          <c:yVal>
            <c:numRef>
              <c:f>'Result Figures'!$L$25</c:f>
              <c:numCache>
                <c:formatCode>#,##0</c:formatCode>
                <c:ptCount val="1"/>
              </c:numCache>
            </c:numRef>
          </c:yVal>
          <c:smooth val="0"/>
          <c:extLst>
            <c:ext xmlns:c16="http://schemas.microsoft.com/office/drawing/2014/chart" uri="{C3380CC4-5D6E-409C-BE32-E72D297353CC}">
              <c16:uniqueId val="{00000003-4A37-42BA-BBD4-3BAEBA6744CD}"/>
            </c:ext>
          </c:extLst>
        </c:ser>
        <c:dLbls>
          <c:showLegendKey val="0"/>
          <c:showVal val="0"/>
          <c:showCatName val="0"/>
          <c:showSerName val="0"/>
          <c:showPercent val="0"/>
          <c:showBubbleSize val="0"/>
        </c:dLbls>
        <c:axId val="361219120"/>
        <c:axId val="361196240"/>
        <c:extLst>
          <c:ext xmlns:c15="http://schemas.microsoft.com/office/drawing/2012/chart" uri="{02D57815-91ED-43cb-92C2-25804820EDAC}">
            <c15:filteredScatterSeries>
              <c15:ser>
                <c:idx val="4"/>
                <c:order val="4"/>
                <c:tx>
                  <c:strRef>
                    <c:extLst>
                      <c:ext uri="{02D57815-91ED-43cb-92C2-25804820EDAC}">
                        <c15:formulaRef>
                          <c15:sqref>'Result Figures'!$C$6</c15:sqref>
                        </c15:formulaRef>
                      </c:ext>
                    </c:extLst>
                    <c:strCache>
                      <c:ptCount val="1"/>
                      <c:pt idx="0">
                        <c:v>Strategy C - Societal</c:v>
                      </c:pt>
                    </c:strCache>
                  </c:strRef>
                </c:tx>
                <c:spPr>
                  <a:ln w="25400" cap="rnd">
                    <a:solidFill>
                      <a:schemeClr val="accent2">
                        <a:lumMod val="75000"/>
                      </a:schemeClr>
                    </a:solidFill>
                    <a:round/>
                  </a:ln>
                  <a:effectLst/>
                </c:spPr>
                <c:marker>
                  <c:symbol val="circle"/>
                  <c:size val="5"/>
                  <c:spPr>
                    <a:solidFill>
                      <a:schemeClr val="accent2">
                        <a:lumMod val="75000"/>
                      </a:schemeClr>
                    </a:solidFill>
                    <a:ln w="9525">
                      <a:solidFill>
                        <a:schemeClr val="accent2">
                          <a:lumMod val="75000"/>
                        </a:schemeClr>
                      </a:solidFill>
                    </a:ln>
                    <a:effectLst/>
                  </c:spPr>
                </c:marker>
                <c:xVal>
                  <c:numRef>
                    <c:extLst>
                      <c:ext uri="{02D57815-91ED-43cb-92C2-25804820EDAC}">
                        <c15:formulaRef>
                          <c15:sqref>'Result Figures'!$E$6</c15:sqref>
                        </c15:formulaRef>
                      </c:ext>
                    </c:extLst>
                    <c:numCache>
                      <c:formatCode>#,##0</c:formatCode>
                      <c:ptCount val="1"/>
                      <c:pt idx="0">
                        <c:v>271.1832623173832</c:v>
                      </c:pt>
                    </c:numCache>
                  </c:numRef>
                </c:xVal>
                <c:yVal>
                  <c:numRef>
                    <c:extLst>
                      <c:ext uri="{02D57815-91ED-43cb-92C2-25804820EDAC}">
                        <c15:formulaRef>
                          <c15:sqref>'Result Figures'!$F$6</c15:sqref>
                        </c15:formulaRef>
                      </c:ext>
                    </c:extLst>
                    <c:numCache>
                      <c:formatCode>#,##0</c:formatCode>
                      <c:ptCount val="1"/>
                      <c:pt idx="0">
                        <c:v>19744294.948108912</c:v>
                      </c:pt>
                    </c:numCache>
                  </c:numRef>
                </c:yVal>
                <c:smooth val="0"/>
                <c:extLst>
                  <c:ext xmlns:c16="http://schemas.microsoft.com/office/drawing/2014/chart" uri="{C3380CC4-5D6E-409C-BE32-E72D297353CC}">
                    <c16:uniqueId val="{00000004-4A37-42BA-BBD4-3BAEBA6744CD}"/>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'Result Figures'!$C$7</c15:sqref>
                        </c15:formulaRef>
                      </c:ext>
                    </c:extLst>
                    <c:strCache>
                      <c:ptCount val="1"/>
                      <c:pt idx="0">
                        <c:v>Strategy D - Healthcare provider</c:v>
                      </c:pt>
                    </c:strCache>
                  </c:strRef>
                </c:tx>
                <c:spPr>
                  <a:ln w="25400" cap="rnd">
                    <a:solidFill>
                      <a:schemeClr val="accent6">
                        <a:lumMod val="20000"/>
                        <a:lumOff val="80000"/>
                      </a:schemeClr>
                    </a:solidFill>
                    <a:round/>
                  </a:ln>
                  <a:effectLst/>
                </c:spPr>
                <c:marker>
                  <c:symbol val="circle"/>
                  <c:size val="5"/>
                  <c:spPr>
                    <a:solidFill>
                      <a:schemeClr val="accent6">
                        <a:lumMod val="20000"/>
                        <a:lumOff val="80000"/>
                      </a:schemeClr>
                    </a:solidFill>
                    <a:ln w="9525">
                      <a:solidFill>
                        <a:schemeClr val="accent6">
                          <a:lumMod val="20000"/>
                          <a:lumOff val="80000"/>
                        </a:schemeClr>
                      </a:solidFill>
                    </a:ln>
                    <a:effectLst/>
                  </c:spPr>
                </c:marker>
                <c:xVal>
                  <c:numRef>
                    <c:extLst xmlns:c15="http://schemas.microsoft.com/office/drawing/2012/chart">
                      <c:ext xmlns:c15="http://schemas.microsoft.com/office/drawing/2012/chart" uri="{02D57815-91ED-43cb-92C2-25804820EDAC}">
                        <c15:formulaRef>
                          <c15:sqref>'Result Figures'!$E$7</c15:sqref>
                        </c15:formulaRef>
                      </c:ext>
                    </c:extLst>
                    <c:numCache>
                      <c:formatCode>#,##0</c:formatCode>
                      <c:ptCount val="1"/>
                      <c:pt idx="0">
                        <c:v>-667.27820763287309</c:v>
                      </c:pt>
                    </c:numCache>
                  </c:numRef>
                </c:xVal>
                <c:yVal>
                  <c:numRef>
                    <c:extLst xmlns:c15="http://schemas.microsoft.com/office/drawing/2012/chart">
                      <c:ext xmlns:c15="http://schemas.microsoft.com/office/drawing/2012/chart" uri="{02D57815-91ED-43cb-92C2-25804820EDAC}">
                        <c15:formulaRef>
                          <c15:sqref>'Result Figures'!$F$7</c15:sqref>
                        </c15:formulaRef>
                      </c:ext>
                    </c:extLst>
                    <c:numCache>
                      <c:formatCode>#,##0</c:formatCode>
                      <c:ptCount val="1"/>
                      <c:pt idx="0">
                        <c:v>311754.61558602512</c:v>
                      </c:pt>
                    </c:numCache>
                  </c:numRef>
                </c:yVal>
                <c:smooth val="0"/>
                <c:extLst xmlns:c15="http://schemas.microsoft.com/office/drawing/2012/chart">
                  <c:ext xmlns:c16="http://schemas.microsoft.com/office/drawing/2014/chart" uri="{C3380CC4-5D6E-409C-BE32-E72D297353CC}">
                    <c16:uniqueId val="{00000005-4A37-42BA-BBD4-3BAEBA6744CD}"/>
                  </c:ext>
                </c:extLst>
              </c15:ser>
            </c15:filteredScatterSeries>
            <c15:filteredScatterSeries>
              <c15:ser>
                <c:idx val="6"/>
                <c:order val="6"/>
                <c:tx>
                  <c:strRef>
                    <c:extLst xmlns:c15="http://schemas.microsoft.com/office/drawing/2012/chart">
                      <c:ext xmlns:c15="http://schemas.microsoft.com/office/drawing/2012/chart" uri="{02D57815-91ED-43cb-92C2-25804820EDAC}">
                        <c15:formulaRef>
                          <c15:sqref>'Result Figures'!$C$8</c15:sqref>
                        </c15:formulaRef>
                      </c:ext>
                    </c:extLst>
                    <c:strCache>
                      <c:ptCount val="1"/>
                      <c:pt idx="0">
                        <c:v>Strategy E - Healthcare provider</c:v>
                      </c:pt>
                    </c:strCache>
                  </c:strRef>
                </c:tx>
                <c:spPr>
                  <a:ln w="25400" cap="rnd">
                    <a:solidFill>
                      <a:schemeClr val="accent6">
                        <a:lumMod val="40000"/>
                        <a:lumOff val="60000"/>
                      </a:schemeClr>
                    </a:solidFill>
                    <a:round/>
                  </a:ln>
                  <a:effectLst/>
                </c:spPr>
                <c:marker>
                  <c:symbol val="circle"/>
                  <c:size val="5"/>
                  <c:spPr>
                    <a:solidFill>
                      <a:schemeClr val="accent6">
                        <a:lumMod val="40000"/>
                        <a:lumOff val="60000"/>
                      </a:schemeClr>
                    </a:solidFill>
                    <a:ln w="9525">
                      <a:solidFill>
                        <a:schemeClr val="accent6">
                          <a:lumMod val="40000"/>
                          <a:lumOff val="60000"/>
                        </a:schemeClr>
                      </a:solidFill>
                    </a:ln>
                    <a:effectLst/>
                  </c:spPr>
                </c:marker>
                <c:xVal>
                  <c:numRef>
                    <c:extLst xmlns:c15="http://schemas.microsoft.com/office/drawing/2012/chart">
                      <c:ext xmlns:c15="http://schemas.microsoft.com/office/drawing/2012/chart" uri="{02D57815-91ED-43cb-92C2-25804820EDAC}">
                        <c15:formulaRef>
                          <c15:sqref>'Result Figures'!$E$8</c15:sqref>
                        </c15:formulaRef>
                      </c:ext>
                    </c:extLst>
                    <c:numCache>
                      <c:formatCode>#,##0</c:formatCode>
                      <c:ptCount val="1"/>
                      <c:pt idx="0">
                        <c:v>-318.2329974808672</c:v>
                      </c:pt>
                    </c:numCache>
                  </c:numRef>
                </c:xVal>
                <c:yVal>
                  <c:numRef>
                    <c:extLst xmlns:c15="http://schemas.microsoft.com/office/drawing/2012/chart">
                      <c:ext xmlns:c15="http://schemas.microsoft.com/office/drawing/2012/chart" uri="{02D57815-91ED-43cb-92C2-25804820EDAC}">
                        <c15:formulaRef>
                          <c15:sqref>'Result Figures'!$F$8</c15:sqref>
                        </c15:formulaRef>
                      </c:ext>
                    </c:extLst>
                    <c:numCache>
                      <c:formatCode>#,##0</c:formatCode>
                      <c:ptCount val="1"/>
                      <c:pt idx="0">
                        <c:v>134248.72861639498</c:v>
                      </c:pt>
                    </c:numCache>
                  </c:numRef>
                </c:yVal>
                <c:smooth val="0"/>
                <c:extLst xmlns:c15="http://schemas.microsoft.com/office/drawing/2012/chart">
                  <c:ext xmlns:c16="http://schemas.microsoft.com/office/drawing/2014/chart" uri="{C3380CC4-5D6E-409C-BE32-E72D297353CC}">
                    <c16:uniqueId val="{00000006-4A37-42BA-BBD4-3BAEBA6744CD}"/>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'Result Figures'!$C$9</c15:sqref>
                        </c15:formulaRef>
                      </c:ext>
                    </c:extLst>
                    <c:strCache>
                      <c:ptCount val="1"/>
                      <c:pt idx="0">
                        <c:v>Strategy B- Healthcare provider</c:v>
                      </c:pt>
                    </c:strCache>
                  </c:strRef>
                </c:tx>
                <c:spPr>
                  <a:ln w="25400"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xVal>
                  <c:numRef>
                    <c:extLst xmlns:c15="http://schemas.microsoft.com/office/drawing/2012/chart">
                      <c:ext xmlns:c15="http://schemas.microsoft.com/office/drawing/2012/chart" uri="{02D57815-91ED-43cb-92C2-25804820EDAC}">
                        <c15:formulaRef>
                          <c15:sqref>'Result Figures'!$E$9</c15:sqref>
                        </c15:formulaRef>
                      </c:ext>
                    </c:extLst>
                    <c:numCache>
                      <c:formatCode>#,##0</c:formatCode>
                      <c:ptCount val="1"/>
                      <c:pt idx="0">
                        <c:v>59.20647366499179</c:v>
                      </c:pt>
                    </c:numCache>
                  </c:numRef>
                </c:xVal>
                <c:yVal>
                  <c:numRef>
                    <c:extLst xmlns:c15="http://schemas.microsoft.com/office/drawing/2012/chart">
                      <c:ext xmlns:c15="http://schemas.microsoft.com/office/drawing/2012/chart" uri="{02D57815-91ED-43cb-92C2-25804820EDAC}">
                        <c15:formulaRef>
                          <c15:sqref>'Result Figures'!$F$9</c15:sqref>
                        </c15:formulaRef>
                      </c:ext>
                    </c:extLst>
                    <c:numCache>
                      <c:formatCode>#,##0</c:formatCode>
                      <c:ptCount val="1"/>
                      <c:pt idx="0">
                        <c:v>-3287.9771150579909</c:v>
                      </c:pt>
                    </c:numCache>
                  </c:numRef>
                </c:yVal>
                <c:smooth val="0"/>
                <c:extLst xmlns:c15="http://schemas.microsoft.com/office/drawing/2012/chart">
                  <c:ext xmlns:c16="http://schemas.microsoft.com/office/drawing/2014/chart" uri="{C3380CC4-5D6E-409C-BE32-E72D297353CC}">
                    <c16:uniqueId val="{00000007-4A37-42BA-BBD4-3BAEBA6744CD}"/>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'Result Figures'!$C$10</c15:sqref>
                        </c15:formulaRef>
                      </c:ext>
                    </c:extLst>
                    <c:strCache>
                      <c:ptCount val="1"/>
                      <c:pt idx="0">
                        <c:v>Strategy C - Healthcare provider </c:v>
                      </c:pt>
                    </c:strCache>
                  </c:strRef>
                </c:tx>
                <c:spPr>
                  <a:ln w="2540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extLst xmlns:c15="http://schemas.microsoft.com/office/drawing/2012/chart">
                      <c:ext xmlns:c15="http://schemas.microsoft.com/office/drawing/2012/chart" uri="{02D57815-91ED-43cb-92C2-25804820EDAC}">
                        <c15:formulaRef>
                          <c15:sqref>'Result Figures'!$E$10</c15:sqref>
                        </c15:formulaRef>
                      </c:ext>
                    </c:extLst>
                    <c:numCache>
                      <c:formatCode>#,##0</c:formatCode>
                      <c:ptCount val="1"/>
                      <c:pt idx="0">
                        <c:v>288.7365500494634</c:v>
                      </c:pt>
                    </c:numCache>
                  </c:numRef>
                </c:xVal>
                <c:yVal>
                  <c:numRef>
                    <c:extLst xmlns:c15="http://schemas.microsoft.com/office/drawing/2012/chart">
                      <c:ext xmlns:c15="http://schemas.microsoft.com/office/drawing/2012/chart" uri="{02D57815-91ED-43cb-92C2-25804820EDAC}">
                        <c15:formulaRef>
                          <c15:sqref>'Result Figures'!$F$10</c15:sqref>
                        </c15:formulaRef>
                      </c:ext>
                    </c:extLst>
                    <c:numCache>
                      <c:formatCode>#,##0</c:formatCode>
                      <c:ptCount val="1"/>
                      <c:pt idx="0">
                        <c:v>7493.732392902195</c:v>
                      </c:pt>
                    </c:numCache>
                  </c:numRef>
                </c:yVal>
                <c:smooth val="0"/>
                <c:extLst xmlns:c15="http://schemas.microsoft.com/office/drawing/2012/chart">
                  <c:ext xmlns:c16="http://schemas.microsoft.com/office/drawing/2014/chart" uri="{C3380CC4-5D6E-409C-BE32-E72D297353CC}">
                    <c16:uniqueId val="{00000008-4A37-42BA-BBD4-3BAEBA6744CD}"/>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'Result Figures'!$C$11</c15:sqref>
                        </c15:formulaRef>
                      </c:ext>
                    </c:extLst>
                    <c:strCache>
                      <c:ptCount val="1"/>
                      <c:pt idx="0">
                        <c:v>Strategy D - Undiscounted DALYs </c:v>
                      </c:pt>
                    </c:strCache>
                  </c:strRef>
                </c:tx>
                <c:spPr>
                  <a:ln w="25400" cap="rnd">
                    <a:solidFill>
                      <a:schemeClr val="accent1">
                        <a:lumMod val="20000"/>
                        <a:lumOff val="80000"/>
                      </a:schemeClr>
                    </a:solidFill>
                    <a:round/>
                  </a:ln>
                  <a:effectLst/>
                </c:spPr>
                <c:marker>
                  <c:symbol val="circle"/>
                  <c:size val="5"/>
                  <c:spPr>
                    <a:solidFill>
                      <a:schemeClr val="accent1">
                        <a:lumMod val="20000"/>
                        <a:lumOff val="80000"/>
                      </a:schemeClr>
                    </a:solidFill>
                    <a:ln w="9525">
                      <a:solidFill>
                        <a:schemeClr val="accent1">
                          <a:lumMod val="20000"/>
                          <a:lumOff val="80000"/>
                        </a:schemeClr>
                      </a:solidFill>
                    </a:ln>
                    <a:effectLst/>
                  </c:spPr>
                </c:marker>
                <c:xVal>
                  <c:numRef>
                    <c:extLst xmlns:c15="http://schemas.microsoft.com/office/drawing/2012/chart">
                      <c:ext xmlns:c15="http://schemas.microsoft.com/office/drawing/2012/chart" uri="{02D57815-91ED-43cb-92C2-25804820EDAC}">
                        <c15:formulaRef>
                          <c15:sqref>'Result Figures'!$E$11</c15:sqref>
                        </c15:formulaRef>
                      </c:ext>
                    </c:extLst>
                    <c:numCache>
                      <c:formatCode>#,##0</c:formatCode>
                      <c:ptCount val="1"/>
                      <c:pt idx="0">
                        <c:v>-809.48484437985462</c:v>
                      </c:pt>
                    </c:numCache>
                  </c:numRef>
                </c:xVal>
                <c:yVal>
                  <c:numRef>
                    <c:extLst xmlns:c15="http://schemas.microsoft.com/office/drawing/2012/chart">
                      <c:ext xmlns:c15="http://schemas.microsoft.com/office/drawing/2012/chart" uri="{02D57815-91ED-43cb-92C2-25804820EDAC}">
                        <c15:formulaRef>
                          <c15:sqref>'Result Figures'!$F$11</c15:sqref>
                        </c15:formulaRef>
                      </c:ext>
                    </c:extLst>
                    <c:numCache>
                      <c:formatCode>#,##0</c:formatCode>
                      <c:ptCount val="1"/>
                      <c:pt idx="0">
                        <c:v>11308613.493490934</c:v>
                      </c:pt>
                    </c:numCache>
                  </c:numRef>
                </c:yVal>
                <c:smooth val="0"/>
                <c:extLst xmlns:c15="http://schemas.microsoft.com/office/drawing/2012/chart">
                  <c:ext xmlns:c16="http://schemas.microsoft.com/office/drawing/2014/chart" uri="{C3380CC4-5D6E-409C-BE32-E72D297353CC}">
                    <c16:uniqueId val="{00000009-4A37-42BA-BBD4-3BAEBA6744CD}"/>
                  </c:ext>
                </c:extLst>
              </c15:ser>
            </c15:filteredScatterSeries>
            <c15:filteredScatterSeries>
              <c15:ser>
                <c:idx val="10"/>
                <c:order val="10"/>
                <c:tx>
                  <c:strRef>
                    <c:extLst xmlns:c15="http://schemas.microsoft.com/office/drawing/2012/chart">
                      <c:ext xmlns:c15="http://schemas.microsoft.com/office/drawing/2012/chart" uri="{02D57815-91ED-43cb-92C2-25804820EDAC}">
                        <c15:formulaRef>
                          <c15:sqref>'Result Figures'!$C$12</c15:sqref>
                        </c15:formulaRef>
                      </c:ext>
                    </c:extLst>
                    <c:strCache>
                      <c:ptCount val="1"/>
                      <c:pt idx="0">
                        <c:v>Strategy E - Undiscounted DALYs</c:v>
                      </c:pt>
                    </c:strCache>
                  </c:strRef>
                </c:tx>
                <c:spPr>
                  <a:ln w="25400" cap="rnd">
                    <a:solidFill>
                      <a:schemeClr val="accent1">
                        <a:lumMod val="40000"/>
                        <a:lumOff val="60000"/>
                      </a:schemeClr>
                    </a:solidFill>
                    <a:round/>
                  </a:ln>
                  <a:effectLst/>
                </c:spPr>
                <c:marker>
                  <c:symbol val="circle"/>
                  <c:size val="5"/>
                  <c:spPr>
                    <a:solidFill>
                      <a:schemeClr val="accent1">
                        <a:lumMod val="40000"/>
                        <a:lumOff val="60000"/>
                      </a:schemeClr>
                    </a:solidFill>
                    <a:ln w="9525">
                      <a:solidFill>
                        <a:schemeClr val="accent1">
                          <a:lumMod val="40000"/>
                          <a:lumOff val="60000"/>
                        </a:schemeClr>
                      </a:solidFill>
                    </a:ln>
                    <a:effectLst/>
                  </c:spPr>
                </c:marker>
                <c:xVal>
                  <c:numRef>
                    <c:extLst xmlns:c15="http://schemas.microsoft.com/office/drawing/2012/chart">
                      <c:ext xmlns:c15="http://schemas.microsoft.com/office/drawing/2012/chart" uri="{02D57815-91ED-43cb-92C2-25804820EDAC}">
                        <c15:formulaRef>
                          <c15:sqref>'Result Figures'!$E$12</c15:sqref>
                        </c15:formulaRef>
                      </c:ext>
                    </c:extLst>
                    <c:numCache>
                      <c:formatCode>#,##0</c:formatCode>
                      <c:ptCount val="1"/>
                      <c:pt idx="0">
                        <c:v>-435.7557847147109</c:v>
                      </c:pt>
                    </c:numCache>
                  </c:numRef>
                </c:xVal>
                <c:yVal>
                  <c:numRef>
                    <c:extLst xmlns:c15="http://schemas.microsoft.com/office/drawing/2012/chart">
                      <c:ext xmlns:c15="http://schemas.microsoft.com/office/drawing/2012/chart" uri="{02D57815-91ED-43cb-92C2-25804820EDAC}">
                        <c15:formulaRef>
                          <c15:sqref>'Result Figures'!$F$12</c15:sqref>
                        </c15:formulaRef>
                      </c:ext>
                    </c:extLst>
                    <c:numCache>
                      <c:formatCode>#,##0</c:formatCode>
                      <c:ptCount val="1"/>
                      <c:pt idx="0">
                        <c:v>4187735.146718502</c:v>
                      </c:pt>
                    </c:numCache>
                  </c:numRef>
                </c:yVal>
                <c:smooth val="0"/>
                <c:extLst xmlns:c15="http://schemas.microsoft.com/office/drawing/2012/chart">
                  <c:ext xmlns:c16="http://schemas.microsoft.com/office/drawing/2014/chart" uri="{C3380CC4-5D6E-409C-BE32-E72D297353CC}">
                    <c16:uniqueId val="{0000000A-4A37-42BA-BBD4-3BAEBA6744CD}"/>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'Result Figures'!$C$13</c15:sqref>
                        </c15:formulaRef>
                      </c:ext>
                    </c:extLst>
                    <c:strCache>
                      <c:ptCount val="1"/>
                      <c:pt idx="0">
                        <c:v>Strategy B- Undiscounted DALYs</c:v>
                      </c:pt>
                    </c:strCache>
                  </c:strRef>
                </c:tx>
                <c:spPr>
                  <a:ln w="25400"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xVal>
                  <c:numRef>
                    <c:extLst xmlns:c15="http://schemas.microsoft.com/office/drawing/2012/chart">
                      <c:ext xmlns:c15="http://schemas.microsoft.com/office/drawing/2012/chart" uri="{02D57815-91ED-43cb-92C2-25804820EDAC}">
                        <c15:formulaRef>
                          <c15:sqref>'Result Figures'!$E$13</c15:sqref>
                        </c15:formulaRef>
                      </c:ext>
                    </c:extLst>
                    <c:numCache>
                      <c:formatCode>#,##0</c:formatCode>
                      <c:ptCount val="1"/>
                      <c:pt idx="0">
                        <c:v>64.988298919401132</c:v>
                      </c:pt>
                    </c:numCache>
                  </c:numRef>
                </c:xVal>
                <c:yVal>
                  <c:numRef>
                    <c:extLst xmlns:c15="http://schemas.microsoft.com/office/drawing/2012/chart">
                      <c:ext xmlns:c15="http://schemas.microsoft.com/office/drawing/2012/chart" uri="{02D57815-91ED-43cb-92C2-25804820EDAC}">
                        <c15:formulaRef>
                          <c15:sqref>'Result Figures'!$F$13</c15:sqref>
                        </c15:formulaRef>
                      </c:ext>
                    </c:extLst>
                    <c:numCache>
                      <c:formatCode>#,##0</c:formatCode>
                      <c:ptCount val="1"/>
                      <c:pt idx="0">
                        <c:v>19019506.006541848</c:v>
                      </c:pt>
                    </c:numCache>
                  </c:numRef>
                </c:yVal>
                <c:smooth val="0"/>
                <c:extLst xmlns:c15="http://schemas.microsoft.com/office/drawing/2012/chart">
                  <c:ext xmlns:c16="http://schemas.microsoft.com/office/drawing/2014/chart" uri="{C3380CC4-5D6E-409C-BE32-E72D297353CC}">
                    <c16:uniqueId val="{0000000B-4A37-42BA-BBD4-3BAEBA6744CD}"/>
                  </c:ext>
                </c:extLst>
              </c15:ser>
            </c15:filteredScatterSeries>
            <c15:filteredScatterSeries>
              <c15:ser>
                <c:idx val="12"/>
                <c:order val="12"/>
                <c:tx>
                  <c:strRef>
                    <c:extLst xmlns:c15="http://schemas.microsoft.com/office/drawing/2012/chart">
                      <c:ext xmlns:c15="http://schemas.microsoft.com/office/drawing/2012/chart" uri="{02D57815-91ED-43cb-92C2-25804820EDAC}">
                        <c15:formulaRef>
                          <c15:sqref>'Result Figures'!$C$14</c15:sqref>
                        </c15:formulaRef>
                      </c:ext>
                    </c:extLst>
                    <c:strCache>
                      <c:ptCount val="1"/>
                      <c:pt idx="0">
                        <c:v>Strategy C - Undiscounted DALYs </c:v>
                      </c:pt>
                    </c:strCache>
                  </c:strRef>
                </c:tx>
                <c:spPr>
                  <a:ln w="1905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extLst xmlns:c15="http://schemas.microsoft.com/office/drawing/2012/chart">
                      <c:ext xmlns:c15="http://schemas.microsoft.com/office/drawing/2012/chart" uri="{02D57815-91ED-43cb-92C2-25804820EDAC}">
                        <c15:formulaRef>
                          <c15:sqref>'Result Figures'!$E$14</c15:sqref>
                        </c15:formulaRef>
                      </c:ext>
                    </c:extLst>
                    <c:numCache>
                      <c:formatCode>#,##0</c:formatCode>
                      <c:ptCount val="1"/>
                      <c:pt idx="0">
                        <c:v>75.219306192884687</c:v>
                      </c:pt>
                    </c:numCache>
                  </c:numRef>
                </c:xVal>
                <c:yVal>
                  <c:numRef>
                    <c:extLst xmlns:c15="http://schemas.microsoft.com/office/drawing/2012/chart">
                      <c:ext xmlns:c15="http://schemas.microsoft.com/office/drawing/2012/chart" uri="{02D57815-91ED-43cb-92C2-25804820EDAC}">
                        <c15:formulaRef>
                          <c15:sqref>'Result Figures'!$F$14</c15:sqref>
                        </c15:formulaRef>
                      </c:ext>
                    </c:extLst>
                    <c:numCache>
                      <c:formatCode>#,##0</c:formatCode>
                      <c:ptCount val="1"/>
                      <c:pt idx="0">
                        <c:v>20262314.465760827</c:v>
                      </c:pt>
                    </c:numCache>
                  </c:numRef>
                </c:yVal>
                <c:smooth val="0"/>
                <c:extLst xmlns:c15="http://schemas.microsoft.com/office/drawing/2012/chart">
                  <c:ext xmlns:c16="http://schemas.microsoft.com/office/drawing/2014/chart" uri="{C3380CC4-5D6E-409C-BE32-E72D297353CC}">
                    <c16:uniqueId val="{0000000C-4A37-42BA-BBD4-3BAEBA6744CD}"/>
                  </c:ext>
                </c:extLst>
              </c15:ser>
            </c15:filteredScatterSeries>
          </c:ext>
        </c:extLst>
      </c:scatterChart>
      <c:valAx>
        <c:axId val="36121912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DALYs</a:t>
                </a:r>
                <a:r>
                  <a:rPr lang="en-US" b="1" baseline="0"/>
                  <a:t> averted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61196240"/>
        <c:crosses val="autoZero"/>
        <c:crossBetween val="midCat"/>
      </c:valAx>
      <c:valAx>
        <c:axId val="36119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Costs</a:t>
                </a:r>
                <a:r>
                  <a:rPr lang="en-US" b="1" baseline="0"/>
                  <a:t> (USD/$)</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6121912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'Result Figures'!$C$3</c:f>
              <c:strCache>
                <c:ptCount val="1"/>
                <c:pt idx="0">
                  <c:v>Strategy D - Societal </c:v>
                </c:pt>
              </c:strCache>
            </c:strRef>
          </c:tx>
          <c:spPr>
            <a:ln w="25400" cap="rnd">
              <a:noFill/>
              <a:round/>
            </a:ln>
            <a:effectLst/>
          </c:spPr>
          <c:marker>
            <c:symbol val="circle"/>
            <c:size val="5"/>
            <c:spPr>
              <a:solidFill>
                <a:schemeClr val="accent1"/>
              </a:solidFill>
              <a:ln w="9525">
                <a:solidFill>
                  <a:schemeClr val="accent1"/>
                </a:solidFill>
              </a:ln>
              <a:effectLst/>
            </c:spPr>
          </c:marker>
          <c:xVal>
            <c:numRef>
              <c:f>'Result Figures'!$E$3</c:f>
              <c:numCache>
                <c:formatCode>#,##0</c:formatCode>
                <c:ptCount val="1"/>
                <c:pt idx="0">
                  <c:v>-693.71947439548967</c:v>
                </c:pt>
              </c:numCache>
            </c:numRef>
          </c:xVal>
          <c:yVal>
            <c:numRef>
              <c:f>'Result Figures'!$F$3</c:f>
              <c:numCache>
                <c:formatCode>#,##0</c:formatCode>
                <c:ptCount val="1"/>
                <c:pt idx="0">
                  <c:v>11701538.232624412</c:v>
                </c:pt>
              </c:numCache>
            </c:numRef>
          </c:yVal>
          <c:smooth val="0"/>
          <c:extLst>
            <c:ext xmlns:c16="http://schemas.microsoft.com/office/drawing/2014/chart" uri="{C3380CC4-5D6E-409C-BE32-E72D297353CC}">
              <c16:uniqueId val="{00000000-6EC9-4755-87E0-E35FFDEA352C}"/>
            </c:ext>
          </c:extLst>
        </c:ser>
        <c:ser>
          <c:idx val="1"/>
          <c:order val="1"/>
          <c:tx>
            <c:strRef>
              <c:f>'Result Figures'!$C$4</c:f>
              <c:strCache>
                <c:ptCount val="1"/>
                <c:pt idx="0">
                  <c:v>Strategy E - Societal</c:v>
                </c:pt>
              </c:strCache>
            </c:strRef>
          </c:tx>
          <c:spPr>
            <a:ln w="25400" cap="rnd">
              <a:noFill/>
              <a:round/>
            </a:ln>
            <a:effectLst/>
          </c:spPr>
          <c:marker>
            <c:symbol val="circle"/>
            <c:size val="5"/>
            <c:spPr>
              <a:solidFill>
                <a:schemeClr val="accent2"/>
              </a:solidFill>
              <a:ln w="9525">
                <a:solidFill>
                  <a:schemeClr val="accent2"/>
                </a:solidFill>
              </a:ln>
              <a:effectLst/>
            </c:spPr>
          </c:marker>
          <c:xVal>
            <c:numRef>
              <c:f>'Result Figures'!$E$4</c:f>
              <c:numCache>
                <c:formatCode>#,##0</c:formatCode>
                <c:ptCount val="1"/>
                <c:pt idx="0">
                  <c:v>-359.07919644424692</c:v>
                </c:pt>
              </c:numCache>
            </c:numRef>
          </c:xVal>
          <c:yVal>
            <c:numRef>
              <c:f>'Result Figures'!$F$4</c:f>
              <c:numCache>
                <c:formatCode>#,##0</c:formatCode>
                <c:ptCount val="1"/>
                <c:pt idx="0">
                  <c:v>4423697.3231338263</c:v>
                </c:pt>
              </c:numCache>
            </c:numRef>
          </c:yVal>
          <c:smooth val="0"/>
          <c:extLst>
            <c:ext xmlns:c16="http://schemas.microsoft.com/office/drawing/2014/chart" uri="{C3380CC4-5D6E-409C-BE32-E72D297353CC}">
              <c16:uniqueId val="{00000001-6EC9-4755-87E0-E35FFDEA352C}"/>
            </c:ext>
          </c:extLst>
        </c:ser>
        <c:ser>
          <c:idx val="2"/>
          <c:order val="2"/>
          <c:tx>
            <c:strRef>
              <c:f>'Result Figures'!$C$5</c:f>
              <c:strCache>
                <c:ptCount val="1"/>
                <c:pt idx="0">
                  <c:v>Strategy B- Societal</c:v>
                </c:pt>
              </c:strCache>
            </c:strRef>
          </c:tx>
          <c:spPr>
            <a:ln w="25400" cap="rnd">
              <a:noFill/>
              <a:round/>
            </a:ln>
            <a:effectLst/>
          </c:spPr>
          <c:marker>
            <c:symbol val="circle"/>
            <c:size val="5"/>
            <c:spPr>
              <a:solidFill>
                <a:schemeClr val="accent3"/>
              </a:solidFill>
              <a:ln w="9525">
                <a:solidFill>
                  <a:schemeClr val="accent3"/>
                </a:solidFill>
              </a:ln>
              <a:effectLst/>
            </c:spPr>
          </c:marker>
          <c:xVal>
            <c:numRef>
              <c:f>'Result Figures'!$E$5</c:f>
              <c:numCache>
                <c:formatCode>#,##0</c:formatCode>
                <c:ptCount val="1"/>
                <c:pt idx="0">
                  <c:v>41.675410217634635</c:v>
                </c:pt>
              </c:numCache>
            </c:numRef>
          </c:xVal>
          <c:yVal>
            <c:numRef>
              <c:f>'Result Figures'!$F$5</c:f>
              <c:numCache>
                <c:formatCode>#,##0</c:formatCode>
                <c:ptCount val="1"/>
                <c:pt idx="0">
                  <c:v>18709041.922341943</c:v>
                </c:pt>
              </c:numCache>
            </c:numRef>
          </c:yVal>
          <c:smooth val="0"/>
          <c:extLst>
            <c:ext xmlns:c16="http://schemas.microsoft.com/office/drawing/2014/chart" uri="{C3380CC4-5D6E-409C-BE32-E72D297353CC}">
              <c16:uniqueId val="{00000002-6EC9-4755-87E0-E35FFDEA352C}"/>
            </c:ext>
          </c:extLst>
        </c:ser>
        <c:ser>
          <c:idx val="3"/>
          <c:order val="3"/>
          <c:tx>
            <c:strRef>
              <c:f>'Result Figures'!$C$6</c:f>
              <c:strCache>
                <c:ptCount val="1"/>
                <c:pt idx="0">
                  <c:v>Strategy C - Societal</c:v>
                </c:pt>
              </c:strCache>
            </c:strRef>
          </c:tx>
          <c:spPr>
            <a:ln w="25400" cap="rnd">
              <a:noFill/>
              <a:round/>
            </a:ln>
            <a:effectLst/>
          </c:spPr>
          <c:marker>
            <c:symbol val="circle"/>
            <c:size val="5"/>
            <c:spPr>
              <a:solidFill>
                <a:schemeClr val="accent4"/>
              </a:solidFill>
              <a:ln w="9525">
                <a:solidFill>
                  <a:schemeClr val="accent4"/>
                </a:solidFill>
              </a:ln>
              <a:effectLst/>
            </c:spPr>
          </c:marker>
          <c:xVal>
            <c:numRef>
              <c:f>'Result Figures'!$E$6</c:f>
              <c:numCache>
                <c:formatCode>#,##0</c:formatCode>
                <c:ptCount val="1"/>
                <c:pt idx="0">
                  <c:v>271.1832623173832</c:v>
                </c:pt>
              </c:numCache>
            </c:numRef>
          </c:xVal>
          <c:yVal>
            <c:numRef>
              <c:f>'Result Figures'!$F$6</c:f>
              <c:numCache>
                <c:formatCode>#,##0</c:formatCode>
                <c:ptCount val="1"/>
                <c:pt idx="0">
                  <c:v>19744294.948108912</c:v>
                </c:pt>
              </c:numCache>
            </c:numRef>
          </c:yVal>
          <c:smooth val="0"/>
          <c:extLst>
            <c:ext xmlns:c16="http://schemas.microsoft.com/office/drawing/2014/chart" uri="{C3380CC4-5D6E-409C-BE32-E72D297353CC}">
              <c16:uniqueId val="{00000003-6EC9-4755-87E0-E35FFDEA352C}"/>
            </c:ext>
          </c:extLst>
        </c:ser>
        <c:ser>
          <c:idx val="4"/>
          <c:order val="4"/>
          <c:tx>
            <c:strRef>
              <c:f>'Result Figures'!$C$7</c:f>
              <c:strCache>
                <c:ptCount val="1"/>
                <c:pt idx="0">
                  <c:v>Strategy D - Healthcare provider</c:v>
                </c:pt>
              </c:strCache>
            </c:strRef>
          </c:tx>
          <c:spPr>
            <a:ln w="25400" cap="rnd">
              <a:noFill/>
              <a:round/>
            </a:ln>
            <a:effectLst/>
          </c:spPr>
          <c:marker>
            <c:symbol val="circle"/>
            <c:size val="5"/>
            <c:spPr>
              <a:solidFill>
                <a:schemeClr val="accent5"/>
              </a:solidFill>
              <a:ln w="9525">
                <a:solidFill>
                  <a:schemeClr val="accent5"/>
                </a:solidFill>
              </a:ln>
              <a:effectLst/>
            </c:spPr>
          </c:marker>
          <c:xVal>
            <c:numRef>
              <c:f>'Result Figures'!$E$7</c:f>
              <c:numCache>
                <c:formatCode>#,##0</c:formatCode>
                <c:ptCount val="1"/>
                <c:pt idx="0">
                  <c:v>-667.27820763287309</c:v>
                </c:pt>
              </c:numCache>
            </c:numRef>
          </c:xVal>
          <c:yVal>
            <c:numRef>
              <c:f>'Result Figures'!$F$7</c:f>
              <c:numCache>
                <c:formatCode>#,##0</c:formatCode>
                <c:ptCount val="1"/>
                <c:pt idx="0">
                  <c:v>311754.61558602512</c:v>
                </c:pt>
              </c:numCache>
            </c:numRef>
          </c:yVal>
          <c:smooth val="0"/>
          <c:extLst>
            <c:ext xmlns:c16="http://schemas.microsoft.com/office/drawing/2014/chart" uri="{C3380CC4-5D6E-409C-BE32-E72D297353CC}">
              <c16:uniqueId val="{00000004-6EC9-4755-87E0-E35FFDEA352C}"/>
            </c:ext>
          </c:extLst>
        </c:ser>
        <c:ser>
          <c:idx val="5"/>
          <c:order val="5"/>
          <c:tx>
            <c:strRef>
              <c:f>'Result Figures'!$C$8</c:f>
              <c:strCache>
                <c:ptCount val="1"/>
                <c:pt idx="0">
                  <c:v>Strategy E - Healthcare provider</c:v>
                </c:pt>
              </c:strCache>
            </c:strRef>
          </c:tx>
          <c:spPr>
            <a:ln w="25400" cap="rnd">
              <a:noFill/>
              <a:round/>
            </a:ln>
            <a:effectLst/>
          </c:spPr>
          <c:marker>
            <c:symbol val="circle"/>
            <c:size val="5"/>
            <c:spPr>
              <a:solidFill>
                <a:schemeClr val="accent6"/>
              </a:solidFill>
              <a:ln w="9525">
                <a:solidFill>
                  <a:schemeClr val="accent6"/>
                </a:solidFill>
              </a:ln>
              <a:effectLst/>
            </c:spPr>
          </c:marker>
          <c:xVal>
            <c:numRef>
              <c:f>'Result Figures'!$E$8</c:f>
              <c:numCache>
                <c:formatCode>#,##0</c:formatCode>
                <c:ptCount val="1"/>
                <c:pt idx="0">
                  <c:v>-318.2329974808672</c:v>
                </c:pt>
              </c:numCache>
            </c:numRef>
          </c:xVal>
          <c:yVal>
            <c:numRef>
              <c:f>'Result Figures'!$F$8</c:f>
              <c:numCache>
                <c:formatCode>#,##0</c:formatCode>
                <c:ptCount val="1"/>
                <c:pt idx="0">
                  <c:v>134248.72861639498</c:v>
                </c:pt>
              </c:numCache>
            </c:numRef>
          </c:yVal>
          <c:smooth val="0"/>
          <c:extLst>
            <c:ext xmlns:c16="http://schemas.microsoft.com/office/drawing/2014/chart" uri="{C3380CC4-5D6E-409C-BE32-E72D297353CC}">
              <c16:uniqueId val="{00000005-6EC9-4755-87E0-E35FFDEA352C}"/>
            </c:ext>
          </c:extLst>
        </c:ser>
        <c:ser>
          <c:idx val="6"/>
          <c:order val="6"/>
          <c:tx>
            <c:strRef>
              <c:f>'Result Figures'!$C$9</c:f>
              <c:strCache>
                <c:ptCount val="1"/>
                <c:pt idx="0">
                  <c:v>Strategy B- Healthcare provider</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'Result Figures'!$E$9</c:f>
              <c:numCache>
                <c:formatCode>#,##0</c:formatCode>
                <c:ptCount val="1"/>
                <c:pt idx="0">
                  <c:v>59.20647366499179</c:v>
                </c:pt>
              </c:numCache>
            </c:numRef>
          </c:xVal>
          <c:yVal>
            <c:numRef>
              <c:f>'Result Figures'!$F$9</c:f>
              <c:numCache>
                <c:formatCode>#,##0</c:formatCode>
                <c:ptCount val="1"/>
                <c:pt idx="0">
                  <c:v>-3287.9771150579909</c:v>
                </c:pt>
              </c:numCache>
            </c:numRef>
          </c:yVal>
          <c:smooth val="0"/>
          <c:extLst>
            <c:ext xmlns:c16="http://schemas.microsoft.com/office/drawing/2014/chart" uri="{C3380CC4-5D6E-409C-BE32-E72D297353CC}">
              <c16:uniqueId val="{00000006-6EC9-4755-87E0-E35FFDEA352C}"/>
            </c:ext>
          </c:extLst>
        </c:ser>
        <c:ser>
          <c:idx val="7"/>
          <c:order val="7"/>
          <c:tx>
            <c:strRef>
              <c:f>'Result Figures'!$C$10</c:f>
              <c:strCache>
                <c:ptCount val="1"/>
                <c:pt idx="0">
                  <c:v>Strategy C - Healthcare provider </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'Result Figures'!$E$10</c:f>
              <c:numCache>
                <c:formatCode>#,##0</c:formatCode>
                <c:ptCount val="1"/>
                <c:pt idx="0">
                  <c:v>288.7365500494634</c:v>
                </c:pt>
              </c:numCache>
            </c:numRef>
          </c:xVal>
          <c:yVal>
            <c:numRef>
              <c:f>'Result Figures'!$F$10</c:f>
              <c:numCache>
                <c:formatCode>#,##0</c:formatCode>
                <c:ptCount val="1"/>
                <c:pt idx="0">
                  <c:v>7493.732392902195</c:v>
                </c:pt>
              </c:numCache>
            </c:numRef>
          </c:yVal>
          <c:smooth val="0"/>
          <c:extLst>
            <c:ext xmlns:c16="http://schemas.microsoft.com/office/drawing/2014/chart" uri="{C3380CC4-5D6E-409C-BE32-E72D297353CC}">
              <c16:uniqueId val="{00000007-6EC9-4755-87E0-E35FFDEA352C}"/>
            </c:ext>
          </c:extLst>
        </c:ser>
        <c:ser>
          <c:idx val="8"/>
          <c:order val="8"/>
          <c:tx>
            <c:strRef>
              <c:f>'Result Figures'!$C$11</c:f>
              <c:strCache>
                <c:ptCount val="1"/>
                <c:pt idx="0">
                  <c:v>Strategy D - Undiscounted DALYs </c:v>
                </c:pt>
              </c:strCache>
            </c:strRef>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'Result Figures'!$E$11</c:f>
              <c:numCache>
                <c:formatCode>#,##0</c:formatCode>
                <c:ptCount val="1"/>
                <c:pt idx="0">
                  <c:v>-809.48484437985462</c:v>
                </c:pt>
              </c:numCache>
            </c:numRef>
          </c:xVal>
          <c:yVal>
            <c:numRef>
              <c:f>'Result Figures'!$F$11</c:f>
              <c:numCache>
                <c:formatCode>#,##0</c:formatCode>
                <c:ptCount val="1"/>
                <c:pt idx="0">
                  <c:v>11308613.493490934</c:v>
                </c:pt>
              </c:numCache>
            </c:numRef>
          </c:yVal>
          <c:smooth val="0"/>
          <c:extLst>
            <c:ext xmlns:c16="http://schemas.microsoft.com/office/drawing/2014/chart" uri="{C3380CC4-5D6E-409C-BE32-E72D297353CC}">
              <c16:uniqueId val="{00000008-6EC9-4755-87E0-E35FFDEA352C}"/>
            </c:ext>
          </c:extLst>
        </c:ser>
        <c:ser>
          <c:idx val="9"/>
          <c:order val="9"/>
          <c:tx>
            <c:strRef>
              <c:f>'Result Figures'!$C$12</c:f>
              <c:strCache>
                <c:ptCount val="1"/>
                <c:pt idx="0">
                  <c:v>Strategy E - Undiscounted DALYs</c:v>
                </c:pt>
              </c:strCache>
            </c:strRef>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'Result Figures'!$E$12</c:f>
              <c:numCache>
                <c:formatCode>#,##0</c:formatCode>
                <c:ptCount val="1"/>
                <c:pt idx="0">
                  <c:v>-435.7557847147109</c:v>
                </c:pt>
              </c:numCache>
            </c:numRef>
          </c:xVal>
          <c:yVal>
            <c:numRef>
              <c:f>'Result Figures'!$F$12</c:f>
              <c:numCache>
                <c:formatCode>#,##0</c:formatCode>
                <c:ptCount val="1"/>
                <c:pt idx="0">
                  <c:v>4187735.146718502</c:v>
                </c:pt>
              </c:numCache>
            </c:numRef>
          </c:yVal>
          <c:smooth val="0"/>
          <c:extLst>
            <c:ext xmlns:c16="http://schemas.microsoft.com/office/drawing/2014/chart" uri="{C3380CC4-5D6E-409C-BE32-E72D297353CC}">
              <c16:uniqueId val="{00000009-6EC9-4755-87E0-E35FFDEA352C}"/>
            </c:ext>
          </c:extLst>
        </c:ser>
        <c:ser>
          <c:idx val="10"/>
          <c:order val="10"/>
          <c:tx>
            <c:strRef>
              <c:f>'Result Figures'!$C$13</c:f>
              <c:strCache>
                <c:ptCount val="1"/>
                <c:pt idx="0">
                  <c:v>Strategy B- Undiscounted DALYs</c:v>
                </c:pt>
              </c:strCache>
            </c:strRef>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'Result Figures'!$E$13</c:f>
              <c:numCache>
                <c:formatCode>#,##0</c:formatCode>
                <c:ptCount val="1"/>
                <c:pt idx="0">
                  <c:v>64.988298919401132</c:v>
                </c:pt>
              </c:numCache>
            </c:numRef>
          </c:xVal>
          <c:yVal>
            <c:numRef>
              <c:f>'Result Figures'!$F$13</c:f>
              <c:numCache>
                <c:formatCode>#,##0</c:formatCode>
                <c:ptCount val="1"/>
                <c:pt idx="0">
                  <c:v>19019506.006541848</c:v>
                </c:pt>
              </c:numCache>
            </c:numRef>
          </c:yVal>
          <c:smooth val="0"/>
          <c:extLst>
            <c:ext xmlns:c16="http://schemas.microsoft.com/office/drawing/2014/chart" uri="{C3380CC4-5D6E-409C-BE32-E72D297353CC}">
              <c16:uniqueId val="{0000000A-6EC9-4755-87E0-E35FFDEA352C}"/>
            </c:ext>
          </c:extLst>
        </c:ser>
        <c:ser>
          <c:idx val="11"/>
          <c:order val="11"/>
          <c:tx>
            <c:strRef>
              <c:f>'Result Figures'!$C$14</c:f>
              <c:strCache>
                <c:ptCount val="1"/>
                <c:pt idx="0">
                  <c:v>Strategy C - Undiscounted DALYs </c:v>
                </c:pt>
              </c:strCache>
            </c:strRef>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'Result Figures'!$E$14</c:f>
              <c:numCache>
                <c:formatCode>#,##0</c:formatCode>
                <c:ptCount val="1"/>
                <c:pt idx="0">
                  <c:v>75.219306192884687</c:v>
                </c:pt>
              </c:numCache>
            </c:numRef>
          </c:xVal>
          <c:yVal>
            <c:numRef>
              <c:f>'Result Figures'!$F$14</c:f>
              <c:numCache>
                <c:formatCode>#,##0</c:formatCode>
                <c:ptCount val="1"/>
                <c:pt idx="0">
                  <c:v>20262314.465760827</c:v>
                </c:pt>
              </c:numCache>
            </c:numRef>
          </c:yVal>
          <c:smooth val="0"/>
          <c:extLst>
            <c:ext xmlns:c16="http://schemas.microsoft.com/office/drawing/2014/chart" uri="{C3380CC4-5D6E-409C-BE32-E72D297353CC}">
              <c16:uniqueId val="{0000000B-6EC9-4755-87E0-E35FFDEA352C}"/>
            </c:ext>
          </c:extLst>
        </c:ser>
        <c:dLbls>
          <c:showLegendKey val="0"/>
          <c:showVal val="0"/>
          <c:showCatName val="0"/>
          <c:showSerName val="0"/>
          <c:showPercent val="0"/>
          <c:showBubbleSize val="0"/>
        </c:dLbls>
        <c:axId val="1591351679"/>
        <c:axId val="1591360831"/>
      </c:scatterChart>
      <c:valAx>
        <c:axId val="15913516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DALYs</a:t>
                </a:r>
                <a:r>
                  <a:rPr lang="en-US" b="1" baseline="0"/>
                  <a:t> averted</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91360831"/>
        <c:crosses val="autoZero"/>
        <c:crossBetween val="midCat"/>
      </c:valAx>
      <c:valAx>
        <c:axId val="15913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Incremental Costs (USD/$)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913516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68" fmlaLink="'Start table'!$D$4" fmlaRange="'Start table'!$C$5:$C$6" noThreeD="1" sel="2" val="0"/>
</file>

<file path=xl/ctrlProps/ctrlProp2.xml><?xml version="1.0" encoding="utf-8"?>
<formControlPr xmlns="http://schemas.microsoft.com/office/spreadsheetml/2009/9/main" objectType="Drop" dropStyle="combo" dx="68" fmlaLink="'Start table'!$D$8" fmlaRange="'Start table'!$C$9:$C$11" noThreeD="1" sel="2" val="0"/>
</file>

<file path=xl/ctrlProps/ctrlProp3.xml><?xml version="1.0" encoding="utf-8"?>
<formControlPr xmlns="http://schemas.microsoft.com/office/spreadsheetml/2009/9/main" objectType="Drop" dropStyle="combo" dx="68" fmlaLink="'Start table'!$D$13" fmlaRange="'Start table'!$C$14:$C$15" noThreeD="1"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68" fmlaLink="'Start table'!$D$17" fmlaRange="'Start table'!$C$18:$C$19" noThreeD="1" sel="1" val="0"/>
</file>

<file path=xl/ctrlProps/ctrlProp6.xml><?xml version="1.0" encoding="utf-8"?>
<formControlPr xmlns="http://schemas.microsoft.com/office/spreadsheetml/2009/9/main" objectType="Drop" dropStyle="combo" dx="68" fmlaLink="'Start table'!$D$21" fmlaRange="'Start table'!$C$22:$C$23" noThreeD="1" sel="1" val="0"/>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57151</xdr:colOff>
      <xdr:row>4</xdr:row>
      <xdr:rowOff>53976</xdr:rowOff>
    </xdr:from>
    <xdr:to>
      <xdr:col>12</xdr:col>
      <xdr:colOff>476250</xdr:colOff>
      <xdr:row>8</xdr:row>
      <xdr:rowOff>15876</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276351" y="803276"/>
          <a:ext cx="8969374" cy="711200"/>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189604</xdr:colOff>
      <xdr:row>4</xdr:row>
      <xdr:rowOff>100682</xdr:rowOff>
    </xdr:from>
    <xdr:to>
      <xdr:col>3</xdr:col>
      <xdr:colOff>592322</xdr:colOff>
      <xdr:row>6</xdr:row>
      <xdr:rowOff>33571</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408804" y="849982"/>
          <a:ext cx="1012318" cy="307539"/>
        </a:xfrm>
        <a:prstGeom prst="roundRect">
          <a:avLst/>
        </a:prstGeom>
        <a:solidFill>
          <a:schemeClr val="accent2"/>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Model Type</a:t>
          </a:r>
        </a:p>
      </xdr:txBody>
    </xdr:sp>
    <xdr:clientData/>
  </xdr:twoCellAnchor>
  <xdr:twoCellAnchor>
    <xdr:from>
      <xdr:col>4</xdr:col>
      <xdr:colOff>58853</xdr:colOff>
      <xdr:row>4</xdr:row>
      <xdr:rowOff>100682</xdr:rowOff>
    </xdr:from>
    <xdr:to>
      <xdr:col>5</xdr:col>
      <xdr:colOff>461571</xdr:colOff>
      <xdr:row>6</xdr:row>
      <xdr:rowOff>33571</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2497253" y="849982"/>
          <a:ext cx="1012318" cy="307539"/>
        </a:xfrm>
        <a:prstGeom prst="roundRect">
          <a:avLst/>
        </a:prstGeom>
        <a:solidFill>
          <a:schemeClr val="accent2"/>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Timeline</a:t>
          </a:r>
        </a:p>
      </xdr:txBody>
    </xdr:sp>
    <xdr:clientData/>
  </xdr:twoCellAnchor>
  <xdr:twoCellAnchor>
    <xdr:from>
      <xdr:col>5</xdr:col>
      <xdr:colOff>557570</xdr:colOff>
      <xdr:row>4</xdr:row>
      <xdr:rowOff>100682</xdr:rowOff>
    </xdr:from>
    <xdr:to>
      <xdr:col>6</xdr:col>
      <xdr:colOff>666751</xdr:colOff>
      <xdr:row>6</xdr:row>
      <xdr:rowOff>33571</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3605570" y="849982"/>
          <a:ext cx="1045806" cy="307539"/>
        </a:xfrm>
        <a:prstGeom prst="roundRect">
          <a:avLst/>
        </a:prstGeom>
        <a:solidFill>
          <a:schemeClr val="accent2"/>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Perspective</a:t>
          </a:r>
        </a:p>
      </xdr:txBody>
    </xdr:sp>
    <xdr:clientData/>
  </xdr:twoCellAnchor>
  <mc:AlternateContent xmlns:mc="http://schemas.openxmlformats.org/markup-compatibility/2006">
    <mc:Choice xmlns:a14="http://schemas.microsoft.com/office/drawing/2010/main" Requires="a14">
      <xdr:twoCellAnchor editAs="oneCell">
        <xdr:from>
          <xdr:col>2</xdr:col>
          <xdr:colOff>222250</xdr:colOff>
          <xdr:row>6</xdr:row>
          <xdr:rowOff>82550</xdr:rowOff>
        </xdr:from>
        <xdr:to>
          <xdr:col>3</xdr:col>
          <xdr:colOff>596900</xdr:colOff>
          <xdr:row>7</xdr:row>
          <xdr:rowOff>104775</xdr:rowOff>
        </xdr:to>
        <xdr:sp macro="" textlink="">
          <xdr:nvSpPr>
            <xdr:cNvPr id="23553" name="Drop Dow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6</xdr:row>
          <xdr:rowOff>79375</xdr:rowOff>
        </xdr:from>
        <xdr:to>
          <xdr:col>5</xdr:col>
          <xdr:colOff>469900</xdr:colOff>
          <xdr:row>7</xdr:row>
          <xdr:rowOff>111125</xdr:rowOff>
        </xdr:to>
        <xdr:sp macro="" textlink="">
          <xdr:nvSpPr>
            <xdr:cNvPr id="23554" name="Drop Dow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6</xdr:row>
          <xdr:rowOff>88900</xdr:rowOff>
        </xdr:from>
        <xdr:to>
          <xdr:col>6</xdr:col>
          <xdr:colOff>666750</xdr:colOff>
          <xdr:row>7</xdr:row>
          <xdr:rowOff>95250</xdr:rowOff>
        </xdr:to>
        <xdr:sp macro="" textlink="">
          <xdr:nvSpPr>
            <xdr:cNvPr id="23555" name="Drop Down 3" hidden="1">
              <a:extLst>
                <a:ext uri="{63B3BB69-23CF-44E3-9099-C40C66FF867C}">
                  <a14:compatExt spid="_x0000_s23555"/>
                </a:ext>
                <a:ext uri="{FF2B5EF4-FFF2-40B4-BE49-F238E27FC236}">
                  <a16:creationId xmlns:a16="http://schemas.microsoft.com/office/drawing/2014/main" id="{00000000-0008-0000-01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53975</xdr:colOff>
          <xdr:row>4</xdr:row>
          <xdr:rowOff>152400</xdr:rowOff>
        </xdr:from>
        <xdr:to>
          <xdr:col>12</xdr:col>
          <xdr:colOff>425450</xdr:colOff>
          <xdr:row>7</xdr:row>
          <xdr:rowOff>85725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100-0000045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Run Monte Carlo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885825</xdr:colOff>
          <xdr:row>6</xdr:row>
          <xdr:rowOff>98425</xdr:rowOff>
        </xdr:from>
        <xdr:to>
          <xdr:col>8</xdr:col>
          <xdr:colOff>352425</xdr:colOff>
          <xdr:row>7</xdr:row>
          <xdr:rowOff>104775</xdr:rowOff>
        </xdr:to>
        <xdr:sp macro="" textlink="">
          <xdr:nvSpPr>
            <xdr:cNvPr id="23557" name="Drop Down 5" hidden="1">
              <a:extLst>
                <a:ext uri="{63B3BB69-23CF-44E3-9099-C40C66FF867C}">
                  <a14:compatExt spid="_x0000_s23557"/>
                </a:ext>
                <a:ext uri="{FF2B5EF4-FFF2-40B4-BE49-F238E27FC236}">
                  <a16:creationId xmlns:a16="http://schemas.microsoft.com/office/drawing/2014/main" id="{00000000-0008-0000-01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768350</xdr:colOff>
      <xdr:row>4</xdr:row>
      <xdr:rowOff>101600</xdr:rowOff>
    </xdr:from>
    <xdr:to>
      <xdr:col>8</xdr:col>
      <xdr:colOff>400050</xdr:colOff>
      <xdr:row>6</xdr:row>
      <xdr:rowOff>34489</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4752975" y="850900"/>
          <a:ext cx="1504950" cy="307539"/>
        </a:xfrm>
        <a:prstGeom prst="roundRect">
          <a:avLst/>
        </a:prstGeom>
        <a:solidFill>
          <a:schemeClr val="accent2"/>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Half</a:t>
          </a:r>
          <a:r>
            <a:rPr lang="en-US" sz="1100" b="1" baseline="0">
              <a:solidFill>
                <a:sysClr val="windowText" lastClr="000000"/>
              </a:solidFill>
            </a:rPr>
            <a:t> cycle correction </a:t>
          </a:r>
          <a:endParaRPr lang="en-US" sz="1100" b="1">
            <a:solidFill>
              <a:sysClr val="windowText" lastClr="000000"/>
            </a:solidFill>
          </a:endParaRPr>
        </a:p>
      </xdr:txBody>
    </xdr:sp>
    <xdr:clientData/>
  </xdr:twoCellAnchor>
  <xdr:twoCellAnchor>
    <xdr:from>
      <xdr:col>1</xdr:col>
      <xdr:colOff>510918</xdr:colOff>
      <xdr:row>54</xdr:row>
      <xdr:rowOff>127730</xdr:rowOff>
    </xdr:from>
    <xdr:to>
      <xdr:col>8</xdr:col>
      <xdr:colOff>43792</xdr:colOff>
      <xdr:row>74</xdr:row>
      <xdr:rowOff>98533</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609600</xdr:colOff>
          <xdr:row>6</xdr:row>
          <xdr:rowOff>88900</xdr:rowOff>
        </xdr:from>
        <xdr:to>
          <xdr:col>9</xdr:col>
          <xdr:colOff>936625</xdr:colOff>
          <xdr:row>7</xdr:row>
          <xdr:rowOff>95250</xdr:rowOff>
        </xdr:to>
        <xdr:sp macro="" textlink="">
          <xdr:nvSpPr>
            <xdr:cNvPr id="23559" name="Drop Down 7" hidden="1">
              <a:extLst>
                <a:ext uri="{63B3BB69-23CF-44E3-9099-C40C66FF867C}">
                  <a14:compatExt spid="_x0000_s23559"/>
                </a:ext>
                <a:ext uri="{FF2B5EF4-FFF2-40B4-BE49-F238E27FC236}">
                  <a16:creationId xmlns:a16="http://schemas.microsoft.com/office/drawing/2014/main" id="{00000000-0008-0000-01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512343</xdr:colOff>
      <xdr:row>4</xdr:row>
      <xdr:rowOff>102768</xdr:rowOff>
    </xdr:from>
    <xdr:to>
      <xdr:col>9</xdr:col>
      <xdr:colOff>1008957</xdr:colOff>
      <xdr:row>6</xdr:row>
      <xdr:rowOff>35657</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6373320" y="475009"/>
          <a:ext cx="1507505" cy="305131"/>
        </a:xfrm>
        <a:prstGeom prst="roundRect">
          <a:avLst/>
        </a:prstGeom>
        <a:solidFill>
          <a:schemeClr val="accent2"/>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Discount DALYs</a:t>
          </a:r>
        </a:p>
      </xdr:txBody>
    </xdr:sp>
    <xdr:clientData/>
  </xdr:twoCellAnchor>
  <xdr:twoCellAnchor>
    <xdr:from>
      <xdr:col>1</xdr:col>
      <xdr:colOff>218966</xdr:colOff>
      <xdr:row>18</xdr:row>
      <xdr:rowOff>149627</xdr:rowOff>
    </xdr:from>
    <xdr:to>
      <xdr:col>8</xdr:col>
      <xdr:colOff>653247</xdr:colOff>
      <xdr:row>34</xdr:row>
      <xdr:rowOff>175173</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368592</xdr:colOff>
      <xdr:row>18</xdr:row>
      <xdr:rowOff>186120</xdr:rowOff>
    </xdr:from>
    <xdr:to>
      <xdr:col>16</xdr:col>
      <xdr:colOff>21897</xdr:colOff>
      <xdr:row>35</xdr:row>
      <xdr:rowOff>10947</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609453</xdr:colOff>
      <xdr:row>36</xdr:row>
      <xdr:rowOff>72988</xdr:rowOff>
    </xdr:from>
    <xdr:to>
      <xdr:col>8</xdr:col>
      <xdr:colOff>645947</xdr:colOff>
      <xdr:row>51</xdr:row>
      <xdr:rowOff>137510</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326977</xdr:colOff>
      <xdr:row>36</xdr:row>
      <xdr:rowOff>85299</xdr:rowOff>
    </xdr:from>
    <xdr:to>
      <xdr:col>16</xdr:col>
      <xdr:colOff>28432</xdr:colOff>
      <xdr:row>50</xdr:row>
      <xdr:rowOff>184814</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18664</xdr:colOff>
      <xdr:row>105</xdr:row>
      <xdr:rowOff>169335</xdr:rowOff>
    </xdr:from>
    <xdr:to>
      <xdr:col>18</xdr:col>
      <xdr:colOff>262664</xdr:colOff>
      <xdr:row>131</xdr:row>
      <xdr:rowOff>170606</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793579" y="19380776"/>
          <a:ext cx="9973492" cy="4898305"/>
        </a:xfrm>
        <a:prstGeom prst="rect">
          <a:avLst/>
        </a:prstGeom>
      </xdr:spPr>
    </xdr:pic>
    <xdr:clientData/>
  </xdr:twoCellAnchor>
  <xdr:twoCellAnchor editAs="oneCell">
    <xdr:from>
      <xdr:col>2</xdr:col>
      <xdr:colOff>48922</xdr:colOff>
      <xdr:row>135</xdr:row>
      <xdr:rowOff>103140</xdr:rowOff>
    </xdr:from>
    <xdr:to>
      <xdr:col>18</xdr:col>
      <xdr:colOff>121412</xdr:colOff>
      <xdr:row>162</xdr:row>
      <xdr:rowOff>166931</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a:stretch>
          <a:fillRect/>
        </a:stretch>
      </xdr:blipFill>
      <xdr:spPr>
        <a:xfrm>
          <a:off x="823837" y="24965004"/>
          <a:ext cx="9801982" cy="5149172"/>
        </a:xfrm>
        <a:prstGeom prst="rect">
          <a:avLst/>
        </a:prstGeom>
      </xdr:spPr>
    </xdr:pic>
    <xdr:clientData/>
  </xdr:twoCellAnchor>
  <xdr:twoCellAnchor editAs="oneCell">
    <xdr:from>
      <xdr:col>2</xdr:col>
      <xdr:colOff>163471</xdr:colOff>
      <xdr:row>6</xdr:row>
      <xdr:rowOff>126999</xdr:rowOff>
    </xdr:from>
    <xdr:to>
      <xdr:col>16</xdr:col>
      <xdr:colOff>354542</xdr:colOff>
      <xdr:row>34</xdr:row>
      <xdr:rowOff>130954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3"/>
        <a:stretch>
          <a:fillRect/>
        </a:stretch>
      </xdr:blipFill>
      <xdr:spPr>
        <a:xfrm>
          <a:off x="941346" y="1238249"/>
          <a:ext cx="8710654" cy="5189788"/>
        </a:xfrm>
        <a:prstGeom prst="rect">
          <a:avLst/>
        </a:prstGeom>
      </xdr:spPr>
    </xdr:pic>
    <xdr:clientData/>
  </xdr:twoCellAnchor>
  <xdr:twoCellAnchor editAs="oneCell">
    <xdr:from>
      <xdr:col>2</xdr:col>
      <xdr:colOff>60653</xdr:colOff>
      <xdr:row>71</xdr:row>
      <xdr:rowOff>179716</xdr:rowOff>
    </xdr:from>
    <xdr:to>
      <xdr:col>17</xdr:col>
      <xdr:colOff>593066</xdr:colOff>
      <xdr:row>101</xdr:row>
      <xdr:rowOff>96749</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839427" y="13364952"/>
          <a:ext cx="9697979" cy="5488259"/>
        </a:xfrm>
        <a:prstGeom prst="rect">
          <a:avLst/>
        </a:prstGeom>
      </xdr:spPr>
    </xdr:pic>
    <xdr:clientData/>
  </xdr:twoCellAnchor>
  <xdr:twoCellAnchor editAs="oneCell">
    <xdr:from>
      <xdr:col>2</xdr:col>
      <xdr:colOff>57048</xdr:colOff>
      <xdr:row>38</xdr:row>
      <xdr:rowOff>65896</xdr:rowOff>
    </xdr:from>
    <xdr:to>
      <xdr:col>18</xdr:col>
      <xdr:colOff>118001</xdr:colOff>
      <xdr:row>66</xdr:row>
      <xdr:rowOff>167736</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5"/>
        <a:stretch>
          <a:fillRect/>
        </a:stretch>
      </xdr:blipFill>
      <xdr:spPr>
        <a:xfrm>
          <a:off x="835822" y="7122783"/>
          <a:ext cx="9837556" cy="53016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14</xdr:col>
      <xdr:colOff>376519</xdr:colOff>
      <xdr:row>0</xdr:row>
      <xdr:rowOff>152879</xdr:rowOff>
    </xdr:from>
    <xdr:to>
      <xdr:col>43</xdr:col>
      <xdr:colOff>392206</xdr:colOff>
      <xdr:row>38</xdr:row>
      <xdr:rowOff>140073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57</xdr:col>
      <xdr:colOff>127000</xdr:colOff>
      <xdr:row>16</xdr:row>
      <xdr:rowOff>50800</xdr:rowOff>
    </xdr:from>
    <xdr:to>
      <xdr:col>64</xdr:col>
      <xdr:colOff>431800</xdr:colOff>
      <xdr:row>30</xdr:row>
      <xdr:rowOff>171450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466725</xdr:colOff>
          <xdr:row>1</xdr:row>
          <xdr:rowOff>63500</xdr:rowOff>
        </xdr:from>
        <xdr:to>
          <xdr:col>11</xdr:col>
          <xdr:colOff>422275</xdr:colOff>
          <xdr:row>2</xdr:row>
          <xdr:rowOff>152400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C00-000001D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Run to update Table Results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490536</xdr:colOff>
      <xdr:row>2</xdr:row>
      <xdr:rowOff>127000</xdr:rowOff>
    </xdr:from>
    <xdr:to>
      <xdr:col>16</xdr:col>
      <xdr:colOff>571499</xdr:colOff>
      <xdr:row>19</xdr:row>
      <xdr:rowOff>79375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525461</xdr:colOff>
      <xdr:row>3</xdr:row>
      <xdr:rowOff>134937</xdr:rowOff>
    </xdr:from>
    <xdr:to>
      <xdr:col>16</xdr:col>
      <xdr:colOff>339724</xdr:colOff>
      <xdr:row>17</xdr:row>
      <xdr:rowOff>136525</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taylor/Downloads/pntd.0008805.s00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wtaylor/AppData/Local/Temp/Temp1_1-s2.0-S0264410X2030801X-mmc1.zip/dengue_final_version%20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INPUTS"/>
      <sheetName val="DALYs"/>
      <sheetName val="Vector control"/>
      <sheetName val="Decision Tree_All Ages"/>
      <sheetName val="Decision Tree_Age_0-11 months"/>
      <sheetName val="Decision Tree_Age_1-4"/>
      <sheetName val="Decision Tree_Age_5_9"/>
      <sheetName val="Decision Tree_Age_10_14"/>
      <sheetName val="Decision Tree_Age_15-24"/>
      <sheetName val="Decision Tree_Age_25+"/>
      <sheetName val="Strategy A"/>
      <sheetName val="Strategy B"/>
      <sheetName val="Strategy C"/>
      <sheetName val="Strategy D"/>
      <sheetName val="Strategy E"/>
      <sheetName val="Strategy F"/>
      <sheetName val="Summary"/>
      <sheetName val="ICERS_PP_Final"/>
      <sheetName val="ICERS_Societal_Final"/>
      <sheetName val="Wolbachia - Costs"/>
      <sheetName val="Wolbachia"/>
      <sheetName val="WV40"/>
      <sheetName val="WV60"/>
      <sheetName val="WV80"/>
      <sheetName val="Scenario - Wolbachia Summary"/>
      <sheetName val="ICERs_Soc_W_$1 per person"/>
      <sheetName val="ICERS_Soc_W_$1 per case averted"/>
      <sheetName val="Chart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Parameters and Analysis"/>
      <sheetName val="Markov model"/>
      <sheetName val="Data and Sources"/>
      <sheetName val="Flowchart (Markov model)"/>
      <sheetName val="One way sensitivity analysis"/>
      <sheetName val="Tornado diagram"/>
      <sheetName val="PSA analysis"/>
    </sheetNames>
    <sheetDataSet>
      <sheetData sheetId="0"/>
      <sheetData sheetId="1"/>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William Taylor" id="{7E9D0ED6-64B9-4071-9D51-CA7C9E3A610C}" userId="S::scro4359@ox.ac.uk::c156a765-8e2b-48e5-8936-2e24e084a5d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2" dT="2022-07-26T07:58:26.12" personId="{7E9D0ED6-64B9-4071-9D51-CA7C9E3A610C}" id="{7C09AECE-AB3B-401A-ABF2-8FAFA09CEFC8}">
    <text>Example of a cell with a comment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K15" dT="2022-06-06T17:36:41.07" personId="{7E9D0ED6-64B9-4071-9D51-CA7C9E3A610C}" id="{976C7983-7D55-4A17-94AD-A72A9DE4F403}">
    <text>This is Cost per DALY averted (USD)</text>
  </threadedComment>
  <threadedComment ref="B18" dT="2022-08-08T18:14:43.80" personId="{7E9D0ED6-64B9-4071-9D51-CA7C9E3A610C}" id="{D583EFDA-3849-4512-93C3-938FF1A6ACCC}">
    <text>Note, every time the model is run new results will appear. This is due to the probabilistic nature of the model. 
Results will automatically update below following completion of the monte carlo simulation.</text>
  </threadedComment>
  <threadedComment ref="B54" dT="2022-08-08T19:26:15.24" personId="{7E9D0ED6-64B9-4071-9D51-CA7C9E3A610C}" id="{7C90F55D-7A7F-472A-9135-575E2CC2AF44}">
    <text>Note, x axis is different to figure provided in main text</text>
  </threadedComment>
</ThreadedComments>
</file>

<file path=xl/threadedComments/threadedComment3.xml><?xml version="1.0" encoding="utf-8"?>
<ThreadedComments xmlns="http://schemas.microsoft.com/office/spreadsheetml/2018/threadedcomments" xmlns:x="http://schemas.openxmlformats.org/spreadsheetml/2006/main">
  <threadedComment ref="N1" dT="2022-05-07T05:03:57.95" personId="{7E9D0ED6-64B9-4071-9D51-CA7C9E3A610C}" id="{17597556-6DC2-4DB7-B198-C69688D8BBA9}">
    <text>Where standard deviation is not available, have just used alpha/beta and mean from other papers</text>
  </threadedComment>
  <threadedComment ref="D2" dT="2022-05-05T04:43:07.66" personId="{7E9D0ED6-64B9-4071-9D51-CA7C9E3A610C}" id="{C641F0B2-800D-43FD-A2D4-E63F9A88C205}">
    <text xml:space="preserve">Value taken into model. This is updated depending on whether the model being run is deterministic or probabilistic </text>
  </threadedComment>
  <threadedComment ref="L2" dT="2022-05-06T04:31:29.40" personId="{7E9D0ED6-64B9-4071-9D51-CA7C9E3A610C}" id="{60454E4F-F92B-40CF-BF73-453D6EA4ED5F}">
    <text>Calculated with respect to the deterministic value</text>
  </threadedComment>
  <threadedComment ref="L2" dT="2022-05-17T06:30:41.72" personId="{7E9D0ED6-64B9-4071-9D51-CA7C9E3A610C}" id="{38285249-31E9-46F7-8684-48A396B6C054}" parentId="{60454E4F-F92B-40CF-BF73-453D6EA4ED5F}">
    <text>In most cases only 95% CI or the range was specified so the Standard Deviation was estimated by calculating the difference of the upper and lower values and dividing by 4. Refer to this article published in the BMC for further details: https://bmcmedresmethodol.biomedcentral.com/articles/10.1186/1471-2288-5-13</text>
  </threadedComment>
  <threadedComment ref="N2" dT="2022-05-05T03:37:22.49" personId="{7E9D0ED6-64B9-4071-9D51-CA7C9E3A610C}" id="{3165A14C-8E0D-44D1-9B24-C88E8F009EC9}">
    <text>Parameters required for each distribution were estimated using the method of moments</text>
  </threadedComment>
  <threadedComment ref="G8" dT="2022-05-17T11:05:59.04" personId="{7E9D0ED6-64B9-4071-9D51-CA7C9E3A610C}" id="{AC022C21-54E6-4370-92BB-D04621FFD8E4}">
    <text>Calculated using most recent exchange rate</text>
  </threadedComment>
  <threadedComment ref="J11" dT="2022-05-12T09:10:37.17" personId="{7E9D0ED6-64B9-4071-9D51-CA7C9E3A610C}" id="{7D60FA03-A27E-4A74-A602-D6BD2DC04D4E}">
    <text>https://doi.org/10.1017/S0266462319000680</text>
  </threadedComment>
  <threadedComment ref="K11" dT="2022-05-17T11:07:56.72" personId="{7E9D0ED6-64B9-4071-9D51-CA7C9E3A610C}" id="{A5A573D8-A819-4BD1-8EBC-C5B08C23FD96}">
    <text>https://www.sciencedirect.com/science/article/pii/S0264410X17316638?via%3Dihub</text>
  </threadedComment>
  <threadedComment ref="L13" dT="2022-05-13T06:36:33.24" personId="{7E9D0ED6-64B9-4071-9D51-CA7C9E3A610C}" id="{B105DD0D-312B-4B7C-AE23-8D54BC2F948F}">
    <text>Estimated from linear regression</text>
  </threadedComment>
  <threadedComment ref="L13" dT="2022-05-26T05:06:05.45" personId="{7E9D0ED6-64B9-4071-9D51-CA7C9E3A610C}" id="{0E0B77DD-26BA-48A9-85B8-CEEDC867AAE0}" parentId="{B105DD0D-312B-4B7C-AE23-8D54BC2F948F}">
    <text>Available on Github - coded myself</text>
  </threadedComment>
  <threadedComment ref="B17" dT="2022-07-13T08:32:47.21" personId="{7E9D0ED6-64B9-4071-9D51-CA7C9E3A610C}" id="{497888DB-5CD7-47FA-9C8A-4E1E96CD1EB2}">
    <text>Estimate approx level of human resources costs. For example, could use malaria levels of HR in Bangladesh</text>
  </threadedComment>
  <threadedComment ref="B24" dT="2022-05-18T05:22:50.52" personId="{7E9D0ED6-64B9-4071-9D51-CA7C9E3A610C}" id="{14C4CD2B-EC01-4FA6-8750-4226AAA963B5}">
    <text>Assumed to be same as hospitalised public cost</text>
  </threadedComment>
  <threadedComment ref="B25" dT="2022-05-18T05:23:01.10" personId="{7E9D0ED6-64B9-4071-9D51-CA7C9E3A610C}" id="{22CC3B83-4C7F-460D-B1D1-3DEE467EA257}">
    <text>Assumed to be same as hospitalised private cost</text>
  </threadedComment>
  <threadedComment ref="B35" dT="2022-06-08T11:25:29.19" personId="{7E9D0ED6-64B9-4071-9D51-CA7C9E3A610C}" id="{D3924566-C8CA-471B-ADC1-E073D497AD70}">
    <text>Note, only LE for 9 year olds is shown in input parameters. Other values for LE from ages 10-24 years are available in the Intermediate Calculations Tab</text>
  </threadedComment>
  <threadedComment ref="L42" dT="2022-06-08T11:13:40.08" personId="{7E9D0ED6-64B9-4071-9D51-CA7C9E3A610C}" id="{63BF1047-171A-47BE-AFD0-64C74CBF0DA9}">
    <text>Re-calculated SD based on overall dengue incidence SD and seronegative dengue incidence SD</text>
  </threadedComment>
  <threadedComment ref="G48" dT="2022-05-17T11:24:55.61" personId="{7E9D0ED6-64B9-4071-9D51-CA7C9E3A610C}" id="{8DEC8132-11A2-452F-9A13-C7FB0B53EEF0}">
    <text>Taken from study which predicts incidence in Dhaka in susceptible (seronegative indidividuals)</text>
  </threadedComment>
  <threadedComment ref="B56" dT="2022-05-14T05:05:51.62" personId="{7E9D0ED6-64B9-4071-9D51-CA7C9E3A610C}" id="{E3B00852-BA35-4CC1-B211-C1727E218711}">
    <text>Assume all DHF cases are detected. Also assume all individuals who experience Dengue for first time will be reported</text>
  </threadedComment>
  <threadedComment ref="D61" dT="2022-08-02T14:30:26.24" personId="{7E9D0ED6-64B9-4071-9D51-CA7C9E3A610C}" id="{78698D0C-8533-4FF1-B52A-01F6272B9939}">
    <text xml:space="preserve">This efficacy is converted into a negative before incorporating it into the model </text>
  </threadedComment>
  <threadedComment ref="G68" dT="2022-07-27T10:46:25.05" personId="{7E9D0ED6-64B9-4071-9D51-CA7C9E3A610C}" id="{71BE1CEC-7B43-4060-A733-062D80EC4D29}">
    <text>Input directly from paper as no further data was available for just this strategy. Refer to https://journals.plos.org/plosntds/article?id=10.1371/journal.pntd.0008805</text>
  </threadedComment>
  <threadedComment ref="L68" dT="2022-05-12T11:10:35.06" personId="{7E9D0ED6-64B9-4071-9D51-CA7C9E3A610C}" id="{29AFC2CC-C061-43E9-83E3-69EAB0834A92}">
    <text>Estimated from excel using difference between IL and IL/PHA</text>
  </threadedComment>
  <threadedComment ref="L68" dT="2022-05-18T06:20:45.56" personId="{7E9D0ED6-64B9-4071-9D51-CA7C9E3A610C}" id="{76763B2E-C196-42E7-87DE-CED8A0D7A29C}" parentId="{29AFC2CC-C061-43E9-83E3-69EAB0834A92}">
    <text>Need to check whether I can use this method of SD. Otherwise will just need to take a point estimate</text>
  </threadedComment>
  <threadedComment ref="B71" dT="2022-05-17T11:57:35.16" personId="{7E9D0ED6-64B9-4071-9D51-CA7C9E3A610C}" id="{348FA46E-DFA2-46F3-BF48-37232405A45F}">
    <text>Any rates converted to a probability using the formula:
p = 1 - exp(-rt)
Note, usually the rate applied to one year. As the cycle of the markov model is also one year, the probability then becomes:
p = 1 - exp(-r)</text>
  </threadedComment>
  <threadedComment ref="G88" dT="2022-05-14T07:58:08.80" personId="{7E9D0ED6-64B9-4071-9D51-CA7C9E3A610C}" id="{92E166DE-1519-463F-B6B5-9B04E103E267}">
    <text>Assume same death rate as healthy death rate</text>
  </threadedComment>
  <threadedComment ref="B104" dT="2022-05-17T11:57:35.16" personId="{7E9D0ED6-64B9-4071-9D51-CA7C9E3A610C}" id="{45860F6C-9661-45CA-9A41-1CD2713F21EA}">
    <text>Upper and lower bounds were defined using either the 95% Confidence Interval for the parameter if this was available. Otherwise, the parameter was varied by ±20%</text>
  </threadedComment>
  <threadedComment ref="B128" dT="2022-05-18T05:22:50.52" personId="{7E9D0ED6-64B9-4071-9D51-CA7C9E3A610C}" id="{393C56BF-F646-4F48-A89A-F1CFA24F77D2}">
    <text>Assumed to be same as hospitalised public cost</text>
  </threadedComment>
  <threadedComment ref="B131" dT="2022-05-18T05:23:01.10" personId="{7E9D0ED6-64B9-4071-9D51-CA7C9E3A610C}" id="{E4E65285-6845-49ED-8FF4-53628D449F59}">
    <text>Assumed to be same as hospitalised private cost</text>
  </threadedComment>
</ThreadedComments>
</file>

<file path=xl/threadedComments/threadedComment4.xml><?xml version="1.0" encoding="utf-8"?>
<ThreadedComments xmlns="http://schemas.microsoft.com/office/spreadsheetml/2018/threadedcomments" xmlns:x="http://schemas.openxmlformats.org/spreadsheetml/2006/main">
  <threadedComment ref="K8" dT="2022-08-08T18:17:58.91" personId="{7E9D0ED6-64B9-4071-9D51-CA7C9E3A610C}" id="{A469EEB9-6638-494A-896E-32DFFD36B4DE}">
    <text>Checks added in place to ensure all probabilities sum to 1</text>
  </threadedComment>
</ThreadedComments>
</file>

<file path=xl/threadedComments/threadedComment5.xml><?xml version="1.0" encoding="utf-8"?>
<ThreadedComments xmlns="http://schemas.microsoft.com/office/spreadsheetml/2018/threadedcomments" xmlns:x="http://schemas.openxmlformats.org/spreadsheetml/2006/main">
  <threadedComment ref="D43" dT="2022-05-18T06:09:34.33" personId="{7E9D0ED6-64B9-4071-9D51-CA7C9E3A610C}" id="{A8F4508C-D4CF-4E8F-A32C-56B7F5A74417}">
    <text>https://www.unb.com.bd/category/Special/invasive-mosquitoes-offer-no-relief-to-dncc-dwellers/84717</text>
  </threadedComment>
  <threadedComment ref="D44" dT="2022-05-18T06:09:57.72" personId="{7E9D0ED6-64B9-4071-9D51-CA7C9E3A610C}" id="{9B53C815-DCAE-4D47-9074-9704D0423DD7}">
    <text>https://www.thedailystar.net/city/news/dscc-sets-tk-611959cr-budget-fy-2020-21-1938629</text>
  </threadedComment>
  <threadedComment ref="L58" dT="2022-05-25T04:34:01.47" personId="{7E9D0ED6-64B9-4071-9D51-CA7C9E3A610C}" id="{FEE3A671-BB37-48CF-9707-789920464670}">
    <text>broadly in line with indonesian study</text>
  </threadedComment>
  <threadedComment ref="D205" dT="2022-05-18T06:09:34.33" personId="{7E9D0ED6-64B9-4071-9D51-CA7C9E3A610C}" id="{8DD7F368-F690-4C16-A938-674C4E86629D}">
    <text>https://www.unb.com.bd/category/Special/invasive-mosquitoes-offer-no-relief-to-dncc-dwellers/84717</text>
  </threadedComment>
  <threadedComment ref="D206" dT="2022-05-18T06:09:57.72" personId="{7E9D0ED6-64B9-4071-9D51-CA7C9E3A610C}" id="{61AF520A-2A92-4927-8D42-5903F82349C8}">
    <text>https://www.thedailystar.net/city/news/dscc-sets-tk-611959cr-budget-fy-2020-21-1938629</text>
  </threadedComment>
  <threadedComment ref="C245" dT="2022-07-26T08:38:08.06" personId="{7E9D0ED6-64B9-4071-9D51-CA7C9E3A610C}" id="{3653E0B4-3B29-4D63-9F0B-ACDB44D4F52B}">
    <text xml:space="preserve">2021 value of Bangladesh GDP/Capita </text>
  </threadedComment>
</ThreadedComments>
</file>

<file path=xl/threadedComments/threadedComment6.xml><?xml version="1.0" encoding="utf-8"?>
<ThreadedComments xmlns="http://schemas.microsoft.com/office/spreadsheetml/2018/threadedcomments" xmlns:x="http://schemas.openxmlformats.org/spreadsheetml/2006/main">
  <threadedComment ref="Q6" dT="2022-05-19T01:04:27.05" personId="{7E9D0ED6-64B9-4071-9D51-CA7C9E3A610C}" id="{A736FA81-70A7-45AB-9DD6-D9A16F4AD795}">
    <text>Half cycle correction to avoid assumption that individuals only leave/enter at beginning of cycles</text>
  </threadedComment>
  <threadedComment ref="AF7" dT="2022-05-17T14:45:18.95" personId="{7E9D0ED6-64B9-4071-9D51-CA7C9E3A610C}" id="{2FDEF850-E056-4448-BF02-3E5E5D81098A}">
    <text>Number of cases x Duration of disability x Disability weight</text>
  </threadedComment>
  <threadedComment ref="AG7" dT="2022-05-17T14:45:42.29" personId="{7E9D0ED6-64B9-4071-9D51-CA7C9E3A610C}" id="{56B1026C-8E0C-47A3-8C31-4739CB9499C7}">
    <text>Number of deaths x Life Expectancy at age of death</text>
  </threadedComment>
  <threadedComment ref="G8" dT="2022-05-05T05:23:55.48" personId="{7E9D0ED6-64B9-4071-9D51-CA7C9E3A610C}" id="{2B4B7839-38C3-4CE0-A2C5-10EDBC8CED7B}">
    <text>Can use MMULT function to multiply the transition matrix by the distribution of the cohort</text>
  </threadedComment>
  <threadedComment ref="G8" dT="2022-05-05T05:24:36.95" personId="{7E9D0ED6-64B9-4071-9D51-CA7C9E3A610C}" id="{E905712B-0BBB-466F-9F27-CAE21E8D7C97}" parentId="{2B4B7839-38C3-4CE0-A2C5-10EDBC8CED7B}">
    <text>Note, want to add {} to all formulas in each row as this will mean all probabilities will be calculated as an array</text>
  </threadedComment>
  <threadedComment ref="K31" dT="2022-05-19T00:27:17.84" personId="{7E9D0ED6-64B9-4071-9D51-CA7C9E3A610C}" id="{D463C802-B17D-4D98-A1F2-644C93FCDE72}">
    <text>These then enter the Seropositive Individuals model</text>
  </threadedComment>
  <threadedComment ref="U31" dT="2022-05-19T00:27:17.84" personId="{7E9D0ED6-64B9-4071-9D51-CA7C9E3A610C}" id="{97C42B05-F385-4306-8CE1-47D202FB2E01}">
    <text>These then enter the Seropositive Individuals model</text>
  </threadedComment>
  <threadedComment ref="AF31" dT="2022-05-17T14:45:18.95" personId="{7E9D0ED6-64B9-4071-9D51-CA7C9E3A610C}" id="{1D2D8B39-A9D1-4CFD-9DD1-27C08A81BFE6}">
    <text>Number of cases x Duration of disability x Disability weight</text>
  </threadedComment>
  <threadedComment ref="AG31" dT="2022-05-17T14:45:42.29" personId="{7E9D0ED6-64B9-4071-9D51-CA7C9E3A610C}" id="{F4360B90-CE3C-4E7A-B659-0B2367D59D39}">
    <text>Number of deaths x Life Expectancy at age of death</text>
  </threadedComment>
  <threadedComment ref="G32" dT="2022-05-05T05:23:55.48" personId="{7E9D0ED6-64B9-4071-9D51-CA7C9E3A610C}" id="{0035A38B-281F-44CA-985A-536CEE530BCF}">
    <text>Can use MMULT function to multiply the transition matrix by the distribution of the cohort</text>
  </threadedComment>
  <threadedComment ref="G32" dT="2022-05-05T05:24:36.95" personId="{7E9D0ED6-64B9-4071-9D51-CA7C9E3A610C}" id="{117FBC12-0E74-404A-8D0E-311697EE3E29}" parentId="{0035A38B-281F-44CA-985A-536CEE530BCF}">
    <text>Note, want to add {} to all formulas in each row as this will mean all probabilities will be calculated as an array</text>
  </threadedComment>
  <threadedComment ref="Q56" dT="2022-05-19T01:04:27.05" personId="{7E9D0ED6-64B9-4071-9D51-CA7C9E3A610C}" id="{9B82AB65-332B-47AE-85D2-F52827E9FEF7}">
    <text>Half cycle correction to avoid assumption that individuals only leave/enter at beginning of cycles</text>
  </threadedComment>
  <threadedComment ref="AF57" dT="2022-05-17T14:45:18.95" personId="{7E9D0ED6-64B9-4071-9D51-CA7C9E3A610C}" id="{E86F13AA-DCB9-486D-9167-D676F4907BA2}">
    <text>Number of cases x Duration of disability x Disability weight</text>
  </threadedComment>
  <threadedComment ref="AG57" dT="2022-05-17T14:45:42.29" personId="{7E9D0ED6-64B9-4071-9D51-CA7C9E3A610C}" id="{4C6FC2C7-82C8-4744-BF34-A030BC3F227C}">
    <text>Number of deaths x Life Expectancy at age of death</text>
  </threadedComment>
  <threadedComment ref="G58" dT="2022-05-05T05:23:55.48" personId="{7E9D0ED6-64B9-4071-9D51-CA7C9E3A610C}" id="{D0685097-E920-4486-B72B-9C8823C3BDF6}">
    <text>Can use MMULT function to multiply the transition matrix by the distribution of the cohort</text>
  </threadedComment>
  <threadedComment ref="G58" dT="2022-05-05T05:24:36.95" personId="{7E9D0ED6-64B9-4071-9D51-CA7C9E3A610C}" id="{6E332C53-459E-4606-B58C-CF03D78B9BFD}" parentId="{D0685097-E920-4486-B72B-9C8823C3BDF6}">
    <text>Note, want to add {} to all formulas in each row as this will mean all probabilities will be calculated as an array</text>
  </threadedComment>
  <threadedComment ref="K81" dT="2022-05-19T00:27:17.84" personId="{7E9D0ED6-64B9-4071-9D51-CA7C9E3A610C}" id="{27B0E81E-C1AF-403C-BB06-482B30A19617}">
    <text>These then enter the Seropositive Individuals model</text>
  </threadedComment>
  <threadedComment ref="U81" dT="2022-05-19T00:27:17.84" personId="{7E9D0ED6-64B9-4071-9D51-CA7C9E3A610C}" id="{EA89BCBA-DE20-44AE-BB84-A2073022FBAD}">
    <text>These then enter the Seropositive Individuals model</text>
  </threadedComment>
  <threadedComment ref="AF81" dT="2022-05-17T14:45:18.95" personId="{7E9D0ED6-64B9-4071-9D51-CA7C9E3A610C}" id="{1E4296BC-9E96-4DB9-8AB9-5AE3B82A30D4}">
    <text>Number of cases x Duration of disability x Disability weight</text>
  </threadedComment>
  <threadedComment ref="AG81" dT="2022-05-17T14:45:42.29" personId="{7E9D0ED6-64B9-4071-9D51-CA7C9E3A610C}" id="{D7B7CAD5-85F3-4339-8F16-3DEF576876F6}">
    <text>Number of deaths x Life Expectancy at age of death</text>
  </threadedComment>
  <threadedComment ref="G82" dT="2022-05-05T05:23:55.48" personId="{7E9D0ED6-64B9-4071-9D51-CA7C9E3A610C}" id="{575AF978-441D-472A-BBD7-9CE6000B16F5}">
    <text>Can use MMULT function to multiply the transition matrix by the distribution of the cohort</text>
  </threadedComment>
  <threadedComment ref="G82" dT="2022-05-05T05:24:36.95" personId="{7E9D0ED6-64B9-4071-9D51-CA7C9E3A610C}" id="{9D2FFE2D-CFE8-4785-AB86-DB4796D7636A}" parentId="{575AF978-441D-472A-BBD7-9CE6000B16F5}">
    <text>Note, want to add {} to all formulas in each row as this will mean all probabilities will be calculated as an array</text>
  </threadedComment>
  <threadedComment ref="Q105" dT="2022-05-19T01:04:27.05" personId="{7E9D0ED6-64B9-4071-9D51-CA7C9E3A610C}" id="{28BF75C3-283A-4C1A-B27B-526369C37295}">
    <text>Half cycle correction to avoid assumption that individuals only leave/enter at beginning of cycles</text>
  </threadedComment>
  <threadedComment ref="AF106" dT="2022-05-17T14:45:18.95" personId="{7E9D0ED6-64B9-4071-9D51-CA7C9E3A610C}" id="{BC69FDDF-2509-400A-86DB-F1599516FA2A}">
    <text>Number of cases x Duration of disability x Disability weight</text>
  </threadedComment>
  <threadedComment ref="AG106" dT="2022-05-17T14:45:42.29" personId="{7E9D0ED6-64B9-4071-9D51-CA7C9E3A610C}" id="{0BF693C8-9277-48C0-B935-DA0ABB19C4F3}">
    <text>Number of deaths x Life Expectancy at age of death</text>
  </threadedComment>
  <threadedComment ref="G107" dT="2022-05-05T05:23:55.48" personId="{7E9D0ED6-64B9-4071-9D51-CA7C9E3A610C}" id="{EC740D31-276E-4683-AFBE-43186746ADFA}">
    <text>Can use MMULT function to multiply the transition matrix by the distribution of the cohort</text>
  </threadedComment>
  <threadedComment ref="G107" dT="2022-05-05T05:24:36.95" personId="{7E9D0ED6-64B9-4071-9D51-CA7C9E3A610C}" id="{AF811769-AB47-45B8-B307-A03C198B01C7}" parentId="{EC740D31-276E-4683-AFBE-43186746ADFA}">
    <text>Note, want to add {} to all formulas in each row as this will mean all probabilities will be calculated as an array</text>
  </threadedComment>
  <threadedComment ref="K130" dT="2022-05-19T00:27:17.84" personId="{7E9D0ED6-64B9-4071-9D51-CA7C9E3A610C}" id="{2971914D-9C97-4C3E-89DB-0B4857378F56}">
    <text>These then enter the Seropositive Individuals model</text>
  </threadedComment>
  <threadedComment ref="U130" dT="2022-05-19T00:27:17.84" personId="{7E9D0ED6-64B9-4071-9D51-CA7C9E3A610C}" id="{C21D74F3-CE42-4F00-93DC-059C6F1F5E7C}">
    <text>These then enter the Seropositive Individuals model</text>
  </threadedComment>
  <threadedComment ref="AF130" dT="2022-05-17T14:45:18.95" personId="{7E9D0ED6-64B9-4071-9D51-CA7C9E3A610C}" id="{B7FFB24E-BED7-40E3-BB87-FB7CBD73F5C7}">
    <text>Number of cases x Duration of disability x Disability weight</text>
  </threadedComment>
  <threadedComment ref="AG130" dT="2022-05-17T14:45:42.29" personId="{7E9D0ED6-64B9-4071-9D51-CA7C9E3A610C}" id="{E731DC32-DC1D-4C8B-9F14-4951316B4CF3}">
    <text>Number of deaths x Life Expectancy at age of death</text>
  </threadedComment>
  <threadedComment ref="G131" dT="2022-05-05T05:23:55.48" personId="{7E9D0ED6-64B9-4071-9D51-CA7C9E3A610C}" id="{F88B5C23-4701-4FB3-AF3A-4B72A4DD6878}">
    <text>Can use MMULT function to multiply the transition matrix by the distribution of the cohort</text>
  </threadedComment>
  <threadedComment ref="G131" dT="2022-05-05T05:24:36.95" personId="{7E9D0ED6-64B9-4071-9D51-CA7C9E3A610C}" id="{8418EBFB-9585-41F3-8648-C7D1CA166A0B}" parentId="{F88B5C23-4701-4FB3-AF3A-4B72A4DD6878}">
    <text>Note, want to add {} to all formulas in each row as this will mean all probabilities will be calculated as an array</text>
  </threadedComment>
  <threadedComment ref="Q155" dT="2022-05-19T01:04:27.05" personId="{7E9D0ED6-64B9-4071-9D51-CA7C9E3A610C}" id="{5F8E6995-DC93-4AB2-A0B3-A788ED581E74}">
    <text>Half cycle correction to avoid assumption that individuals only leave/enter at beginning of cycles</text>
  </threadedComment>
  <threadedComment ref="AF156" dT="2022-05-17T14:45:18.95" personId="{7E9D0ED6-64B9-4071-9D51-CA7C9E3A610C}" id="{57CE3A79-6B0F-4828-B225-B32B89D56A78}">
    <text>Number of cases x Duration of disability x Disability weight</text>
  </threadedComment>
  <threadedComment ref="AG156" dT="2022-05-17T14:45:42.29" personId="{7E9D0ED6-64B9-4071-9D51-CA7C9E3A610C}" id="{F44D1143-E93D-43FD-94D0-AB430E68266A}">
    <text>Number of deaths x Life Expectancy at age of death</text>
  </threadedComment>
  <threadedComment ref="G157" dT="2022-05-05T05:23:55.48" personId="{7E9D0ED6-64B9-4071-9D51-CA7C9E3A610C}" id="{41CB47F8-946D-4DFB-A74F-08498BE1F146}">
    <text>Can use MMULT function to multiply the transition matrix by the distribution of the cohort</text>
  </threadedComment>
  <threadedComment ref="G157" dT="2022-05-05T05:24:36.95" personId="{7E9D0ED6-64B9-4071-9D51-CA7C9E3A610C}" id="{7D2DBB45-54F7-4300-97FA-07BD40445AB6}" parentId="{41CB47F8-946D-4DFB-A74F-08498BE1F146}">
    <text>Note, want to add {} to all formulas in each row as this will mean all probabilities will be calculated as an array</text>
  </threadedComment>
  <threadedComment ref="K178" dT="2022-05-19T00:27:17.84" personId="{7E9D0ED6-64B9-4071-9D51-CA7C9E3A610C}" id="{7B12D5FF-A4FE-4459-8710-0826FEFA40CF}">
    <text>These then enter the Seropositive Individuals model</text>
  </threadedComment>
  <threadedComment ref="U178" dT="2022-05-19T00:27:17.84" personId="{7E9D0ED6-64B9-4071-9D51-CA7C9E3A610C}" id="{4D903EA2-433C-400D-900C-3CD60D231F79}">
    <text>These then enter the Seropositive Individuals model</text>
  </threadedComment>
  <threadedComment ref="AF178" dT="2022-05-17T14:45:18.95" personId="{7E9D0ED6-64B9-4071-9D51-CA7C9E3A610C}" id="{AFA01D19-AB81-4E86-B4B0-2999ACC7842E}">
    <text>Number of cases x Duration of disability x Disability weight</text>
  </threadedComment>
  <threadedComment ref="AG178" dT="2022-05-17T14:45:42.29" personId="{7E9D0ED6-64B9-4071-9D51-CA7C9E3A610C}" id="{3990056F-DAE1-4B4F-945C-A7D1B96E58DB}">
    <text>Number of deaths x Life Expectancy at age of death</text>
  </threadedComment>
  <threadedComment ref="G179" dT="2022-05-05T05:23:55.48" personId="{7E9D0ED6-64B9-4071-9D51-CA7C9E3A610C}" id="{2FF9A860-1667-477F-AA69-9E7590907E54}">
    <text>Can use MMULT function to multiply the transition matrix by the distribution of the cohort</text>
  </threadedComment>
  <threadedComment ref="G179" dT="2022-05-05T05:24:36.95" personId="{7E9D0ED6-64B9-4071-9D51-CA7C9E3A610C}" id="{E8EE4B88-1852-431B-AA3B-EB23BC50A74A}" parentId="{2FF9A860-1667-477F-AA69-9E7590907E54}">
    <text>Note, want to add {} to all formulas in each row as this will mean all probabilities will be calculated as an array</text>
  </threadedComment>
  <threadedComment ref="Q199" dT="2022-05-19T01:04:27.05" personId="{7E9D0ED6-64B9-4071-9D51-CA7C9E3A610C}" id="{353CF947-DFA6-45BE-87F2-95BA3E9BBD59}">
    <text>Half cycle correction to avoid assumption that individuals only leave/enter at beginning of cycles</text>
  </threadedComment>
  <threadedComment ref="AF200" dT="2022-05-17T14:45:18.95" personId="{7E9D0ED6-64B9-4071-9D51-CA7C9E3A610C}" id="{36111AC5-8FB4-4281-89EF-8F23F69FCCD4}">
    <text>Number of cases x Duration of disability x Disability weight</text>
  </threadedComment>
  <threadedComment ref="AG200" dT="2022-05-17T14:45:42.29" personId="{7E9D0ED6-64B9-4071-9D51-CA7C9E3A610C}" id="{8D0FFDBE-E92E-4662-98C5-DB0D79E8D4BB}">
    <text>Number of deaths x Life Expectancy at age of death</text>
  </threadedComment>
  <threadedComment ref="G201" dT="2022-05-05T05:23:55.48" personId="{7E9D0ED6-64B9-4071-9D51-CA7C9E3A610C}" id="{A3E1A872-B5A5-4CE4-AAB6-6A8AF00A1B7C}">
    <text>Can use MMULT function to multiply the transition matrix by the distribution of the cohort</text>
  </threadedComment>
  <threadedComment ref="G201" dT="2022-05-05T05:24:36.95" personId="{7E9D0ED6-64B9-4071-9D51-CA7C9E3A610C}" id="{B8D4D951-15A3-4157-9FCC-D188C79F575D}" parentId="{A3E1A872-B5A5-4CE4-AAB6-6A8AF00A1B7C}">
    <text>Note, want to add {} to all formulas in each row as this will mean all probabilities will be calculated as an array</text>
  </threadedComment>
  <threadedComment ref="K224" dT="2022-05-19T00:27:17.84" personId="{7E9D0ED6-64B9-4071-9D51-CA7C9E3A610C}" id="{3E30E50C-04B9-4AF7-9568-855BF76C4129}">
    <text>These then enter the Seropositive Individuals model</text>
  </threadedComment>
  <threadedComment ref="U224" dT="2022-05-19T00:27:17.84" personId="{7E9D0ED6-64B9-4071-9D51-CA7C9E3A610C}" id="{4D2C10AA-815B-4491-833E-71AC40879754}">
    <text>These then enter the Seropositive Individuals model</text>
  </threadedComment>
  <threadedComment ref="AF224" dT="2022-05-17T14:45:18.95" personId="{7E9D0ED6-64B9-4071-9D51-CA7C9E3A610C}" id="{613667EA-5208-4A21-8A25-1669045E23A2}">
    <text>Number of cases x Duration of disability x Disability weight</text>
  </threadedComment>
  <threadedComment ref="AG224" dT="2022-05-17T14:45:42.29" personId="{7E9D0ED6-64B9-4071-9D51-CA7C9E3A610C}" id="{B0147DAC-540A-4417-892B-411B4035BE8E}">
    <text>Number of deaths x Life Expectancy at age of death</text>
  </threadedComment>
  <threadedComment ref="G225" dT="2022-05-05T05:23:55.48" personId="{7E9D0ED6-64B9-4071-9D51-CA7C9E3A610C}" id="{7F006326-4923-4390-8085-AFCE61B4C121}">
    <text>Can use MMULT function to multiply the transition matrix by the distribution of the cohort</text>
  </threadedComment>
  <threadedComment ref="G225" dT="2022-05-05T05:24:36.95" personId="{7E9D0ED6-64B9-4071-9D51-CA7C9E3A610C}" id="{03CA6B88-E756-4A46-8F4A-79D49DF6643D}" parentId="{7F006326-4923-4390-8085-AFCE61B4C121}">
    <text>Note, want to add {} to all formulas in each row as this will mean all probabilities will be calculated as an array</text>
  </threadedComment>
  <threadedComment ref="Q249" dT="2022-05-19T01:04:27.05" personId="{7E9D0ED6-64B9-4071-9D51-CA7C9E3A610C}" id="{AB13873D-2CE0-457E-9E89-13F6700C6F6F}">
    <text>Half cycle correction to avoid assumption that individuals only leave/enter at beginning of cycles</text>
  </threadedComment>
  <threadedComment ref="AF250" dT="2022-05-17T14:45:18.95" personId="{7E9D0ED6-64B9-4071-9D51-CA7C9E3A610C}" id="{ED681E16-E92B-4AF0-A83A-5CC2AB775B50}">
    <text>Number of cases x Duration of disability x Disability weight</text>
  </threadedComment>
  <threadedComment ref="AG250" dT="2022-05-17T14:45:42.29" personId="{7E9D0ED6-64B9-4071-9D51-CA7C9E3A610C}" id="{436D0193-965B-4B3D-8A74-BD1A4C3478E6}">
    <text>Number of deaths x Life Expectancy at age of death</text>
  </threadedComment>
  <threadedComment ref="G251" dT="2022-05-05T05:23:55.48" personId="{7E9D0ED6-64B9-4071-9D51-CA7C9E3A610C}" id="{459A27BB-EB5D-488D-8567-4453F575B5AB}">
    <text>Can use MMULT function to multiply the transition matrix by the distribution of the cohort</text>
  </threadedComment>
  <threadedComment ref="G251" dT="2022-05-05T05:24:36.95" personId="{7E9D0ED6-64B9-4071-9D51-CA7C9E3A610C}" id="{41214FBF-4CEC-4AD4-ACC1-2027DDE86209}" parentId="{459A27BB-EB5D-488D-8567-4453F575B5AB}">
    <text>Note, want to add {} to all formulas in each row as this will mean all probabilities will be calculated as an array</text>
  </threadedComment>
  <threadedComment ref="K272" dT="2022-05-19T00:27:17.84" personId="{7E9D0ED6-64B9-4071-9D51-CA7C9E3A610C}" id="{4820D33D-377E-4745-86AC-748B9CC38301}">
    <text>These then enter the Seropositive Individuals model</text>
  </threadedComment>
  <threadedComment ref="U272" dT="2022-05-19T00:27:17.84" personId="{7E9D0ED6-64B9-4071-9D51-CA7C9E3A610C}" id="{A19BCB49-B7F2-464E-90A6-811FD9299E68}">
    <text>These then enter the Seropositive Individuals model</text>
  </threadedComment>
  <threadedComment ref="AF272" dT="2022-05-17T14:45:18.95" personId="{7E9D0ED6-64B9-4071-9D51-CA7C9E3A610C}" id="{99B01A39-7AE5-423F-9F0C-F82D2DF07841}">
    <text>Number of cases x Duration of disability x Disability weight</text>
  </threadedComment>
  <threadedComment ref="AG272" dT="2022-05-17T14:45:42.29" personId="{7E9D0ED6-64B9-4071-9D51-CA7C9E3A610C}" id="{E3E43517-63A6-4C17-BEF5-DC819E7EDF8B}">
    <text>Number of deaths x Life Expectancy at age of death</text>
  </threadedComment>
  <threadedComment ref="G273" dT="2022-05-05T05:23:55.48" personId="{7E9D0ED6-64B9-4071-9D51-CA7C9E3A610C}" id="{7F42208B-D0E2-4662-A242-F376014A705C}">
    <text>Can use MMULT function to multiply the transition matrix by the distribution of the cohort</text>
  </threadedComment>
  <threadedComment ref="G273" dT="2022-05-05T05:24:36.95" personId="{7E9D0ED6-64B9-4071-9D51-CA7C9E3A610C}" id="{879D0342-AD82-4E4E-9AFE-240269161C91}" parentId="{7F42208B-D0E2-4662-A242-F376014A705C}">
    <text>Note, want to add {} to all formulas in each row as this will mean all probabilities will be calculated as an array</text>
  </threadedComment>
  <threadedComment ref="Q293" dT="2022-05-19T01:04:27.05" personId="{7E9D0ED6-64B9-4071-9D51-CA7C9E3A610C}" id="{8EBE4ECD-B384-4771-885E-3A8F011A0925}">
    <text>Half cycle correction to avoid assumption that individuals only leave/enter at beginning of cycles</text>
  </threadedComment>
  <threadedComment ref="AF294" dT="2022-05-17T14:45:18.95" personId="{7E9D0ED6-64B9-4071-9D51-CA7C9E3A610C}" id="{7B803F9A-8D3A-4F93-AC7C-99A5DCBB1800}">
    <text>Number of cases x Duration of disability x Disability weight</text>
  </threadedComment>
  <threadedComment ref="AG294" dT="2022-05-17T14:45:42.29" personId="{7E9D0ED6-64B9-4071-9D51-CA7C9E3A610C}" id="{066BAB04-6E12-4672-9A1E-CEA8946DEB6D}">
    <text>Number of deaths x Life Expectancy at age of death</text>
  </threadedComment>
  <threadedComment ref="G295" dT="2022-05-05T05:23:55.48" personId="{7E9D0ED6-64B9-4071-9D51-CA7C9E3A610C}" id="{96E51E22-8D70-4457-90AD-CA2F5374E343}">
    <text>Can use MMULT function to multiply the transition matrix by the distribution of the cohort</text>
  </threadedComment>
  <threadedComment ref="G295" dT="2022-05-05T05:24:36.95" personId="{7E9D0ED6-64B9-4071-9D51-CA7C9E3A610C}" id="{6B3B08CA-7986-4D63-962E-F931FDE36C3A}" parentId="{96E51E22-8D70-4457-90AD-CA2F5374E343}">
    <text>Note, want to add {} to all formulas in each row as this will mean all probabilities will be calculated as an array</text>
  </threadedComment>
  <threadedComment ref="K318" dT="2022-05-19T00:27:17.84" personId="{7E9D0ED6-64B9-4071-9D51-CA7C9E3A610C}" id="{2FECDD9F-9426-4787-BDF5-D412986E37BE}">
    <text>These then enter the Seropositive Individuals model</text>
  </threadedComment>
  <threadedComment ref="U318" dT="2022-05-19T00:27:17.84" personId="{7E9D0ED6-64B9-4071-9D51-CA7C9E3A610C}" id="{705171B1-C511-46B9-9738-50BB42CD09B4}">
    <text>These then enter the Seropositive Individuals model</text>
  </threadedComment>
  <threadedComment ref="AF318" dT="2022-05-17T14:45:18.95" personId="{7E9D0ED6-64B9-4071-9D51-CA7C9E3A610C}" id="{EE98749A-E694-4AB5-80F5-657AE1AA01DB}">
    <text>Number of cases x Duration of disability x Disability weight</text>
  </threadedComment>
  <threadedComment ref="AG318" dT="2022-05-17T14:45:42.29" personId="{7E9D0ED6-64B9-4071-9D51-CA7C9E3A610C}" id="{878C1BAC-6FF6-44C1-9A4F-9D9A9D42936A}">
    <text>Number of deaths x Life Expectancy at age of death</text>
  </threadedComment>
</ThreadedComments>
</file>

<file path=xl/threadedComments/threadedComment7.xml><?xml version="1.0" encoding="utf-8"?>
<ThreadedComments xmlns="http://schemas.microsoft.com/office/spreadsheetml/2018/threadedcomments" xmlns:x="http://schemas.openxmlformats.org/spreadsheetml/2006/main">
  <threadedComment ref="C4" dT="2022-07-25T15:00:01.87" personId="{7E9D0ED6-64B9-4071-9D51-CA7C9E3A610C}" id="{B9BA4263-08D7-4DB4-84D6-3D0AB636E3E6}">
    <text>Registration fee, consultation fee, diagnositcs and medicines, plasma, equipment, bed charges</text>
  </threadedComment>
  <threadedComment ref="I4" dT="2022-07-25T15:08:56.49" personId="{7E9D0ED6-64B9-4071-9D51-CA7C9E3A610C}" id="{029812C1-0A2E-462A-B851-17D7D20B3920}">
    <text>Staff personell, medicine, equipment</text>
  </threadedComment>
  <threadedComment ref="C5" dT="2022-07-25T15:00:34.57" personId="{7E9D0ED6-64B9-4071-9D51-CA7C9E3A610C}" id="{34BD8777-BA16-4559-B320-871F3936E49B}">
    <text>Transportation, food, caregiver hiring, caregiver expenditure, informal payments, other costs (e.g. mosquito coils)</text>
  </threadedComment>
  <threadedComment ref="I5" dT="2022-07-25T15:08:38.68" personId="{7E9D0ED6-64B9-4071-9D51-CA7C9E3A610C}" id="{021DD92D-E727-46A0-8C71-A367232A2D3A}">
    <text>Transport, food, stationaries, utilities, building, capital items</text>
  </threadedComment>
  <threadedComment ref="C6" dT="2022-07-25T15:00:51.30" personId="{7E9D0ED6-64B9-4071-9D51-CA7C9E3A610C}" id="{D4D3755E-26E0-45BC-9CB6-9A794C7BF964}">
    <text>Costs incurred before and after leaving the hospital</text>
  </threadedComment>
  <threadedComment ref="C7" dT="2022-07-25T15:01:03.47" personId="{7E9D0ED6-64B9-4071-9D51-CA7C9E3A610C}" id="{E2F59388-4B41-4118-AE50-5BAF7D27DBD8}">
    <text>Patient and caregivers income loss</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2.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cureus.com/articles/14701-correlates-of-climate-variability-and-dengue-fever-in-two-metropolitan-cities-in-bangladesh" TargetMode="External"/><Relationship Id="rId13" Type="http://schemas.openxmlformats.org/officeDocument/2006/relationships/hyperlink" Target="https://www.cureus.com/articles/14701-correlates-of-climate-variability-and-dengue-fever-in-two-metropolitan-cities-in-bangladesh" TargetMode="External"/><Relationship Id="rId18" Type="http://schemas.openxmlformats.org/officeDocument/2006/relationships/hyperlink" Target="https://github.com/mgh-assessments/MGH-Disseratition/blob/main/vaccine_admin_cost_regression-checkpoint.ipynb" TargetMode="External"/><Relationship Id="rId3" Type="http://schemas.openxmlformats.org/officeDocument/2006/relationships/hyperlink" Target="https://www.sciencedirect.com/science/article/pii/S0264410X19316548?via%3Dihub" TargetMode="External"/><Relationship Id="rId21" Type="http://schemas.openxmlformats.org/officeDocument/2006/relationships/hyperlink" Target="https://www.science.org/doi/10.1126/science.aaf9590%20(Supplementary%20materials%20-%20Table%20S5)" TargetMode="External"/><Relationship Id="rId7" Type="http://schemas.openxmlformats.org/officeDocument/2006/relationships/hyperlink" Target="https://journals.sagepub.com/doi/10.1177/0962280216649216" TargetMode="External"/><Relationship Id="rId12" Type="http://schemas.openxmlformats.org/officeDocument/2006/relationships/hyperlink" Target="https://journals.plos.org/plosntds/article?id=10.1371/journal.pntd.0005475" TargetMode="External"/><Relationship Id="rId17" Type="http://schemas.openxmlformats.org/officeDocument/2006/relationships/hyperlink" Target="https://www.hindawi.com/journals/cjidmm/2019/3516284/tab2/" TargetMode="External"/><Relationship Id="rId25" Type="http://schemas.microsoft.com/office/2017/10/relationships/threadedComment" Target="../threadedComments/threadedComment3.xml"/><Relationship Id="rId2" Type="http://schemas.openxmlformats.org/officeDocument/2006/relationships/hyperlink" Target="https://www.sciencedirect.com/science/article/pii/S0264410X19316548?via%3Dihub" TargetMode="External"/><Relationship Id="rId16" Type="http://schemas.openxmlformats.org/officeDocument/2006/relationships/hyperlink" Target="https://www.ajtmh.org/view/journals/tpmd/72/6/article-p786.xml" TargetMode="External"/><Relationship Id="rId20" Type="http://schemas.openxmlformats.org/officeDocument/2006/relationships/hyperlink" Target="https://www.thelancet.com/journals/langlo/article/PIIS2214-109X(20)30392-2/fulltext" TargetMode="External"/><Relationship Id="rId1" Type="http://schemas.openxmlformats.org/officeDocument/2006/relationships/hyperlink" Target="https://www.ajtmh.org/view/journals/tpmd/84/5/article-p764.xml" TargetMode="External"/><Relationship Id="rId6" Type="http://schemas.openxmlformats.org/officeDocument/2006/relationships/hyperlink" Target="https://www.ncbi.nlm.nih.gov/pmc/articles/PMC5094230/" TargetMode="External"/><Relationship Id="rId11" Type="http://schemas.openxmlformats.org/officeDocument/2006/relationships/hyperlink" Target="https://www.ncbi.nlm.nih.gov/pmc/articles/PMC5094230/" TargetMode="External"/><Relationship Id="rId24" Type="http://schemas.openxmlformats.org/officeDocument/2006/relationships/comments" Target="../comments3.xml"/><Relationship Id="rId5" Type="http://schemas.openxmlformats.org/officeDocument/2006/relationships/hyperlink" Target="https://www.nejm.org/doi/10.1056/NEJMoa1506223" TargetMode="External"/><Relationship Id="rId15" Type="http://schemas.openxmlformats.org/officeDocument/2006/relationships/hyperlink" Target="https://www.ncbi.nlm.nih.gov/pmc/articles/PMC5094230/" TargetMode="External"/><Relationship Id="rId23" Type="http://schemas.openxmlformats.org/officeDocument/2006/relationships/vmlDrawing" Target="../drawings/vmlDrawing3.vml"/><Relationship Id="rId10" Type="http://schemas.openxmlformats.org/officeDocument/2006/relationships/hyperlink" Target="https://www.ncbi.nlm.nih.gov/pmc/articles/PMC5094230/" TargetMode="External"/><Relationship Id="rId19" Type="http://schemas.openxmlformats.org/officeDocument/2006/relationships/hyperlink" Target="https://www.thelancet.com/journals/langlo/article/PIIS2214-109X(20)30392-2/fulltext" TargetMode="External"/><Relationship Id="rId4" Type="http://schemas.openxmlformats.org/officeDocument/2006/relationships/hyperlink" Target="https://www.sciencedirect.com/science/article/pii/S0264410X17316638?via%3Dihub%20(Table%20S4)" TargetMode="External"/><Relationship Id="rId9" Type="http://schemas.openxmlformats.org/officeDocument/2006/relationships/hyperlink" Target="https://www.cureus.com/articles/14701-correlates-of-climate-variability-and-dengue-fever-in-two-metropolitan-cities-in-bangladesh" TargetMode="External"/><Relationship Id="rId14" Type="http://schemas.openxmlformats.org/officeDocument/2006/relationships/hyperlink" Target="https://www.sciencedirect.com/science/article/pii/S0264410X17316638?via%3Dihub" TargetMode="External"/><Relationship Id="rId22"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cureus.com/articles/14701-correlates-of-climate-variability-and-dengue-fever-in-two-metropolitan-cities-in-bangladesh" TargetMode="External"/><Relationship Id="rId13" Type="http://schemas.openxmlformats.org/officeDocument/2006/relationships/hyperlink" Target="https://www.macrotrends.net/countries/BGD/bangladesh/gdp-per-capita" TargetMode="External"/><Relationship Id="rId3" Type="http://schemas.openxmlformats.org/officeDocument/2006/relationships/hyperlink" Target="https://www.unb.com.bd/category/Special/invasive-mosquitoes-offer-no-relief-to-dncc-dwellers/84717" TargetMode="External"/><Relationship Id="rId7" Type="http://schemas.openxmlformats.org/officeDocument/2006/relationships/hyperlink" Target="https://bmcpediatr.biomedcentral.com/articles/10.1186/s12887-021-02947-y" TargetMode="External"/><Relationship Id="rId12" Type="http://schemas.openxmlformats.org/officeDocument/2006/relationships/hyperlink" Target="https://bmcpediatr.biomedcentral.com/articles/10.1186/s12887-021-02947-y" TargetMode="External"/><Relationship Id="rId17" Type="http://schemas.microsoft.com/office/2017/10/relationships/threadedComment" Target="../threadedComments/threadedComment5.xml"/><Relationship Id="rId2" Type="http://schemas.openxmlformats.org/officeDocument/2006/relationships/hyperlink" Target="https://www.macrotrends.net/countries/BGD/bangladesh/gdp-per-capita" TargetMode="External"/><Relationship Id="rId16" Type="http://schemas.openxmlformats.org/officeDocument/2006/relationships/comments" Target="../comments5.xml"/><Relationship Id="rId1" Type="http://schemas.openxmlformats.org/officeDocument/2006/relationships/hyperlink" Target="https://www.hindawi.com/journals/cjidmm/2019/3516284/" TargetMode="External"/><Relationship Id="rId6" Type="http://schemas.openxmlformats.org/officeDocument/2006/relationships/hyperlink" Target="https://elifesciences.org/articles/42869" TargetMode="External"/><Relationship Id="rId11" Type="http://schemas.openxmlformats.org/officeDocument/2006/relationships/hyperlink" Target="https://elifesciences.org/articles/42869" TargetMode="External"/><Relationship Id="rId5" Type="http://schemas.openxmlformats.org/officeDocument/2006/relationships/hyperlink" Target="https://journals.sagepub.com/doi/10.1177/0962280216649216" TargetMode="External"/><Relationship Id="rId15" Type="http://schemas.openxmlformats.org/officeDocument/2006/relationships/vmlDrawing" Target="../drawings/vmlDrawing5.vml"/><Relationship Id="rId10" Type="http://schemas.openxmlformats.org/officeDocument/2006/relationships/hyperlink" Target="https://www.unb.com.bd/category/Special/invasive-mosquitoes-offer-no-relief-to-dncc-dwellers/84717" TargetMode="External"/><Relationship Id="rId4" Type="http://schemas.openxmlformats.org/officeDocument/2006/relationships/hyperlink" Target="https://www.cureus.com/articles/14701-correlates-of-climate-variability-and-dengue-fever-in-two-metropolitan-cities-in-bangladesh" TargetMode="External"/><Relationship Id="rId9" Type="http://schemas.openxmlformats.org/officeDocument/2006/relationships/hyperlink" Target="https://journals.sagepub.com/doi/10.1177/0962280216649216" TargetMode="External"/><Relationship Id="rId1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D1E1-F283-41FE-8D65-D21FC5DBA689}">
  <sheetPr codeName="Sheet2"/>
  <dimension ref="C3:F38"/>
  <sheetViews>
    <sheetView topLeftCell="B1" workbookViewId="0">
      <selection activeCell="E13" sqref="E13"/>
    </sheetView>
  </sheetViews>
  <sheetFormatPr defaultColWidth="8.7265625" defaultRowHeight="14.75" x14ac:dyDescent="0.75"/>
  <cols>
    <col min="1" max="3" width="8.7265625" style="22"/>
    <col min="4" max="4" width="2.26953125" style="22" customWidth="1"/>
    <col min="5" max="5" width="119.36328125" style="22" customWidth="1"/>
    <col min="6" max="16384" width="8.7265625" style="22"/>
  </cols>
  <sheetData>
    <row r="3" spans="3:6" s="38" customFormat="1" ht="18.5" x14ac:dyDescent="0.9">
      <c r="C3" s="37" t="s">
        <v>0</v>
      </c>
      <c r="E3" s="37" t="s">
        <v>1</v>
      </c>
    </row>
    <row r="5" spans="3:6" x14ac:dyDescent="0.75">
      <c r="C5" s="40" t="s">
        <v>552</v>
      </c>
      <c r="E5" s="39" t="s">
        <v>486</v>
      </c>
    </row>
    <row r="7" spans="3:6" x14ac:dyDescent="0.75">
      <c r="C7" s="40" t="s">
        <v>2</v>
      </c>
    </row>
    <row r="8" spans="3:6" x14ac:dyDescent="0.75">
      <c r="E8" s="22" t="s">
        <v>546</v>
      </c>
    </row>
    <row r="9" spans="3:6" x14ac:dyDescent="0.75">
      <c r="E9" s="22" t="s">
        <v>554</v>
      </c>
    </row>
    <row r="10" spans="3:6" x14ac:dyDescent="0.75">
      <c r="E10" s="22" t="s">
        <v>551</v>
      </c>
    </row>
    <row r="11" spans="3:6" x14ac:dyDescent="0.75">
      <c r="E11" s="22" t="s">
        <v>553</v>
      </c>
    </row>
    <row r="12" spans="3:6" x14ac:dyDescent="0.75">
      <c r="C12" s="40"/>
      <c r="E12" s="22" t="s">
        <v>547</v>
      </c>
      <c r="F12" s="215"/>
    </row>
    <row r="14" spans="3:6" x14ac:dyDescent="0.75">
      <c r="C14" s="40" t="s">
        <v>517</v>
      </c>
    </row>
    <row r="15" spans="3:6" x14ac:dyDescent="0.75">
      <c r="C15" s="40"/>
      <c r="E15" s="22" t="s">
        <v>555</v>
      </c>
    </row>
    <row r="16" spans="3:6" x14ac:dyDescent="0.75">
      <c r="C16" s="40"/>
      <c r="E16" s="22" t="s">
        <v>556</v>
      </c>
    </row>
    <row r="17" spans="3:5" x14ac:dyDescent="0.75">
      <c r="C17" s="40"/>
      <c r="E17" s="22" t="s">
        <v>557</v>
      </c>
    </row>
    <row r="18" spans="3:5" x14ac:dyDescent="0.75">
      <c r="C18" s="40"/>
      <c r="E18" s="22" t="s">
        <v>558</v>
      </c>
    </row>
    <row r="19" spans="3:5" x14ac:dyDescent="0.75">
      <c r="C19" s="40"/>
      <c r="E19" s="22" t="s">
        <v>559</v>
      </c>
    </row>
    <row r="20" spans="3:5" x14ac:dyDescent="0.75">
      <c r="C20" s="40"/>
      <c r="E20" s="22" t="s">
        <v>560</v>
      </c>
    </row>
    <row r="21" spans="3:5" x14ac:dyDescent="0.75">
      <c r="E21" s="22" t="s">
        <v>518</v>
      </c>
    </row>
    <row r="22" spans="3:5" x14ac:dyDescent="0.75">
      <c r="E22" s="22" t="s">
        <v>519</v>
      </c>
    </row>
    <row r="23" spans="3:5" x14ac:dyDescent="0.75">
      <c r="E23" s="22" t="s">
        <v>520</v>
      </c>
    </row>
    <row r="25" spans="3:5" x14ac:dyDescent="0.75">
      <c r="C25" s="40" t="s">
        <v>4</v>
      </c>
    </row>
    <row r="27" spans="3:5" x14ac:dyDescent="0.75">
      <c r="C27" s="32"/>
      <c r="E27" s="22" t="s">
        <v>5</v>
      </c>
    </row>
    <row r="28" spans="3:5" ht="6.75" customHeight="1" x14ac:dyDescent="0.75">
      <c r="C28"/>
    </row>
    <row r="29" spans="3:5" x14ac:dyDescent="0.75">
      <c r="C29" s="34"/>
      <c r="E29" s="22" t="s">
        <v>6</v>
      </c>
    </row>
    <row r="30" spans="3:5" ht="6.75" customHeight="1" x14ac:dyDescent="0.75">
      <c r="C30"/>
    </row>
    <row r="31" spans="3:5" x14ac:dyDescent="0.75">
      <c r="C31" s="33"/>
      <c r="E31" s="22" t="s">
        <v>7</v>
      </c>
    </row>
    <row r="32" spans="3:5" ht="6.75" customHeight="1" x14ac:dyDescent="0.75">
      <c r="C32"/>
    </row>
    <row r="33" spans="3:5" x14ac:dyDescent="0.75">
      <c r="C33" s="35"/>
      <c r="E33" s="22" t="s">
        <v>8</v>
      </c>
    </row>
    <row r="34" spans="3:5" ht="6.75" customHeight="1" x14ac:dyDescent="0.75">
      <c r="C34"/>
    </row>
    <row r="35" spans="3:5" x14ac:dyDescent="0.75">
      <c r="C35" s="36"/>
      <c r="E35" s="22" t="s">
        <v>9</v>
      </c>
    </row>
    <row r="36" spans="3:5" ht="6.75" customHeight="1" x14ac:dyDescent="0.75">
      <c r="C36"/>
    </row>
    <row r="37" spans="3:5" x14ac:dyDescent="0.75">
      <c r="C37" s="31"/>
      <c r="E37" s="22" t="s">
        <v>10</v>
      </c>
    </row>
    <row r="38" spans="3:5" ht="6.75" customHeight="1" x14ac:dyDescent="0.75"/>
  </sheetData>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1DF75-3C15-44C7-AA4D-9EE8283C97D5}">
  <sheetPr codeName="Sheet4">
    <tabColor theme="9" tint="0.59999389629810485"/>
  </sheetPr>
  <dimension ref="A1:Z82"/>
  <sheetViews>
    <sheetView tabSelected="1" zoomScale="80" zoomScaleNormal="80" workbookViewId="0">
      <selection activeCell="D16" sqref="D16"/>
    </sheetView>
  </sheetViews>
  <sheetFormatPr defaultColWidth="8.7265625" defaultRowHeight="14.75" x14ac:dyDescent="0.75"/>
  <cols>
    <col min="1" max="5" width="8.7265625" style="22"/>
    <col min="6" max="8" width="13.40625" style="22" bestFit="1" customWidth="1"/>
    <col min="9" max="9" width="14.453125" style="22" bestFit="1" customWidth="1"/>
    <col min="10" max="10" width="15.26953125" style="22" bestFit="1" customWidth="1"/>
    <col min="11" max="11" width="8.7265625" style="22"/>
    <col min="12" max="12" width="17.54296875" style="22" bestFit="1" customWidth="1"/>
    <col min="13" max="13" width="12.6328125" style="22" bestFit="1" customWidth="1"/>
    <col min="14" max="14" width="22.40625" style="22" bestFit="1" customWidth="1"/>
    <col min="15" max="15" width="23.5" style="22" bestFit="1" customWidth="1"/>
    <col min="16" max="16384" width="8.7265625" style="22"/>
  </cols>
  <sheetData>
    <row r="1" spans="1:15" x14ac:dyDescent="0.75">
      <c r="A1" s="40" t="s">
        <v>563</v>
      </c>
    </row>
    <row r="2" spans="1:15" x14ac:dyDescent="0.75">
      <c r="A2" s="40"/>
    </row>
    <row r="3" spans="1:15" x14ac:dyDescent="0.75">
      <c r="A3" s="40"/>
    </row>
    <row r="4" spans="1:15" x14ac:dyDescent="0.75">
      <c r="B4" s="233" t="s">
        <v>488</v>
      </c>
    </row>
    <row r="11" spans="1:15" x14ac:dyDescent="0.75">
      <c r="B11" s="233" t="s">
        <v>487</v>
      </c>
    </row>
    <row r="12" spans="1:15" ht="15.5" thickBot="1" x14ac:dyDescent="0.9">
      <c r="F12" s="40" t="s">
        <v>368</v>
      </c>
      <c r="G12" s="40" t="s">
        <v>367</v>
      </c>
      <c r="H12" s="40" t="s">
        <v>379</v>
      </c>
      <c r="I12" s="40" t="s">
        <v>380</v>
      </c>
      <c r="J12" s="40" t="s">
        <v>407</v>
      </c>
      <c r="K12" s="40"/>
      <c r="L12" s="40" t="s">
        <v>451</v>
      </c>
      <c r="M12" s="40" t="s">
        <v>452</v>
      </c>
      <c r="N12" s="40" t="s">
        <v>521</v>
      </c>
      <c r="O12" s="40" t="s">
        <v>522</v>
      </c>
    </row>
    <row r="13" spans="1:15" x14ac:dyDescent="0.75">
      <c r="C13" s="143" t="s">
        <v>373</v>
      </c>
      <c r="D13" s="144"/>
      <c r="E13" s="144"/>
      <c r="F13" s="173">
        <f ca="1">total_costs_empha</f>
        <v>628161836.11845255</v>
      </c>
      <c r="G13" s="173">
        <f ca="1">total_costs_il</f>
        <v>624458731.3003695</v>
      </c>
      <c r="H13" s="173">
        <f ca="1">total_costs_sq</f>
        <v>622784143.64337659</v>
      </c>
      <c r="I13" s="173">
        <f ca="1">total_costs_vacsq</f>
        <v>641443891.62565064</v>
      </c>
      <c r="J13" s="173">
        <f ca="1">total_costs_vacsq_no_test</f>
        <v>643167611.73042893</v>
      </c>
      <c r="K13" s="173"/>
      <c r="L13" s="174">
        <f ca="1">total_costs_empha-total_costs_sq</f>
        <v>5377692.4750759602</v>
      </c>
      <c r="M13" s="174">
        <f ca="1">total_costs_il-total_costs_sq</f>
        <v>1674587.6569929123</v>
      </c>
      <c r="N13" s="174">
        <f ca="1">total_costs_vacsq-total_costs_sq</f>
        <v>18659747.982274055</v>
      </c>
      <c r="O13" s="175">
        <f ca="1">total_costs_vacsq_no_test-total_costs_sq</f>
        <v>20383468.087052345</v>
      </c>
    </row>
    <row r="14" spans="1:15" ht="15.5" thickBot="1" x14ac:dyDescent="0.9">
      <c r="C14" s="146" t="s">
        <v>365</v>
      </c>
      <c r="D14" s="147"/>
      <c r="E14" s="147"/>
      <c r="F14" s="176">
        <f ca="1">dalys_empha</f>
        <v>89753.168931042135</v>
      </c>
      <c r="G14" s="176">
        <f ca="1">dalys_il</f>
        <v>89495.243679556137</v>
      </c>
      <c r="H14" s="176">
        <f ca="1">dalys_sq</f>
        <v>89194.962381197533</v>
      </c>
      <c r="I14" s="176">
        <f ca="1">dalys_vacsq</f>
        <v>89113.180057876743</v>
      </c>
      <c r="J14" s="176">
        <f ca="1">dalys_vacsq_no_test</f>
        <v>88959.816432105392</v>
      </c>
      <c r="K14" s="176"/>
      <c r="L14" s="177">
        <f ca="1">dalys_sq-dalys_empha</f>
        <v>-558.2065498446027</v>
      </c>
      <c r="M14" s="177">
        <f ca="1">dalys_sq-dalys_il</f>
        <v>-300.28129835860454</v>
      </c>
      <c r="N14" s="177">
        <f ca="1">dalys_sq-dalys_vacsq</f>
        <v>81.782323320789146</v>
      </c>
      <c r="O14" s="178">
        <f ca="1">dalys_sq-dalys_vacsq_no_test</f>
        <v>235.14594909214065</v>
      </c>
    </row>
    <row r="15" spans="1:15" ht="15.5" thickBot="1" x14ac:dyDescent="0.9">
      <c r="K15" s="172" t="s">
        <v>371</v>
      </c>
      <c r="L15" s="179">
        <f ca="1">L13/L14</f>
        <v>-9633.8756264559033</v>
      </c>
      <c r="M15" s="179">
        <f ca="1">M13/M14</f>
        <v>-5576.7297735374505</v>
      </c>
      <c r="N15" s="179">
        <f ca="1">N13/N14</f>
        <v>228163.5838233851</v>
      </c>
      <c r="O15" s="180">
        <f ca="1">O13/O14</f>
        <v>86684.325908013809</v>
      </c>
    </row>
    <row r="17" spans="2:14" x14ac:dyDescent="0.75">
      <c r="N17" s="22" t="s">
        <v>117</v>
      </c>
    </row>
    <row r="18" spans="2:14" x14ac:dyDescent="0.75">
      <c r="B18" s="233" t="s">
        <v>561</v>
      </c>
    </row>
    <row r="36" spans="2:26" x14ac:dyDescent="0.75">
      <c r="I36" s="76"/>
      <c r="J36" s="77"/>
    </row>
    <row r="37" spans="2:26" x14ac:dyDescent="0.75">
      <c r="V37" s="39"/>
      <c r="W37" s="39"/>
      <c r="X37" s="39"/>
      <c r="Y37" s="39"/>
      <c r="Z37" s="39"/>
    </row>
    <row r="39" spans="2:26" x14ac:dyDescent="0.75">
      <c r="B39" s="40"/>
      <c r="C39" s="39"/>
      <c r="N39" s="39"/>
      <c r="O39" s="39"/>
      <c r="P39" s="39"/>
      <c r="Q39" s="39"/>
      <c r="R39" s="39"/>
      <c r="S39" s="39"/>
      <c r="T39" s="39"/>
      <c r="U39" s="39"/>
    </row>
    <row r="40" spans="2:26" x14ac:dyDescent="0.75">
      <c r="C40" s="39"/>
    </row>
    <row r="41" spans="2:26" x14ac:dyDescent="0.75">
      <c r="B41" s="39"/>
      <c r="C41" s="39"/>
      <c r="D41" s="39"/>
      <c r="E41" s="39"/>
      <c r="F41" s="39"/>
      <c r="G41" s="39"/>
      <c r="H41" s="39"/>
      <c r="I41" s="39"/>
      <c r="J41" s="39"/>
      <c r="K41" s="39"/>
      <c r="L41" s="39"/>
      <c r="M41" s="39"/>
    </row>
    <row r="42" spans="2:26" x14ac:dyDescent="0.75">
      <c r="C42" s="39"/>
    </row>
    <row r="43" spans="2:26" x14ac:dyDescent="0.75">
      <c r="C43" s="39"/>
    </row>
    <row r="44" spans="2:26" x14ac:dyDescent="0.75">
      <c r="C44" s="39"/>
    </row>
    <row r="45" spans="2:26" x14ac:dyDescent="0.75">
      <c r="C45" s="39"/>
    </row>
    <row r="46" spans="2:26" x14ac:dyDescent="0.75">
      <c r="C46" s="39"/>
    </row>
    <row r="47" spans="2:26" x14ac:dyDescent="0.75">
      <c r="C47" s="39"/>
    </row>
    <row r="48" spans="2:26" x14ac:dyDescent="0.75">
      <c r="B48" s="40"/>
      <c r="C48" s="39"/>
    </row>
    <row r="49" spans="2:13" x14ac:dyDescent="0.75">
      <c r="C49" s="39"/>
    </row>
    <row r="50" spans="2:13" x14ac:dyDescent="0.75">
      <c r="C50" s="39"/>
      <c r="D50" s="39"/>
      <c r="E50" s="39"/>
      <c r="F50" s="39"/>
      <c r="G50" s="39"/>
      <c r="H50" s="39"/>
      <c r="K50" s="39"/>
      <c r="L50" s="39"/>
      <c r="M50" s="39"/>
    </row>
    <row r="51" spans="2:13" x14ac:dyDescent="0.75">
      <c r="C51" s="39"/>
    </row>
    <row r="52" spans="2:13" x14ac:dyDescent="0.75">
      <c r="C52" s="39"/>
    </row>
    <row r="53" spans="2:13" x14ac:dyDescent="0.75">
      <c r="C53" s="39"/>
    </row>
    <row r="54" spans="2:13" x14ac:dyDescent="0.75">
      <c r="B54" s="22" t="s">
        <v>489</v>
      </c>
      <c r="C54" s="39"/>
    </row>
    <row r="55" spans="2:13" x14ac:dyDescent="0.75">
      <c r="C55" s="39"/>
    </row>
    <row r="56" spans="2:13" x14ac:dyDescent="0.75">
      <c r="C56" s="39"/>
    </row>
    <row r="57" spans="2:13" x14ac:dyDescent="0.75">
      <c r="B57" s="40"/>
      <c r="C57" s="39"/>
    </row>
    <row r="58" spans="2:13" x14ac:dyDescent="0.75">
      <c r="C58" s="39"/>
    </row>
    <row r="59" spans="2:13" x14ac:dyDescent="0.75">
      <c r="C59" s="39"/>
      <c r="D59" s="39"/>
      <c r="E59" s="39"/>
      <c r="F59" s="39"/>
      <c r="G59" s="39"/>
      <c r="H59" s="39"/>
      <c r="K59" s="39"/>
      <c r="L59" s="39"/>
      <c r="M59" s="39"/>
    </row>
    <row r="60" spans="2:13" x14ac:dyDescent="0.75">
      <c r="C60" s="39"/>
    </row>
    <row r="61" spans="2:13" x14ac:dyDescent="0.75">
      <c r="C61" s="39"/>
    </row>
    <row r="62" spans="2:13" x14ac:dyDescent="0.75">
      <c r="C62" s="39"/>
    </row>
    <row r="63" spans="2:13" x14ac:dyDescent="0.75">
      <c r="C63" s="39"/>
    </row>
    <row r="64" spans="2:13" x14ac:dyDescent="0.75">
      <c r="C64" s="39"/>
    </row>
    <row r="65" spans="2:13" x14ac:dyDescent="0.75">
      <c r="C65" s="39"/>
    </row>
    <row r="66" spans="2:13" x14ac:dyDescent="0.75">
      <c r="B66" s="40"/>
      <c r="C66" s="39"/>
    </row>
    <row r="67" spans="2:13" x14ac:dyDescent="0.75">
      <c r="C67" s="39"/>
    </row>
    <row r="68" spans="2:13" x14ac:dyDescent="0.75">
      <c r="C68" s="39"/>
      <c r="D68" s="40"/>
      <c r="E68" s="40"/>
      <c r="F68" s="40"/>
      <c r="G68" s="40"/>
      <c r="H68" s="40"/>
      <c r="K68" s="39"/>
      <c r="L68" s="39"/>
      <c r="M68" s="39"/>
    </row>
    <row r="69" spans="2:13" x14ac:dyDescent="0.75">
      <c r="C69" s="39"/>
    </row>
    <row r="70" spans="2:13" x14ac:dyDescent="0.75">
      <c r="C70" s="39"/>
    </row>
    <row r="71" spans="2:13" x14ac:dyDescent="0.75">
      <c r="C71" s="39"/>
    </row>
    <row r="72" spans="2:13" x14ac:dyDescent="0.75">
      <c r="C72" s="39"/>
    </row>
    <row r="73" spans="2:13" x14ac:dyDescent="0.75">
      <c r="C73" s="39"/>
    </row>
    <row r="74" spans="2:13" x14ac:dyDescent="0.75">
      <c r="C74" s="39"/>
    </row>
    <row r="75" spans="2:13" x14ac:dyDescent="0.75">
      <c r="B75" s="40"/>
      <c r="C75" s="39"/>
    </row>
    <row r="76" spans="2:13" x14ac:dyDescent="0.75">
      <c r="C76" s="39"/>
    </row>
    <row r="77" spans="2:13" x14ac:dyDescent="0.75">
      <c r="C77" s="39"/>
      <c r="D77" s="39"/>
      <c r="E77" s="39"/>
      <c r="F77" s="39"/>
      <c r="G77" s="39"/>
      <c r="H77" s="39"/>
      <c r="K77" s="39"/>
      <c r="L77" s="39"/>
      <c r="M77" s="39"/>
    </row>
    <row r="78" spans="2:13" x14ac:dyDescent="0.75">
      <c r="C78" s="39"/>
    </row>
    <row r="79" spans="2:13" x14ac:dyDescent="0.75">
      <c r="C79" s="39"/>
    </row>
    <row r="80" spans="2:13" x14ac:dyDescent="0.75">
      <c r="C80" s="39"/>
    </row>
    <row r="81" spans="3:3" x14ac:dyDescent="0.75">
      <c r="C81" s="39"/>
    </row>
    <row r="82" spans="3:3" x14ac:dyDescent="0.75">
      <c r="C82" s="39"/>
    </row>
  </sheetData>
  <conditionalFormatting sqref="K39:M82">
    <cfRule type="cellIs" dxfId="66" priority="1" operator="equal">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Drop Down 1">
              <controlPr defaultSize="0" autoLine="0" autoPict="0">
                <anchor moveWithCells="1">
                  <from>
                    <xdr:col>2</xdr:col>
                    <xdr:colOff>222250</xdr:colOff>
                    <xdr:row>6</xdr:row>
                    <xdr:rowOff>82550</xdr:rowOff>
                  </from>
                  <to>
                    <xdr:col>3</xdr:col>
                    <xdr:colOff>596900</xdr:colOff>
                    <xdr:row>7</xdr:row>
                    <xdr:rowOff>104775</xdr:rowOff>
                  </to>
                </anchor>
              </controlPr>
            </control>
          </mc:Choice>
        </mc:AlternateContent>
        <mc:AlternateContent xmlns:mc="http://schemas.openxmlformats.org/markup-compatibility/2006">
          <mc:Choice Requires="x14">
            <control shapeId="23554" r:id="rId5" name="Drop Down 2">
              <controlPr defaultSize="0" autoLine="0" autoPict="0">
                <anchor moveWithCells="1">
                  <from>
                    <xdr:col>4</xdr:col>
                    <xdr:colOff>95250</xdr:colOff>
                    <xdr:row>6</xdr:row>
                    <xdr:rowOff>79375</xdr:rowOff>
                  </from>
                  <to>
                    <xdr:col>5</xdr:col>
                    <xdr:colOff>469900</xdr:colOff>
                    <xdr:row>7</xdr:row>
                    <xdr:rowOff>111125</xdr:rowOff>
                  </to>
                </anchor>
              </controlPr>
            </control>
          </mc:Choice>
        </mc:AlternateContent>
        <mc:AlternateContent xmlns:mc="http://schemas.openxmlformats.org/markup-compatibility/2006">
          <mc:Choice Requires="x14">
            <control shapeId="23555" r:id="rId6" name="Drop Down 3">
              <controlPr defaultSize="0" autoLine="0" autoPict="0">
                <anchor moveWithCells="1">
                  <from>
                    <xdr:col>5</xdr:col>
                    <xdr:colOff>561975</xdr:colOff>
                    <xdr:row>6</xdr:row>
                    <xdr:rowOff>88900</xdr:rowOff>
                  </from>
                  <to>
                    <xdr:col>6</xdr:col>
                    <xdr:colOff>666750</xdr:colOff>
                    <xdr:row>7</xdr:row>
                    <xdr:rowOff>95250</xdr:rowOff>
                  </to>
                </anchor>
              </controlPr>
            </control>
          </mc:Choice>
        </mc:AlternateContent>
        <mc:AlternateContent xmlns:mc="http://schemas.openxmlformats.org/markup-compatibility/2006">
          <mc:Choice Requires="x14">
            <control shapeId="23556" r:id="rId7" name="Button 4">
              <controlPr defaultSize="0" print="0" autoFill="0" autoPict="0" macro="[0]!PSA">
                <anchor moveWithCells="1" sizeWithCells="1">
                  <from>
                    <xdr:col>10</xdr:col>
                    <xdr:colOff>53975</xdr:colOff>
                    <xdr:row>4</xdr:row>
                    <xdr:rowOff>152400</xdr:rowOff>
                  </from>
                  <to>
                    <xdr:col>12</xdr:col>
                    <xdr:colOff>425450</xdr:colOff>
                    <xdr:row>7</xdr:row>
                    <xdr:rowOff>85725</xdr:rowOff>
                  </to>
                </anchor>
              </controlPr>
            </control>
          </mc:Choice>
        </mc:AlternateContent>
        <mc:AlternateContent xmlns:mc="http://schemas.openxmlformats.org/markup-compatibility/2006">
          <mc:Choice Requires="x14">
            <control shapeId="23557" r:id="rId8" name="Drop Down 5">
              <controlPr defaultSize="0" autoLine="0" autoPict="0">
                <anchor moveWithCells="1">
                  <from>
                    <xdr:col>6</xdr:col>
                    <xdr:colOff>885825</xdr:colOff>
                    <xdr:row>6</xdr:row>
                    <xdr:rowOff>98425</xdr:rowOff>
                  </from>
                  <to>
                    <xdr:col>8</xdr:col>
                    <xdr:colOff>352425</xdr:colOff>
                    <xdr:row>7</xdr:row>
                    <xdr:rowOff>104775</xdr:rowOff>
                  </to>
                </anchor>
              </controlPr>
            </control>
          </mc:Choice>
        </mc:AlternateContent>
        <mc:AlternateContent xmlns:mc="http://schemas.openxmlformats.org/markup-compatibility/2006">
          <mc:Choice Requires="x14">
            <control shapeId="23559" r:id="rId9" name="Drop Down 7">
              <controlPr defaultSize="0" autoLine="0" autoPict="0">
                <anchor moveWithCells="1">
                  <from>
                    <xdr:col>8</xdr:col>
                    <xdr:colOff>609600</xdr:colOff>
                    <xdr:row>6</xdr:row>
                    <xdr:rowOff>88900</xdr:rowOff>
                  </from>
                  <to>
                    <xdr:col>9</xdr:col>
                    <xdr:colOff>936625</xdr:colOff>
                    <xdr:row>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C0A0A-A30B-4E85-A700-2C341ECCFF35}">
  <sheetPr codeName="Sheet3"/>
  <dimension ref="A4:E23"/>
  <sheetViews>
    <sheetView topLeftCell="A6" workbookViewId="0">
      <selection activeCell="C15" sqref="C15"/>
    </sheetView>
  </sheetViews>
  <sheetFormatPr defaultRowHeight="14.75" x14ac:dyDescent="0.75"/>
  <sheetData>
    <row r="4" spans="1:5" x14ac:dyDescent="0.75">
      <c r="C4" t="s">
        <v>11</v>
      </c>
      <c r="D4">
        <v>2</v>
      </c>
    </row>
    <row r="5" spans="1:5" x14ac:dyDescent="0.75">
      <c r="C5" t="s">
        <v>12</v>
      </c>
    </row>
    <row r="6" spans="1:5" x14ac:dyDescent="0.75">
      <c r="C6" t="s">
        <v>13</v>
      </c>
    </row>
    <row r="8" spans="1:5" x14ac:dyDescent="0.75">
      <c r="C8" t="s">
        <v>14</v>
      </c>
      <c r="D8">
        <v>2</v>
      </c>
    </row>
    <row r="9" spans="1:5" x14ac:dyDescent="0.75">
      <c r="A9">
        <v>1</v>
      </c>
      <c r="B9">
        <v>5</v>
      </c>
      <c r="C9" t="s">
        <v>15</v>
      </c>
      <c r="D9">
        <f>VLOOKUP(D8,A9:B11,2)</f>
        <v>10</v>
      </c>
      <c r="E9" t="s">
        <v>16</v>
      </c>
    </row>
    <row r="10" spans="1:5" x14ac:dyDescent="0.75">
      <c r="A10">
        <v>2</v>
      </c>
      <c r="B10">
        <v>10</v>
      </c>
      <c r="C10" t="s">
        <v>17</v>
      </c>
    </row>
    <row r="11" spans="1:5" x14ac:dyDescent="0.75">
      <c r="A11">
        <v>3</v>
      </c>
      <c r="B11">
        <v>15</v>
      </c>
      <c r="C11" t="s">
        <v>18</v>
      </c>
    </row>
    <row r="13" spans="1:5" x14ac:dyDescent="0.75">
      <c r="C13" t="s">
        <v>19</v>
      </c>
      <c r="D13">
        <v>2</v>
      </c>
    </row>
    <row r="14" spans="1:5" x14ac:dyDescent="0.75">
      <c r="C14" t="s">
        <v>20</v>
      </c>
    </row>
    <row r="15" spans="1:5" x14ac:dyDescent="0.75">
      <c r="C15" t="s">
        <v>21</v>
      </c>
    </row>
    <row r="17" spans="3:4" x14ac:dyDescent="0.75">
      <c r="C17" t="s">
        <v>336</v>
      </c>
      <c r="D17">
        <v>1</v>
      </c>
    </row>
    <row r="18" spans="3:4" x14ac:dyDescent="0.75">
      <c r="C18" t="s">
        <v>337</v>
      </c>
    </row>
    <row r="19" spans="3:4" x14ac:dyDescent="0.75">
      <c r="C19" t="s">
        <v>338</v>
      </c>
    </row>
    <row r="21" spans="3:4" x14ac:dyDescent="0.75">
      <c r="C21" t="s">
        <v>435</v>
      </c>
      <c r="D21">
        <v>1</v>
      </c>
    </row>
    <row r="22" spans="3:4" x14ac:dyDescent="0.75">
      <c r="C22" t="s">
        <v>337</v>
      </c>
    </row>
    <row r="23" spans="3:4" x14ac:dyDescent="0.75">
      <c r="C23" t="s">
        <v>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43D65-1990-4BC6-877B-2D6289E987D4}">
  <sheetPr codeName="Sheet5">
    <tabColor theme="9" tint="-0.249977111117893"/>
  </sheetPr>
  <dimension ref="A1:AA208"/>
  <sheetViews>
    <sheetView showGridLines="0" zoomScale="64" zoomScaleNormal="64" workbookViewId="0">
      <pane xSplit="2" ySplit="2" topLeftCell="D12" activePane="bottomRight" state="frozen"/>
      <selection activeCell="N17" sqref="N17"/>
      <selection pane="topRight" activeCell="N17" sqref="N17"/>
      <selection pane="bottomLeft" activeCell="N17" sqref="N17"/>
      <selection pane="bottomRight" activeCell="L13" sqref="L13"/>
    </sheetView>
  </sheetViews>
  <sheetFormatPr defaultRowHeight="14.75" x14ac:dyDescent="0.75"/>
  <cols>
    <col min="2" max="2" width="51.1328125" customWidth="1"/>
    <col min="3" max="3" width="28.1328125" style="2" customWidth="1"/>
    <col min="4" max="4" width="25.86328125" style="2" customWidth="1"/>
    <col min="5" max="5" width="10.26953125" style="2" customWidth="1"/>
    <col min="6" max="6" width="1.26953125" style="2" customWidth="1"/>
    <col min="7" max="7" width="18.7265625" style="2" bestFit="1" customWidth="1"/>
    <col min="8" max="8" width="17" style="2" bestFit="1" customWidth="1"/>
    <col min="9" max="9" width="1.40625" style="25" customWidth="1"/>
    <col min="10" max="10" width="12.7265625" style="2" customWidth="1"/>
    <col min="11" max="11" width="14.1328125" style="2" customWidth="1"/>
    <col min="12" max="12" width="19.7265625" style="2" bestFit="1" customWidth="1"/>
    <col min="13" max="13" width="26.40625" style="2" bestFit="1" customWidth="1"/>
    <col min="14" max="14" width="3.7265625" style="2" customWidth="1"/>
    <col min="15" max="15" width="11.54296875" style="2" customWidth="1"/>
    <col min="16" max="16" width="3.54296875" style="2" customWidth="1"/>
    <col min="17" max="17" width="8.1328125" style="2" bestFit="1" customWidth="1"/>
  </cols>
  <sheetData>
    <row r="1" spans="1:27" s="22" customFormat="1" ht="16" x14ac:dyDescent="0.8">
      <c r="A1" s="3"/>
      <c r="B1" s="3"/>
      <c r="C1" s="7"/>
      <c r="D1" s="7"/>
      <c r="E1" s="7"/>
      <c r="F1" s="2"/>
      <c r="G1" s="7"/>
      <c r="H1" s="7"/>
      <c r="I1" s="25"/>
      <c r="J1" s="256" t="s">
        <v>22</v>
      </c>
      <c r="K1" s="256"/>
      <c r="L1" s="7"/>
      <c r="M1" s="7"/>
      <c r="N1" s="256" t="s">
        <v>23</v>
      </c>
      <c r="O1" s="256"/>
      <c r="P1" s="256"/>
      <c r="Q1" s="256"/>
      <c r="R1" s="3"/>
      <c r="S1" s="3"/>
      <c r="T1" s="3"/>
      <c r="U1" s="3"/>
      <c r="V1" s="3"/>
      <c r="W1" s="3"/>
      <c r="X1" s="3"/>
      <c r="Y1" s="3"/>
      <c r="Z1" s="3"/>
      <c r="AA1" s="3"/>
    </row>
    <row r="2" spans="1:27" s="135" customFormat="1" ht="16" x14ac:dyDescent="0.8">
      <c r="A2" s="6"/>
      <c r="B2" s="6"/>
      <c r="C2" s="8" t="s">
        <v>24</v>
      </c>
      <c r="D2" s="8" t="s">
        <v>25</v>
      </c>
      <c r="E2" s="8"/>
      <c r="F2" s="21"/>
      <c r="G2" s="8" t="s">
        <v>26</v>
      </c>
      <c r="H2" s="8" t="s">
        <v>27</v>
      </c>
      <c r="I2" s="24"/>
      <c r="J2" s="8" t="s">
        <v>28</v>
      </c>
      <c r="K2" s="8" t="s">
        <v>29</v>
      </c>
      <c r="L2" s="8" t="s">
        <v>30</v>
      </c>
      <c r="M2" s="8" t="s">
        <v>23</v>
      </c>
      <c r="N2" s="256" t="s">
        <v>31</v>
      </c>
      <c r="O2" s="256"/>
      <c r="P2" s="256" t="s">
        <v>32</v>
      </c>
      <c r="Q2" s="256"/>
      <c r="R2" s="6"/>
      <c r="S2" s="6" t="s">
        <v>33</v>
      </c>
      <c r="T2" s="6"/>
      <c r="U2" s="6"/>
      <c r="V2" s="6"/>
      <c r="W2" s="6"/>
      <c r="X2" s="6"/>
      <c r="Y2" s="6"/>
      <c r="Z2" s="6"/>
      <c r="AA2" s="6"/>
    </row>
    <row r="3" spans="1:27" s="4" customFormat="1" ht="5.25" customHeight="1" x14ac:dyDescent="0.75">
      <c r="C3" s="9"/>
      <c r="D3" s="9"/>
      <c r="E3" s="9"/>
      <c r="F3" s="2"/>
      <c r="G3" s="9"/>
      <c r="H3" s="9"/>
      <c r="I3" s="25"/>
      <c r="J3" s="9"/>
      <c r="K3" s="9"/>
      <c r="L3" s="9"/>
      <c r="M3" s="9"/>
      <c r="N3" s="9"/>
      <c r="O3" s="9"/>
      <c r="P3" s="9"/>
      <c r="Q3" s="9"/>
    </row>
    <row r="4" spans="1:27" ht="18.5" x14ac:dyDescent="0.9">
      <c r="B4" s="5" t="s">
        <v>34</v>
      </c>
      <c r="C4" s="7"/>
      <c r="D4" s="7"/>
      <c r="E4" s="7"/>
      <c r="G4" s="7"/>
      <c r="H4" s="7"/>
      <c r="J4" s="7"/>
      <c r="K4" s="7"/>
      <c r="L4" s="7"/>
      <c r="M4" s="7"/>
      <c r="N4" s="7"/>
      <c r="O4" s="7"/>
      <c r="P4" s="7"/>
      <c r="Q4" s="7"/>
    </row>
    <row r="5" spans="1:27" x14ac:dyDescent="0.75">
      <c r="B5" s="16" t="s">
        <v>35</v>
      </c>
      <c r="C5" s="17" t="s">
        <v>36</v>
      </c>
      <c r="D5" s="50">
        <f>IF(model_type=1,$G5,$H5)</f>
        <v>341847.22751820093</v>
      </c>
      <c r="E5" s="17"/>
      <c r="G5" s="17">
        <f>'Intermediate calculations'!$D$10</f>
        <v>341847.22751820093</v>
      </c>
      <c r="H5" s="17">
        <f>'Intermediate calculations'!$D$10</f>
        <v>341847.22751820093</v>
      </c>
      <c r="J5" s="72" t="s">
        <v>37</v>
      </c>
      <c r="K5" s="72" t="s">
        <v>37</v>
      </c>
      <c r="L5" s="23" t="s">
        <v>38</v>
      </c>
      <c r="M5" s="23" t="s">
        <v>123</v>
      </c>
      <c r="N5" s="23" t="s">
        <v>38</v>
      </c>
      <c r="O5" s="23" t="s">
        <v>38</v>
      </c>
      <c r="P5" s="23" t="s">
        <v>38</v>
      </c>
      <c r="Q5" s="23" t="s">
        <v>38</v>
      </c>
      <c r="S5" t="s">
        <v>214</v>
      </c>
    </row>
    <row r="6" spans="1:27" x14ac:dyDescent="0.75">
      <c r="B6" s="18" t="s">
        <v>39</v>
      </c>
      <c r="C6" s="20" t="s">
        <v>40</v>
      </c>
      <c r="D6" s="19">
        <f>IF(model_type=1,$G6,$H6)</f>
        <v>10</v>
      </c>
      <c r="E6" s="20"/>
      <c r="G6" s="19">
        <v>10</v>
      </c>
      <c r="H6" s="19">
        <v>10</v>
      </c>
      <c r="I6" s="48"/>
      <c r="J6" s="19" t="s">
        <v>37</v>
      </c>
      <c r="K6" s="19" t="s">
        <v>37</v>
      </c>
      <c r="L6" s="20" t="s">
        <v>38</v>
      </c>
      <c r="M6" s="20" t="s">
        <v>123</v>
      </c>
      <c r="N6" s="20" t="s">
        <v>38</v>
      </c>
      <c r="O6" s="20" t="s">
        <v>38</v>
      </c>
      <c r="P6" s="20" t="s">
        <v>38</v>
      </c>
      <c r="Q6" s="20" t="s">
        <v>38</v>
      </c>
      <c r="S6" t="s">
        <v>41</v>
      </c>
    </row>
    <row r="7" spans="1:27" x14ac:dyDescent="0.75">
      <c r="B7" s="16" t="s">
        <v>42</v>
      </c>
      <c r="C7" s="17" t="s">
        <v>43</v>
      </c>
      <c r="D7" s="17">
        <f>IF(model_type=1,$G7,$H7)</f>
        <v>0.16114000000000006</v>
      </c>
      <c r="E7" s="17"/>
      <c r="G7" s="87">
        <f>'Intermediate calculations'!$D$18</f>
        <v>0.16114000000000006</v>
      </c>
      <c r="H7" s="87">
        <f>'Intermediate calculations'!$D$18</f>
        <v>0.16114000000000006</v>
      </c>
      <c r="J7" s="72" t="s">
        <v>37</v>
      </c>
      <c r="K7" s="72" t="s">
        <v>37</v>
      </c>
      <c r="L7" s="17" t="s">
        <v>38</v>
      </c>
      <c r="M7" s="17" t="s">
        <v>123</v>
      </c>
      <c r="N7" s="17" t="s">
        <v>38</v>
      </c>
      <c r="O7" s="17" t="s">
        <v>38</v>
      </c>
      <c r="P7" s="17" t="s">
        <v>38</v>
      </c>
      <c r="Q7" s="17" t="s">
        <v>38</v>
      </c>
      <c r="S7" t="s">
        <v>214</v>
      </c>
    </row>
    <row r="8" spans="1:27" x14ac:dyDescent="0.75">
      <c r="B8" s="18" t="s">
        <v>44</v>
      </c>
      <c r="C8" s="20" t="s">
        <v>45</v>
      </c>
      <c r="D8" s="19">
        <f>IF(model_type=1,$G8,$H8)</f>
        <v>1.1753643629525154E-2</v>
      </c>
      <c r="E8" s="20"/>
      <c r="G8" s="19">
        <f>1/85.08</f>
        <v>1.1753643629525154E-2</v>
      </c>
      <c r="H8" s="19">
        <f>1/85.08</f>
        <v>1.1753643629525154E-2</v>
      </c>
      <c r="I8" s="48"/>
      <c r="J8" s="19" t="s">
        <v>37</v>
      </c>
      <c r="K8" s="19" t="s">
        <v>37</v>
      </c>
      <c r="L8" s="20" t="s">
        <v>38</v>
      </c>
      <c r="M8" s="20" t="s">
        <v>123</v>
      </c>
      <c r="N8" s="20" t="s">
        <v>38</v>
      </c>
      <c r="O8" s="20" t="s">
        <v>38</v>
      </c>
      <c r="P8" s="20" t="s">
        <v>38</v>
      </c>
      <c r="Q8" s="20" t="s">
        <v>38</v>
      </c>
      <c r="S8" t="s">
        <v>223</v>
      </c>
    </row>
    <row r="9" spans="1:27" ht="5.25" customHeight="1" x14ac:dyDescent="0.75"/>
    <row r="10" spans="1:27" ht="18.5" x14ac:dyDescent="0.9">
      <c r="B10" s="5" t="s">
        <v>46</v>
      </c>
      <c r="C10" s="7"/>
      <c r="D10" s="7"/>
      <c r="E10" s="7"/>
      <c r="G10" s="7"/>
      <c r="H10" s="7"/>
      <c r="J10" s="7"/>
      <c r="K10" s="7"/>
      <c r="L10" s="7"/>
      <c r="M10" s="7"/>
      <c r="N10" s="7"/>
      <c r="O10" s="7"/>
      <c r="P10" s="7"/>
      <c r="Q10" s="7"/>
    </row>
    <row r="11" spans="1:27" x14ac:dyDescent="0.75">
      <c r="B11" s="16" t="s">
        <v>47</v>
      </c>
      <c r="C11" s="17" t="s">
        <v>48</v>
      </c>
      <c r="D11" s="17">
        <f t="shared" ref="D11:D26" ca="1" si="0">IF(model_type=1,$G11,$H11)</f>
        <v>20.209204589315192</v>
      </c>
      <c r="E11" s="17"/>
      <c r="G11" s="17">
        <v>20</v>
      </c>
      <c r="H11" s="17">
        <f ca="1">_xlfn.LOGNORM.INV(RAND(),$O11,$Q11)</f>
        <v>20.209204589315192</v>
      </c>
      <c r="J11" s="17">
        <f>53/3</f>
        <v>17.666666666666668</v>
      </c>
      <c r="K11" s="17">
        <v>20</v>
      </c>
      <c r="L11" s="23">
        <f>(K11-J11)/4</f>
        <v>0.58333333333333304</v>
      </c>
      <c r="M11" s="17" t="s">
        <v>49</v>
      </c>
      <c r="N11" s="23" t="s">
        <v>410</v>
      </c>
      <c r="O11" s="23">
        <f>LN(G11)-0.5*Q11^2</f>
        <v>2.9953071071494883</v>
      </c>
      <c r="P11" s="23" t="s">
        <v>411</v>
      </c>
      <c r="Q11" s="23">
        <f>SQRT(LN(1+L11^2/G11^2))</f>
        <v>2.916046654299527E-2</v>
      </c>
      <c r="S11" s="14" t="s">
        <v>87</v>
      </c>
    </row>
    <row r="12" spans="1:27" x14ac:dyDescent="0.75">
      <c r="B12" s="18" t="s">
        <v>50</v>
      </c>
      <c r="C12" s="20" t="s">
        <v>51</v>
      </c>
      <c r="D12" s="19">
        <f t="shared" ca="1" si="0"/>
        <v>0.34148593644571446</v>
      </c>
      <c r="E12" s="20"/>
      <c r="G12" s="19">
        <f>0.31</f>
        <v>0.31</v>
      </c>
      <c r="H12" s="20">
        <f ca="1">_xlfn.LOGNORM.INV(RAND(),$O12,$Q12)</f>
        <v>0.34148593644571446</v>
      </c>
      <c r="J12" s="20">
        <f>G12*0.1</f>
        <v>3.1E-2</v>
      </c>
      <c r="K12" s="20">
        <f>G12*1.95</f>
        <v>0.60450000000000004</v>
      </c>
      <c r="L12" s="20">
        <f>(K12-J12)/4</f>
        <v>0.143375</v>
      </c>
      <c r="M12" s="20" t="s">
        <v>49</v>
      </c>
      <c r="N12" s="20" t="s">
        <v>410</v>
      </c>
      <c r="O12" s="20">
        <f>LN(G12)-0.5*Q12^2</f>
        <v>-1.2681047143042739</v>
      </c>
      <c r="P12" s="20" t="s">
        <v>411</v>
      </c>
      <c r="Q12" s="20">
        <f>SQRT(LN(1+L12^2/G12^2))</f>
        <v>0.44027657853065216</v>
      </c>
      <c r="S12" s="15" t="s">
        <v>224</v>
      </c>
    </row>
    <row r="13" spans="1:27" x14ac:dyDescent="0.75">
      <c r="B13" s="16" t="s">
        <v>316</v>
      </c>
      <c r="C13" s="17" t="s">
        <v>52</v>
      </c>
      <c r="D13" s="17">
        <f t="shared" ca="1" si="0"/>
        <v>1.8723648406362403</v>
      </c>
      <c r="E13" s="17"/>
      <c r="G13" s="17">
        <v>1.76627405</v>
      </c>
      <c r="H13" s="17">
        <f ca="1">_xlfn.LOGNORM.INV(RAND(),$O13,$Q13)</f>
        <v>1.8723648406362403</v>
      </c>
      <c r="J13" s="23" t="s">
        <v>38</v>
      </c>
      <c r="K13" s="23" t="s">
        <v>38</v>
      </c>
      <c r="L13" s="17">
        <v>1.2969818854608399</v>
      </c>
      <c r="M13" s="17" t="s">
        <v>49</v>
      </c>
      <c r="N13" s="17" t="s">
        <v>410</v>
      </c>
      <c r="O13" s="17">
        <f>LN(G13)-0.5*Q13^2</f>
        <v>0.35324016076199094</v>
      </c>
      <c r="P13" s="17" t="s">
        <v>411</v>
      </c>
      <c r="Q13" s="17">
        <f>SQRT(LN(1+L13^2/G13^2))</f>
        <v>0.65670710454642323</v>
      </c>
      <c r="S13" s="15" t="s">
        <v>401</v>
      </c>
    </row>
    <row r="14" spans="1:27" x14ac:dyDescent="0.75">
      <c r="B14" s="18" t="s">
        <v>317</v>
      </c>
      <c r="C14" s="20" t="s">
        <v>54</v>
      </c>
      <c r="D14" s="19">
        <f t="shared" ca="1" si="0"/>
        <v>9.2072328097803009</v>
      </c>
      <c r="E14" s="20"/>
      <c r="G14" s="19">
        <v>10</v>
      </c>
      <c r="H14" s="20">
        <f ca="1">_xlfn.LOGNORM.INV(RAND(),$O14,$Q14)</f>
        <v>9.2072328097803009</v>
      </c>
      <c r="J14" s="20">
        <v>8</v>
      </c>
      <c r="K14" s="20">
        <v>12</v>
      </c>
      <c r="L14" s="20">
        <v>1</v>
      </c>
      <c r="M14" s="20" t="s">
        <v>49</v>
      </c>
      <c r="N14" s="20" t="s">
        <v>410</v>
      </c>
      <c r="O14" s="20">
        <f>LN(G14)-0.5*Q14^2</f>
        <v>2.297609927567462</v>
      </c>
      <c r="P14" s="20" t="s">
        <v>411</v>
      </c>
      <c r="Q14" s="20">
        <f>SQRT(LN(1+L14^2/G14^2))</f>
        <v>9.9751345119592702E-2</v>
      </c>
      <c r="S14" s="15" t="s">
        <v>53</v>
      </c>
    </row>
    <row r="15" spans="1:27" x14ac:dyDescent="0.75">
      <c r="B15" s="16" t="s">
        <v>318</v>
      </c>
      <c r="C15" s="17" t="s">
        <v>194</v>
      </c>
      <c r="D15" s="17">
        <f t="shared" ca="1" si="0"/>
        <v>1.2404412455595986</v>
      </c>
      <c r="E15" s="17"/>
      <c r="G15" s="17">
        <v>1.7</v>
      </c>
      <c r="H15" s="17">
        <f ca="1">_xlfn.LOGNORM.INV(RAND(),$O15,$Q15)</f>
        <v>1.2404412455595986</v>
      </c>
      <c r="J15" s="17">
        <v>1</v>
      </c>
      <c r="K15" s="17">
        <v>2</v>
      </c>
      <c r="L15" s="23">
        <f>(K15-J15)/4</f>
        <v>0.25</v>
      </c>
      <c r="M15" s="17" t="s">
        <v>49</v>
      </c>
      <c r="N15" s="23" t="s">
        <v>410</v>
      </c>
      <c r="O15" s="23">
        <f>LN(G15)-0.5*Q15^2</f>
        <v>0.51993036757965061</v>
      </c>
      <c r="P15" s="23" t="s">
        <v>411</v>
      </c>
      <c r="Q15" s="23">
        <f>SQRT(LN(1+L15^2/G15^2))</f>
        <v>0.14627291945209672</v>
      </c>
      <c r="S15" s="15" t="s">
        <v>53</v>
      </c>
    </row>
    <row r="16" spans="1:27" x14ac:dyDescent="0.75">
      <c r="B16" s="18" t="s">
        <v>382</v>
      </c>
      <c r="C16" s="20" t="s">
        <v>287</v>
      </c>
      <c r="D16" s="19">
        <f t="shared" si="0"/>
        <v>1.1742567753453685</v>
      </c>
      <c r="E16" s="20"/>
      <c r="G16" s="112">
        <f>'Intermediate calculations'!$E$48</f>
        <v>1.1742567753453685</v>
      </c>
      <c r="H16" s="112">
        <f>'Intermediate calculations'!$E$48</f>
        <v>1.1742567753453685</v>
      </c>
      <c r="J16" s="182" t="s">
        <v>38</v>
      </c>
      <c r="K16" s="182" t="s">
        <v>38</v>
      </c>
      <c r="L16" s="182" t="s">
        <v>38</v>
      </c>
      <c r="M16" s="20" t="s">
        <v>123</v>
      </c>
      <c r="N16" s="20"/>
      <c r="O16" s="20"/>
      <c r="P16" s="20"/>
      <c r="Q16" s="20"/>
      <c r="S16" s="88" t="s">
        <v>214</v>
      </c>
    </row>
    <row r="17" spans="2:19" x14ac:dyDescent="0.75">
      <c r="B17" s="16" t="s">
        <v>383</v>
      </c>
      <c r="C17" s="17" t="s">
        <v>56</v>
      </c>
      <c r="D17" s="17">
        <f t="shared" si="0"/>
        <v>0.96961451574161139</v>
      </c>
      <c r="E17" s="17"/>
      <c r="G17" s="78">
        <f>'Intermediate calculations'!$D$48</f>
        <v>0.96961451574161139</v>
      </c>
      <c r="H17" s="78">
        <f>'Intermediate calculations'!$D$48</f>
        <v>0.96961451574161139</v>
      </c>
      <c r="J17" s="73" t="s">
        <v>38</v>
      </c>
      <c r="K17" s="73" t="s">
        <v>38</v>
      </c>
      <c r="L17" s="73" t="s">
        <v>38</v>
      </c>
      <c r="M17" s="17" t="s">
        <v>123</v>
      </c>
      <c r="N17" s="23"/>
      <c r="O17" s="23"/>
      <c r="P17" s="23"/>
      <c r="Q17" s="23"/>
      <c r="S17" s="89" t="s">
        <v>214</v>
      </c>
    </row>
    <row r="18" spans="2:19" ht="3.75" customHeight="1" x14ac:dyDescent="0.75">
      <c r="D18" s="2">
        <f t="shared" si="0"/>
        <v>0</v>
      </c>
      <c r="J18" s="49"/>
      <c r="K18" s="49"/>
      <c r="S18" s="88"/>
    </row>
    <row r="19" spans="2:19" x14ac:dyDescent="0.75">
      <c r="B19" s="16" t="s">
        <v>276</v>
      </c>
      <c r="C19" s="17" t="s">
        <v>323</v>
      </c>
      <c r="D19" s="17">
        <f t="shared" ca="1" si="0"/>
        <v>79.876871105198447</v>
      </c>
      <c r="E19" s="17"/>
      <c r="G19" s="17">
        <f>6076*G8</f>
        <v>71.41513869299483</v>
      </c>
      <c r="H19" s="17">
        <f t="shared" ref="H19:H25" ca="1" si="1">_xlfn.LOGNORM.INV(RAND(),$O19,$Q19)</f>
        <v>79.876871105198447</v>
      </c>
      <c r="J19" s="72">
        <f>4124*$G$8</f>
        <v>48.472026328161732</v>
      </c>
      <c r="K19" s="72">
        <f>7593*$G$8</f>
        <v>89.245416078984491</v>
      </c>
      <c r="L19" s="17">
        <f>(K19-J19)/4</f>
        <v>10.19334743770569</v>
      </c>
      <c r="M19" s="17" t="s">
        <v>49</v>
      </c>
      <c r="N19" s="23" t="s">
        <v>410</v>
      </c>
      <c r="O19" s="17">
        <f>LN(G19)-0.5*Q19^2</f>
        <v>4.2584257936633279</v>
      </c>
      <c r="P19" s="23" t="s">
        <v>411</v>
      </c>
      <c r="Q19" s="17">
        <f t="shared" ref="Q19:Q25" si="2">SQRT(LN(1+L19^2/G19^2))</f>
        <v>0.14201464516238502</v>
      </c>
      <c r="S19" s="89" t="s">
        <v>550</v>
      </c>
    </row>
    <row r="20" spans="2:19" x14ac:dyDescent="0.75">
      <c r="B20" s="18" t="s">
        <v>490</v>
      </c>
      <c r="C20" s="20" t="s">
        <v>277</v>
      </c>
      <c r="D20" s="19">
        <f t="shared" ca="1" si="0"/>
        <v>103.13645493933321</v>
      </c>
      <c r="E20" s="20"/>
      <c r="G20" s="19">
        <f>20326*G8</f>
        <v>238.90456041372826</v>
      </c>
      <c r="H20" s="20">
        <f t="shared" ca="1" si="1"/>
        <v>103.13645493933321</v>
      </c>
      <c r="J20" s="182" t="s">
        <v>38</v>
      </c>
      <c r="K20" s="182" t="s">
        <v>38</v>
      </c>
      <c r="L20" s="20">
        <f>12580*$G$8</f>
        <v>147.86083685942643</v>
      </c>
      <c r="M20" s="20" t="s">
        <v>49</v>
      </c>
      <c r="N20" s="20" t="s">
        <v>410</v>
      </c>
      <c r="O20" s="20">
        <f t="shared" ref="O20:O25" si="3">LN(G20)-0.5*Q20^2</f>
        <v>5.3139179115713153</v>
      </c>
      <c r="P20" s="20" t="s">
        <v>411</v>
      </c>
      <c r="Q20" s="20">
        <f>SQRT(LN(1+L20^2/G20^2))</f>
        <v>0.56946682395791826</v>
      </c>
      <c r="S20" s="89" t="s">
        <v>550</v>
      </c>
    </row>
    <row r="21" spans="2:19" x14ac:dyDescent="0.75">
      <c r="B21" s="16" t="s">
        <v>491</v>
      </c>
      <c r="C21" s="17" t="s">
        <v>278</v>
      </c>
      <c r="D21" s="17">
        <f t="shared" ca="1" si="0"/>
        <v>390.84361795127666</v>
      </c>
      <c r="E21" s="17"/>
      <c r="G21" s="17">
        <f>38917*$G$8</f>
        <v>457.41654913023041</v>
      </c>
      <c r="H21" s="17">
        <f ca="1">_xlfn.LOGNORM.INV(RAND(),$O21,$Q21)</f>
        <v>390.84361795127666</v>
      </c>
      <c r="J21" s="72" t="s">
        <v>38</v>
      </c>
      <c r="K21" s="72" t="s">
        <v>38</v>
      </c>
      <c r="L21" s="23">
        <f>32062*$G$8</f>
        <v>376.84532204983549</v>
      </c>
      <c r="M21" s="17" t="s">
        <v>49</v>
      </c>
      <c r="N21" s="17" t="s">
        <v>410</v>
      </c>
      <c r="O21" s="23">
        <f t="shared" si="3"/>
        <v>5.8665731402222301</v>
      </c>
      <c r="P21" s="17" t="s">
        <v>411</v>
      </c>
      <c r="Q21" s="23">
        <f t="shared" si="2"/>
        <v>0.71975179274883128</v>
      </c>
      <c r="S21" s="89" t="s">
        <v>550</v>
      </c>
    </row>
    <row r="22" spans="2:19" x14ac:dyDescent="0.75">
      <c r="B22" s="18" t="s">
        <v>492</v>
      </c>
      <c r="C22" s="20" t="s">
        <v>279</v>
      </c>
      <c r="D22" s="19">
        <f t="shared" ca="1" si="0"/>
        <v>449.90657054685465</v>
      </c>
      <c r="E22" s="20"/>
      <c r="G22" s="19">
        <f>45155*G8</f>
        <v>530.73577809120832</v>
      </c>
      <c r="H22" s="20">
        <f t="shared" ca="1" si="1"/>
        <v>449.90657054685465</v>
      </c>
      <c r="I22" s="54"/>
      <c r="J22" s="51" t="s">
        <v>38</v>
      </c>
      <c r="K22" s="51" t="s">
        <v>38</v>
      </c>
      <c r="L22" s="20">
        <f>37395*$G$8</f>
        <v>439.52750352609314</v>
      </c>
      <c r="M22" s="20" t="s">
        <v>49</v>
      </c>
      <c r="N22" s="20" t="s">
        <v>410</v>
      </c>
      <c r="O22" s="20">
        <f t="shared" si="3"/>
        <v>6.0131358058462405</v>
      </c>
      <c r="P22" s="20" t="s">
        <v>411</v>
      </c>
      <c r="Q22" s="20">
        <f t="shared" si="2"/>
        <v>0.72267350651123519</v>
      </c>
      <c r="S22" s="89" t="s">
        <v>550</v>
      </c>
    </row>
    <row r="23" spans="2:19" x14ac:dyDescent="0.75">
      <c r="B23" s="16" t="s">
        <v>493</v>
      </c>
      <c r="C23" s="17" t="s">
        <v>280</v>
      </c>
      <c r="D23" s="17">
        <f t="shared" ca="1" si="0"/>
        <v>74.363589454000063</v>
      </c>
      <c r="E23" s="17"/>
      <c r="G23" s="17">
        <f>59575*G8</f>
        <v>700.22331922896103</v>
      </c>
      <c r="H23" s="17">
        <f t="shared" ca="1" si="1"/>
        <v>74.363589454000063</v>
      </c>
      <c r="I23" s="54"/>
      <c r="J23" s="72" t="s">
        <v>38</v>
      </c>
      <c r="K23" s="72" t="s">
        <v>38</v>
      </c>
      <c r="L23" s="23">
        <f>74043*$G$8</f>
        <v>870.27503526093096</v>
      </c>
      <c r="M23" s="17" t="s">
        <v>49</v>
      </c>
      <c r="N23" s="23" t="s">
        <v>410</v>
      </c>
      <c r="O23" s="23">
        <f t="shared" si="3"/>
        <v>6.0843958889562302</v>
      </c>
      <c r="P23" s="23" t="s">
        <v>411</v>
      </c>
      <c r="Q23" s="23">
        <f t="shared" si="2"/>
        <v>0.96644029580587765</v>
      </c>
      <c r="S23" s="89" t="s">
        <v>550</v>
      </c>
    </row>
    <row r="24" spans="2:19" x14ac:dyDescent="0.75">
      <c r="B24" s="18" t="s">
        <v>494</v>
      </c>
      <c r="C24" s="20" t="s">
        <v>285</v>
      </c>
      <c r="D24" s="19">
        <f t="shared" ca="1" si="0"/>
        <v>305.38120836278512</v>
      </c>
      <c r="E24" s="20"/>
      <c r="G24" s="19">
        <f>38917*$G$8</f>
        <v>457.41654913023041</v>
      </c>
      <c r="H24" s="20">
        <f t="shared" ca="1" si="1"/>
        <v>305.38120836278512</v>
      </c>
      <c r="I24" s="54"/>
      <c r="J24" s="51" t="s">
        <v>38</v>
      </c>
      <c r="K24" s="51" t="s">
        <v>38</v>
      </c>
      <c r="L24" s="20">
        <f>32062*$G$8</f>
        <v>376.84532204983549</v>
      </c>
      <c r="M24" s="20" t="s">
        <v>49</v>
      </c>
      <c r="N24" s="20" t="s">
        <v>410</v>
      </c>
      <c r="O24" s="20">
        <f t="shared" si="3"/>
        <v>5.8665731402222301</v>
      </c>
      <c r="P24" s="20" t="s">
        <v>411</v>
      </c>
      <c r="Q24" s="20">
        <f t="shared" si="2"/>
        <v>0.71975179274883128</v>
      </c>
      <c r="S24" s="89" t="s">
        <v>550</v>
      </c>
    </row>
    <row r="25" spans="2:19" x14ac:dyDescent="0.75">
      <c r="B25" s="16" t="s">
        <v>495</v>
      </c>
      <c r="C25" s="17" t="s">
        <v>284</v>
      </c>
      <c r="D25" s="17">
        <f t="shared" ca="1" si="0"/>
        <v>644.22393220864376</v>
      </c>
      <c r="E25" s="17"/>
      <c r="G25" s="17">
        <f>59575*G8</f>
        <v>700.22331922896103</v>
      </c>
      <c r="H25" s="17">
        <f t="shared" ca="1" si="1"/>
        <v>644.22393220864376</v>
      </c>
      <c r="I25" s="54"/>
      <c r="J25" s="72" t="s">
        <v>38</v>
      </c>
      <c r="K25" s="72" t="s">
        <v>38</v>
      </c>
      <c r="L25" s="23">
        <f>74043*$G$8</f>
        <v>870.27503526093096</v>
      </c>
      <c r="M25" s="17" t="s">
        <v>49</v>
      </c>
      <c r="N25" s="23" t="s">
        <v>410</v>
      </c>
      <c r="O25" s="23">
        <f t="shared" si="3"/>
        <v>6.0843958889562302</v>
      </c>
      <c r="P25" s="23" t="s">
        <v>411</v>
      </c>
      <c r="Q25" s="23">
        <f t="shared" si="2"/>
        <v>0.96644029580587765</v>
      </c>
      <c r="S25" s="89" t="s">
        <v>550</v>
      </c>
    </row>
    <row r="26" spans="2:19" x14ac:dyDescent="0.75">
      <c r="B26" s="18" t="s">
        <v>283</v>
      </c>
      <c r="C26" s="20" t="s">
        <v>57</v>
      </c>
      <c r="D26" s="19">
        <f t="shared" si="0"/>
        <v>40416.09073812882</v>
      </c>
      <c r="E26" s="20"/>
      <c r="G26" s="19">
        <f>3438601*$G$8</f>
        <v>40416.09073812882</v>
      </c>
      <c r="H26" s="19">
        <f>3438601*$G$8</f>
        <v>40416.09073812882</v>
      </c>
      <c r="I26" s="54"/>
      <c r="J26" s="51" t="s">
        <v>38</v>
      </c>
      <c r="K26" s="51" t="s">
        <v>38</v>
      </c>
      <c r="L26" s="51" t="s">
        <v>38</v>
      </c>
      <c r="M26" s="20" t="s">
        <v>123</v>
      </c>
      <c r="N26" s="20"/>
      <c r="O26" s="20"/>
      <c r="P26" s="20"/>
      <c r="Q26" s="20"/>
      <c r="S26" s="89" t="s">
        <v>550</v>
      </c>
    </row>
    <row r="27" spans="2:19" ht="5.25" customHeight="1" x14ac:dyDescent="0.75">
      <c r="B27" s="1"/>
    </row>
    <row r="28" spans="2:19" ht="18.5" x14ac:dyDescent="0.9">
      <c r="B28" s="5" t="s">
        <v>58</v>
      </c>
      <c r="C28" s="7"/>
      <c r="D28" s="7"/>
      <c r="E28" s="7"/>
      <c r="G28" s="7"/>
      <c r="H28" s="7"/>
      <c r="J28" s="7"/>
      <c r="K28" s="7"/>
      <c r="L28" s="7"/>
      <c r="M28" s="7"/>
      <c r="N28" s="7"/>
      <c r="O28" s="7"/>
      <c r="P28" s="7"/>
      <c r="Q28" s="7"/>
    </row>
    <row r="29" spans="2:19" x14ac:dyDescent="0.75">
      <c r="B29" s="16" t="s">
        <v>162</v>
      </c>
      <c r="C29" s="17" t="s">
        <v>59</v>
      </c>
      <c r="D29" s="17">
        <f t="shared" ref="D29:D35" ca="1" si="4">IF(model_type=1,$G29,$H29)</f>
        <v>0.20850482070822673</v>
      </c>
      <c r="E29" s="17"/>
      <c r="G29" s="17">
        <v>0.19700000000000001</v>
      </c>
      <c r="H29" s="17">
        <f ca="1">_xlfn.BETA.INV(RAND(),$O29,$Q29)</f>
        <v>0.20850482070822673</v>
      </c>
      <c r="J29" s="73" t="s">
        <v>38</v>
      </c>
      <c r="K29" s="73" t="s">
        <v>38</v>
      </c>
      <c r="L29" s="73" t="s">
        <v>38</v>
      </c>
      <c r="M29" s="17" t="s">
        <v>81</v>
      </c>
      <c r="N29" s="47" t="s">
        <v>60</v>
      </c>
      <c r="O29" s="17">
        <v>19.7</v>
      </c>
      <c r="P29" s="17" t="s">
        <v>61</v>
      </c>
      <c r="Q29" s="17">
        <v>80.3</v>
      </c>
      <c r="S29" s="15" t="s">
        <v>62</v>
      </c>
    </row>
    <row r="30" spans="2:19" x14ac:dyDescent="0.75">
      <c r="B30" s="18" t="s">
        <v>163</v>
      </c>
      <c r="C30" s="20" t="s">
        <v>63</v>
      </c>
      <c r="D30" s="19">
        <f t="shared" ca="1" si="4"/>
        <v>0.53507060352692726</v>
      </c>
      <c r="E30" s="20"/>
      <c r="G30" s="19">
        <v>0.54500000000000004</v>
      </c>
      <c r="H30" s="20">
        <f ca="1">_xlfn.BETA.INV(RAND(),$O30,$Q30)</f>
        <v>0.53507060352692726</v>
      </c>
      <c r="J30" s="51" t="s">
        <v>38</v>
      </c>
      <c r="K30" s="51" t="s">
        <v>38</v>
      </c>
      <c r="L30" s="51" t="s">
        <v>38</v>
      </c>
      <c r="M30" s="20" t="s">
        <v>81</v>
      </c>
      <c r="N30" s="20" t="s">
        <v>60</v>
      </c>
      <c r="O30" s="20">
        <v>54.5</v>
      </c>
      <c r="P30" s="20" t="s">
        <v>61</v>
      </c>
      <c r="Q30" s="20">
        <v>45.5</v>
      </c>
      <c r="S30" s="15" t="s">
        <v>62</v>
      </c>
    </row>
    <row r="31" spans="2:19" x14ac:dyDescent="0.75">
      <c r="B31" s="16" t="s">
        <v>64</v>
      </c>
      <c r="C31" s="17" t="s">
        <v>65</v>
      </c>
      <c r="D31" s="17">
        <f t="shared" si="4"/>
        <v>1</v>
      </c>
      <c r="E31" s="17"/>
      <c r="G31" s="17">
        <v>1</v>
      </c>
      <c r="H31" s="17">
        <v>1</v>
      </c>
      <c r="J31" s="73" t="s">
        <v>38</v>
      </c>
      <c r="K31" s="73" t="s">
        <v>38</v>
      </c>
      <c r="L31" s="73" t="s">
        <v>38</v>
      </c>
      <c r="M31" s="23" t="s">
        <v>66</v>
      </c>
      <c r="N31" s="23" t="s">
        <v>38</v>
      </c>
      <c r="O31" s="23" t="s">
        <v>38</v>
      </c>
      <c r="P31" s="23" t="s">
        <v>38</v>
      </c>
      <c r="Q31" s="23" t="s">
        <v>38</v>
      </c>
      <c r="S31" t="s">
        <v>67</v>
      </c>
    </row>
    <row r="32" spans="2:19" x14ac:dyDescent="0.75">
      <c r="B32" s="18" t="s">
        <v>160</v>
      </c>
      <c r="C32" s="20" t="s">
        <v>68</v>
      </c>
      <c r="D32" s="19">
        <f t="shared" ca="1" si="4"/>
        <v>1.8100689274490156E-2</v>
      </c>
      <c r="E32" s="20"/>
      <c r="G32" s="19">
        <v>1.9E-2</v>
      </c>
      <c r="H32" s="20">
        <f ca="1">_xlfn.BETA.INV(RAND(),$O32,$Q32)</f>
        <v>1.8100689274490156E-2</v>
      </c>
      <c r="J32" s="182" t="s">
        <v>38</v>
      </c>
      <c r="K32" s="51" t="s">
        <v>38</v>
      </c>
      <c r="L32" s="182" t="s">
        <v>38</v>
      </c>
      <c r="M32" s="20" t="s">
        <v>81</v>
      </c>
      <c r="N32" s="20" t="s">
        <v>60</v>
      </c>
      <c r="O32" s="20">
        <v>5.7</v>
      </c>
      <c r="P32" s="20" t="s">
        <v>61</v>
      </c>
      <c r="Q32" s="20">
        <v>294.3</v>
      </c>
      <c r="S32" s="15" t="s">
        <v>62</v>
      </c>
    </row>
    <row r="33" spans="2:19" x14ac:dyDescent="0.75">
      <c r="B33" s="16" t="s">
        <v>159</v>
      </c>
      <c r="C33" s="17" t="s">
        <v>69</v>
      </c>
      <c r="D33" s="17">
        <f t="shared" ca="1" si="4"/>
        <v>3.8103607800261452E-2</v>
      </c>
      <c r="E33" s="17"/>
      <c r="G33" s="17">
        <v>3.2500000000000001E-2</v>
      </c>
      <c r="H33" s="17">
        <f ca="1">_xlfn.BETA.INV(RAND(),$O33,$Q33)</f>
        <v>3.8103607800261452E-2</v>
      </c>
      <c r="J33" s="23" t="s">
        <v>38</v>
      </c>
      <c r="K33" s="17" t="s">
        <v>38</v>
      </c>
      <c r="L33" s="17" t="s">
        <v>38</v>
      </c>
      <c r="M33" s="17" t="s">
        <v>81</v>
      </c>
      <c r="N33" s="17" t="s">
        <v>60</v>
      </c>
      <c r="O33" s="17">
        <v>13</v>
      </c>
      <c r="P33" s="17" t="s">
        <v>61</v>
      </c>
      <c r="Q33" s="17">
        <v>387</v>
      </c>
      <c r="S33" s="15" t="s">
        <v>62</v>
      </c>
    </row>
    <row r="34" spans="2:19" x14ac:dyDescent="0.75">
      <c r="B34" s="18" t="s">
        <v>161</v>
      </c>
      <c r="C34" s="20" t="s">
        <v>70</v>
      </c>
      <c r="D34" s="19">
        <f t="shared" ca="1" si="4"/>
        <v>5.0886529571388204E-3</v>
      </c>
      <c r="E34" s="20"/>
      <c r="G34" s="19">
        <f>4/365</f>
        <v>1.0958904109589041E-2</v>
      </c>
      <c r="H34" s="20">
        <f ca="1">_xlfn.BETA.INV(RAND(),$O34,$Q34)</f>
        <v>5.0886529571388204E-3</v>
      </c>
      <c r="J34" s="20">
        <f>4/365</f>
        <v>1.0958904109589041E-2</v>
      </c>
      <c r="K34" s="20">
        <f>14/365</f>
        <v>3.8356164383561646E-2</v>
      </c>
      <c r="L34" s="20">
        <f>(K34-J34)/4</f>
        <v>6.8493150684931512E-3</v>
      </c>
      <c r="M34" s="20" t="s">
        <v>81</v>
      </c>
      <c r="N34" s="20" t="s">
        <v>60</v>
      </c>
      <c r="O34" s="20">
        <f>(G34*(1-G34)/(L34^2)-1)*G34</f>
        <v>2.5209863013698626</v>
      </c>
      <c r="P34" s="20" t="s">
        <v>61</v>
      </c>
      <c r="Q34" s="20">
        <f>(G34*(1-G34)/(L34^2)-1)-O34</f>
        <v>227.51901369863009</v>
      </c>
      <c r="S34" s="15" t="s">
        <v>164</v>
      </c>
    </row>
    <row r="35" spans="2:19" x14ac:dyDescent="0.75">
      <c r="B35" s="16" t="s">
        <v>381</v>
      </c>
      <c r="C35" s="17" t="s">
        <v>416</v>
      </c>
      <c r="D35" s="17">
        <f t="shared" si="4"/>
        <v>69.706900000000005</v>
      </c>
      <c r="E35" s="17"/>
      <c r="G35" s="17">
        <v>69.706900000000005</v>
      </c>
      <c r="H35" s="17">
        <v>69.706900000000005</v>
      </c>
      <c r="I35" s="164"/>
      <c r="J35" s="23" t="s">
        <v>38</v>
      </c>
      <c r="K35" s="23" t="s">
        <v>38</v>
      </c>
      <c r="L35" s="23" t="s">
        <v>38</v>
      </c>
      <c r="M35" s="23" t="s">
        <v>66</v>
      </c>
      <c r="N35" s="23" t="s">
        <v>38</v>
      </c>
      <c r="O35" s="23" t="s">
        <v>38</v>
      </c>
      <c r="P35" s="23" t="s">
        <v>38</v>
      </c>
      <c r="Q35" s="23" t="s">
        <v>38</v>
      </c>
      <c r="S35" s="89" t="s">
        <v>417</v>
      </c>
    </row>
    <row r="36" spans="2:19" ht="5.25" customHeight="1" x14ac:dyDescent="0.75">
      <c r="B36" s="1"/>
      <c r="C36" s="11"/>
      <c r="D36" s="10"/>
      <c r="E36" s="11"/>
      <c r="F36" s="11"/>
      <c r="G36" s="10"/>
      <c r="H36" s="11"/>
      <c r="I36" s="26"/>
      <c r="J36" s="11"/>
      <c r="K36" s="11"/>
      <c r="L36" s="11"/>
      <c r="M36" s="11"/>
      <c r="N36" s="11"/>
      <c r="O36" s="11"/>
      <c r="P36" s="11"/>
      <c r="Q36" s="11"/>
      <c r="S36" s="89"/>
    </row>
    <row r="37" spans="2:19" ht="18.5" x14ac:dyDescent="0.9">
      <c r="B37" s="5" t="s">
        <v>71</v>
      </c>
      <c r="C37" s="7"/>
      <c r="D37" s="7"/>
      <c r="E37" s="7"/>
      <c r="G37" s="7"/>
      <c r="H37" s="7"/>
      <c r="J37" s="7"/>
      <c r="K37" s="7"/>
      <c r="L37" s="7"/>
      <c r="M37" s="7"/>
      <c r="N37" s="7"/>
      <c r="O37" s="7"/>
      <c r="P37" s="7"/>
      <c r="Q37" s="7"/>
    </row>
    <row r="38" spans="2:19" x14ac:dyDescent="0.75">
      <c r="B38" s="16" t="s">
        <v>72</v>
      </c>
      <c r="C38" s="17" t="s">
        <v>73</v>
      </c>
      <c r="D38" s="17">
        <f>IF(model_type=1,$G38,$H38)</f>
        <v>0.77</v>
      </c>
      <c r="E38" s="17"/>
      <c r="G38" s="17">
        <v>0.77</v>
      </c>
      <c r="H38" s="17">
        <v>0.77</v>
      </c>
      <c r="J38" s="73" t="s">
        <v>38</v>
      </c>
      <c r="K38" s="73" t="s">
        <v>38</v>
      </c>
      <c r="L38" s="23" t="s">
        <v>38</v>
      </c>
      <c r="M38" s="17" t="s">
        <v>66</v>
      </c>
      <c r="N38" s="23" t="s">
        <v>38</v>
      </c>
      <c r="O38" s="23" t="s">
        <v>38</v>
      </c>
      <c r="P38" s="23" t="s">
        <v>38</v>
      </c>
      <c r="Q38" s="23" t="s">
        <v>38</v>
      </c>
      <c r="S38" s="14" t="s">
        <v>74</v>
      </c>
    </row>
    <row r="39" spans="2:19" x14ac:dyDescent="0.75">
      <c r="B39" s="18" t="s">
        <v>271</v>
      </c>
      <c r="C39" s="20" t="s">
        <v>273</v>
      </c>
      <c r="D39" s="19">
        <f>IF(model_type=1,$G39,$H39)</f>
        <v>0.23397776361447489</v>
      </c>
      <c r="E39" s="20"/>
      <c r="G39" s="19">
        <v>0.23397776361447489</v>
      </c>
      <c r="H39" s="19">
        <v>0.23397776361447489</v>
      </c>
      <c r="I39" s="54"/>
      <c r="J39" s="51" t="s">
        <v>38</v>
      </c>
      <c r="K39" s="51" t="s">
        <v>38</v>
      </c>
      <c r="L39" s="51" t="s">
        <v>38</v>
      </c>
      <c r="M39" s="51" t="s">
        <v>66</v>
      </c>
      <c r="N39" s="30" t="s">
        <v>38</v>
      </c>
      <c r="O39" s="30" t="s">
        <v>38</v>
      </c>
      <c r="P39" s="20" t="s">
        <v>38</v>
      </c>
      <c r="Q39" s="20" t="s">
        <v>38</v>
      </c>
      <c r="S39" s="15" t="s">
        <v>275</v>
      </c>
    </row>
    <row r="40" spans="2:19" x14ac:dyDescent="0.75">
      <c r="B40" s="16" t="s">
        <v>272</v>
      </c>
      <c r="C40" s="17" t="s">
        <v>274</v>
      </c>
      <c r="D40" s="17">
        <f>IF(model_type=1,$G40,$H40)</f>
        <v>0.76602223638552513</v>
      </c>
      <c r="E40" s="17"/>
      <c r="G40" s="17">
        <v>0.76602223638552513</v>
      </c>
      <c r="H40" s="17">
        <v>0.76602223638552513</v>
      </c>
      <c r="I40" s="54"/>
      <c r="J40" s="23" t="s">
        <v>38</v>
      </c>
      <c r="K40" s="23" t="s">
        <v>38</v>
      </c>
      <c r="L40" s="23" t="s">
        <v>38</v>
      </c>
      <c r="M40" s="23" t="s">
        <v>66</v>
      </c>
      <c r="N40" s="23" t="s">
        <v>38</v>
      </c>
      <c r="O40" s="23" t="s">
        <v>38</v>
      </c>
      <c r="P40" s="23" t="s">
        <v>38</v>
      </c>
      <c r="Q40" s="23" t="s">
        <v>38</v>
      </c>
      <c r="S40" s="89" t="s">
        <v>275</v>
      </c>
    </row>
    <row r="41" spans="2:19" s="22" customFormat="1" ht="5" customHeight="1" x14ac:dyDescent="0.75">
      <c r="B41" s="39"/>
      <c r="C41" s="53"/>
      <c r="D41" s="53"/>
      <c r="E41" s="53"/>
      <c r="F41" s="53"/>
      <c r="G41" s="53"/>
      <c r="H41" s="53"/>
      <c r="I41" s="53"/>
      <c r="J41" s="74"/>
      <c r="K41" s="74"/>
      <c r="L41" s="53"/>
      <c r="M41" s="53"/>
      <c r="N41" s="55"/>
      <c r="O41" s="55"/>
      <c r="P41" s="55"/>
      <c r="Q41" s="55"/>
      <c r="S41" s="57"/>
    </row>
    <row r="42" spans="2:19" x14ac:dyDescent="0.75">
      <c r="B42" s="18" t="s">
        <v>130</v>
      </c>
      <c r="C42" s="20" t="s">
        <v>138</v>
      </c>
      <c r="D42" s="19">
        <f t="shared" ref="D42:D56" ca="1" si="5">IF(model_type=1,$G42,$H42)</f>
        <v>6.0218400207601164E-4</v>
      </c>
      <c r="E42" s="20"/>
      <c r="G42" s="19">
        <f>'Intermediate calculations'!$L$54</f>
        <v>2.1948051948051945E-4</v>
      </c>
      <c r="H42" s="19">
        <f ca="1">_xlfn.BETA.INV(RAND(),$O42,$Q42)</f>
        <v>6.0218400207601164E-4</v>
      </c>
      <c r="I42" s="48"/>
      <c r="J42" s="75" t="s">
        <v>38</v>
      </c>
      <c r="K42" s="75" t="s">
        <v>38</v>
      </c>
      <c r="L42" s="20">
        <f>(((28.7/100000)*100)-(L48*(1-G38))/G38)/100</f>
        <v>1.8992207792207792E-4</v>
      </c>
      <c r="M42" s="20" t="s">
        <v>81</v>
      </c>
      <c r="N42" s="20" t="s">
        <v>60</v>
      </c>
      <c r="O42" s="20">
        <f>(G42*(1-G42)/(L42^2)-1)*G42</f>
        <v>1.3349786721793553</v>
      </c>
      <c r="P42" s="20" t="s">
        <v>61</v>
      </c>
      <c r="Q42" s="20">
        <f>(G42*(1-G42)/(L42^2)-1)-O42</f>
        <v>6081.1122259319845</v>
      </c>
      <c r="S42" s="89" t="s">
        <v>214</v>
      </c>
    </row>
    <row r="43" spans="2:19" x14ac:dyDescent="0.75">
      <c r="B43" s="16" t="s">
        <v>131</v>
      </c>
      <c r="C43" s="17" t="s">
        <v>139</v>
      </c>
      <c r="D43" s="17">
        <f t="shared" ca="1" si="5"/>
        <v>3.9600143614781203E-4</v>
      </c>
      <c r="E43" s="17"/>
      <c r="G43" s="17">
        <f>'Intermediate calculations'!$L$55</f>
        <v>1.4433229813664596E-4</v>
      </c>
      <c r="H43" s="17">
        <f ca="1">H42*'Intermediate calculations'!$D$53</f>
        <v>3.9600143614781203E-4</v>
      </c>
      <c r="I43" s="52"/>
      <c r="J43" s="73" t="s">
        <v>38</v>
      </c>
      <c r="K43" s="73" t="s">
        <v>38</v>
      </c>
      <c r="L43" s="23" t="s">
        <v>38</v>
      </c>
      <c r="M43" s="17" t="s">
        <v>66</v>
      </c>
      <c r="N43" s="23" t="s">
        <v>38</v>
      </c>
      <c r="O43" s="23" t="s">
        <v>38</v>
      </c>
      <c r="P43" s="23" t="s">
        <v>38</v>
      </c>
      <c r="Q43" s="23" t="s">
        <v>38</v>
      </c>
      <c r="S43" s="89" t="s">
        <v>214</v>
      </c>
    </row>
    <row r="44" spans="2:19" x14ac:dyDescent="0.75">
      <c r="B44" s="18" t="s">
        <v>132</v>
      </c>
      <c r="C44" s="20" t="s">
        <v>140</v>
      </c>
      <c r="D44" s="19">
        <f t="shared" ca="1" si="5"/>
        <v>4.2545608842326903E-5</v>
      </c>
      <c r="E44" s="20"/>
      <c r="G44" s="19">
        <f>'Intermediate calculations'!$L$56</f>
        <v>1.5506775832862788E-5</v>
      </c>
      <c r="H44" s="19">
        <f ca="1">H42*'Intermediate calculations'!$D$54</f>
        <v>4.2545608842326903E-5</v>
      </c>
      <c r="I44" s="48"/>
      <c r="J44" s="75" t="s">
        <v>38</v>
      </c>
      <c r="K44" s="75" t="s">
        <v>38</v>
      </c>
      <c r="L44" s="20" t="s">
        <v>38</v>
      </c>
      <c r="M44" s="20" t="s">
        <v>66</v>
      </c>
      <c r="N44" s="20" t="s">
        <v>38</v>
      </c>
      <c r="O44" s="20" t="s">
        <v>38</v>
      </c>
      <c r="P44" s="20" t="s">
        <v>38</v>
      </c>
      <c r="Q44" s="20" t="s">
        <v>38</v>
      </c>
      <c r="S44" s="89" t="s">
        <v>214</v>
      </c>
    </row>
    <row r="45" spans="2:19" x14ac:dyDescent="0.75">
      <c r="B45" s="16" t="s">
        <v>133</v>
      </c>
      <c r="C45" s="17" t="s">
        <v>141</v>
      </c>
      <c r="D45" s="17">
        <f t="shared" ca="1" si="5"/>
        <v>1.6363695708587273E-4</v>
      </c>
      <c r="E45" s="17"/>
      <c r="G45" s="17">
        <f>'Intermediate calculations'!$L$57</f>
        <v>5.9641445511010719E-5</v>
      </c>
      <c r="H45" s="17">
        <f ca="1">H42*'Intermediate calculations'!$D$55</f>
        <v>1.6363695708587273E-4</v>
      </c>
      <c r="I45" s="52"/>
      <c r="J45" s="73" t="s">
        <v>38</v>
      </c>
      <c r="K45" s="73" t="s">
        <v>38</v>
      </c>
      <c r="L45" s="17" t="s">
        <v>38</v>
      </c>
      <c r="M45" s="17" t="s">
        <v>66</v>
      </c>
      <c r="N45" s="23" t="s">
        <v>38</v>
      </c>
      <c r="O45" s="23" t="s">
        <v>38</v>
      </c>
      <c r="P45" s="23" t="s">
        <v>38</v>
      </c>
      <c r="Q45" s="23" t="s">
        <v>38</v>
      </c>
      <c r="S45" s="89" t="s">
        <v>214</v>
      </c>
    </row>
    <row r="46" spans="2:19" x14ac:dyDescent="0.75">
      <c r="B46" s="18" t="s">
        <v>134</v>
      </c>
      <c r="C46" s="20" t="s">
        <v>142</v>
      </c>
      <c r="D46" s="19">
        <f t="shared" ca="1" si="5"/>
        <v>2.1548733338105697E-2</v>
      </c>
      <c r="E46" s="20"/>
      <c r="G46" s="19">
        <f>'Intermediate calculations'!$L$59</f>
        <v>5.1547249334516418E-3</v>
      </c>
      <c r="H46" s="19">
        <f ca="1">H42*H56</f>
        <v>2.1548733338105697E-2</v>
      </c>
      <c r="I46" s="48"/>
      <c r="J46" s="75" t="s">
        <v>38</v>
      </c>
      <c r="K46" s="75" t="s">
        <v>38</v>
      </c>
      <c r="L46" s="20" t="s">
        <v>38</v>
      </c>
      <c r="M46" s="20" t="s">
        <v>66</v>
      </c>
      <c r="N46" s="20" t="s">
        <v>38</v>
      </c>
      <c r="O46" s="20" t="s">
        <v>38</v>
      </c>
      <c r="P46" s="20" t="s">
        <v>38</v>
      </c>
      <c r="Q46" s="20" t="s">
        <v>38</v>
      </c>
      <c r="S46" s="89" t="s">
        <v>214</v>
      </c>
    </row>
    <row r="47" spans="2:19" s="22" customFormat="1" ht="4.9000000000000004" customHeight="1" x14ac:dyDescent="0.75">
      <c r="B47" s="39"/>
      <c r="C47" s="53"/>
      <c r="D47" s="53"/>
      <c r="E47" s="53"/>
      <c r="F47" s="53"/>
      <c r="G47" s="48"/>
      <c r="H47" s="48"/>
      <c r="I47" s="48"/>
      <c r="J47" s="56"/>
      <c r="K47" s="56"/>
      <c r="L47" s="53"/>
      <c r="M47" s="53"/>
      <c r="N47" s="53"/>
      <c r="O47" s="53"/>
      <c r="P47" s="53"/>
      <c r="Q47" s="53"/>
    </row>
    <row r="48" spans="2:19" x14ac:dyDescent="0.75">
      <c r="B48" s="18" t="s">
        <v>129</v>
      </c>
      <c r="C48" s="20" t="s">
        <v>143</v>
      </c>
      <c r="D48" s="19">
        <f t="shared" ca="1" si="5"/>
        <v>3.2252274733970097E-2</v>
      </c>
      <c r="E48" s="20"/>
      <c r="G48" s="19">
        <v>6.4000000000000001E-2</v>
      </c>
      <c r="H48" s="19">
        <f ca="1">_xlfn.BETA.INV(RAND(),$O48,$Q48)</f>
        <v>3.2252274733970097E-2</v>
      </c>
      <c r="I48" s="48"/>
      <c r="J48" s="19">
        <v>5.3999999999999999E-2</v>
      </c>
      <c r="K48" s="19">
        <v>7.5999999999999998E-2</v>
      </c>
      <c r="L48" s="20">
        <f>(K48+J48)/4</f>
        <v>3.2500000000000001E-2</v>
      </c>
      <c r="M48" s="20" t="s">
        <v>81</v>
      </c>
      <c r="N48" s="20" t="s">
        <v>60</v>
      </c>
      <c r="O48" s="20">
        <f>(G48*(1-G48)/(L48^2)-1)*G48</f>
        <v>3.5656861538461535</v>
      </c>
      <c r="P48" s="20" t="s">
        <v>61</v>
      </c>
      <c r="Q48" s="20">
        <f>(G48*(1-G48)/(L48^2)-1)-O48</f>
        <v>52.148159999999997</v>
      </c>
      <c r="S48" s="15" t="s">
        <v>231</v>
      </c>
    </row>
    <row r="49" spans="2:19" x14ac:dyDescent="0.75">
      <c r="B49" s="16" t="s">
        <v>135</v>
      </c>
      <c r="C49" s="17" t="s">
        <v>144</v>
      </c>
      <c r="D49" s="17">
        <f t="shared" ca="1" si="5"/>
        <v>2.120937631962164E-2</v>
      </c>
      <c r="E49" s="17"/>
      <c r="G49" s="92">
        <f>'Intermediate calculations'!$H$54</f>
        <v>4.2086956521739133E-2</v>
      </c>
      <c r="H49" s="17">
        <f ca="1">H48*'Intermediate calculations'!$D$53</f>
        <v>2.120937631962164E-2</v>
      </c>
      <c r="I49" s="53"/>
      <c r="J49" s="73" t="s">
        <v>38</v>
      </c>
      <c r="K49" s="73" t="s">
        <v>38</v>
      </c>
      <c r="L49" s="73" t="s">
        <v>38</v>
      </c>
      <c r="M49" s="17" t="s">
        <v>66</v>
      </c>
      <c r="N49" s="23" t="s">
        <v>38</v>
      </c>
      <c r="O49" s="23" t="s">
        <v>38</v>
      </c>
      <c r="P49" s="23" t="s">
        <v>38</v>
      </c>
      <c r="Q49" s="23" t="s">
        <v>38</v>
      </c>
      <c r="S49" s="89" t="s">
        <v>214</v>
      </c>
    </row>
    <row r="50" spans="2:19" x14ac:dyDescent="0.75">
      <c r="B50" s="18" t="s">
        <v>136</v>
      </c>
      <c r="C50" s="20" t="s">
        <v>145</v>
      </c>
      <c r="D50" s="19">
        <f t="shared" ca="1" si="5"/>
        <v>2.2786933235957132E-3</v>
      </c>
      <c r="E50" s="20"/>
      <c r="G50" s="93">
        <f>'Intermediate calculations'!$H$55</f>
        <v>4.5217391304347822E-3</v>
      </c>
      <c r="H50" s="19">
        <f ca="1">H48*'Intermediate calculations'!$D$54</f>
        <v>2.2786933235957132E-3</v>
      </c>
      <c r="I50" s="48"/>
      <c r="J50" s="75" t="s">
        <v>38</v>
      </c>
      <c r="K50" s="75" t="s">
        <v>38</v>
      </c>
      <c r="L50" s="75" t="s">
        <v>38</v>
      </c>
      <c r="M50" s="20" t="s">
        <v>66</v>
      </c>
      <c r="N50" s="20" t="s">
        <v>38</v>
      </c>
      <c r="O50" s="20" t="s">
        <v>38</v>
      </c>
      <c r="P50" s="20" t="s">
        <v>38</v>
      </c>
      <c r="Q50" s="20" t="s">
        <v>38</v>
      </c>
      <c r="S50" s="89" t="s">
        <v>214</v>
      </c>
    </row>
    <row r="51" spans="2:19" x14ac:dyDescent="0.75">
      <c r="B51" s="16" t="s">
        <v>137</v>
      </c>
      <c r="C51" s="17" t="s">
        <v>146</v>
      </c>
      <c r="D51" s="17">
        <f t="shared" ca="1" si="5"/>
        <v>8.7642050907527427E-3</v>
      </c>
      <c r="E51" s="17"/>
      <c r="G51" s="92">
        <f>'Intermediate calculations'!$H$56</f>
        <v>1.7391304347826087E-2</v>
      </c>
      <c r="H51" s="17">
        <f ca="1">H48*'Intermediate calculations'!$D$55</f>
        <v>8.7642050907527427E-3</v>
      </c>
      <c r="I51" s="53"/>
      <c r="J51" s="73" t="s">
        <v>38</v>
      </c>
      <c r="K51" s="73" t="s">
        <v>38</v>
      </c>
      <c r="L51" s="73" t="s">
        <v>38</v>
      </c>
      <c r="M51" s="17" t="s">
        <v>66</v>
      </c>
      <c r="N51" s="23" t="s">
        <v>38</v>
      </c>
      <c r="O51" s="23" t="s">
        <v>38</v>
      </c>
      <c r="P51" s="23" t="s">
        <v>38</v>
      </c>
      <c r="Q51" s="23" t="s">
        <v>38</v>
      </c>
      <c r="S51" s="89" t="s">
        <v>214</v>
      </c>
    </row>
    <row r="52" spans="2:19" s="22" customFormat="1" ht="5" customHeight="1" x14ac:dyDescent="0.75">
      <c r="B52" s="39"/>
      <c r="C52" s="53"/>
      <c r="D52" s="48"/>
      <c r="E52" s="53"/>
      <c r="F52" s="53"/>
      <c r="G52" s="48"/>
      <c r="H52" s="48"/>
      <c r="I52" s="48"/>
      <c r="J52" s="56"/>
      <c r="K52" s="56"/>
      <c r="L52" s="53"/>
      <c r="M52" s="53"/>
      <c r="N52" s="53"/>
      <c r="O52" s="53"/>
      <c r="P52" s="53"/>
      <c r="Q52" s="53"/>
    </row>
    <row r="53" spans="2:19" x14ac:dyDescent="0.75">
      <c r="B53" s="16" t="s">
        <v>75</v>
      </c>
      <c r="C53" s="17" t="s">
        <v>76</v>
      </c>
      <c r="D53" s="17">
        <f t="shared" ca="1" si="5"/>
        <v>7.585248419347268E-4</v>
      </c>
      <c r="E53" s="17"/>
      <c r="G53" s="104">
        <f>'Intermediate calculations'!$D$96</f>
        <v>7.5565680459769669E-4</v>
      </c>
      <c r="H53" s="17">
        <f ca="1">_xlfn.BETA.INV(RAND(),$O53,$Q53)</f>
        <v>7.585248419347268E-4</v>
      </c>
      <c r="I53" s="52"/>
      <c r="J53" s="72">
        <f>'Intermediate calculations'!$F$96</f>
        <v>6.7762937524189714E-4</v>
      </c>
      <c r="K53" s="72">
        <f>'Intermediate calculations'!$E$96</f>
        <v>8.3858176563599246E-4</v>
      </c>
      <c r="L53" s="17">
        <f>(K53-J53)/4</f>
        <v>4.023809759852383E-5</v>
      </c>
      <c r="M53" s="17" t="s">
        <v>81</v>
      </c>
      <c r="N53" s="23" t="s">
        <v>60</v>
      </c>
      <c r="O53" s="23">
        <f>(G53*(1-G53)/(L53^2)-1)*G53</f>
        <v>352.40745139799304</v>
      </c>
      <c r="P53" s="23" t="s">
        <v>61</v>
      </c>
      <c r="Q53" s="23">
        <f>(G53*(1-G53)/(L53^2)-1)-O53</f>
        <v>466006.72443733143</v>
      </c>
      <c r="S53" s="13" t="s">
        <v>214</v>
      </c>
    </row>
    <row r="54" spans="2:19" x14ac:dyDescent="0.75">
      <c r="B54" s="18" t="s">
        <v>158</v>
      </c>
      <c r="C54" s="20" t="s">
        <v>192</v>
      </c>
      <c r="D54" s="19">
        <f>IF(model_type=1,$G54,$H54)</f>
        <v>1.0768792274093856E-3</v>
      </c>
      <c r="E54" s="20"/>
      <c r="G54" s="19">
        <f>'Intermediate calculations'!$H$66</f>
        <v>1.0768792274093856E-3</v>
      </c>
      <c r="H54" s="19">
        <f>'Intermediate calculations'!$H$66</f>
        <v>1.0768792274093856E-3</v>
      </c>
      <c r="I54" s="48"/>
      <c r="J54" s="75" t="s">
        <v>38</v>
      </c>
      <c r="K54" s="75" t="s">
        <v>38</v>
      </c>
      <c r="L54" s="75" t="s">
        <v>38</v>
      </c>
      <c r="M54" s="20" t="s">
        <v>123</v>
      </c>
      <c r="N54" s="20"/>
      <c r="O54" s="20"/>
      <c r="P54" s="20"/>
      <c r="Q54" s="20"/>
      <c r="S54" t="s">
        <v>214</v>
      </c>
    </row>
    <row r="55" spans="2:19" x14ac:dyDescent="0.75">
      <c r="B55" s="16" t="s">
        <v>157</v>
      </c>
      <c r="C55" s="17" t="s">
        <v>193</v>
      </c>
      <c r="D55" s="17">
        <f>IF(model_type=1,$G55,$H55)</f>
        <v>3.7229253290438761E-3</v>
      </c>
      <c r="E55" s="17"/>
      <c r="G55" s="17">
        <f>'Intermediate calculations'!$H$67</f>
        <v>3.7229253290438761E-3</v>
      </c>
      <c r="H55" s="17">
        <f>'Intermediate calculations'!$H$67</f>
        <v>3.7229253290438761E-3</v>
      </c>
      <c r="I55" s="53"/>
      <c r="J55" s="73" t="s">
        <v>38</v>
      </c>
      <c r="K55" s="73" t="s">
        <v>38</v>
      </c>
      <c r="L55" s="73" t="s">
        <v>38</v>
      </c>
      <c r="M55" s="17" t="s">
        <v>123</v>
      </c>
      <c r="N55" s="23"/>
      <c r="O55" s="23"/>
      <c r="P55" s="23"/>
      <c r="Q55" s="23"/>
      <c r="S55" t="s">
        <v>214</v>
      </c>
    </row>
    <row r="56" spans="2:19" x14ac:dyDescent="0.75">
      <c r="B56" s="18" t="s">
        <v>122</v>
      </c>
      <c r="C56" s="20" t="s">
        <v>77</v>
      </c>
      <c r="D56" s="19">
        <f t="shared" ca="1" si="5"/>
        <v>35.78430058556367</v>
      </c>
      <c r="E56" s="20"/>
      <c r="G56" s="19">
        <f>100/2.8</f>
        <v>35.714285714285715</v>
      </c>
      <c r="H56" s="19">
        <f ca="1">_xlfn.LOGNORM.INV(RAND(),$O56,$Q56)</f>
        <v>35.78430058556367</v>
      </c>
      <c r="I56" s="48"/>
      <c r="J56" s="19">
        <f>100/2.8</f>
        <v>35.714285714285715</v>
      </c>
      <c r="K56" s="19">
        <f>100/2.7</f>
        <v>37.037037037037038</v>
      </c>
      <c r="L56" s="20">
        <f>(K56-J56)/4</f>
        <v>0.3306878306878307</v>
      </c>
      <c r="M56" s="20" t="s">
        <v>49</v>
      </c>
      <c r="N56" s="20" t="s">
        <v>410</v>
      </c>
      <c r="O56" s="20">
        <f>LN(G56)-0.5*Q56^2</f>
        <v>3.5755079037033877</v>
      </c>
      <c r="P56" s="20" t="s">
        <v>411</v>
      </c>
      <c r="Q56" s="20">
        <f>SQRT(LN(1+L56^2/G56^2))</f>
        <v>9.2590608104130591E-3</v>
      </c>
      <c r="S56" s="15" t="s">
        <v>121</v>
      </c>
    </row>
    <row r="57" spans="2:19" ht="5.25" customHeight="1" x14ac:dyDescent="0.75">
      <c r="B57" s="1"/>
      <c r="C57" s="11"/>
      <c r="D57" s="10"/>
      <c r="E57" s="11"/>
      <c r="F57" s="11"/>
      <c r="G57" s="10"/>
      <c r="H57" s="11"/>
      <c r="I57" s="26"/>
      <c r="J57" s="11"/>
      <c r="K57" s="11"/>
      <c r="L57" s="11"/>
      <c r="M57" s="11"/>
      <c r="N57" s="11"/>
      <c r="O57" s="11"/>
      <c r="P57" s="11"/>
      <c r="Q57" s="11"/>
    </row>
    <row r="58" spans="2:19" ht="18.5" x14ac:dyDescent="0.9">
      <c r="B58" s="5" t="s">
        <v>78</v>
      </c>
      <c r="C58" s="7"/>
      <c r="D58" s="7"/>
      <c r="E58" s="7"/>
      <c r="G58" s="7"/>
      <c r="H58" s="7"/>
      <c r="J58" s="7"/>
      <c r="K58" s="7"/>
      <c r="L58" s="7"/>
      <c r="M58" s="7"/>
      <c r="N58" s="7"/>
      <c r="O58" s="7"/>
      <c r="P58" s="7"/>
      <c r="Q58" s="7"/>
    </row>
    <row r="59" spans="2:19" x14ac:dyDescent="0.75">
      <c r="B59" s="16" t="s">
        <v>79</v>
      </c>
      <c r="C59" s="17" t="s">
        <v>80</v>
      </c>
      <c r="D59" s="17">
        <f t="shared" ref="D59:D69" ca="1" si="6">IF(model_type=1,$G59,$H59)</f>
        <v>0.88956172489725038</v>
      </c>
      <c r="E59" s="17"/>
      <c r="G59" s="17">
        <v>0.82</v>
      </c>
      <c r="H59" s="17">
        <f t="shared" ref="H59:H69" ca="1" si="7">_xlfn.BETA.INV(RAND(),$O59,$Q59)</f>
        <v>0.88956172489725038</v>
      </c>
      <c r="I59" s="164"/>
      <c r="J59" s="17">
        <v>0.67200000000000004</v>
      </c>
      <c r="K59" s="17">
        <v>0.9</v>
      </c>
      <c r="L59" s="17">
        <f t="shared" ref="L59:L64" si="8">(K59-J59)/4</f>
        <v>5.6999999999999995E-2</v>
      </c>
      <c r="M59" s="17" t="s">
        <v>81</v>
      </c>
      <c r="N59" s="17" t="s">
        <v>60</v>
      </c>
      <c r="O59" s="17">
        <f>(G59*(1-G59)/(L59^2)-1)*G59</f>
        <v>36.432077562326889</v>
      </c>
      <c r="P59" s="17" t="s">
        <v>61</v>
      </c>
      <c r="Q59" s="17">
        <f>(G59*(1-G59)/(L59^2)-1)-O59</f>
        <v>7.9972853185595625</v>
      </c>
      <c r="S59" s="98" t="s">
        <v>82</v>
      </c>
    </row>
    <row r="60" spans="2:19" x14ac:dyDescent="0.75">
      <c r="B60" s="18" t="s">
        <v>533</v>
      </c>
      <c r="C60" s="20" t="s">
        <v>84</v>
      </c>
      <c r="D60" s="19">
        <f t="shared" ca="1" si="6"/>
        <v>0.67575834417190683</v>
      </c>
      <c r="E60" s="20"/>
      <c r="G60" s="19">
        <v>0.65</v>
      </c>
      <c r="H60" s="20">
        <f t="shared" ca="1" si="7"/>
        <v>0.67575834417190683</v>
      </c>
      <c r="I60" s="164"/>
      <c r="J60" s="20">
        <v>0.25</v>
      </c>
      <c r="K60" s="20">
        <v>0.85</v>
      </c>
      <c r="L60" s="20">
        <f t="shared" si="8"/>
        <v>0.15</v>
      </c>
      <c r="M60" s="20" t="s">
        <v>81</v>
      </c>
      <c r="N60" s="20" t="s">
        <v>60</v>
      </c>
      <c r="O60" s="20">
        <f>(G60*(1-G60)/(L60^2)-1)*G60</f>
        <v>5.9222222222222225</v>
      </c>
      <c r="P60" s="20" t="s">
        <v>61</v>
      </c>
      <c r="Q60" s="20">
        <f t="shared" ref="Q60:Q69" si="9">(G60*(1-G60)/(L60^2)-1)-O60</f>
        <v>3.1888888888888882</v>
      </c>
      <c r="S60" s="98"/>
    </row>
    <row r="61" spans="2:19" x14ac:dyDescent="0.75">
      <c r="B61" s="16" t="s">
        <v>534</v>
      </c>
      <c r="C61" s="17" t="s">
        <v>528</v>
      </c>
      <c r="D61" s="17">
        <f ca="1">-(IF(model_type=1,$G61,$H61))</f>
        <v>-0.86127314481010597</v>
      </c>
      <c r="E61" s="17"/>
      <c r="G61" s="17">
        <v>1.4</v>
      </c>
      <c r="H61" s="17">
        <f ca="1">_xlfn.LOGNORM.INV(RAND(),$O61,$Q61)</f>
        <v>0.86127314481010597</v>
      </c>
      <c r="I61" s="164"/>
      <c r="J61" s="17">
        <v>-3</v>
      </c>
      <c r="K61" s="17">
        <v>-0.4</v>
      </c>
      <c r="L61" s="17">
        <f t="shared" si="8"/>
        <v>0.65</v>
      </c>
      <c r="M61" s="17" t="s">
        <v>49</v>
      </c>
      <c r="N61" s="17" t="s">
        <v>410</v>
      </c>
      <c r="O61" s="17">
        <f>LN(G61)-0.5*Q61^2</f>
        <v>0.23886929496931575</v>
      </c>
      <c r="P61" s="17" t="s">
        <v>411</v>
      </c>
      <c r="Q61" s="17">
        <f>SQRT(LN(1+L61^2/G61^2))</f>
        <v>0.44182109875355013</v>
      </c>
      <c r="S61" s="98" t="s">
        <v>529</v>
      </c>
    </row>
    <row r="62" spans="2:19" x14ac:dyDescent="0.75">
      <c r="B62" s="18" t="s">
        <v>85</v>
      </c>
      <c r="C62" s="20" t="s">
        <v>86</v>
      </c>
      <c r="D62" s="19">
        <f t="shared" ca="1" si="6"/>
        <v>6.7520871172495167E-2</v>
      </c>
      <c r="E62" s="20"/>
      <c r="G62" s="19">
        <v>0.05</v>
      </c>
      <c r="H62" s="20">
        <f t="shared" ca="1" si="7"/>
        <v>6.7520871172495167E-2</v>
      </c>
      <c r="I62" s="164"/>
      <c r="J62" s="20">
        <v>0</v>
      </c>
      <c r="K62" s="20">
        <v>0.1</v>
      </c>
      <c r="L62" s="20">
        <f t="shared" si="8"/>
        <v>2.5000000000000001E-2</v>
      </c>
      <c r="M62" s="20" t="s">
        <v>81</v>
      </c>
      <c r="N62" s="20" t="s">
        <v>60</v>
      </c>
      <c r="O62" s="20">
        <f t="shared" ref="O62:O69" si="10">(G62*(1-G62)/(L62^2)-1)*G62</f>
        <v>3.7499999999999996</v>
      </c>
      <c r="P62" s="20" t="s">
        <v>61</v>
      </c>
      <c r="Q62" s="20">
        <f t="shared" si="9"/>
        <v>71.249999999999986</v>
      </c>
      <c r="S62" s="98" t="s">
        <v>235</v>
      </c>
    </row>
    <row r="63" spans="2:19" x14ac:dyDescent="0.75">
      <c r="B63" s="16" t="s">
        <v>88</v>
      </c>
      <c r="C63" s="17" t="s">
        <v>89</v>
      </c>
      <c r="D63" s="17">
        <f t="shared" ca="1" si="6"/>
        <v>0.95541349311421042</v>
      </c>
      <c r="E63" s="17"/>
      <c r="G63" s="17">
        <v>0.95199999999999996</v>
      </c>
      <c r="H63" s="17">
        <f t="shared" ca="1" si="7"/>
        <v>0.95541349311421042</v>
      </c>
      <c r="I63" s="164"/>
      <c r="J63" s="17">
        <v>0.94199999999999995</v>
      </c>
      <c r="K63" s="17">
        <v>0.96199999999999997</v>
      </c>
      <c r="L63" s="17">
        <f t="shared" si="8"/>
        <v>5.0000000000000044E-3</v>
      </c>
      <c r="M63" s="17" t="s">
        <v>81</v>
      </c>
      <c r="N63" s="17" t="s">
        <v>60</v>
      </c>
      <c r="O63" s="17">
        <f>(G63*(1-G63)/(L63^2)-1)*G63</f>
        <v>1739.1516799999981</v>
      </c>
      <c r="P63" s="17" t="s">
        <v>61</v>
      </c>
      <c r="Q63" s="17">
        <f>(G63*(1-G63)/(L63^2)-1)-O63</f>
        <v>87.688319999999976</v>
      </c>
      <c r="S63" s="98" t="s">
        <v>244</v>
      </c>
    </row>
    <row r="64" spans="2:19" x14ac:dyDescent="0.75">
      <c r="B64" s="18" t="s">
        <v>245</v>
      </c>
      <c r="C64" s="20" t="s">
        <v>90</v>
      </c>
      <c r="D64" s="19">
        <f t="shared" ca="1" si="6"/>
        <v>0.946414057189783</v>
      </c>
      <c r="E64" s="20"/>
      <c r="G64" s="19">
        <v>0.93400000000000005</v>
      </c>
      <c r="H64" s="20">
        <f t="shared" ca="1" si="7"/>
        <v>0.946414057189783</v>
      </c>
      <c r="I64" s="164"/>
      <c r="J64" s="20">
        <v>0.89600000000000002</v>
      </c>
      <c r="K64" s="20">
        <v>0.97199999999999998</v>
      </c>
      <c r="L64" s="20">
        <f t="shared" si="8"/>
        <v>1.8999999999999989E-2</v>
      </c>
      <c r="M64" s="20" t="s">
        <v>81</v>
      </c>
      <c r="N64" s="20" t="s">
        <v>60</v>
      </c>
      <c r="O64" s="20">
        <f>(G64*(1-G64)/(L64^2)-1)*G64</f>
        <v>158.55490858725767</v>
      </c>
      <c r="P64" s="20" t="s">
        <v>61</v>
      </c>
      <c r="Q64" s="20">
        <f>(G64*(1-G64)/(L64^2)-1)-O64</f>
        <v>11.204094182825486</v>
      </c>
      <c r="S64" s="98" t="s">
        <v>243</v>
      </c>
    </row>
    <row r="65" spans="2:19" x14ac:dyDescent="0.75">
      <c r="B65" s="16" t="s">
        <v>345</v>
      </c>
      <c r="C65" s="17" t="s">
        <v>356</v>
      </c>
      <c r="D65" s="17">
        <f t="shared" ca="1" si="6"/>
        <v>0.97940835233171042</v>
      </c>
      <c r="E65" s="17"/>
      <c r="G65" s="17">
        <f>'Intermediate calculations'!$J$103</f>
        <v>0.98109999999999986</v>
      </c>
      <c r="H65" s="17">
        <f ca="1">_xlfn.BETA.INV(RAND(),$O65,$Q65)</f>
        <v>0.97940835233171042</v>
      </c>
      <c r="I65" s="164"/>
      <c r="J65" s="17" t="s">
        <v>38</v>
      </c>
      <c r="K65" s="17" t="s">
        <v>38</v>
      </c>
      <c r="L65" s="17">
        <f>'Intermediate calculations'!$K$218</f>
        <v>8.6753040292545353E-2</v>
      </c>
      <c r="M65" s="17" t="s">
        <v>81</v>
      </c>
      <c r="N65" s="17" t="s">
        <v>60</v>
      </c>
      <c r="O65" s="17">
        <f>(G65*(1-G65)/(L65^2)-1)*G65</f>
        <v>1.4361354129435253</v>
      </c>
      <c r="P65" s="17" t="s">
        <v>61</v>
      </c>
      <c r="Q65" s="17">
        <f>(G65*(1-G65)/(L65^2)-1)-O65</f>
        <v>2.7665843751536912E-2</v>
      </c>
      <c r="S65" s="98" t="s">
        <v>214</v>
      </c>
    </row>
    <row r="66" spans="2:19" x14ac:dyDescent="0.75">
      <c r="B66" s="18" t="s">
        <v>346</v>
      </c>
      <c r="C66" s="20" t="s">
        <v>357</v>
      </c>
      <c r="D66" s="19">
        <f t="shared" ca="1" si="6"/>
        <v>1.7137725961399095E-2</v>
      </c>
      <c r="E66" s="20"/>
      <c r="G66" s="19">
        <f>'Intermediate calculations'!$J$101</f>
        <v>2.7750000000000004E-2</v>
      </c>
      <c r="H66" s="20">
        <f t="shared" ca="1" si="7"/>
        <v>1.7137725961399095E-2</v>
      </c>
      <c r="I66" s="164"/>
      <c r="J66" s="20" t="s">
        <v>38</v>
      </c>
      <c r="K66" s="20" t="s">
        <v>38</v>
      </c>
      <c r="L66" s="20">
        <f>'Intermediate calculations'!$K$216</f>
        <v>1.362672007491164E-2</v>
      </c>
      <c r="M66" s="20" t="s">
        <v>81</v>
      </c>
      <c r="N66" s="20" t="s">
        <v>60</v>
      </c>
      <c r="O66" s="20">
        <f t="shared" si="10"/>
        <v>4.0042568158869107</v>
      </c>
      <c r="P66" s="20" t="s">
        <v>61</v>
      </c>
      <c r="Q66" s="20">
        <f t="shared" si="9"/>
        <v>140.29328609895668</v>
      </c>
      <c r="S66" s="98" t="s">
        <v>214</v>
      </c>
    </row>
    <row r="67" spans="2:19" x14ac:dyDescent="0.75">
      <c r="B67" s="16" t="s">
        <v>289</v>
      </c>
      <c r="C67" s="17" t="s">
        <v>291</v>
      </c>
      <c r="D67" s="17">
        <f t="shared" ca="1" si="6"/>
        <v>0.70916746980615752</v>
      </c>
      <c r="E67" s="17"/>
      <c r="G67" s="17">
        <f>'Intermediate calculations'!I113</f>
        <v>0.68344514599693795</v>
      </c>
      <c r="H67" s="17">
        <f t="shared" ca="1" si="7"/>
        <v>0.70916746980615752</v>
      </c>
      <c r="I67" s="164"/>
      <c r="J67" s="17" t="s">
        <v>38</v>
      </c>
      <c r="K67" s="17" t="s">
        <v>38</v>
      </c>
      <c r="L67" s="17">
        <f>'Intermediate calculations'!I114</f>
        <v>0.13168154654426137</v>
      </c>
      <c r="M67" s="17" t="s">
        <v>81</v>
      </c>
      <c r="N67" s="17" t="s">
        <v>60</v>
      </c>
      <c r="O67" s="17">
        <f t="shared" si="10"/>
        <v>7.8437552049748467</v>
      </c>
      <c r="P67" s="17" t="s">
        <v>61</v>
      </c>
      <c r="Q67" s="17">
        <f t="shared" si="9"/>
        <v>3.6330330214353372</v>
      </c>
      <c r="S67" s="98" t="s">
        <v>214</v>
      </c>
    </row>
    <row r="68" spans="2:19" x14ac:dyDescent="0.75">
      <c r="B68" s="18" t="s">
        <v>288</v>
      </c>
      <c r="C68" s="20" t="s">
        <v>290</v>
      </c>
      <c r="D68" s="19">
        <f t="shared" ca="1" si="6"/>
        <v>0.26733175146007526</v>
      </c>
      <c r="E68" s="20"/>
      <c r="G68" s="19">
        <v>0.23599999999999999</v>
      </c>
      <c r="H68" s="20">
        <f t="shared" ca="1" si="7"/>
        <v>0.26733175146007526</v>
      </c>
      <c r="I68" s="164"/>
      <c r="J68" s="20" t="s">
        <v>38</v>
      </c>
      <c r="K68" s="20" t="s">
        <v>38</v>
      </c>
      <c r="L68" s="20">
        <f>'Intermediate calculations'!$I$140</f>
        <v>0.11266246872910364</v>
      </c>
      <c r="M68" s="20" t="s">
        <v>81</v>
      </c>
      <c r="N68" s="20" t="s">
        <v>60</v>
      </c>
      <c r="O68" s="20">
        <f t="shared" si="10"/>
        <v>3.1164231998723735</v>
      </c>
      <c r="P68" s="20" t="s">
        <v>61</v>
      </c>
      <c r="Q68" s="20">
        <f t="shared" si="9"/>
        <v>10.088759850434293</v>
      </c>
      <c r="S68" s="98" t="s">
        <v>214</v>
      </c>
    </row>
    <row r="69" spans="2:19" x14ac:dyDescent="0.75">
      <c r="B69" s="16" t="s">
        <v>91</v>
      </c>
      <c r="C69" s="17" t="s">
        <v>92</v>
      </c>
      <c r="D69" s="17">
        <f t="shared" ca="1" si="6"/>
        <v>0.48500544347521446</v>
      </c>
      <c r="E69" s="17"/>
      <c r="G69" s="17">
        <f>'Intermediate calculations'!$I$126</f>
        <v>0.49383688199571002</v>
      </c>
      <c r="H69" s="17">
        <f t="shared" ca="1" si="7"/>
        <v>0.48500544347521446</v>
      </c>
      <c r="I69" s="164"/>
      <c r="J69" s="17" t="s">
        <v>38</v>
      </c>
      <c r="K69" s="17" t="s">
        <v>38</v>
      </c>
      <c r="L69" s="17">
        <f>'Intermediate calculations'!$I$127</f>
        <v>0.1781620662240096</v>
      </c>
      <c r="M69" s="17" t="s">
        <v>81</v>
      </c>
      <c r="N69" s="17" t="s">
        <v>60</v>
      </c>
      <c r="O69" s="17">
        <f t="shared" si="10"/>
        <v>3.3950656546941573</v>
      </c>
      <c r="P69" s="17" t="s">
        <v>61</v>
      </c>
      <c r="Q69" s="17">
        <f t="shared" si="9"/>
        <v>3.4798069570352563</v>
      </c>
      <c r="S69" s="98" t="s">
        <v>214</v>
      </c>
    </row>
    <row r="70" spans="2:19" ht="5.25" customHeight="1" x14ac:dyDescent="0.75">
      <c r="B70" s="1"/>
    </row>
    <row r="71" spans="2:19" ht="18.5" x14ac:dyDescent="0.9">
      <c r="B71" s="5" t="s">
        <v>93</v>
      </c>
      <c r="C71" s="7"/>
      <c r="D71" s="7"/>
      <c r="E71" s="7"/>
      <c r="G71" s="7"/>
      <c r="H71" s="7"/>
      <c r="J71" s="7"/>
      <c r="K71" s="7"/>
      <c r="L71" s="7"/>
      <c r="M71" s="7"/>
      <c r="N71" s="7"/>
      <c r="O71" s="7"/>
      <c r="P71" s="7"/>
      <c r="Q71" s="7"/>
    </row>
    <row r="72" spans="2:19" s="22" customFormat="1" ht="7.5" customHeight="1" x14ac:dyDescent="0.9">
      <c r="B72" s="37"/>
      <c r="C72" s="149"/>
      <c r="D72" s="149"/>
      <c r="E72" s="149"/>
      <c r="F72" s="149"/>
      <c r="G72" s="149"/>
      <c r="H72" s="149"/>
      <c r="I72" s="149"/>
      <c r="J72" s="149"/>
      <c r="K72" s="149"/>
      <c r="L72" s="149"/>
      <c r="M72" s="149"/>
      <c r="N72" s="149"/>
      <c r="O72" s="149"/>
      <c r="P72" s="149"/>
      <c r="Q72" s="149"/>
    </row>
    <row r="73" spans="2:19" s="22" customFormat="1" ht="12.75" customHeight="1" x14ac:dyDescent="0.75">
      <c r="B73" s="27" t="s">
        <v>396</v>
      </c>
      <c r="C73" s="149"/>
      <c r="D73" s="149"/>
      <c r="E73" s="149"/>
      <c r="F73" s="149"/>
      <c r="G73" s="149"/>
      <c r="H73" s="149"/>
      <c r="I73" s="149"/>
      <c r="J73" s="149"/>
      <c r="K73" s="149"/>
      <c r="L73" s="149"/>
      <c r="M73" s="149"/>
      <c r="N73" s="149"/>
      <c r="O73" s="149"/>
      <c r="P73" s="149"/>
      <c r="Q73" s="149"/>
    </row>
    <row r="74" spans="2:19" s="22" customFormat="1" ht="7.5" customHeight="1" x14ac:dyDescent="0.9">
      <c r="B74" s="37"/>
      <c r="C74" s="149"/>
      <c r="D74" s="149"/>
      <c r="E74" s="149"/>
      <c r="F74" s="149"/>
      <c r="G74" s="149"/>
      <c r="H74" s="149"/>
      <c r="I74" s="149"/>
      <c r="J74" s="149"/>
      <c r="K74" s="149"/>
      <c r="L74" s="149"/>
      <c r="M74" s="149"/>
      <c r="N74" s="149"/>
      <c r="O74" s="149"/>
      <c r="P74" s="149"/>
      <c r="Q74" s="149"/>
    </row>
    <row r="75" spans="2:19" x14ac:dyDescent="0.75">
      <c r="B75" s="16" t="s">
        <v>384</v>
      </c>
      <c r="C75" s="17" t="s">
        <v>168</v>
      </c>
      <c r="D75" s="17">
        <f t="shared" ref="D75:D102" ca="1" si="11">IF(model_type=1,$G75,$H75)</f>
        <v>3.9592303792801431E-4</v>
      </c>
      <c r="E75" s="17"/>
      <c r="G75" s="17">
        <f>1-EXP(-$G43)</f>
        <v>1.4432188273161284E-4</v>
      </c>
      <c r="H75" s="17">
        <f ca="1">1-EXP(-$H43)</f>
        <v>3.9592303792801431E-4</v>
      </c>
      <c r="J75" s="17"/>
      <c r="K75" s="17"/>
      <c r="L75" s="17"/>
      <c r="M75" s="17"/>
      <c r="N75" s="17"/>
      <c r="O75" s="17" t="s">
        <v>400</v>
      </c>
      <c r="P75" s="17"/>
      <c r="Q75" s="17"/>
      <c r="S75" s="98" t="s">
        <v>254</v>
      </c>
    </row>
    <row r="76" spans="2:19" x14ac:dyDescent="0.75">
      <c r="B76" s="18" t="s">
        <v>385</v>
      </c>
      <c r="C76" s="20" t="s">
        <v>167</v>
      </c>
      <c r="D76" s="19">
        <f t="shared" ca="1" si="11"/>
        <v>4.2544703790725613E-5</v>
      </c>
      <c r="E76" s="20"/>
      <c r="G76" s="19">
        <f>1-EXP(-$G44)</f>
        <v>1.5506655603458874E-5</v>
      </c>
      <c r="H76" s="20">
        <f ca="1">1-EXP(-$H44)</f>
        <v>4.2544703790725613E-5</v>
      </c>
      <c r="J76" s="20"/>
      <c r="K76" s="20"/>
      <c r="L76" s="20"/>
      <c r="M76" s="20"/>
      <c r="N76" s="20"/>
      <c r="O76" s="20"/>
      <c r="P76" s="20"/>
      <c r="Q76" s="20"/>
      <c r="S76" s="98" t="s">
        <v>254</v>
      </c>
    </row>
    <row r="77" spans="2:19" x14ac:dyDescent="0.75">
      <c r="B77" s="16" t="s">
        <v>386</v>
      </c>
      <c r="C77" s="17" t="s">
        <v>170</v>
      </c>
      <c r="D77" s="17">
        <f t="shared" ca="1" si="11"/>
        <v>1.636235692892285E-4</v>
      </c>
      <c r="E77" s="17"/>
      <c r="G77" s="17">
        <f>1-EXP(-$G45)</f>
        <v>5.9639666995403573E-5</v>
      </c>
      <c r="H77" s="17">
        <f ca="1">1-EXP(-$H45)</f>
        <v>1.636235692892285E-4</v>
      </c>
      <c r="I77" s="53"/>
      <c r="J77" s="17"/>
      <c r="K77" s="17"/>
      <c r="L77" s="17"/>
      <c r="M77" s="17"/>
      <c r="N77" s="17"/>
      <c r="O77" s="17"/>
      <c r="P77" s="17"/>
      <c r="Q77" s="17"/>
      <c r="S77" s="98" t="s">
        <v>254</v>
      </c>
    </row>
    <row r="78" spans="2:19" x14ac:dyDescent="0.75">
      <c r="B78" s="18" t="s">
        <v>387</v>
      </c>
      <c r="C78" s="20" t="s">
        <v>169</v>
      </c>
      <c r="D78" s="19">
        <f t="shared" ca="1" si="11"/>
        <v>2.1318218123199784E-2</v>
      </c>
      <c r="E78" s="20"/>
      <c r="G78" s="19">
        <f>1-EXP(-$G46)</f>
        <v>5.141462137356223E-3</v>
      </c>
      <c r="H78" s="20">
        <f ca="1">1-EXP(-$H46)</f>
        <v>2.1318218123199784E-2</v>
      </c>
      <c r="I78" s="53"/>
      <c r="J78" s="20"/>
      <c r="K78" s="20"/>
      <c r="L78" s="20"/>
      <c r="M78" s="20"/>
      <c r="N78" s="20"/>
      <c r="O78" s="20"/>
      <c r="P78" s="20"/>
      <c r="Q78" s="20"/>
      <c r="S78" s="98" t="s">
        <v>254</v>
      </c>
    </row>
    <row r="79" spans="2:19" x14ac:dyDescent="0.75">
      <c r="B79" s="16" t="s">
        <v>388</v>
      </c>
      <c r="C79" s="17" t="s">
        <v>171</v>
      </c>
      <c r="D79" s="17">
        <f t="shared" ca="1" si="11"/>
        <v>0.97732145333110176</v>
      </c>
      <c r="E79" s="17"/>
      <c r="G79" s="17">
        <f>1-(SUM(G75:G78,G80))</f>
        <v>0.99388369828941681</v>
      </c>
      <c r="H79" s="17">
        <f ca="1">1-(SUM(H75:H78,H80))</f>
        <v>0.97732145333110176</v>
      </c>
      <c r="I79" s="53"/>
      <c r="J79" s="17"/>
      <c r="K79" s="17"/>
      <c r="L79" s="17"/>
      <c r="M79" s="17"/>
      <c r="N79" s="17"/>
      <c r="O79" s="17"/>
      <c r="P79" s="17"/>
      <c r="Q79" s="17"/>
      <c r="S79" s="98" t="s">
        <v>254</v>
      </c>
    </row>
    <row r="80" spans="2:19" x14ac:dyDescent="0.75">
      <c r="B80" s="18" t="s">
        <v>389</v>
      </c>
      <c r="C80" s="20" t="s">
        <v>172</v>
      </c>
      <c r="D80" s="19">
        <f t="shared" ca="1" si="11"/>
        <v>7.5823723469048421E-4</v>
      </c>
      <c r="E80" s="20"/>
      <c r="G80" s="19">
        <f>1-EXP(-$G$53)</f>
        <v>7.5537136789649573E-4</v>
      </c>
      <c r="H80" s="19">
        <f ca="1">1-EXP(-$H$53)</f>
        <v>7.5823723469048421E-4</v>
      </c>
      <c r="I80" s="53"/>
      <c r="J80" s="20"/>
      <c r="K80" s="20"/>
      <c r="L80" s="20"/>
      <c r="M80" s="20"/>
      <c r="N80" s="20"/>
      <c r="O80" s="20"/>
      <c r="P80" s="20"/>
      <c r="Q80" s="20"/>
      <c r="S80" s="98" t="s">
        <v>254</v>
      </c>
    </row>
    <row r="81" spans="2:19" x14ac:dyDescent="0.75">
      <c r="B81" s="16" t="s">
        <v>127</v>
      </c>
      <c r="C81" s="17" t="s">
        <v>175</v>
      </c>
      <c r="D81" s="17">
        <f t="shared" ca="1" si="11"/>
        <v>0.99924176276530952</v>
      </c>
      <c r="E81" s="17"/>
      <c r="G81" s="17">
        <f>1-G85</f>
        <v>0.99892370039894463</v>
      </c>
      <c r="H81" s="17">
        <f ca="1">1-H80</f>
        <v>0.99924176276530952</v>
      </c>
      <c r="I81" s="53"/>
      <c r="J81" s="17"/>
      <c r="K81" s="17"/>
      <c r="L81" s="17"/>
      <c r="M81" s="17"/>
      <c r="N81" s="17"/>
      <c r="O81" s="17"/>
      <c r="P81" s="17"/>
      <c r="Q81" s="17"/>
      <c r="S81" s="98" t="s">
        <v>254</v>
      </c>
    </row>
    <row r="82" spans="2:19" x14ac:dyDescent="0.75">
      <c r="B82" s="18" t="s">
        <v>390</v>
      </c>
      <c r="C82" s="20" t="s">
        <v>173</v>
      </c>
      <c r="D82" s="19">
        <f t="shared" si="11"/>
        <v>0.99627707467095616</v>
      </c>
      <c r="E82" s="20"/>
      <c r="G82" s="19">
        <f>1-G86</f>
        <v>0.99627707467095616</v>
      </c>
      <c r="H82" s="19">
        <f>1-H86</f>
        <v>0.99627707467095616</v>
      </c>
      <c r="I82" s="53"/>
      <c r="J82" s="20"/>
      <c r="K82" s="20"/>
      <c r="L82" s="20"/>
      <c r="M82" s="20"/>
      <c r="N82" s="20"/>
      <c r="O82" s="20"/>
      <c r="P82" s="20"/>
      <c r="Q82" s="20"/>
      <c r="S82" s="98" t="s">
        <v>254</v>
      </c>
    </row>
    <row r="83" spans="2:19" x14ac:dyDescent="0.75">
      <c r="B83" s="16" t="s">
        <v>391</v>
      </c>
      <c r="C83" s="17" t="s">
        <v>174</v>
      </c>
      <c r="D83" s="17">
        <f t="shared" si="11"/>
        <v>0.99627707467095616</v>
      </c>
      <c r="E83" s="17"/>
      <c r="G83" s="17">
        <f>1-G87</f>
        <v>0.99627707467095616</v>
      </c>
      <c r="H83" s="17">
        <f>1-H87</f>
        <v>0.99627707467095616</v>
      </c>
      <c r="I83" s="53"/>
      <c r="J83" s="17"/>
      <c r="K83" s="17"/>
      <c r="L83" s="17"/>
      <c r="M83" s="17"/>
      <c r="N83" s="17"/>
      <c r="O83" s="17"/>
      <c r="P83" s="17"/>
      <c r="Q83" s="17"/>
      <c r="S83" s="98" t="s">
        <v>254</v>
      </c>
    </row>
    <row r="84" spans="2:19" x14ac:dyDescent="0.75">
      <c r="B84" s="18" t="s">
        <v>126</v>
      </c>
      <c r="C84" s="20" t="s">
        <v>176</v>
      </c>
      <c r="D84" s="19">
        <f t="shared" ca="1" si="11"/>
        <v>0.99924176276530952</v>
      </c>
      <c r="E84" s="20"/>
      <c r="G84" s="19">
        <f>1-G80</f>
        <v>0.9992446286321035</v>
      </c>
      <c r="H84" s="20">
        <f ca="1">1-H80</f>
        <v>0.99924176276530952</v>
      </c>
      <c r="I84" s="53"/>
      <c r="J84" s="20"/>
      <c r="K84" s="20"/>
      <c r="L84" s="20"/>
      <c r="M84" s="20"/>
      <c r="N84" s="20"/>
      <c r="O84" s="20"/>
      <c r="P84" s="20"/>
      <c r="Q84" s="20"/>
      <c r="S84" s="98" t="s">
        <v>254</v>
      </c>
    </row>
    <row r="85" spans="2:19" x14ac:dyDescent="0.75">
      <c r="B85" s="16" t="s">
        <v>392</v>
      </c>
      <c r="C85" s="17" t="s">
        <v>177</v>
      </c>
      <c r="D85" s="17">
        <f t="shared" ca="1" si="11"/>
        <v>7.5823723469048421E-4</v>
      </c>
      <c r="E85" s="17"/>
      <c r="G85" s="17">
        <f>1-EXP(-G54)</f>
        <v>1.0762996010553749E-3</v>
      </c>
      <c r="H85" s="17">
        <f ca="1">1-EXP(-$H$53)</f>
        <v>7.5823723469048421E-4</v>
      </c>
      <c r="I85" s="53"/>
      <c r="J85" s="17"/>
      <c r="K85" s="17"/>
      <c r="L85" s="17"/>
      <c r="M85" s="17"/>
      <c r="N85" s="17"/>
      <c r="O85" s="17"/>
      <c r="P85" s="17"/>
      <c r="Q85" s="17"/>
      <c r="S85" s="98" t="s">
        <v>254</v>
      </c>
    </row>
    <row r="86" spans="2:19" x14ac:dyDescent="0.75">
      <c r="B86" s="18" t="s">
        <v>393</v>
      </c>
      <c r="C86" s="20" t="s">
        <v>178</v>
      </c>
      <c r="D86" s="19">
        <f t="shared" si="11"/>
        <v>3.7229253290438761E-3</v>
      </c>
      <c r="E86" s="20"/>
      <c r="G86" s="19">
        <f>$G$55</f>
        <v>3.7229253290438761E-3</v>
      </c>
      <c r="H86" s="19">
        <f>$G$55</f>
        <v>3.7229253290438761E-3</v>
      </c>
      <c r="I86" s="53"/>
      <c r="J86" s="20"/>
      <c r="K86" s="20"/>
      <c r="L86" s="20"/>
      <c r="M86" s="20"/>
      <c r="N86" s="20"/>
      <c r="O86" s="20"/>
      <c r="P86" s="20"/>
      <c r="Q86" s="20"/>
      <c r="S86" s="98" t="s">
        <v>254</v>
      </c>
    </row>
    <row r="87" spans="2:19" x14ac:dyDescent="0.75">
      <c r="B87" s="16" t="s">
        <v>394</v>
      </c>
      <c r="C87" s="17" t="s">
        <v>181</v>
      </c>
      <c r="D87" s="17">
        <f t="shared" si="11"/>
        <v>3.7229253290438761E-3</v>
      </c>
      <c r="E87" s="17"/>
      <c r="G87" s="17">
        <f>$G$55</f>
        <v>3.7229253290438761E-3</v>
      </c>
      <c r="H87" s="17">
        <f>$G$55</f>
        <v>3.7229253290438761E-3</v>
      </c>
      <c r="I87" s="53"/>
      <c r="J87" s="17"/>
      <c r="K87" s="17"/>
      <c r="L87" s="17"/>
      <c r="M87" s="17"/>
      <c r="N87" s="17"/>
      <c r="O87" s="17"/>
      <c r="P87" s="17"/>
      <c r="Q87" s="17"/>
      <c r="S87" s="98" t="s">
        <v>254</v>
      </c>
    </row>
    <row r="88" spans="2:19" x14ac:dyDescent="0.75">
      <c r="B88" s="18" t="s">
        <v>128</v>
      </c>
      <c r="C88" s="20" t="s">
        <v>180</v>
      </c>
      <c r="D88" s="19">
        <f t="shared" ca="1" si="11"/>
        <v>7.5823723469048421E-4</v>
      </c>
      <c r="E88" s="20"/>
      <c r="G88" s="19">
        <f>G80</f>
        <v>7.5537136789649573E-4</v>
      </c>
      <c r="H88" s="20">
        <f ca="1">1-EXP(-$H$53)</f>
        <v>7.5823723469048421E-4</v>
      </c>
      <c r="I88" s="53"/>
      <c r="J88" s="20"/>
      <c r="K88" s="20"/>
      <c r="L88" s="20"/>
      <c r="M88" s="20"/>
      <c r="N88" s="20"/>
      <c r="O88" s="20"/>
      <c r="P88" s="20"/>
      <c r="Q88" s="20"/>
      <c r="S88" s="98" t="s">
        <v>254</v>
      </c>
    </row>
    <row r="89" spans="2:19" s="22" customFormat="1" ht="7.5" customHeight="1" x14ac:dyDescent="0.9">
      <c r="B89" s="37"/>
      <c r="C89" s="149"/>
      <c r="D89" s="149"/>
      <c r="E89" s="149"/>
      <c r="F89" s="149"/>
      <c r="G89" s="149"/>
      <c r="H89" s="149"/>
      <c r="I89" s="149"/>
      <c r="J89" s="149"/>
      <c r="K89" s="149"/>
      <c r="L89" s="149"/>
      <c r="M89" s="149"/>
      <c r="N89" s="149"/>
      <c r="O89" s="149"/>
      <c r="P89" s="149"/>
      <c r="Q89" s="149"/>
    </row>
    <row r="90" spans="2:19" s="22" customFormat="1" ht="12.75" customHeight="1" x14ac:dyDescent="0.75">
      <c r="B90" s="27" t="s">
        <v>397</v>
      </c>
      <c r="C90" s="149"/>
      <c r="D90" s="149"/>
      <c r="E90" s="149"/>
      <c r="F90" s="149"/>
      <c r="G90" s="149"/>
      <c r="H90" s="149"/>
      <c r="I90" s="149"/>
      <c r="J90" s="149"/>
      <c r="K90" s="149"/>
      <c r="L90" s="149"/>
      <c r="M90" s="149"/>
      <c r="N90" s="149"/>
      <c r="O90" s="149"/>
      <c r="P90" s="149"/>
      <c r="Q90" s="149"/>
    </row>
    <row r="91" spans="2:19" s="22" customFormat="1" ht="7.5" customHeight="1" x14ac:dyDescent="0.9">
      <c r="B91" s="37"/>
      <c r="C91" s="149"/>
      <c r="D91" s="149"/>
      <c r="E91" s="149"/>
      <c r="F91" s="149"/>
      <c r="G91" s="149"/>
      <c r="H91" s="149"/>
      <c r="I91" s="149"/>
      <c r="J91" s="149"/>
      <c r="K91" s="149"/>
      <c r="L91" s="149"/>
      <c r="M91" s="149"/>
      <c r="N91" s="149"/>
      <c r="O91" s="149"/>
      <c r="P91" s="149"/>
      <c r="Q91" s="149"/>
    </row>
    <row r="92" spans="2:19" x14ac:dyDescent="0.75">
      <c r="B92" s="16" t="s">
        <v>384</v>
      </c>
      <c r="C92" s="17" t="s">
        <v>182</v>
      </c>
      <c r="D92" s="17">
        <f t="shared" ca="1" si="11"/>
        <v>2.0986039231226106E-2</v>
      </c>
      <c r="E92" s="17"/>
      <c r="G92" s="17">
        <f>1-EXP(-$G49)</f>
        <v>4.1213595783323287E-2</v>
      </c>
      <c r="H92" s="17">
        <f ca="1">1-EXP(-$H49)</f>
        <v>2.0986039231226106E-2</v>
      </c>
      <c r="I92" s="53"/>
      <c r="J92" s="17"/>
      <c r="K92" s="17"/>
      <c r="L92" s="17"/>
      <c r="M92" s="17"/>
      <c r="N92" s="17"/>
      <c r="O92" s="17"/>
      <c r="P92" s="17"/>
      <c r="Q92" s="17"/>
      <c r="S92" s="98" t="s">
        <v>254</v>
      </c>
    </row>
    <row r="93" spans="2:19" x14ac:dyDescent="0.75">
      <c r="B93" s="18" t="s">
        <v>399</v>
      </c>
      <c r="C93" s="20" t="s">
        <v>183</v>
      </c>
      <c r="D93" s="19">
        <f t="shared" ca="1" si="11"/>
        <v>2.2760990728389885E-3</v>
      </c>
      <c r="E93" s="20"/>
      <c r="G93" s="19">
        <f>1-EXP(-$G50)</f>
        <v>4.5115314593239253E-3</v>
      </c>
      <c r="H93" s="20">
        <f ca="1">1-EXP(-$H50)</f>
        <v>2.2760990728389885E-3</v>
      </c>
      <c r="I93" s="53"/>
      <c r="J93" s="20"/>
      <c r="K93" s="20"/>
      <c r="L93" s="20"/>
      <c r="M93" s="20"/>
      <c r="N93" s="20"/>
      <c r="O93" s="20"/>
      <c r="P93" s="20"/>
      <c r="Q93" s="20"/>
      <c r="S93" s="98" t="s">
        <v>254</v>
      </c>
    </row>
    <row r="94" spans="2:19" x14ac:dyDescent="0.75">
      <c r="B94" s="16" t="s">
        <v>398</v>
      </c>
      <c r="C94" s="17" t="s">
        <v>184</v>
      </c>
      <c r="D94" s="17">
        <f t="shared" ca="1" si="11"/>
        <v>8.7259113982320891E-3</v>
      </c>
      <c r="E94" s="17"/>
      <c r="G94" s="17">
        <f>1-EXP(-$G51)</f>
        <v>1.7240948504208098E-2</v>
      </c>
      <c r="H94" s="17">
        <f ca="1">1-EXP(-$H51)</f>
        <v>8.7259113982320891E-3</v>
      </c>
      <c r="I94" s="53"/>
      <c r="J94" s="17"/>
      <c r="K94" s="17"/>
      <c r="L94" s="17"/>
      <c r="M94" s="17"/>
      <c r="N94" s="17"/>
      <c r="O94" s="17"/>
      <c r="P94" s="17"/>
      <c r="Q94" s="17"/>
      <c r="S94" s="98" t="s">
        <v>254</v>
      </c>
    </row>
    <row r="95" spans="2:19" x14ac:dyDescent="0.75">
      <c r="B95" s="18" t="s">
        <v>94</v>
      </c>
      <c r="C95" s="20" t="s">
        <v>186</v>
      </c>
      <c r="D95" s="19">
        <f t="shared" ca="1" si="11"/>
        <v>0.96725371306301233</v>
      </c>
      <c r="E95" s="20"/>
      <c r="G95" s="19">
        <f>1-(SUM(G92:G94,G96))</f>
        <v>0.93627855288524819</v>
      </c>
      <c r="H95" s="20">
        <f ca="1">1-(SUM(H92:H94,H96))</f>
        <v>0.96725371306301233</v>
      </c>
      <c r="I95" s="53"/>
      <c r="J95" s="20"/>
      <c r="K95" s="20"/>
      <c r="L95" s="20"/>
      <c r="M95" s="20"/>
      <c r="N95" s="20"/>
      <c r="O95" s="20"/>
      <c r="P95" s="20"/>
      <c r="Q95" s="20"/>
      <c r="S95" s="98" t="s">
        <v>254</v>
      </c>
    </row>
    <row r="96" spans="2:19" x14ac:dyDescent="0.75">
      <c r="B96" s="16" t="s">
        <v>395</v>
      </c>
      <c r="C96" s="17" t="s">
        <v>185</v>
      </c>
      <c r="D96" s="17">
        <f t="shared" ca="1" si="11"/>
        <v>7.5823723469048421E-4</v>
      </c>
      <c r="E96" s="17"/>
      <c r="G96" s="17">
        <f>1-EXP(-G53)</f>
        <v>7.5537136789649573E-4</v>
      </c>
      <c r="H96" s="17">
        <f ca="1">1-EXP(-H53)</f>
        <v>7.5823723469048421E-4</v>
      </c>
      <c r="I96" s="53"/>
      <c r="J96" s="17"/>
      <c r="K96" s="17"/>
      <c r="L96" s="17"/>
      <c r="M96" s="17"/>
      <c r="N96" s="17"/>
      <c r="O96" s="17"/>
      <c r="P96" s="17"/>
      <c r="Q96" s="17"/>
      <c r="S96" s="98" t="s">
        <v>254</v>
      </c>
    </row>
    <row r="97" spans="2:19" x14ac:dyDescent="0.75">
      <c r="B97" s="18" t="s">
        <v>127</v>
      </c>
      <c r="C97" s="20" t="s">
        <v>196</v>
      </c>
      <c r="D97" s="19">
        <f t="shared" ca="1" si="11"/>
        <v>0.99924176276530952</v>
      </c>
      <c r="E97" s="20"/>
      <c r="G97" s="19">
        <f t="shared" ref="G97:H99" si="12">1-G100</f>
        <v>0.99892370039894463</v>
      </c>
      <c r="H97" s="19">
        <f t="shared" ca="1" si="12"/>
        <v>0.99924176276530952</v>
      </c>
      <c r="I97" s="53"/>
      <c r="J97" s="20"/>
      <c r="K97" s="20"/>
      <c r="L97" s="20"/>
      <c r="M97" s="20"/>
      <c r="N97" s="20"/>
      <c r="O97" s="20"/>
      <c r="P97" s="20"/>
      <c r="Q97" s="20"/>
      <c r="S97" s="98" t="s">
        <v>254</v>
      </c>
    </row>
    <row r="98" spans="2:19" x14ac:dyDescent="0.75">
      <c r="B98" s="16" t="s">
        <v>390</v>
      </c>
      <c r="C98" s="17" t="s">
        <v>187</v>
      </c>
      <c r="D98" s="17">
        <f t="shared" si="11"/>
        <v>0.99627707467095616</v>
      </c>
      <c r="E98" s="17"/>
      <c r="G98" s="17">
        <f t="shared" si="12"/>
        <v>0.99627707467095616</v>
      </c>
      <c r="H98" s="17">
        <f t="shared" si="12"/>
        <v>0.99627707467095616</v>
      </c>
      <c r="I98" s="53"/>
      <c r="J98" s="17"/>
      <c r="K98" s="17"/>
      <c r="L98" s="17"/>
      <c r="M98" s="17"/>
      <c r="N98" s="17"/>
      <c r="O98" s="17"/>
      <c r="P98" s="17"/>
      <c r="Q98" s="17"/>
      <c r="S98" s="98" t="s">
        <v>254</v>
      </c>
    </row>
    <row r="99" spans="2:19" x14ac:dyDescent="0.75">
      <c r="B99" s="18" t="s">
        <v>391</v>
      </c>
      <c r="C99" s="20" t="s">
        <v>188</v>
      </c>
      <c r="D99" s="19">
        <f t="shared" si="11"/>
        <v>0.99627707467095616</v>
      </c>
      <c r="E99" s="20"/>
      <c r="G99" s="19">
        <f t="shared" si="12"/>
        <v>0.99627707467095616</v>
      </c>
      <c r="H99" s="19">
        <f t="shared" si="12"/>
        <v>0.99627707467095616</v>
      </c>
      <c r="I99" s="53"/>
      <c r="J99" s="20"/>
      <c r="K99" s="20"/>
      <c r="L99" s="20"/>
      <c r="M99" s="20"/>
      <c r="N99" s="20"/>
      <c r="O99" s="20"/>
      <c r="P99" s="20"/>
      <c r="Q99" s="20"/>
      <c r="S99" s="98" t="s">
        <v>254</v>
      </c>
    </row>
    <row r="100" spans="2:19" x14ac:dyDescent="0.75">
      <c r="B100" s="16" t="s">
        <v>392</v>
      </c>
      <c r="C100" s="17" t="s">
        <v>191</v>
      </c>
      <c r="D100" s="17">
        <f t="shared" ca="1" si="11"/>
        <v>7.5823723469048421E-4</v>
      </c>
      <c r="E100" s="17"/>
      <c r="G100" s="17">
        <f>1-EXP(-G54)</f>
        <v>1.0762996010553749E-3</v>
      </c>
      <c r="H100" s="17">
        <f ca="1">H96</f>
        <v>7.5823723469048421E-4</v>
      </c>
      <c r="I100" s="53"/>
      <c r="J100" s="17"/>
      <c r="K100" s="17"/>
      <c r="L100" s="17"/>
      <c r="M100" s="17"/>
      <c r="N100" s="17"/>
      <c r="O100" s="17"/>
      <c r="P100" s="17"/>
      <c r="Q100" s="17"/>
      <c r="S100" s="98" t="s">
        <v>254</v>
      </c>
    </row>
    <row r="101" spans="2:19" x14ac:dyDescent="0.75">
      <c r="B101" s="18" t="s">
        <v>393</v>
      </c>
      <c r="C101" s="20" t="s">
        <v>189</v>
      </c>
      <c r="D101" s="19">
        <f t="shared" si="11"/>
        <v>3.7229253290438761E-3</v>
      </c>
      <c r="E101" s="20"/>
      <c r="G101" s="19">
        <f>$G$55</f>
        <v>3.7229253290438761E-3</v>
      </c>
      <c r="H101" s="19">
        <f>$G$55</f>
        <v>3.7229253290438761E-3</v>
      </c>
      <c r="I101" s="53"/>
      <c r="J101" s="20"/>
      <c r="K101" s="20"/>
      <c r="L101" s="20"/>
      <c r="M101" s="20"/>
      <c r="N101" s="20"/>
      <c r="O101" s="20"/>
      <c r="P101" s="20"/>
      <c r="Q101" s="20"/>
      <c r="S101" s="98" t="s">
        <v>254</v>
      </c>
    </row>
    <row r="102" spans="2:19" x14ac:dyDescent="0.75">
      <c r="B102" s="16" t="s">
        <v>394</v>
      </c>
      <c r="C102" s="17" t="s">
        <v>190</v>
      </c>
      <c r="D102" s="17">
        <f t="shared" si="11"/>
        <v>3.7229253290438761E-3</v>
      </c>
      <c r="E102" s="17"/>
      <c r="G102" s="17">
        <f>$G$55</f>
        <v>3.7229253290438761E-3</v>
      </c>
      <c r="H102" s="17">
        <f>$G$55</f>
        <v>3.7229253290438761E-3</v>
      </c>
      <c r="I102" s="53"/>
      <c r="J102" s="17"/>
      <c r="K102" s="17"/>
      <c r="L102" s="17"/>
      <c r="M102" s="17"/>
      <c r="N102" s="17"/>
      <c r="O102" s="17"/>
      <c r="P102" s="17"/>
      <c r="Q102" s="17"/>
      <c r="S102" s="98" t="s">
        <v>254</v>
      </c>
    </row>
    <row r="103" spans="2:19" s="22" customFormat="1" x14ac:dyDescent="0.75">
      <c r="B103" s="39"/>
      <c r="C103" s="53"/>
      <c r="D103" s="53"/>
      <c r="E103" s="53"/>
      <c r="F103" s="53"/>
      <c r="G103" s="53"/>
      <c r="H103" s="53"/>
      <c r="I103" s="53"/>
      <c r="J103" s="53"/>
      <c r="K103" s="53"/>
      <c r="L103" s="53"/>
      <c r="M103" s="53"/>
      <c r="N103" s="53"/>
      <c r="O103" s="53"/>
      <c r="P103" s="53"/>
      <c r="Q103" s="53"/>
      <c r="S103" s="58"/>
    </row>
    <row r="104" spans="2:19" ht="18.5" x14ac:dyDescent="0.9">
      <c r="B104" s="5" t="s">
        <v>402</v>
      </c>
      <c r="C104" s="7"/>
      <c r="D104" s="7"/>
      <c r="E104" s="7"/>
      <c r="G104" s="7"/>
      <c r="H104" s="7"/>
      <c r="I104" s="152"/>
      <c r="J104" s="7"/>
      <c r="K104" s="7"/>
      <c r="L104" s="7"/>
      <c r="M104" s="7"/>
      <c r="N104" s="7"/>
      <c r="O104" s="7"/>
      <c r="P104" s="7"/>
      <c r="Q104" s="7"/>
    </row>
    <row r="105" spans="2:19" s="22" customFormat="1" x14ac:dyDescent="0.75">
      <c r="B105" s="39"/>
      <c r="C105" s="53"/>
      <c r="D105" s="53"/>
      <c r="E105" s="53"/>
      <c r="F105" s="53"/>
      <c r="G105" s="53"/>
      <c r="H105" s="53"/>
      <c r="I105" s="53"/>
      <c r="J105" s="53"/>
      <c r="K105" s="53"/>
      <c r="L105" s="53"/>
      <c r="M105" s="53"/>
      <c r="N105" s="53"/>
      <c r="O105" s="53"/>
      <c r="P105" s="53"/>
      <c r="Q105" s="53"/>
      <c r="S105" s="58"/>
    </row>
    <row r="106" spans="2:19" s="22" customFormat="1" x14ac:dyDescent="0.75">
      <c r="B106" s="39"/>
      <c r="C106" s="152" t="s">
        <v>25</v>
      </c>
      <c r="D106" s="22" t="s">
        <v>256</v>
      </c>
      <c r="E106" s="152" t="s">
        <v>28</v>
      </c>
      <c r="F106" s="152"/>
      <c r="G106" s="152"/>
      <c r="H106" s="152"/>
      <c r="I106" s="152"/>
      <c r="J106" s="152"/>
      <c r="K106" s="152"/>
      <c r="L106" s="152"/>
      <c r="M106" s="152"/>
      <c r="N106" s="152"/>
      <c r="O106" s="152"/>
      <c r="P106" s="152"/>
      <c r="Q106" s="152"/>
      <c r="S106" s="58"/>
    </row>
    <row r="107" spans="2:19" s="22" customFormat="1" x14ac:dyDescent="0.75">
      <c r="B107" s="16" t="s">
        <v>47</v>
      </c>
      <c r="C107" s="155">
        <v>20</v>
      </c>
      <c r="D107" s="155">
        <v>24</v>
      </c>
      <c r="E107" s="155">
        <v>16</v>
      </c>
      <c r="F107" s="53"/>
      <c r="G107" s="53"/>
      <c r="H107" s="53"/>
      <c r="I107" s="53"/>
      <c r="J107" s="53"/>
      <c r="K107" s="53"/>
      <c r="L107" s="53"/>
      <c r="M107" s="53"/>
      <c r="N107" s="53"/>
      <c r="O107" s="53"/>
      <c r="P107" s="53"/>
      <c r="Q107" s="53"/>
      <c r="S107" s="58"/>
    </row>
    <row r="108" spans="2:19" s="22" customFormat="1" x14ac:dyDescent="0.75">
      <c r="B108" s="39">
        <f ca="1">Results!$L$10</f>
        <v>228163.5838233851</v>
      </c>
      <c r="C108" s="27">
        <f t="dataTable" ref="C108:E108" dt2D="0" dtr="1" r1="D11" ca="1"/>
        <v>1267053.8793794836</v>
      </c>
      <c r="D108" s="27">
        <v>872440.19435218198</v>
      </c>
      <c r="E108" s="27">
        <v>189347.79471073268</v>
      </c>
      <c r="F108" s="53"/>
      <c r="G108" s="53"/>
      <c r="H108" s="53"/>
      <c r="I108" s="53"/>
      <c r="J108" s="53"/>
      <c r="K108" s="53"/>
      <c r="L108" s="53"/>
      <c r="M108" s="53"/>
      <c r="N108" s="53"/>
      <c r="O108" s="53"/>
      <c r="P108" s="53"/>
      <c r="Q108" s="53"/>
      <c r="S108" s="58"/>
    </row>
    <row r="109" spans="2:19" s="22" customFormat="1" x14ac:dyDescent="0.75">
      <c r="B109" s="39"/>
      <c r="E109" s="53"/>
      <c r="F109" s="53"/>
      <c r="G109" s="53"/>
      <c r="H109" s="53"/>
      <c r="I109" s="53"/>
      <c r="J109" s="53"/>
      <c r="K109" s="53"/>
      <c r="L109" s="53"/>
      <c r="M109" s="53"/>
      <c r="N109" s="53"/>
      <c r="O109" s="53"/>
      <c r="P109" s="53"/>
      <c r="Q109" s="53"/>
      <c r="S109" s="58"/>
    </row>
    <row r="110" spans="2:19" x14ac:dyDescent="0.75">
      <c r="B110" s="16" t="s">
        <v>317</v>
      </c>
      <c r="C110" s="155">
        <v>10</v>
      </c>
      <c r="D110" s="155">
        <v>12</v>
      </c>
      <c r="E110" s="155">
        <v>8</v>
      </c>
    </row>
    <row r="111" spans="2:19" x14ac:dyDescent="0.75">
      <c r="B111" s="39">
        <f ca="1">Results!$L$10</f>
        <v>228163.5838233851</v>
      </c>
      <c r="C111" s="27">
        <f t="dataTable" ref="C111:E111" dt2D="0" dtr="1" r1="D14" ca="1"/>
        <v>351502.54839346756</v>
      </c>
      <c r="D111" s="27">
        <v>468226.24354072695</v>
      </c>
      <c r="E111" s="27">
        <v>231285.69150449146</v>
      </c>
      <c r="I111" s="152"/>
    </row>
    <row r="112" spans="2:19" s="22" customFormat="1" x14ac:dyDescent="0.75">
      <c r="B112" s="39"/>
      <c r="C112" s="39"/>
      <c r="D112" s="39"/>
      <c r="E112" s="39"/>
      <c r="F112" s="152"/>
      <c r="G112" s="152"/>
      <c r="H112" s="152"/>
      <c r="I112" s="152"/>
      <c r="J112" s="152"/>
      <c r="K112" s="152"/>
      <c r="L112" s="152"/>
      <c r="M112" s="152"/>
      <c r="N112" s="152"/>
      <c r="O112" s="152"/>
      <c r="P112" s="152"/>
      <c r="Q112" s="152"/>
    </row>
    <row r="113" spans="2:9" x14ac:dyDescent="0.75">
      <c r="B113" s="16" t="s">
        <v>276</v>
      </c>
      <c r="C113" s="155">
        <v>71.41513869299483</v>
      </c>
      <c r="D113" s="155">
        <v>85.698166431593791</v>
      </c>
      <c r="E113" s="155">
        <v>57.13211095439587</v>
      </c>
    </row>
    <row r="114" spans="2:9" x14ac:dyDescent="0.75">
      <c r="B114" s="39">
        <f ca="1">Results!$L$10</f>
        <v>228163.5838233851</v>
      </c>
      <c r="C114" s="12">
        <f t="dataTable" ref="C114:E114" dt2D="0" dtr="1" r1="D19" ca="1"/>
        <v>468129.66254777496</v>
      </c>
      <c r="D114" s="12">
        <v>383045.58630888787</v>
      </c>
      <c r="E114" s="12">
        <v>410815.73558091739</v>
      </c>
      <c r="I114" s="152"/>
    </row>
    <row r="115" spans="2:9" x14ac:dyDescent="0.75">
      <c r="B115" s="39"/>
      <c r="I115" s="152"/>
    </row>
    <row r="116" spans="2:9" x14ac:dyDescent="0.75">
      <c r="B116" s="16" t="s">
        <v>490</v>
      </c>
      <c r="C116" s="155">
        <v>238.90456041372826</v>
      </c>
      <c r="D116" s="155">
        <v>286.68547249647389</v>
      </c>
      <c r="E116" s="155">
        <v>191.12364833098263</v>
      </c>
    </row>
    <row r="117" spans="2:9" x14ac:dyDescent="0.75">
      <c r="B117" s="39">
        <f ca="1">Results!$L$10</f>
        <v>228163.5838233851</v>
      </c>
      <c r="C117" s="27">
        <f t="dataTable" ref="C117:E117" dt2D="0" dtr="1" r1="D20" ca="1"/>
        <v>481115.46984109946</v>
      </c>
      <c r="D117" s="27">
        <v>311425.2162723181</v>
      </c>
      <c r="E117" s="27">
        <v>426119.36377641052</v>
      </c>
      <c r="I117" s="152"/>
    </row>
    <row r="118" spans="2:9" x14ac:dyDescent="0.75">
      <c r="B118" s="39"/>
      <c r="I118" s="152"/>
    </row>
    <row r="119" spans="2:9" x14ac:dyDescent="0.75">
      <c r="B119" s="16" t="s">
        <v>491</v>
      </c>
      <c r="C119" s="155">
        <v>457.41654913023041</v>
      </c>
      <c r="D119" s="155">
        <v>548.89985895627649</v>
      </c>
      <c r="E119" s="155">
        <v>365.93323930418433</v>
      </c>
    </row>
    <row r="120" spans="2:9" x14ac:dyDescent="0.75">
      <c r="B120" s="39">
        <f ca="1">Results!$L$10</f>
        <v>228163.5838233851</v>
      </c>
      <c r="C120" s="27">
        <f t="dataTable" ref="C120:E120" dt2D="0" dtr="1" r1="D21" ca="1"/>
        <v>650857.62497956725</v>
      </c>
      <c r="D120" s="27">
        <v>450257.74195343227</v>
      </c>
      <c r="E120" s="27">
        <v>500927.22095561953</v>
      </c>
      <c r="I120" s="152"/>
    </row>
    <row r="121" spans="2:9" x14ac:dyDescent="0.75">
      <c r="B121" s="39"/>
      <c r="I121" s="152"/>
    </row>
    <row r="122" spans="2:9" x14ac:dyDescent="0.75">
      <c r="B122" s="16" t="s">
        <v>492</v>
      </c>
      <c r="C122" s="155">
        <v>530.73577809120832</v>
      </c>
      <c r="D122" s="155">
        <v>636.88293370944996</v>
      </c>
      <c r="E122" s="155">
        <v>424.58862247296668</v>
      </c>
    </row>
    <row r="123" spans="2:9" x14ac:dyDescent="0.75">
      <c r="B123" s="39">
        <f ca="1">Results!$L$10</f>
        <v>228163.5838233851</v>
      </c>
      <c r="C123" s="27">
        <f t="dataTable" ref="C123:E123" dt2D="0" dtr="1" r1="D22" ca="1"/>
        <v>238144.46420132485</v>
      </c>
      <c r="D123" s="27">
        <v>973393.7874562107</v>
      </c>
      <c r="E123" s="27">
        <v>220149.08585568747</v>
      </c>
      <c r="I123" s="152"/>
    </row>
    <row r="124" spans="2:9" x14ac:dyDescent="0.75">
      <c r="B124" s="39"/>
      <c r="I124" s="152"/>
    </row>
    <row r="125" spans="2:9" x14ac:dyDescent="0.75">
      <c r="B125" s="16" t="s">
        <v>493</v>
      </c>
      <c r="C125" s="155">
        <v>700.22331922896103</v>
      </c>
      <c r="D125" s="155">
        <v>840.26798307475326</v>
      </c>
      <c r="E125" s="155">
        <v>560.1786553831688</v>
      </c>
    </row>
    <row r="126" spans="2:9" x14ac:dyDescent="0.75">
      <c r="B126" s="39">
        <f ca="1">Results!$L$10</f>
        <v>228163.5838233851</v>
      </c>
      <c r="C126" s="2">
        <f t="dataTable" ref="C126:E126" dt2D="0" dtr="1" r1="D23" ca="1"/>
        <v>671459.97463022079</v>
      </c>
      <c r="D126" s="2">
        <v>300003.55889482639</v>
      </c>
      <c r="E126" s="2">
        <v>231443.9335625268</v>
      </c>
      <c r="I126" s="152"/>
    </row>
    <row r="127" spans="2:9" x14ac:dyDescent="0.75">
      <c r="B127" s="39"/>
      <c r="I127" s="152"/>
    </row>
    <row r="128" spans="2:9" x14ac:dyDescent="0.75">
      <c r="B128" s="16" t="s">
        <v>282</v>
      </c>
      <c r="C128" s="155">
        <v>457.41654913023041</v>
      </c>
      <c r="D128" s="155">
        <v>548.89985895627649</v>
      </c>
      <c r="E128" s="155">
        <v>365.93323930418433</v>
      </c>
    </row>
    <row r="129" spans="2:17" x14ac:dyDescent="0.75">
      <c r="B129" s="39">
        <f ca="1">Results!$L$10</f>
        <v>228163.5838233851</v>
      </c>
      <c r="C129" s="2">
        <f t="dataTable" ref="C129:E129" dt2D="0" dtr="1" r1="D24" ca="1"/>
        <v>873621.18292092357</v>
      </c>
      <c r="D129" s="2">
        <v>2286010.2408669139</v>
      </c>
      <c r="E129" s="2">
        <v>174258.53802420702</v>
      </c>
      <c r="I129" s="152"/>
    </row>
    <row r="130" spans="2:17" x14ac:dyDescent="0.75">
      <c r="B130" s="39"/>
      <c r="I130" s="152"/>
    </row>
    <row r="131" spans="2:17" x14ac:dyDescent="0.75">
      <c r="B131" s="16" t="s">
        <v>281</v>
      </c>
      <c r="C131" s="155">
        <v>700.22331922896103</v>
      </c>
      <c r="D131" s="155">
        <v>840.26798307475326</v>
      </c>
      <c r="E131" s="155">
        <v>560.1786553831688</v>
      </c>
    </row>
    <row r="132" spans="2:17" x14ac:dyDescent="0.75">
      <c r="B132" s="39">
        <f ca="1">Results!$L$10</f>
        <v>228163.5838233851</v>
      </c>
      <c r="C132" s="2">
        <f t="dataTable" ref="C132:E132" dt2D="0" dtr="1" r1="D25" ca="1"/>
        <v>413811.49745461211</v>
      </c>
      <c r="D132" s="2">
        <v>445435.86413065047</v>
      </c>
      <c r="E132" s="2">
        <v>2322560.6941305553</v>
      </c>
      <c r="I132" s="152"/>
    </row>
    <row r="133" spans="2:17" x14ac:dyDescent="0.75">
      <c r="B133" s="39"/>
      <c r="I133" s="152"/>
    </row>
    <row r="134" spans="2:17" x14ac:dyDescent="0.75">
      <c r="B134" s="16" t="s">
        <v>283</v>
      </c>
      <c r="C134" s="155">
        <v>40416.09073812882</v>
      </c>
      <c r="D134" s="155">
        <v>48499.308885754581</v>
      </c>
      <c r="E134" s="155">
        <v>32332.872590503059</v>
      </c>
    </row>
    <row r="135" spans="2:17" x14ac:dyDescent="0.75">
      <c r="B135" s="39">
        <f ca="1">Results!$L$10</f>
        <v>228163.5838233851</v>
      </c>
      <c r="C135" s="2">
        <f t="dataTable" ref="C135:E135" dt2D="0" dtr="1" r1="D26" ca="1"/>
        <v>304948.17720567918</v>
      </c>
      <c r="D135" s="2">
        <v>405253.80959946749</v>
      </c>
      <c r="E135" s="2">
        <v>353487.59193178226</v>
      </c>
    </row>
    <row r="137" spans="2:17" x14ac:dyDescent="0.75">
      <c r="B137" s="16" t="s">
        <v>162</v>
      </c>
      <c r="C137" s="155">
        <v>0.19700000000000001</v>
      </c>
      <c r="D137" s="155">
        <f>C137*1.2</f>
        <v>0.2364</v>
      </c>
      <c r="E137" s="155">
        <f>C137*0.8</f>
        <v>0.15760000000000002</v>
      </c>
      <c r="I137" s="152"/>
    </row>
    <row r="138" spans="2:17" x14ac:dyDescent="0.75">
      <c r="B138" s="39">
        <f ca="1">Results!$L$10</f>
        <v>228163.5838233851</v>
      </c>
      <c r="C138" s="2">
        <f t="dataTable" ref="C138:E138" dt2D="0" dtr="1" r1="D29" ca="1"/>
        <v>687645.19353188097</v>
      </c>
      <c r="D138" s="2">
        <v>332427.72366796708</v>
      </c>
      <c r="E138" s="2">
        <v>311232.96845977643</v>
      </c>
      <c r="I138" s="152"/>
    </row>
    <row r="139" spans="2:17" s="22" customFormat="1" x14ac:dyDescent="0.75">
      <c r="B139" s="39"/>
      <c r="C139" s="152"/>
      <c r="D139" s="152"/>
      <c r="E139" s="152"/>
      <c r="F139" s="152"/>
      <c r="G139" s="152"/>
      <c r="H139" s="152"/>
      <c r="I139" s="152"/>
      <c r="J139" s="152"/>
      <c r="K139" s="152"/>
      <c r="L139" s="152"/>
      <c r="M139" s="152"/>
      <c r="N139" s="152"/>
      <c r="O139" s="152"/>
      <c r="P139" s="152"/>
      <c r="Q139" s="152"/>
    </row>
    <row r="140" spans="2:17" x14ac:dyDescent="0.75">
      <c r="B140" s="16" t="s">
        <v>163</v>
      </c>
      <c r="C140" s="155">
        <v>0.54500000000000004</v>
      </c>
      <c r="D140" s="155">
        <f>C140*1.2</f>
        <v>0.65400000000000003</v>
      </c>
      <c r="E140" s="155">
        <f>C140*0.8</f>
        <v>0.43600000000000005</v>
      </c>
      <c r="I140" s="152"/>
    </row>
    <row r="141" spans="2:17" x14ac:dyDescent="0.75">
      <c r="B141" s="39">
        <f ca="1">Results!$L$10</f>
        <v>228163.5838233851</v>
      </c>
      <c r="C141" s="19">
        <f t="dataTable" ref="C141:E141" dt2D="0" dtr="1" r1="D30" ca="1"/>
        <v>273214.93146446801</v>
      </c>
      <c r="D141" s="19">
        <v>3555054.8373064226</v>
      </c>
      <c r="E141" s="19">
        <v>549891.05812925135</v>
      </c>
      <c r="I141" s="152"/>
    </row>
    <row r="142" spans="2:17" s="22" customFormat="1" x14ac:dyDescent="0.75">
      <c r="B142" s="39"/>
      <c r="C142" s="152"/>
      <c r="D142" s="55"/>
      <c r="E142" s="55"/>
      <c r="F142" s="152"/>
      <c r="G142" s="152"/>
      <c r="H142" s="152"/>
      <c r="I142" s="152"/>
      <c r="J142" s="152"/>
      <c r="K142" s="152"/>
      <c r="L142" s="152"/>
      <c r="M142" s="152"/>
      <c r="N142" s="152"/>
      <c r="O142" s="152"/>
      <c r="P142" s="152"/>
      <c r="Q142" s="152"/>
    </row>
    <row r="143" spans="2:17" x14ac:dyDescent="0.75">
      <c r="B143" s="16" t="s">
        <v>160</v>
      </c>
      <c r="C143" s="155">
        <v>1.9E-2</v>
      </c>
      <c r="D143" s="155">
        <f>C143*1.2</f>
        <v>2.2799999999999997E-2</v>
      </c>
      <c r="E143" s="155">
        <f>C143*0.8</f>
        <v>1.52E-2</v>
      </c>
      <c r="I143" s="152"/>
    </row>
    <row r="144" spans="2:17" x14ac:dyDescent="0.75">
      <c r="B144" s="39">
        <f ca="1">Results!$L$10</f>
        <v>228163.5838233851</v>
      </c>
      <c r="C144" s="27">
        <f t="dataTable" ref="C144:E144" dt2D="0" dtr="1" r1="D32" ca="1"/>
        <v>250305.80260948531</v>
      </c>
      <c r="D144" s="27">
        <v>264538.86988094758</v>
      </c>
      <c r="E144" s="27">
        <v>316167.73172786779</v>
      </c>
      <c r="I144" s="152"/>
    </row>
    <row r="145" spans="2:17" x14ac:dyDescent="0.75">
      <c r="B145" s="39"/>
      <c r="C145" s="22"/>
      <c r="D145" s="22"/>
      <c r="E145" s="152"/>
      <c r="I145" s="152"/>
    </row>
    <row r="146" spans="2:17" x14ac:dyDescent="0.75">
      <c r="B146" s="16" t="s">
        <v>159</v>
      </c>
      <c r="C146" s="155">
        <v>3.2500000000000001E-2</v>
      </c>
      <c r="D146" s="155">
        <f>C146*1.2</f>
        <v>3.9E-2</v>
      </c>
      <c r="E146" s="155">
        <f>C146*0.8</f>
        <v>2.6000000000000002E-2</v>
      </c>
    </row>
    <row r="147" spans="2:17" x14ac:dyDescent="0.75">
      <c r="B147" s="39">
        <f ca="1">Results!$L$10</f>
        <v>228163.5838233851</v>
      </c>
      <c r="C147" s="27">
        <f t="dataTable" ref="C147:E147" dt2D="0" dtr="1" r1="D33" ca="1"/>
        <v>667843.51988014195</v>
      </c>
      <c r="D147" s="27">
        <v>685332.98204686679</v>
      </c>
      <c r="E147" s="27">
        <v>18870370.270547058</v>
      </c>
      <c r="I147" s="152"/>
    </row>
    <row r="148" spans="2:17" s="22" customFormat="1" x14ac:dyDescent="0.75">
      <c r="B148" s="39"/>
      <c r="C148" s="39"/>
      <c r="D148" s="39"/>
      <c r="E148" s="39"/>
      <c r="F148" s="152"/>
      <c r="G148" s="152"/>
      <c r="H148" s="152"/>
      <c r="I148" s="152"/>
      <c r="J148" s="152"/>
      <c r="K148" s="152"/>
      <c r="L148" s="152"/>
      <c r="M148" s="152"/>
      <c r="N148" s="152"/>
      <c r="O148" s="152"/>
      <c r="P148" s="152"/>
      <c r="Q148" s="152"/>
    </row>
    <row r="149" spans="2:17" x14ac:dyDescent="0.75">
      <c r="B149" s="16" t="s">
        <v>161</v>
      </c>
      <c r="C149" s="155">
        <f>4/365</f>
        <v>1.0958904109589041E-2</v>
      </c>
      <c r="D149" s="155">
        <f>C149*1.2</f>
        <v>1.3150684931506848E-2</v>
      </c>
      <c r="E149" s="155">
        <f>C149*0.8</f>
        <v>8.767123287671234E-3</v>
      </c>
    </row>
    <row r="150" spans="2:17" x14ac:dyDescent="0.75">
      <c r="B150" s="39">
        <f ca="1">Results!$L$10</f>
        <v>228163.5838233851</v>
      </c>
      <c r="C150" s="12">
        <f t="dataTable" ref="C150:E150" dt2D="0" dtr="1" r1="D34" ca="1"/>
        <v>437512.47670337453</v>
      </c>
      <c r="D150" s="12">
        <v>246841.6385890441</v>
      </c>
      <c r="E150" s="12">
        <v>290307.22909758188</v>
      </c>
      <c r="I150" s="152"/>
    </row>
    <row r="151" spans="2:17" x14ac:dyDescent="0.75">
      <c r="B151" s="39"/>
    </row>
    <row r="152" spans="2:17" x14ac:dyDescent="0.75">
      <c r="B152" s="16" t="s">
        <v>403</v>
      </c>
      <c r="C152" s="155">
        <v>0.77</v>
      </c>
      <c r="D152" s="155">
        <f>C152*1.2</f>
        <v>0.92399999999999993</v>
      </c>
      <c r="E152" s="155">
        <f>C152*0.8</f>
        <v>0.6160000000000001</v>
      </c>
    </row>
    <row r="153" spans="2:17" x14ac:dyDescent="0.75">
      <c r="B153" s="39">
        <f ca="1">Results!$L$10</f>
        <v>228163.5838233851</v>
      </c>
      <c r="C153" s="27">
        <f t="dataTable" ref="C153:E153" dt2D="0" dtr="1" r1="D38" ca="1"/>
        <v>810261.73494484893</v>
      </c>
      <c r="D153" s="27">
        <v>314790.16864988417</v>
      </c>
      <c r="E153" s="27">
        <v>302126.25651729543</v>
      </c>
    </row>
    <row r="154" spans="2:17" x14ac:dyDescent="0.75">
      <c r="B154" s="39"/>
    </row>
    <row r="155" spans="2:17" x14ac:dyDescent="0.75">
      <c r="B155" s="16" t="s">
        <v>130</v>
      </c>
      <c r="C155" s="155">
        <f>'Intermediate calculations'!$L$53</f>
        <v>3.1619999999999999E-4</v>
      </c>
      <c r="D155" s="155">
        <f>C155*1.2</f>
        <v>3.7943999999999999E-4</v>
      </c>
      <c r="E155" s="155">
        <f>C155*0.8</f>
        <v>2.5295999999999999E-4</v>
      </c>
    </row>
    <row r="156" spans="2:17" x14ac:dyDescent="0.75">
      <c r="B156" s="39">
        <f ca="1">Results!$L$10</f>
        <v>228163.5838233851</v>
      </c>
      <c r="C156" s="27">
        <f t="dataTable" ref="C156:E156" dt2D="0" dtr="1" r1="D42" ca="1"/>
        <v>459321.13906565955</v>
      </c>
      <c r="D156" s="27">
        <v>-3355206.5897496068</v>
      </c>
      <c r="E156" s="27">
        <v>177521.93589199494</v>
      </c>
      <c r="I156" s="152"/>
    </row>
    <row r="157" spans="2:17" x14ac:dyDescent="0.75">
      <c r="B157" s="39"/>
      <c r="I157" s="152"/>
    </row>
    <row r="158" spans="2:17" x14ac:dyDescent="0.75">
      <c r="B158" s="16" t="s">
        <v>131</v>
      </c>
      <c r="C158" s="155">
        <f>'Intermediate calculations'!$L$55</f>
        <v>1.4433229813664596E-4</v>
      </c>
      <c r="D158" s="155">
        <f>D155*(C158/C155)</f>
        <v>1.7319875776397513E-4</v>
      </c>
      <c r="E158" s="155">
        <f>E155*(D158/D155)</f>
        <v>1.1546583850931676E-4</v>
      </c>
    </row>
    <row r="159" spans="2:17" x14ac:dyDescent="0.75">
      <c r="B159" s="39">
        <f ca="1">Results!$L$10</f>
        <v>228163.5838233851</v>
      </c>
      <c r="C159" s="27">
        <f t="dataTable" ref="C159:E159" dt2D="0" dtr="1" r1="D43" ca="1"/>
        <v>2414027.3674363717</v>
      </c>
      <c r="D159" s="27">
        <v>119758.16329189396</v>
      </c>
      <c r="E159" s="27">
        <v>992232.66715444718</v>
      </c>
      <c r="I159" s="152"/>
    </row>
    <row r="160" spans="2:17" x14ac:dyDescent="0.75">
      <c r="B160" s="39"/>
      <c r="I160" s="152"/>
    </row>
    <row r="161" spans="2:9" x14ac:dyDescent="0.75">
      <c r="B161" s="16" t="s">
        <v>132</v>
      </c>
      <c r="C161" s="155">
        <f>'Intermediate calculations'!$L$56</f>
        <v>1.5506775832862788E-5</v>
      </c>
      <c r="D161" s="155">
        <f>D158*(C161/C158)</f>
        <v>1.8608130999435345E-5</v>
      </c>
      <c r="E161" s="155">
        <f>E158*(D161/D158)</f>
        <v>1.2405420666290231E-5</v>
      </c>
    </row>
    <row r="162" spans="2:9" x14ac:dyDescent="0.75">
      <c r="B162" s="39">
        <f ca="1">Results!$L$10</f>
        <v>228163.5838233851</v>
      </c>
      <c r="C162" s="2">
        <f t="dataTable" ref="C162:E162" dt2D="0" dtr="1" r1="D44" ca="1"/>
        <v>394771.80808508844</v>
      </c>
      <c r="D162" s="2">
        <v>2744991.6813958068</v>
      </c>
      <c r="E162" s="2">
        <v>1086789.600463405</v>
      </c>
      <c r="I162" s="152"/>
    </row>
    <row r="163" spans="2:9" x14ac:dyDescent="0.75">
      <c r="B163" s="39"/>
      <c r="I163" s="152"/>
    </row>
    <row r="164" spans="2:9" x14ac:dyDescent="0.75">
      <c r="B164" s="16" t="s">
        <v>133</v>
      </c>
      <c r="C164" s="155">
        <f>'Intermediate calculations'!$L$57</f>
        <v>5.9641445511010719E-5</v>
      </c>
      <c r="D164" s="155">
        <f>D161*(C164/C161)</f>
        <v>7.1569734613212863E-5</v>
      </c>
      <c r="E164" s="155">
        <f>E161*(D164/D161)</f>
        <v>4.7713156408808582E-5</v>
      </c>
    </row>
    <row r="165" spans="2:9" x14ac:dyDescent="0.75">
      <c r="B165" s="39">
        <f ca="1">Results!$L$10</f>
        <v>228163.5838233851</v>
      </c>
      <c r="C165" s="2">
        <f t="dataTable" ref="C165:E165" dt2D="0" dtr="1" r1="D45" ca="1"/>
        <v>601504.3411686779</v>
      </c>
      <c r="D165" s="2">
        <v>1311464.271441442</v>
      </c>
      <c r="E165" s="2">
        <v>355960.71296585433</v>
      </c>
      <c r="I165" s="152"/>
    </row>
    <row r="166" spans="2:9" x14ac:dyDescent="0.75">
      <c r="B166" s="39"/>
      <c r="I166" s="152"/>
    </row>
    <row r="167" spans="2:9" x14ac:dyDescent="0.75">
      <c r="B167" s="16" t="s">
        <v>134</v>
      </c>
      <c r="C167" s="155">
        <f>'Intermediate calculations'!$L$59</f>
        <v>5.1547249334516418E-3</v>
      </c>
      <c r="D167" s="155">
        <f>D158*D188</f>
        <v>7.4228039041703622E-3</v>
      </c>
      <c r="E167" s="155">
        <f>E158*E188</f>
        <v>3.2990239574090504E-3</v>
      </c>
    </row>
    <row r="168" spans="2:9" x14ac:dyDescent="0.75">
      <c r="B168" s="39">
        <f ca="1">Results!$L$10</f>
        <v>228163.5838233851</v>
      </c>
      <c r="C168" s="2">
        <f t="dataTable" ref="C168:E168" dt2D="0" dtr="1" r1="D46" ca="1"/>
        <v>642717.91549226048</v>
      </c>
      <c r="D168" s="2">
        <v>1467498.8301273026</v>
      </c>
      <c r="E168" s="2">
        <v>3069102.1205229545</v>
      </c>
    </row>
    <row r="169" spans="2:9" x14ac:dyDescent="0.75">
      <c r="B169" s="39"/>
      <c r="I169" s="152"/>
    </row>
    <row r="170" spans="2:9" x14ac:dyDescent="0.75">
      <c r="B170" s="16" t="s">
        <v>129</v>
      </c>
      <c r="C170" s="155">
        <v>6.4000000000000001E-2</v>
      </c>
      <c r="D170" s="155">
        <v>5.3999999999999999E-2</v>
      </c>
      <c r="E170" s="155">
        <v>7.5999999999999998E-2</v>
      </c>
    </row>
    <row r="171" spans="2:9" x14ac:dyDescent="0.75">
      <c r="B171" s="39">
        <f ca="1">Results!$L$10</f>
        <v>228163.5838233851</v>
      </c>
      <c r="C171" s="27">
        <f t="dataTable" ref="C171:E171" dt2D="0" dtr="1" r1="D48" ca="1"/>
        <v>618044.8884380589</v>
      </c>
      <c r="D171" s="27">
        <v>328392.48385698453</v>
      </c>
      <c r="E171" s="27">
        <v>1445151.8438319033</v>
      </c>
      <c r="I171" s="152"/>
    </row>
    <row r="172" spans="2:9" x14ac:dyDescent="0.75">
      <c r="B172" s="39"/>
      <c r="C172" s="22"/>
      <c r="D172" s="22"/>
      <c r="E172" s="152"/>
      <c r="I172" s="152"/>
    </row>
    <row r="173" spans="2:9" x14ac:dyDescent="0.75">
      <c r="B173" s="16" t="s">
        <v>135</v>
      </c>
      <c r="C173" s="155">
        <f>'Intermediate calculations'!$H$156</f>
        <v>4.2086956521739133E-2</v>
      </c>
      <c r="D173" s="155">
        <f>D170*(C173/C170)</f>
        <v>3.5510869565217394E-2</v>
      </c>
      <c r="E173" s="155">
        <f>E170*(D173/D170)</f>
        <v>4.9978260869565222E-2</v>
      </c>
    </row>
    <row r="174" spans="2:9" x14ac:dyDescent="0.75">
      <c r="B174" s="39">
        <f ca="1">Results!$L$10</f>
        <v>228163.5838233851</v>
      </c>
      <c r="C174" s="27">
        <f t="dataTable" ref="C174:E174" dt2D="0" dtr="1" r1="D43" ca="1"/>
        <v>371167.5570573571</v>
      </c>
      <c r="D174" s="27">
        <v>610365.25545211113</v>
      </c>
      <c r="E174" s="27">
        <v>283794.6378428773</v>
      </c>
      <c r="I174" s="152"/>
    </row>
    <row r="175" spans="2:9" x14ac:dyDescent="0.75">
      <c r="B175" s="39"/>
      <c r="C175" s="39"/>
      <c r="D175" s="39"/>
      <c r="E175" s="39"/>
      <c r="I175" s="152"/>
    </row>
    <row r="176" spans="2:9" x14ac:dyDescent="0.75">
      <c r="B176" s="16" t="s">
        <v>136</v>
      </c>
      <c r="C176" s="155">
        <f>'Intermediate calculations'!$H$157</f>
        <v>4.5217391304347822E-3</v>
      </c>
      <c r="D176" s="155">
        <f>D170*(C176/C170)</f>
        <v>3.8152173913043475E-3</v>
      </c>
      <c r="E176" s="155">
        <f>E170*(D176/D170)</f>
        <v>5.3695652173913035E-3</v>
      </c>
    </row>
    <row r="177" spans="2:9" x14ac:dyDescent="0.75">
      <c r="B177" s="39">
        <f ca="1">Results!$L$10</f>
        <v>228163.5838233851</v>
      </c>
      <c r="C177" s="12">
        <f t="dataTable" ref="C177:E177" dt2D="0" dtr="1" r1="D50" ca="1"/>
        <v>1165690.3055659069</v>
      </c>
      <c r="D177" s="12">
        <v>498543.95016462757</v>
      </c>
      <c r="E177" s="12">
        <v>309071.04044292419</v>
      </c>
      <c r="I177" s="152"/>
    </row>
    <row r="178" spans="2:9" x14ac:dyDescent="0.75">
      <c r="B178" s="39"/>
      <c r="I178" s="152"/>
    </row>
    <row r="179" spans="2:9" x14ac:dyDescent="0.75">
      <c r="B179" s="16" t="s">
        <v>137</v>
      </c>
      <c r="C179" s="155">
        <f>'Intermediate calculations'!$H$158</f>
        <v>1.7391304347826087E-2</v>
      </c>
      <c r="D179" s="155">
        <f>D170*(C179/C170)</f>
        <v>1.4673913043478259E-2</v>
      </c>
      <c r="E179" s="155">
        <f>E170*(D179/D170)</f>
        <v>2.0652173913043477E-2</v>
      </c>
    </row>
    <row r="180" spans="2:9" x14ac:dyDescent="0.75">
      <c r="B180" s="39">
        <f ca="1">Results!$L$10</f>
        <v>228163.5838233851</v>
      </c>
      <c r="C180" s="27">
        <f t="dataTable" ref="C180:E180" dt2D="0" dtr="1" r1="D51" ca="1"/>
        <v>655584.54842636804</v>
      </c>
      <c r="D180" s="27">
        <v>752240.20793090283</v>
      </c>
      <c r="E180" s="27">
        <v>242865.80350436619</v>
      </c>
      <c r="I180" s="152"/>
    </row>
    <row r="181" spans="2:9" x14ac:dyDescent="0.75">
      <c r="B181" s="39"/>
    </row>
    <row r="182" spans="2:9" x14ac:dyDescent="0.75">
      <c r="B182" s="16" t="s">
        <v>158</v>
      </c>
      <c r="C182" s="155">
        <f>'Intermediate calculations'!$H$66</f>
        <v>1.0768792274093856E-3</v>
      </c>
      <c r="D182" s="155">
        <f>C182*1.2</f>
        <v>1.2922550728912627E-3</v>
      </c>
      <c r="E182" s="155">
        <f>C182*0.8</f>
        <v>8.6150338192750851E-4</v>
      </c>
    </row>
    <row r="183" spans="2:9" x14ac:dyDescent="0.75">
      <c r="B183" s="39">
        <f ca="1">Results!$L$10</f>
        <v>228163.5838233851</v>
      </c>
      <c r="C183" s="27">
        <f t="dataTable" ref="C183:E183" dt2D="0" dtr="1" r1="D54" ca="1"/>
        <v>625541.43828659062</v>
      </c>
      <c r="D183" s="27">
        <v>793724.4900840061</v>
      </c>
      <c r="E183" s="27">
        <v>2222659.1087430329</v>
      </c>
      <c r="I183" s="152"/>
    </row>
    <row r="184" spans="2:9" x14ac:dyDescent="0.75">
      <c r="B184" s="39"/>
      <c r="I184" s="152"/>
    </row>
    <row r="185" spans="2:9" x14ac:dyDescent="0.75">
      <c r="B185" s="16" t="s">
        <v>157</v>
      </c>
      <c r="C185" s="155">
        <f>'Intermediate calculations'!$H$67</f>
        <v>3.7229253290438761E-3</v>
      </c>
      <c r="D185" s="155">
        <f>C185*1.2</f>
        <v>4.4675103948526515E-3</v>
      </c>
      <c r="E185" s="155">
        <f>C185*0.8</f>
        <v>2.9783402632351011E-3</v>
      </c>
    </row>
    <row r="186" spans="2:9" x14ac:dyDescent="0.75">
      <c r="B186" s="39">
        <f ca="1">Results!$L$10</f>
        <v>228163.5838233851</v>
      </c>
      <c r="C186" s="27">
        <f t="dataTable" ref="C186:E186" dt2D="0" dtr="1" r1="D55" ca="1"/>
        <v>353222.29034853802</v>
      </c>
      <c r="D186" s="27">
        <v>191301.02601587193</v>
      </c>
      <c r="E186" s="27">
        <v>458914.76962533401</v>
      </c>
      <c r="I186" s="152"/>
    </row>
    <row r="187" spans="2:9" x14ac:dyDescent="0.75">
      <c r="B187" s="39"/>
      <c r="I187" s="152"/>
    </row>
    <row r="188" spans="2:9" x14ac:dyDescent="0.75">
      <c r="B188" s="16" t="s">
        <v>122</v>
      </c>
      <c r="C188" s="155">
        <f>100/2.8</f>
        <v>35.714285714285715</v>
      </c>
      <c r="D188" s="155">
        <f>C188*1.2</f>
        <v>42.857142857142854</v>
      </c>
      <c r="E188" s="155">
        <f>C188*0.8</f>
        <v>28.571428571428573</v>
      </c>
    </row>
    <row r="189" spans="2:9" x14ac:dyDescent="0.75">
      <c r="B189" s="39">
        <f ca="1">Results!$L$10</f>
        <v>228163.5838233851</v>
      </c>
      <c r="C189" s="2">
        <f t="dataTable" ref="C189:E189" dt2D="0" dtr="1" r1="D56" ca="1"/>
        <v>432780.88773877232</v>
      </c>
      <c r="D189" s="2">
        <v>921050.11546005623</v>
      </c>
      <c r="E189" s="2">
        <v>583313.81127580605</v>
      </c>
    </row>
    <row r="190" spans="2:9" x14ac:dyDescent="0.75">
      <c r="B190" s="39"/>
    </row>
    <row r="191" spans="2:9" x14ac:dyDescent="0.75">
      <c r="B191" s="16" t="s">
        <v>79</v>
      </c>
      <c r="C191" s="155">
        <v>0.82</v>
      </c>
      <c r="D191" s="155">
        <v>0.98399999999999999</v>
      </c>
      <c r="E191" s="155">
        <v>0.65600000000000003</v>
      </c>
    </row>
    <row r="192" spans="2:9" x14ac:dyDescent="0.75">
      <c r="B192" s="39">
        <f ca="1">Results!$L$10</f>
        <v>228163.5838233851</v>
      </c>
      <c r="C192" s="27">
        <f t="dataTable" ref="C192:E192" dt2D="0" dtr="1" r1="D59" ca="1"/>
        <v>175983.85599062822</v>
      </c>
      <c r="D192" s="27">
        <v>585390.24173535896</v>
      </c>
      <c r="E192" s="27">
        <v>337382.73628219921</v>
      </c>
      <c r="I192" s="152"/>
    </row>
    <row r="193" spans="2:9" x14ac:dyDescent="0.75">
      <c r="B193" s="39"/>
      <c r="C193" s="39"/>
      <c r="D193" s="39"/>
      <c r="E193" s="39"/>
      <c r="I193" s="164"/>
    </row>
    <row r="194" spans="2:9" x14ac:dyDescent="0.75">
      <c r="B194" s="16" t="s">
        <v>531</v>
      </c>
      <c r="C194" s="155">
        <v>0.65</v>
      </c>
      <c r="D194" s="155">
        <v>0.85</v>
      </c>
      <c r="E194" s="155">
        <v>0.25</v>
      </c>
    </row>
    <row r="195" spans="2:9" x14ac:dyDescent="0.75">
      <c r="B195" s="39">
        <f ca="1">Results!$L$10</f>
        <v>228163.5838233851</v>
      </c>
      <c r="C195" s="27">
        <f t="dataTable" ref="C195:E195" dt2D="0" dtr="1" r1="D60" ca="1"/>
        <v>365331.78469573188</v>
      </c>
      <c r="D195" s="27">
        <v>380931.73030097177</v>
      </c>
      <c r="E195" s="27">
        <v>889384.46156354889</v>
      </c>
      <c r="I195" s="152"/>
    </row>
    <row r="196" spans="2:9" x14ac:dyDescent="0.75">
      <c r="B196" s="39"/>
      <c r="C196" s="39"/>
      <c r="D196" s="39"/>
      <c r="E196" s="39"/>
      <c r="I196" s="152"/>
    </row>
    <row r="197" spans="2:9" x14ac:dyDescent="0.75">
      <c r="B197" s="16" t="s">
        <v>532</v>
      </c>
      <c r="C197" s="155">
        <v>-1.4</v>
      </c>
      <c r="D197" s="155">
        <v>-0.4</v>
      </c>
      <c r="E197" s="155">
        <v>-3</v>
      </c>
      <c r="I197" s="164"/>
    </row>
    <row r="198" spans="2:9" x14ac:dyDescent="0.75">
      <c r="B198" s="39">
        <f ca="1">Results!$L$10</f>
        <v>228163.5838233851</v>
      </c>
      <c r="C198" s="27">
        <f t="dataTable" ref="C198:E198" dt2D="0" dtr="1" r1="D61" ca="1"/>
        <v>220242.80890991419</v>
      </c>
      <c r="D198" s="27">
        <v>155126.89031642771</v>
      </c>
      <c r="E198" s="27">
        <v>1415992.4453487727</v>
      </c>
      <c r="F198" s="27"/>
      <c r="I198" s="164"/>
    </row>
    <row r="200" spans="2:9" x14ac:dyDescent="0.75">
      <c r="B200" s="16" t="s">
        <v>537</v>
      </c>
      <c r="C200" s="155">
        <v>4.5</v>
      </c>
      <c r="D200" s="155">
        <v>9.6</v>
      </c>
      <c r="E200" s="155">
        <v>1</v>
      </c>
      <c r="I200" s="164"/>
    </row>
    <row r="201" spans="2:9" x14ac:dyDescent="0.75">
      <c r="B201" s="39">
        <f ca="1">Results!$L$10</f>
        <v>228163.5838233851</v>
      </c>
      <c r="C201" s="27" t="e">
        <f t="dataTable" ref="C201:E201" dt2D="0" dtr="1" del1="1" r1="D62"/>
        <v>#REF!</v>
      </c>
      <c r="D201" s="27" t="e">
        <v>#REF!</v>
      </c>
      <c r="E201" s="27" t="e">
        <v>#REF!</v>
      </c>
      <c r="F201" s="27"/>
      <c r="I201" s="164"/>
    </row>
    <row r="202" spans="2:9" x14ac:dyDescent="0.75">
      <c r="I202" s="164"/>
    </row>
    <row r="203" spans="2:9" x14ac:dyDescent="0.75">
      <c r="B203" s="16" t="s">
        <v>245</v>
      </c>
      <c r="C203" s="155">
        <v>0.95199999999999996</v>
      </c>
      <c r="D203" s="155">
        <v>0.96199999999999997</v>
      </c>
      <c r="E203" s="155">
        <v>0.94199999999999995</v>
      </c>
    </row>
    <row r="204" spans="2:9" x14ac:dyDescent="0.75">
      <c r="B204" s="39">
        <f ca="1">Results!$L$10</f>
        <v>228163.5838233851</v>
      </c>
      <c r="C204" s="12">
        <f t="dataTable" ref="C204:E204" dt2D="0" dtr="1" r1="D63" ca="1"/>
        <v>676135.59277967608</v>
      </c>
      <c r="D204" s="12">
        <v>772466.70061650535</v>
      </c>
      <c r="E204" s="12">
        <v>358852.68425088795</v>
      </c>
      <c r="I204" s="152"/>
    </row>
    <row r="205" spans="2:9" x14ac:dyDescent="0.75">
      <c r="B205" s="39"/>
      <c r="I205" s="152"/>
    </row>
    <row r="206" spans="2:9" x14ac:dyDescent="0.75">
      <c r="B206" s="16" t="s">
        <v>88</v>
      </c>
      <c r="C206" s="155">
        <v>0.93400000000000005</v>
      </c>
      <c r="D206" s="155">
        <v>0.97199999999999998</v>
      </c>
      <c r="E206" s="155">
        <v>0.89600000000000002</v>
      </c>
    </row>
    <row r="207" spans="2:9" x14ac:dyDescent="0.75">
      <c r="B207" s="39">
        <f ca="1">Results!$L$10</f>
        <v>228163.5838233851</v>
      </c>
      <c r="C207" s="27">
        <f t="dataTable" ref="C207:E207" dt2D="0" dtr="1" r1="D64" ca="1"/>
        <v>351248.56217312632</v>
      </c>
      <c r="D207" s="27">
        <v>177677.83385211267</v>
      </c>
      <c r="E207" s="27">
        <v>128194.9643036324</v>
      </c>
      <c r="I207" s="152"/>
    </row>
    <row r="208" spans="2:9" x14ac:dyDescent="0.75">
      <c r="B208" s="39"/>
    </row>
  </sheetData>
  <mergeCells count="4">
    <mergeCell ref="N1:Q1"/>
    <mergeCell ref="N2:O2"/>
    <mergeCell ref="P2:Q2"/>
    <mergeCell ref="J1:K1"/>
  </mergeCells>
  <phoneticPr fontId="18" type="noConversion"/>
  <hyperlinks>
    <hyperlink ref="S12" r:id="rId1" xr:uid="{5F851A10-400C-441C-A3EF-515ECD65E899}"/>
    <hyperlink ref="S14" r:id="rId2" location="s0090 (Table S4)" xr:uid="{9813F992-0370-4A98-BE44-7857423D42F7}"/>
    <hyperlink ref="S15" r:id="rId3" location="s0090 (Table S4)" xr:uid="{FF1745C1-698F-4DF3-ADCF-EAEF07E381F3}"/>
    <hyperlink ref="S62" r:id="rId4" xr:uid="{DBBB2C7A-614F-42D5-9C18-1CC34AB2F6AA}"/>
    <hyperlink ref="S59" r:id="rId5" xr:uid="{34CECE23-EFDD-4399-8FB3-3A34603F9FBA}"/>
    <hyperlink ref="S29" r:id="rId6" xr:uid="{7C3A66B7-95BC-49C5-8DFA-4DB2C69B7477}"/>
    <hyperlink ref="S56" r:id="rId7" xr:uid="{B4854E28-380A-4A87-A57C-AFEB12415290}"/>
    <hyperlink ref="S43:S46" r:id="rId8" display="https://www.cureus.com/articles/14701-correlates-of-climate-variability-and-dengue-fever-in-two-metropolitan-cities-in-bangladesh" xr:uid="{495FAD7C-F2F1-4CCB-B731-3B785AA2A939}"/>
    <hyperlink ref="S49:S51" r:id="rId9" display="https://www.cureus.com/articles/14701-correlates-of-climate-variability-and-dengue-fever-in-two-metropolitan-cities-in-bangladesh" xr:uid="{8E82F7BE-D3B1-4E82-B166-5F8E611C8A84}"/>
    <hyperlink ref="S33" r:id="rId10" xr:uid="{EAA1B907-D0DD-4786-9E69-56C13D44D7BF}"/>
    <hyperlink ref="S32" r:id="rId11" xr:uid="{DF3948D2-67DD-473C-99AC-44A215B4718C}"/>
    <hyperlink ref="S38" r:id="rId12" xr:uid="{510EF9FD-0341-4C9F-BD59-C5DA2FF38CF4}"/>
    <hyperlink ref="S42" r:id="rId13" display="https://www.cureus.com/articles/14701-correlates-of-climate-variability-and-dengue-fever-in-two-metropolitan-cities-in-bangladesh" xr:uid="{0E11FD9A-3684-4266-826D-6449B1E29CFC}"/>
    <hyperlink ref="S11" r:id="rId14" xr:uid="{7F362ED6-99BC-4EE3-8391-2D9B127024FC}"/>
    <hyperlink ref="S30" r:id="rId15" xr:uid="{387D79F9-25CA-4744-92E2-CC7EAACACEDF}"/>
    <hyperlink ref="S34" r:id="rId16" xr:uid="{D8693CC9-FF6A-4167-A252-0AEF74AD5308}"/>
    <hyperlink ref="S39" r:id="rId17" xr:uid="{D3D6AF5C-B31A-44FC-89BF-DFF74B9423F5}"/>
    <hyperlink ref="S13" r:id="rId18" xr:uid="{E24A4B71-39D3-40AD-A2A1-5015E3BD3216}"/>
    <hyperlink ref="S63" r:id="rId19" location="seccestitle130" display="https://www.thelancet.com/journals/langlo/article/PIIS2214-109X(20)30392-2/fulltext#seccestitle130" xr:uid="{AB5C4A28-99B7-48C6-A4EA-55C8B7CA313E}"/>
    <hyperlink ref="S64" r:id="rId20" location="seccestitle130" xr:uid="{92454AEC-2E4D-4809-9A38-A641C45FF946}"/>
    <hyperlink ref="S61" r:id="rId21" xr:uid="{02E4E8E9-0F4C-4B74-AA08-5F08F0503224}"/>
  </hyperlinks>
  <pageMargins left="0.7" right="0.7" top="0.75" bottom="0.75" header="0.3" footer="0.3"/>
  <pageSetup paperSize="9" orientation="portrait" r:id="rId22"/>
  <ignoredErrors>
    <ignoredError sqref="L24" formula="1"/>
  </ignoredErrors>
  <legacyDrawing r:id="rId2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C5424-C2CF-4BA7-AFA0-B2E8DD192A75}">
  <sheetPr codeName="Sheet7">
    <tabColor theme="9" tint="-0.249977111117893"/>
  </sheetPr>
  <dimension ref="A1:P71"/>
  <sheetViews>
    <sheetView showGridLines="0" zoomScale="86" zoomScaleNormal="86" workbookViewId="0">
      <pane xSplit="2" ySplit="4" topLeftCell="C15" activePane="bottomRight" state="frozen"/>
      <selection activeCell="B17" sqref="B17"/>
      <selection pane="topRight" activeCell="B17" sqref="B17"/>
      <selection pane="bottomLeft" activeCell="B17" sqref="B17"/>
      <selection pane="bottomRight" activeCell="C19" sqref="C19"/>
    </sheetView>
  </sheetViews>
  <sheetFormatPr defaultRowHeight="14.75" x14ac:dyDescent="0.75"/>
  <cols>
    <col min="2" max="2" width="45.5" customWidth="1"/>
    <col min="3" max="3" width="28.1328125" style="2" customWidth="1"/>
    <col min="4" max="4" width="2.86328125" style="25" customWidth="1"/>
    <col min="5" max="5" width="18.7265625" style="2" bestFit="1" customWidth="1"/>
    <col min="6" max="6" width="18.40625" style="2" bestFit="1" customWidth="1"/>
    <col min="7" max="7" width="3.1328125" style="25" customWidth="1"/>
    <col min="8" max="8" width="18.7265625" style="2" bestFit="1" customWidth="1"/>
    <col min="9" max="9" width="18.40625" style="2" bestFit="1" customWidth="1"/>
  </cols>
  <sheetData>
    <row r="1" spans="1:16" s="230" customFormat="1" ht="16.75" thickBot="1" x14ac:dyDescent="0.95">
      <c r="A1" s="234" t="s">
        <v>443</v>
      </c>
      <c r="B1" s="235"/>
      <c r="C1" s="236"/>
      <c r="D1" s="237"/>
      <c r="E1" s="238"/>
      <c r="F1" s="238"/>
      <c r="G1" s="239"/>
      <c r="H1" s="238"/>
      <c r="I1" s="238"/>
      <c r="J1" s="235"/>
      <c r="K1" s="235"/>
      <c r="L1" s="235"/>
      <c r="M1" s="235"/>
      <c r="N1" s="235"/>
      <c r="O1" s="235"/>
      <c r="P1" s="240"/>
    </row>
    <row r="2" spans="1:16" s="230" customFormat="1" ht="16" x14ac:dyDescent="0.8">
      <c r="A2" s="241"/>
      <c r="B2" s="231"/>
      <c r="C2" s="242"/>
      <c r="D2" s="243"/>
      <c r="E2" s="244"/>
      <c r="F2" s="244"/>
      <c r="G2" s="245"/>
      <c r="H2" s="244"/>
      <c r="I2" s="244"/>
      <c r="J2" s="231"/>
      <c r="K2" s="231"/>
      <c r="L2" s="231"/>
      <c r="M2" s="231"/>
      <c r="N2" s="231"/>
      <c r="O2" s="231"/>
      <c r="P2" s="231"/>
    </row>
    <row r="3" spans="1:16" s="3" customFormat="1" ht="16" x14ac:dyDescent="0.8">
      <c r="C3" s="7"/>
      <c r="D3" s="25"/>
      <c r="E3" s="256" t="s">
        <v>98</v>
      </c>
      <c r="F3" s="256"/>
      <c r="G3" s="141"/>
      <c r="H3" s="256" t="s">
        <v>99</v>
      </c>
      <c r="I3" s="256"/>
    </row>
    <row r="4" spans="1:16" s="6" customFormat="1" ht="16" x14ac:dyDescent="0.8">
      <c r="C4" s="140" t="s">
        <v>24</v>
      </c>
      <c r="D4" s="24"/>
      <c r="E4" s="140" t="s">
        <v>100</v>
      </c>
      <c r="F4" s="140" t="s">
        <v>30</v>
      </c>
      <c r="G4" s="24"/>
      <c r="H4" s="140" t="s">
        <v>100</v>
      </c>
      <c r="I4" s="140" t="s">
        <v>30</v>
      </c>
    </row>
    <row r="5" spans="1:16" s="4" customFormat="1" ht="5.25" customHeight="1" x14ac:dyDescent="0.75">
      <c r="C5" s="9"/>
      <c r="D5" s="25"/>
      <c r="E5" s="9"/>
      <c r="F5" s="9"/>
      <c r="G5" s="25"/>
      <c r="H5" s="9"/>
      <c r="I5" s="9"/>
    </row>
    <row r="6" spans="1:16" ht="18.5" x14ac:dyDescent="0.9">
      <c r="B6" s="5" t="s">
        <v>34</v>
      </c>
      <c r="C6" s="7"/>
      <c r="E6" s="7"/>
      <c r="F6" s="7"/>
      <c r="H6" s="7"/>
      <c r="I6" s="7"/>
    </row>
    <row r="7" spans="1:16" x14ac:dyDescent="0.75">
      <c r="B7" s="16" t="s">
        <v>35</v>
      </c>
      <c r="C7" s="17" t="s">
        <v>36</v>
      </c>
      <c r="E7" s="17">
        <f>'Input Parameters'!$G5</f>
        <v>341847.22751820093</v>
      </c>
      <c r="F7" s="87" t="s">
        <v>123</v>
      </c>
      <c r="H7" s="17">
        <f>'Intermediate calculations'!$D$187</f>
        <v>341847.22751820093</v>
      </c>
      <c r="I7" s="17" t="s">
        <v>123</v>
      </c>
    </row>
    <row r="8" spans="1:16" x14ac:dyDescent="0.75">
      <c r="B8" s="18" t="s">
        <v>39</v>
      </c>
      <c r="C8" s="20" t="s">
        <v>40</v>
      </c>
      <c r="E8" s="19">
        <f>'Input Parameters'!$G6</f>
        <v>10</v>
      </c>
      <c r="F8" s="19" t="s">
        <v>123</v>
      </c>
      <c r="H8" s="19">
        <v>10</v>
      </c>
      <c r="I8" s="19" t="s">
        <v>123</v>
      </c>
    </row>
    <row r="9" spans="1:16" x14ac:dyDescent="0.75">
      <c r="B9" s="16" t="s">
        <v>42</v>
      </c>
      <c r="C9" s="17" t="s">
        <v>43</v>
      </c>
      <c r="E9" s="87">
        <f>'Input Parameters'!$G7</f>
        <v>0.16114000000000006</v>
      </c>
      <c r="F9" s="87" t="s">
        <v>123</v>
      </c>
      <c r="H9" s="87">
        <f>'Intermediate calculations'!$D$170</f>
        <v>0.16114000000000006</v>
      </c>
      <c r="I9" s="87" t="s">
        <v>123</v>
      </c>
    </row>
    <row r="10" spans="1:16" x14ac:dyDescent="0.75">
      <c r="B10" s="18" t="s">
        <v>44</v>
      </c>
      <c r="C10" s="20" t="s">
        <v>45</v>
      </c>
      <c r="E10" s="19">
        <f>'Input Parameters'!$G8</f>
        <v>1.1753643629525154E-2</v>
      </c>
      <c r="F10" s="19" t="s">
        <v>123</v>
      </c>
      <c r="H10" s="19">
        <f>1/85.08</f>
        <v>1.1753643629525154E-2</v>
      </c>
      <c r="I10" s="19" t="s">
        <v>123</v>
      </c>
    </row>
    <row r="11" spans="1:16" ht="5.25" customHeight="1" x14ac:dyDescent="0.75"/>
    <row r="12" spans="1:16" ht="18.5" x14ac:dyDescent="0.9">
      <c r="B12" s="5" t="s">
        <v>46</v>
      </c>
      <c r="C12" s="7"/>
      <c r="E12" s="7"/>
      <c r="F12" s="7"/>
      <c r="H12" s="7"/>
      <c r="I12" s="7"/>
    </row>
    <row r="13" spans="1:16" x14ac:dyDescent="0.75">
      <c r="B13" s="16" t="s">
        <v>47</v>
      </c>
      <c r="C13" s="17" t="s">
        <v>48</v>
      </c>
      <c r="E13" s="17">
        <f>'Input Parameters'!$G11</f>
        <v>20</v>
      </c>
      <c r="F13" s="17">
        <f>'Input Parameters'!$L11</f>
        <v>0.58333333333333304</v>
      </c>
      <c r="H13" s="17">
        <f>EXP('Input Parameters'!O11+0.5*'Input Parameters'!Q11^2)</f>
        <v>19.999999999999996</v>
      </c>
      <c r="I13" s="17">
        <f>SQRT(EXP('Input Parameters'!Q11^2)-1)*'Quality Check Parameters'!H13</f>
        <v>0.58333333333332171</v>
      </c>
    </row>
    <row r="14" spans="1:16" x14ac:dyDescent="0.75">
      <c r="B14" s="18" t="s">
        <v>50</v>
      </c>
      <c r="C14" s="20" t="s">
        <v>51</v>
      </c>
      <c r="E14" s="19">
        <f>'Input Parameters'!$G12</f>
        <v>0.31</v>
      </c>
      <c r="F14" s="19">
        <f>'Input Parameters'!$L12</f>
        <v>0.143375</v>
      </c>
      <c r="H14" s="19">
        <f>EXP('Input Parameters'!O12+0.5*'Input Parameters'!Q12^2)</f>
        <v>0.31</v>
      </c>
      <c r="I14" s="20">
        <f>SQRT(EXP('Input Parameters'!Q12^2)-1)*'Quality Check Parameters'!H14</f>
        <v>0.143375</v>
      </c>
    </row>
    <row r="15" spans="1:16" x14ac:dyDescent="0.75">
      <c r="B15" s="16" t="s">
        <v>316</v>
      </c>
      <c r="C15" s="17" t="s">
        <v>52</v>
      </c>
      <c r="E15" s="17">
        <f>'Input Parameters'!$G13</f>
        <v>1.76627405</v>
      </c>
      <c r="F15" s="17">
        <f>'Input Parameters'!$L13</f>
        <v>1.2969818854608399</v>
      </c>
      <c r="H15" s="17">
        <f>EXP('Input Parameters'!O13+0.5*'Input Parameters'!Q13^2)</f>
        <v>1.76627405</v>
      </c>
      <c r="I15" s="17">
        <f>SQRT(EXP('Input Parameters'!Q13^2)-1)*'Quality Check Parameters'!H15</f>
        <v>1.2969818854608399</v>
      </c>
    </row>
    <row r="16" spans="1:16" x14ac:dyDescent="0.75">
      <c r="B16" s="18" t="s">
        <v>317</v>
      </c>
      <c r="C16" s="20" t="s">
        <v>54</v>
      </c>
      <c r="E16" s="19">
        <f>'Input Parameters'!$G14</f>
        <v>10</v>
      </c>
      <c r="F16" s="19">
        <f>'Input Parameters'!$L14</f>
        <v>1</v>
      </c>
      <c r="H16" s="19">
        <f>EXP('Input Parameters'!O14+0.5*'Input Parameters'!Q14^2)</f>
        <v>10.000000000000002</v>
      </c>
      <c r="I16" s="20">
        <f>SQRT(EXP('Input Parameters'!Q14^2)-1)*'Quality Check Parameters'!H16</f>
        <v>1.0000000000000007</v>
      </c>
    </row>
    <row r="17" spans="2:9" x14ac:dyDescent="0.75">
      <c r="B17" s="16" t="s">
        <v>318</v>
      </c>
      <c r="C17" s="17" t="s">
        <v>194</v>
      </c>
      <c r="E17" s="17">
        <f>'Input Parameters'!$G15</f>
        <v>1.7</v>
      </c>
      <c r="F17" s="17">
        <f>'Input Parameters'!$L15</f>
        <v>0.25</v>
      </c>
      <c r="H17" s="17">
        <f>EXP('Input Parameters'!O15+0.5*'Input Parameters'!Q15^2)</f>
        <v>1.7</v>
      </c>
      <c r="I17" s="17">
        <f>SQRT(EXP('Input Parameters'!Q15^2)-1)*'Quality Check Parameters'!H17</f>
        <v>0.25000000000000028</v>
      </c>
    </row>
    <row r="18" spans="2:9" x14ac:dyDescent="0.75">
      <c r="B18" s="18" t="s">
        <v>382</v>
      </c>
      <c r="C18" s="20" t="s">
        <v>287</v>
      </c>
      <c r="E18" s="112">
        <f>'Input Parameters'!$G16</f>
        <v>1.1742567753453685</v>
      </c>
      <c r="F18" s="112" t="s">
        <v>123</v>
      </c>
      <c r="H18" s="112">
        <f>'Intermediate calculations'!$E$210</f>
        <v>1.1742567753453685</v>
      </c>
      <c r="I18" s="112" t="s">
        <v>123</v>
      </c>
    </row>
    <row r="19" spans="2:9" x14ac:dyDescent="0.75">
      <c r="B19" s="16" t="s">
        <v>383</v>
      </c>
      <c r="C19" s="17" t="s">
        <v>56</v>
      </c>
      <c r="E19" s="78">
        <f>'Input Parameters'!$G17</f>
        <v>0.96961451574161139</v>
      </c>
      <c r="F19" s="17" t="s">
        <v>123</v>
      </c>
      <c r="H19" s="78">
        <f>'Intermediate calculations'!$D$210</f>
        <v>0.96961451574161139</v>
      </c>
      <c r="I19" s="17" t="s">
        <v>123</v>
      </c>
    </row>
    <row r="21" spans="2:9" x14ac:dyDescent="0.75">
      <c r="B21" s="16" t="s">
        <v>276</v>
      </c>
      <c r="C21" s="17" t="s">
        <v>323</v>
      </c>
      <c r="E21" s="17">
        <f>'Input Parameters'!$G19</f>
        <v>71.41513869299483</v>
      </c>
      <c r="F21" s="17">
        <f>'Input Parameters'!$L19</f>
        <v>10.19334743770569</v>
      </c>
      <c r="H21" s="17">
        <f>EXP('Input Parameters'!O19+0.5*'Input Parameters'!Q19^2)</f>
        <v>71.415138692994802</v>
      </c>
      <c r="I21" s="17">
        <f>SQRT(EXP('Input Parameters'!Q19^2)-1)*'Quality Check Parameters'!H21</f>
        <v>10.193347437705699</v>
      </c>
    </row>
    <row r="22" spans="2:9" x14ac:dyDescent="0.75">
      <c r="B22" s="18" t="s">
        <v>267</v>
      </c>
      <c r="C22" s="20" t="s">
        <v>277</v>
      </c>
      <c r="E22" s="19">
        <f>'Input Parameters'!$G20</f>
        <v>238.90456041372826</v>
      </c>
      <c r="F22" s="20">
        <f>'Input Parameters'!$L20</f>
        <v>147.86083685942643</v>
      </c>
      <c r="H22" s="19">
        <f>EXP('Input Parameters'!O20+0.5*'Input Parameters'!Q20^2)</f>
        <v>238.90456041372818</v>
      </c>
      <c r="I22" s="20">
        <f>SQRT(EXP('Input Parameters'!Q20^2)-1)*'Quality Check Parameters'!H22</f>
        <v>147.86083685942637</v>
      </c>
    </row>
    <row r="23" spans="2:9" x14ac:dyDescent="0.75">
      <c r="B23" s="16" t="s">
        <v>268</v>
      </c>
      <c r="C23" s="17" t="s">
        <v>278</v>
      </c>
      <c r="E23" s="17">
        <f>'Input Parameters'!$G21</f>
        <v>457.41654913023041</v>
      </c>
      <c r="F23" s="17">
        <f>'Input Parameters'!$L21</f>
        <v>376.84532204983549</v>
      </c>
      <c r="H23" s="17">
        <f>EXP('Input Parameters'!O21+0.5*'Input Parameters'!Q21^2)</f>
        <v>457.41654913023041</v>
      </c>
      <c r="I23" s="17">
        <f>SQRT(EXP('Input Parameters'!Q21^2)-1)*'Quality Check Parameters'!H23</f>
        <v>376.84532204983554</v>
      </c>
    </row>
    <row r="24" spans="2:9" x14ac:dyDescent="0.75">
      <c r="B24" s="18" t="s">
        <v>269</v>
      </c>
      <c r="C24" s="20" t="s">
        <v>279</v>
      </c>
      <c r="E24" s="19">
        <f>'Input Parameters'!$G22</f>
        <v>530.73577809120832</v>
      </c>
      <c r="F24" s="20">
        <f>'Input Parameters'!$L22</f>
        <v>439.52750352609314</v>
      </c>
      <c r="H24" s="19">
        <f>EXP('Input Parameters'!O22+0.5*'Input Parameters'!Q22^2)</f>
        <v>530.7357780912082</v>
      </c>
      <c r="I24" s="20">
        <f>SQRT(EXP('Input Parameters'!Q22^2)-1)*'Quality Check Parameters'!H24</f>
        <v>439.52750352609303</v>
      </c>
    </row>
    <row r="25" spans="2:9" x14ac:dyDescent="0.75">
      <c r="B25" s="16" t="s">
        <v>270</v>
      </c>
      <c r="C25" s="17" t="s">
        <v>280</v>
      </c>
      <c r="E25" s="17">
        <f>'Input Parameters'!$G23</f>
        <v>700.22331922896103</v>
      </c>
      <c r="F25" s="17">
        <f>'Input Parameters'!$L23</f>
        <v>870.27503526093096</v>
      </c>
      <c r="H25" s="17">
        <f>EXP('Input Parameters'!O23+0.5*'Input Parameters'!Q23^2)</f>
        <v>700.22331922896092</v>
      </c>
      <c r="I25" s="17">
        <f>SQRT(EXP('Input Parameters'!Q23^2)-1)*'Quality Check Parameters'!H25</f>
        <v>870.27503526093062</v>
      </c>
    </row>
    <row r="26" spans="2:9" x14ac:dyDescent="0.75">
      <c r="B26" s="18" t="s">
        <v>282</v>
      </c>
      <c r="C26" s="20" t="s">
        <v>285</v>
      </c>
      <c r="E26" s="19">
        <f>'Input Parameters'!$G24</f>
        <v>457.41654913023041</v>
      </c>
      <c r="F26" s="20">
        <f>'Input Parameters'!$L24</f>
        <v>376.84532204983549</v>
      </c>
      <c r="H26" s="19">
        <f>EXP('Input Parameters'!O24+0.5*'Input Parameters'!Q24^2)</f>
        <v>457.41654913023041</v>
      </c>
      <c r="I26" s="20">
        <f>SQRT(EXP('Input Parameters'!Q24^2)-1)*'Quality Check Parameters'!H26</f>
        <v>376.84532204983554</v>
      </c>
    </row>
    <row r="27" spans="2:9" x14ac:dyDescent="0.75">
      <c r="B27" s="16" t="s">
        <v>281</v>
      </c>
      <c r="C27" s="17" t="s">
        <v>284</v>
      </c>
      <c r="E27" s="17">
        <f>'Input Parameters'!$G25</f>
        <v>700.22331922896103</v>
      </c>
      <c r="F27" s="17">
        <f>'Input Parameters'!$L25</f>
        <v>870.27503526093096</v>
      </c>
      <c r="H27" s="17">
        <f>EXP('Input Parameters'!O25+0.5*'Input Parameters'!Q25^2)</f>
        <v>700.22331922896092</v>
      </c>
      <c r="I27" s="17">
        <f>SQRT(EXP('Input Parameters'!Q25^2)-1)*'Quality Check Parameters'!H27</f>
        <v>870.27503526093062</v>
      </c>
    </row>
    <row r="28" spans="2:9" x14ac:dyDescent="0.75">
      <c r="B28" s="18" t="s">
        <v>283</v>
      </c>
      <c r="C28" s="20" t="s">
        <v>57</v>
      </c>
      <c r="E28" s="19">
        <f>'Input Parameters'!$G26</f>
        <v>40416.09073812882</v>
      </c>
      <c r="F28" s="19" t="s">
        <v>123</v>
      </c>
      <c r="H28" s="19">
        <f>'Input Parameters'!$G26</f>
        <v>40416.09073812882</v>
      </c>
      <c r="I28" s="19" t="s">
        <v>123</v>
      </c>
    </row>
    <row r="29" spans="2:9" x14ac:dyDescent="0.75">
      <c r="B29" s="1"/>
    </row>
    <row r="30" spans="2:9" ht="18.5" x14ac:dyDescent="0.9">
      <c r="B30" s="5" t="s">
        <v>58</v>
      </c>
      <c r="C30" s="7"/>
      <c r="E30" s="7"/>
      <c r="F30" s="7"/>
      <c r="H30" s="7"/>
      <c r="I30" s="7"/>
    </row>
    <row r="31" spans="2:9" x14ac:dyDescent="0.75">
      <c r="B31" s="16" t="s">
        <v>162</v>
      </c>
      <c r="C31" s="17" t="s">
        <v>59</v>
      </c>
      <c r="E31" s="17">
        <f>'Input Parameters'!$G29</f>
        <v>0.19700000000000001</v>
      </c>
      <c r="F31" s="17" t="str">
        <f>'Input Parameters'!$L29</f>
        <v>-</v>
      </c>
      <c r="H31" s="17">
        <f>'Input Parameters'!O29/('Input Parameters'!O29+'Input Parameters'!Q29)</f>
        <v>0.19699999999999998</v>
      </c>
      <c r="I31" s="23" t="s">
        <v>38</v>
      </c>
    </row>
    <row r="32" spans="2:9" x14ac:dyDescent="0.75">
      <c r="B32" s="18" t="s">
        <v>163</v>
      </c>
      <c r="C32" s="20" t="s">
        <v>63</v>
      </c>
      <c r="E32" s="19">
        <f>'Input Parameters'!$G30</f>
        <v>0.54500000000000004</v>
      </c>
      <c r="F32" s="20" t="str">
        <f>'Input Parameters'!$L30</f>
        <v>-</v>
      </c>
      <c r="H32" s="19">
        <f>'Input Parameters'!O30/('Input Parameters'!O30+'Input Parameters'!Q30)</f>
        <v>0.54500000000000004</v>
      </c>
      <c r="I32" s="30" t="s">
        <v>38</v>
      </c>
    </row>
    <row r="33" spans="2:9" x14ac:dyDescent="0.75">
      <c r="B33" s="16" t="s">
        <v>64</v>
      </c>
      <c r="C33" s="17" t="s">
        <v>65</v>
      </c>
      <c r="E33" s="17">
        <f>'Input Parameters'!$G31</f>
        <v>1</v>
      </c>
      <c r="F33" s="17" t="s">
        <v>123</v>
      </c>
      <c r="H33" s="17">
        <v>1</v>
      </c>
      <c r="I33" s="17" t="s">
        <v>66</v>
      </c>
    </row>
    <row r="34" spans="2:9" x14ac:dyDescent="0.75">
      <c r="B34" s="18" t="s">
        <v>160</v>
      </c>
      <c r="C34" s="20" t="s">
        <v>68</v>
      </c>
      <c r="E34" s="19">
        <f>'Input Parameters'!$G32</f>
        <v>1.9E-2</v>
      </c>
      <c r="F34" s="20" t="str">
        <f>'Input Parameters'!$L32</f>
        <v>-</v>
      </c>
      <c r="H34" s="19">
        <f>'Input Parameters'!O32/('Input Parameters'!O32+'Input Parameters'!Q32)</f>
        <v>1.9E-2</v>
      </c>
      <c r="I34" s="30" t="s">
        <v>38</v>
      </c>
    </row>
    <row r="35" spans="2:9" x14ac:dyDescent="0.75">
      <c r="B35" s="16" t="s">
        <v>159</v>
      </c>
      <c r="C35" s="17" t="s">
        <v>69</v>
      </c>
      <c r="E35" s="17">
        <f>'Input Parameters'!$G33</f>
        <v>3.2500000000000001E-2</v>
      </c>
      <c r="F35" s="17" t="str">
        <f>'Input Parameters'!$L33</f>
        <v>-</v>
      </c>
      <c r="H35" s="17">
        <f>'Input Parameters'!O33/('Input Parameters'!O33+'Input Parameters'!Q33)</f>
        <v>3.2500000000000001E-2</v>
      </c>
      <c r="I35" s="23" t="s">
        <v>38</v>
      </c>
    </row>
    <row r="36" spans="2:9" x14ac:dyDescent="0.75">
      <c r="B36" s="18" t="s">
        <v>161</v>
      </c>
      <c r="C36" s="20" t="s">
        <v>70</v>
      </c>
      <c r="D36" s="26"/>
      <c r="E36" s="19">
        <f>'Input Parameters'!$G34</f>
        <v>1.0958904109589041E-2</v>
      </c>
      <c r="F36" s="20">
        <f>'Input Parameters'!$L34</f>
        <v>6.8493150684931512E-3</v>
      </c>
      <c r="G36" s="26"/>
      <c r="H36" s="19">
        <f>'Input Parameters'!O34/('Input Parameters'!O34+'Input Parameters'!Q34)</f>
        <v>1.0958904109589041E-2</v>
      </c>
      <c r="I36" s="20">
        <f>(('Input Parameters'!O34*'Input Parameters'!Q34)/(('Input Parameters'!O34+'Input Parameters'!Q34)^2)*('Input Parameters'!O34+'Input Parameters'!Q34+1))^0.5</f>
        <v>1.5824657534246571</v>
      </c>
    </row>
    <row r="37" spans="2:9" x14ac:dyDescent="0.75">
      <c r="B37" s="16" t="s">
        <v>381</v>
      </c>
      <c r="C37" s="17" t="s">
        <v>265</v>
      </c>
      <c r="E37" s="17">
        <f>'Input Parameters'!$G35</f>
        <v>69.706900000000005</v>
      </c>
      <c r="F37" s="17" t="s">
        <v>123</v>
      </c>
      <c r="H37" s="17">
        <f>'Input Parameters'!$G35</f>
        <v>69.706900000000005</v>
      </c>
      <c r="I37" s="17" t="s">
        <v>123</v>
      </c>
    </row>
    <row r="38" spans="2:9" x14ac:dyDescent="0.75">
      <c r="B38" s="1"/>
      <c r="C38" s="11"/>
      <c r="E38" s="10"/>
      <c r="F38" s="11"/>
      <c r="H38" s="10"/>
      <c r="I38" s="11"/>
    </row>
    <row r="39" spans="2:9" ht="18.5" x14ac:dyDescent="0.9">
      <c r="B39" s="5" t="s">
        <v>71</v>
      </c>
      <c r="C39" s="7"/>
      <c r="E39" s="7"/>
      <c r="F39" s="7"/>
      <c r="H39" s="7"/>
      <c r="I39" s="7"/>
    </row>
    <row r="40" spans="2:9" x14ac:dyDescent="0.75">
      <c r="B40" s="16" t="s">
        <v>72</v>
      </c>
      <c r="C40" s="17" t="s">
        <v>73</v>
      </c>
      <c r="E40" s="17">
        <f>'Input Parameters'!$G38</f>
        <v>0.77</v>
      </c>
      <c r="F40" s="17" t="s">
        <v>66</v>
      </c>
      <c r="H40" s="17">
        <v>0.77</v>
      </c>
      <c r="I40" s="17" t="s">
        <v>66</v>
      </c>
    </row>
    <row r="41" spans="2:9" x14ac:dyDescent="0.75">
      <c r="B41" s="18" t="s">
        <v>271</v>
      </c>
      <c r="C41" s="20" t="s">
        <v>273</v>
      </c>
      <c r="E41" s="19">
        <f>'Input Parameters'!$G39</f>
        <v>0.23397776361447489</v>
      </c>
      <c r="F41" s="19" t="s">
        <v>66</v>
      </c>
      <c r="H41" s="19">
        <v>0.23397776361447489</v>
      </c>
      <c r="I41" s="19" t="s">
        <v>66</v>
      </c>
    </row>
    <row r="42" spans="2:9" x14ac:dyDescent="0.75">
      <c r="B42" s="16" t="s">
        <v>272</v>
      </c>
      <c r="C42" s="17" t="s">
        <v>274</v>
      </c>
      <c r="E42" s="17">
        <f>'Input Parameters'!$G40</f>
        <v>0.76602223638552513</v>
      </c>
      <c r="F42" s="17" t="s">
        <v>66</v>
      </c>
      <c r="H42" s="17">
        <v>0.76602223638552513</v>
      </c>
      <c r="I42" s="17" t="s">
        <v>66</v>
      </c>
    </row>
    <row r="43" spans="2:9" x14ac:dyDescent="0.75">
      <c r="B43" s="39"/>
      <c r="C43" s="149"/>
      <c r="E43" s="149"/>
      <c r="F43" s="149"/>
      <c r="H43" s="149"/>
      <c r="I43" s="149"/>
    </row>
    <row r="44" spans="2:9" x14ac:dyDescent="0.75">
      <c r="B44" s="18" t="s">
        <v>130</v>
      </c>
      <c r="C44" s="20" t="s">
        <v>138</v>
      </c>
      <c r="E44" s="19">
        <f>'Input Parameters'!$G42</f>
        <v>2.1948051948051945E-4</v>
      </c>
      <c r="F44" s="19">
        <f>'Input Parameters'!$L42</f>
        <v>1.8992207792207792E-4</v>
      </c>
      <c r="H44" s="19">
        <f>'Input Parameters'!O42/('Input Parameters'!O42+'Input Parameters'!Q42)</f>
        <v>2.1948051948051945E-4</v>
      </c>
      <c r="I44" s="20">
        <f>('Input Parameters'!O42*'Input Parameters'!Q42/(('Input Parameters'!O42+'Input Parameters'!Q42)^2*('Input Parameters'!O42+'Input Parameters'!Q42+1)))^0.5</f>
        <v>1.8992207792207792E-4</v>
      </c>
    </row>
    <row r="45" spans="2:9" x14ac:dyDescent="0.75">
      <c r="B45" s="16" t="s">
        <v>131</v>
      </c>
      <c r="C45" s="17" t="s">
        <v>139</v>
      </c>
      <c r="E45" s="17">
        <f>'Input Parameters'!$G43</f>
        <v>1.4433229813664596E-4</v>
      </c>
      <c r="F45" s="17" t="s">
        <v>66</v>
      </c>
      <c r="H45" s="17">
        <f>'Intermediate calculations'!$L$55</f>
        <v>1.4433229813664596E-4</v>
      </c>
      <c r="I45" s="17" t="s">
        <v>66</v>
      </c>
    </row>
    <row r="46" spans="2:9" x14ac:dyDescent="0.75">
      <c r="B46" s="18" t="s">
        <v>132</v>
      </c>
      <c r="C46" s="20" t="s">
        <v>140</v>
      </c>
      <c r="D46" s="26"/>
      <c r="E46" s="19">
        <f>'Input Parameters'!$G44</f>
        <v>1.5506775832862788E-5</v>
      </c>
      <c r="F46" s="20" t="s">
        <v>66</v>
      </c>
      <c r="G46" s="26"/>
      <c r="H46" s="19">
        <f>'Intermediate calculations'!$L$56</f>
        <v>1.5506775832862788E-5</v>
      </c>
      <c r="I46" s="20" t="s">
        <v>66</v>
      </c>
    </row>
    <row r="47" spans="2:9" x14ac:dyDescent="0.75">
      <c r="B47" s="16" t="s">
        <v>133</v>
      </c>
      <c r="C47" s="17" t="s">
        <v>141</v>
      </c>
      <c r="E47" s="17">
        <f>'Input Parameters'!$G45</f>
        <v>5.9641445511010719E-5</v>
      </c>
      <c r="F47" s="17" t="s">
        <v>66</v>
      </c>
      <c r="H47" s="17">
        <f>'Intermediate calculations'!$L$57</f>
        <v>5.9641445511010719E-5</v>
      </c>
      <c r="I47" s="17" t="s">
        <v>66</v>
      </c>
    </row>
    <row r="48" spans="2:9" x14ac:dyDescent="0.75">
      <c r="B48" s="18" t="s">
        <v>134</v>
      </c>
      <c r="C48" s="20" t="s">
        <v>142</v>
      </c>
      <c r="E48" s="19">
        <f>'Input Parameters'!$G46</f>
        <v>5.1547249334516418E-3</v>
      </c>
      <c r="F48" s="20" t="s">
        <v>66</v>
      </c>
      <c r="H48" s="19">
        <f>'Intermediate calculations'!$L$59</f>
        <v>5.1547249334516418E-3</v>
      </c>
      <c r="I48" s="20" t="s">
        <v>66</v>
      </c>
    </row>
    <row r="49" spans="2:9" x14ac:dyDescent="0.75">
      <c r="B49" s="39"/>
      <c r="C49" s="149"/>
      <c r="E49" s="48"/>
      <c r="F49" s="48"/>
      <c r="H49" s="48"/>
      <c r="I49" s="48"/>
    </row>
    <row r="50" spans="2:9" x14ac:dyDescent="0.75">
      <c r="B50" s="18" t="s">
        <v>129</v>
      </c>
      <c r="C50" s="20" t="s">
        <v>143</v>
      </c>
      <c r="E50" s="19">
        <f>'Input Parameters'!$G48</f>
        <v>6.4000000000000001E-2</v>
      </c>
      <c r="F50" s="19">
        <f>'Input Parameters'!$L48</f>
        <v>3.2500000000000001E-2</v>
      </c>
      <c r="H50" s="19">
        <f>'Input Parameters'!O48/('Input Parameters'!O48+'Input Parameters'!Q48)</f>
        <v>6.4000000000000001E-2</v>
      </c>
      <c r="I50" s="20">
        <f>('Input Parameters'!O48*'Input Parameters'!Q48/(('Input Parameters'!O48+'Input Parameters'!Q48)^2*('Input Parameters'!O48+'Input Parameters'!Q48+1)))^0.5</f>
        <v>3.2500000000000001E-2</v>
      </c>
    </row>
    <row r="51" spans="2:9" x14ac:dyDescent="0.75">
      <c r="B51" s="16" t="s">
        <v>135</v>
      </c>
      <c r="C51" s="17" t="s">
        <v>144</v>
      </c>
      <c r="E51" s="92">
        <f>'Input Parameters'!$G49</f>
        <v>4.2086956521739133E-2</v>
      </c>
      <c r="F51" s="17" t="s">
        <v>66</v>
      </c>
      <c r="H51" s="92">
        <f>'Intermediate calculations'!$H$156</f>
        <v>4.2086956521739133E-2</v>
      </c>
      <c r="I51" s="17" t="s">
        <v>66</v>
      </c>
    </row>
    <row r="52" spans="2:9" x14ac:dyDescent="0.75">
      <c r="B52" s="18" t="s">
        <v>136</v>
      </c>
      <c r="C52" s="20" t="s">
        <v>145</v>
      </c>
      <c r="E52" s="93">
        <f>'Input Parameters'!$G50</f>
        <v>4.5217391304347822E-3</v>
      </c>
      <c r="F52" s="20" t="s">
        <v>66</v>
      </c>
      <c r="H52" s="93">
        <f>'Intermediate calculations'!$H$157</f>
        <v>4.5217391304347822E-3</v>
      </c>
      <c r="I52" s="20" t="s">
        <v>66</v>
      </c>
    </row>
    <row r="53" spans="2:9" x14ac:dyDescent="0.75">
      <c r="B53" s="16" t="s">
        <v>137</v>
      </c>
      <c r="C53" s="17" t="s">
        <v>146</v>
      </c>
      <c r="E53" s="92">
        <f>'Input Parameters'!$G51</f>
        <v>1.7391304347826087E-2</v>
      </c>
      <c r="F53" s="17" t="s">
        <v>66</v>
      </c>
      <c r="H53" s="92">
        <f>'Intermediate calculations'!$H$158</f>
        <v>1.7391304347826087E-2</v>
      </c>
      <c r="I53" s="17" t="s">
        <v>66</v>
      </c>
    </row>
    <row r="54" spans="2:9" x14ac:dyDescent="0.75">
      <c r="B54" s="39"/>
      <c r="C54" s="149"/>
      <c r="E54" s="48"/>
      <c r="F54" s="48"/>
      <c r="H54" s="48"/>
      <c r="I54" s="48"/>
    </row>
    <row r="55" spans="2:9" x14ac:dyDescent="0.75">
      <c r="B55" s="16" t="s">
        <v>75</v>
      </c>
      <c r="C55" s="17" t="s">
        <v>76</v>
      </c>
      <c r="E55" s="104">
        <f>'Input Parameters'!$G53</f>
        <v>7.5565680459769669E-4</v>
      </c>
      <c r="F55" s="17">
        <f>'Input Parameters'!$L53</f>
        <v>4.023809759852383E-5</v>
      </c>
      <c r="H55" s="17">
        <f>'Input Parameters'!O53/('Input Parameters'!O53+'Input Parameters'!Q53)</f>
        <v>7.5565680459769669E-4</v>
      </c>
      <c r="I55" s="17">
        <f>('Input Parameters'!O53*'Input Parameters'!Q53/(('Input Parameters'!O53+'Input Parameters'!Q53)^2*('Input Parameters'!O53+'Input Parameters'!Q53+1)))^0.5</f>
        <v>4.023809759852383E-5</v>
      </c>
    </row>
    <row r="56" spans="2:9" x14ac:dyDescent="0.75">
      <c r="B56" s="18" t="s">
        <v>158</v>
      </c>
      <c r="C56" s="20" t="s">
        <v>192</v>
      </c>
      <c r="E56" s="19">
        <f>'Input Parameters'!$G54</f>
        <v>1.0768792274093856E-3</v>
      </c>
      <c r="F56" s="19" t="s">
        <v>123</v>
      </c>
      <c r="H56" s="19">
        <f>'Intermediate calculations'!$H$66</f>
        <v>1.0768792274093856E-3</v>
      </c>
      <c r="I56" s="20" t="s">
        <v>123</v>
      </c>
    </row>
    <row r="57" spans="2:9" x14ac:dyDescent="0.75">
      <c r="B57" s="16" t="s">
        <v>157</v>
      </c>
      <c r="C57" s="17" t="s">
        <v>193</v>
      </c>
      <c r="E57" s="17">
        <f>'Input Parameters'!$G55</f>
        <v>3.7229253290438761E-3</v>
      </c>
      <c r="F57" s="17" t="s">
        <v>123</v>
      </c>
      <c r="H57" s="17">
        <f>'Intermediate calculations'!$H$67</f>
        <v>3.7229253290438761E-3</v>
      </c>
      <c r="I57" s="17" t="s">
        <v>123</v>
      </c>
    </row>
    <row r="58" spans="2:9" x14ac:dyDescent="0.75">
      <c r="B58" s="18" t="s">
        <v>122</v>
      </c>
      <c r="C58" s="20" t="s">
        <v>77</v>
      </c>
      <c r="E58" s="19">
        <f>'Input Parameters'!$G56</f>
        <v>35.714285714285715</v>
      </c>
      <c r="F58" s="19">
        <f>'Input Parameters'!$L56</f>
        <v>0.3306878306878307</v>
      </c>
      <c r="H58" s="19">
        <f>EXP('Input Parameters'!O56+0.5*'Input Parameters'!Q56^2)</f>
        <v>35.714285714285708</v>
      </c>
      <c r="I58" s="19">
        <f>SQRT(EXP('Input Parameters'!Q56^2)-1)*'Quality Check Parameters'!H58</f>
        <v>0.33068783068777186</v>
      </c>
    </row>
    <row r="59" spans="2:9" x14ac:dyDescent="0.75">
      <c r="B59" s="1"/>
      <c r="C59" s="11"/>
      <c r="E59" s="10"/>
      <c r="F59" s="11"/>
      <c r="H59" s="10"/>
      <c r="I59" s="11"/>
    </row>
    <row r="60" spans="2:9" ht="18.5" x14ac:dyDescent="0.9">
      <c r="B60" s="5" t="s">
        <v>78</v>
      </c>
      <c r="C60" s="7"/>
      <c r="E60" s="7"/>
      <c r="F60" s="7"/>
      <c r="H60" s="7"/>
      <c r="I60" s="7"/>
    </row>
    <row r="61" spans="2:9" x14ac:dyDescent="0.75">
      <c r="B61" s="16" t="s">
        <v>79</v>
      </c>
      <c r="C61" s="17" t="s">
        <v>80</v>
      </c>
      <c r="E61" s="17">
        <f>'Input Parameters'!$G59</f>
        <v>0.82</v>
      </c>
      <c r="F61" s="17">
        <f>'Input Parameters'!$L59</f>
        <v>5.6999999999999995E-2</v>
      </c>
      <c r="H61" s="17">
        <f>'Input Parameters'!O59/('Input Parameters'!O59+'Input Parameters'!Q59)</f>
        <v>0.82</v>
      </c>
      <c r="I61" s="17">
        <f>('Input Parameters'!O59*'Input Parameters'!Q59/(('Input Parameters'!O59+'Input Parameters'!Q59)^2*('Input Parameters'!O59+'Input Parameters'!Q59+1)))^0.5</f>
        <v>5.6999999999999988E-2</v>
      </c>
    </row>
    <row r="62" spans="2:9" x14ac:dyDescent="0.75">
      <c r="B62" s="18" t="s">
        <v>83</v>
      </c>
      <c r="C62" s="20" t="s">
        <v>84</v>
      </c>
      <c r="E62" s="19">
        <f>'Input Parameters'!$G60</f>
        <v>0.65</v>
      </c>
      <c r="F62" s="20">
        <f>'Input Parameters'!$L60</f>
        <v>0.15</v>
      </c>
      <c r="H62" s="19">
        <f>'Input Parameters'!O60/('Input Parameters'!O60+'Input Parameters'!Q60)</f>
        <v>0.65</v>
      </c>
      <c r="I62" s="20">
        <f>('Input Parameters'!O60*'Input Parameters'!Q60/(('Input Parameters'!O60+'Input Parameters'!Q60)^2*('Input Parameters'!O60+'Input Parameters'!Q60+1)))^0.5</f>
        <v>0.15</v>
      </c>
    </row>
    <row r="63" spans="2:9" x14ac:dyDescent="0.75">
      <c r="B63" s="16" t="s">
        <v>85</v>
      </c>
      <c r="C63" s="17" t="s">
        <v>86</v>
      </c>
      <c r="E63" s="17">
        <f>'Input Parameters'!$G62</f>
        <v>0.05</v>
      </c>
      <c r="F63" s="17">
        <f>'Input Parameters'!$L62</f>
        <v>2.5000000000000001E-2</v>
      </c>
      <c r="H63" s="17">
        <f>'Input Parameters'!O62/('Input Parameters'!O62+'Input Parameters'!Q62)</f>
        <v>0.05</v>
      </c>
      <c r="I63" s="17">
        <f>('Input Parameters'!O62*'Input Parameters'!Q62/(('Input Parameters'!O62+'Input Parameters'!Q62)^2*('Input Parameters'!O62+'Input Parameters'!Q62+1)))^0.5</f>
        <v>2.5000000000000005E-2</v>
      </c>
    </row>
    <row r="64" spans="2:9" x14ac:dyDescent="0.75">
      <c r="B64" s="18" t="s">
        <v>88</v>
      </c>
      <c r="C64" s="20" t="s">
        <v>89</v>
      </c>
      <c r="E64" s="19">
        <f>'Input Parameters'!$G63</f>
        <v>0.95199999999999996</v>
      </c>
      <c r="F64" s="20">
        <f>'Input Parameters'!$L63</f>
        <v>5.0000000000000044E-3</v>
      </c>
      <c r="H64" s="19">
        <f>'Input Parameters'!O63/('Input Parameters'!O63+'Input Parameters'!Q63)</f>
        <v>0.95199999999999996</v>
      </c>
      <c r="I64" s="20">
        <f>('Input Parameters'!O63*'Input Parameters'!Q63/(('Input Parameters'!O63+'Input Parameters'!Q63)^2*('Input Parameters'!O63+'Input Parameters'!Q63+1)))^0.5</f>
        <v>5.0000000000000044E-3</v>
      </c>
    </row>
    <row r="65" spans="2:9" x14ac:dyDescent="0.75">
      <c r="B65" s="16" t="s">
        <v>245</v>
      </c>
      <c r="C65" s="17" t="s">
        <v>90</v>
      </c>
      <c r="E65" s="17">
        <f>'Input Parameters'!$G64</f>
        <v>0.93400000000000005</v>
      </c>
      <c r="F65" s="17">
        <f>'Input Parameters'!$L64</f>
        <v>1.8999999999999989E-2</v>
      </c>
      <c r="H65" s="17">
        <f>'Input Parameters'!O64/('Input Parameters'!O64+'Input Parameters'!Q64)</f>
        <v>0.93400000000000005</v>
      </c>
      <c r="I65" s="17">
        <f>('Input Parameters'!O64*'Input Parameters'!Q64/(('Input Parameters'!O64+'Input Parameters'!Q64)^2*('Input Parameters'!O64+'Input Parameters'!Q64+1)))^0.5</f>
        <v>1.8999999999999996E-2</v>
      </c>
    </row>
    <row r="66" spans="2:9" x14ac:dyDescent="0.75">
      <c r="B66" s="18" t="s">
        <v>345</v>
      </c>
      <c r="C66" s="20" t="s">
        <v>356</v>
      </c>
      <c r="E66" s="19">
        <f>'Input Parameters'!$G65</f>
        <v>0.98109999999999986</v>
      </c>
      <c r="F66" s="20">
        <f>'Input Parameters'!$L65</f>
        <v>8.6753040292545353E-2</v>
      </c>
      <c r="H66" s="19">
        <f>'Input Parameters'!O65/('Input Parameters'!O65+'Input Parameters'!Q65)</f>
        <v>0.98109999999999986</v>
      </c>
      <c r="I66" s="20">
        <f>('Input Parameters'!O65*'Input Parameters'!Q65/(('Input Parameters'!O65+'Input Parameters'!Q65)^2*('Input Parameters'!O65+'Input Parameters'!Q65+1)))^0.5</f>
        <v>8.6753040292545394E-2</v>
      </c>
    </row>
    <row r="67" spans="2:9" x14ac:dyDescent="0.75">
      <c r="B67" s="16" t="s">
        <v>346</v>
      </c>
      <c r="C67" s="17" t="s">
        <v>357</v>
      </c>
      <c r="E67" s="17">
        <f>'Input Parameters'!$G66</f>
        <v>2.7750000000000004E-2</v>
      </c>
      <c r="F67" s="17">
        <f>'Input Parameters'!$L66</f>
        <v>1.362672007491164E-2</v>
      </c>
      <c r="H67" s="17">
        <f>'Input Parameters'!O66/('Input Parameters'!O66+'Input Parameters'!Q66)</f>
        <v>2.7750000000000004E-2</v>
      </c>
      <c r="I67" s="17">
        <f>('Input Parameters'!O66*'Input Parameters'!Q66/(('Input Parameters'!O66+'Input Parameters'!Q66)^2*('Input Parameters'!O66+'Input Parameters'!Q66+1)))^0.5</f>
        <v>1.3626720074911638E-2</v>
      </c>
    </row>
    <row r="68" spans="2:9" x14ac:dyDescent="0.75">
      <c r="B68" s="18" t="s">
        <v>289</v>
      </c>
      <c r="C68" s="20" t="s">
        <v>291</v>
      </c>
      <c r="E68" s="93">
        <f>'Input Parameters'!$G67</f>
        <v>0.68344514599693795</v>
      </c>
      <c r="F68" s="20">
        <f>'Input Parameters'!$L67</f>
        <v>0.13168154654426137</v>
      </c>
      <c r="H68" s="93">
        <f>'Input Parameters'!O67/('Input Parameters'!O67+'Input Parameters'!Q67)</f>
        <v>0.68344514599693795</v>
      </c>
      <c r="I68" s="20">
        <f>('Input Parameters'!O67*'Input Parameters'!Q67/(('Input Parameters'!O67+'Input Parameters'!Q67)^2*('Input Parameters'!O67+'Input Parameters'!Q67+1)))^0.5</f>
        <v>0.13168154654426134</v>
      </c>
    </row>
    <row r="69" spans="2:9" x14ac:dyDescent="0.75">
      <c r="B69" s="16" t="s">
        <v>288</v>
      </c>
      <c r="C69" s="17" t="s">
        <v>290</v>
      </c>
      <c r="E69" s="17">
        <f>'Input Parameters'!$G68</f>
        <v>0.23599999999999999</v>
      </c>
      <c r="F69" s="17">
        <f>'Input Parameters'!$L68</f>
        <v>0.11266246872910364</v>
      </c>
      <c r="H69" s="17">
        <f>'Input Parameters'!O68/('Input Parameters'!O68+'Input Parameters'!Q68)</f>
        <v>0.23600000000000002</v>
      </c>
      <c r="I69" s="17">
        <f>('Input Parameters'!O68*'Input Parameters'!Q68/(('Input Parameters'!O68+'Input Parameters'!Q68)^2*('Input Parameters'!O68+'Input Parameters'!Q68+1)))^0.5</f>
        <v>0.11266246872910364</v>
      </c>
    </row>
    <row r="70" spans="2:9" x14ac:dyDescent="0.75">
      <c r="B70" s="18" t="s">
        <v>91</v>
      </c>
      <c r="C70" s="20" t="s">
        <v>92</v>
      </c>
      <c r="E70" s="93">
        <f>'Input Parameters'!$G69</f>
        <v>0.49383688199571002</v>
      </c>
      <c r="F70" s="20">
        <f>'Input Parameters'!$L69</f>
        <v>0.1781620662240096</v>
      </c>
      <c r="H70" s="93">
        <f>'Input Parameters'!O69/('Input Parameters'!O69+'Input Parameters'!Q69)</f>
        <v>0.49383688199571002</v>
      </c>
      <c r="I70" s="20">
        <f>('Input Parameters'!O69*'Input Parameters'!Q69/(('Input Parameters'!O69+'Input Parameters'!Q69)^2*('Input Parameters'!O69+'Input Parameters'!Q69+1)))^0.5</f>
        <v>0.1781620662240096</v>
      </c>
    </row>
    <row r="71" spans="2:9" x14ac:dyDescent="0.75">
      <c r="B71" s="1"/>
    </row>
  </sheetData>
  <mergeCells count="2">
    <mergeCell ref="E3:F3"/>
    <mergeCell ref="H3:I3"/>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FD609-B3C9-4E2F-8FAB-D1DDB9167091}">
  <sheetPr codeName="Sheet8">
    <tabColor theme="9" tint="-0.249977111117893"/>
  </sheetPr>
  <dimension ref="B4:AC82"/>
  <sheetViews>
    <sheetView zoomScale="82" zoomScaleNormal="82" workbookViewId="0">
      <selection activeCell="J6" sqref="J6"/>
    </sheetView>
  </sheetViews>
  <sheetFormatPr defaultColWidth="8.7265625" defaultRowHeight="14.75" x14ac:dyDescent="0.75"/>
  <cols>
    <col min="1" max="1" width="2.26953125" style="22" customWidth="1"/>
    <col min="2" max="2" width="3.7265625" style="22" customWidth="1"/>
    <col min="3" max="3" width="21.26953125" style="39" bestFit="1" customWidth="1"/>
    <col min="4" max="4" width="12.1328125" style="22" bestFit="1" customWidth="1"/>
    <col min="5" max="5" width="18.40625" style="22" bestFit="1" customWidth="1"/>
    <col min="6" max="7" width="21.26953125" style="22" bestFit="1" customWidth="1"/>
    <col min="8" max="8" width="21.26953125" style="22" customWidth="1"/>
    <col min="9" max="9" width="9.31640625" style="22" bestFit="1" customWidth="1"/>
    <col min="10" max="12" width="8.7265625" style="22"/>
    <col min="13" max="13" width="21.2265625" style="22" bestFit="1" customWidth="1"/>
    <col min="14" max="14" width="11.86328125" style="22" bestFit="1" customWidth="1"/>
    <col min="15" max="15" width="12.54296875" style="22" bestFit="1" customWidth="1"/>
    <col min="16" max="16" width="18.6796875" style="22" bestFit="1" customWidth="1"/>
    <col min="17" max="17" width="21.2265625" style="22" bestFit="1" customWidth="1"/>
    <col min="18" max="18" width="11.86328125" style="22" bestFit="1" customWidth="1"/>
    <col min="19" max="19" width="11.86328125" style="22" customWidth="1"/>
    <col min="20" max="20" width="8.7265625" style="22"/>
    <col min="21" max="21" width="8.1328125" style="22" bestFit="1" customWidth="1"/>
    <col min="22" max="22" width="12.54296875" style="22" bestFit="1" customWidth="1"/>
    <col min="23" max="23" width="18.7265625" style="22" bestFit="1" customWidth="1"/>
    <col min="24" max="24" width="21.26953125" style="22" bestFit="1" customWidth="1"/>
    <col min="25" max="25" width="5.7265625" style="22" bestFit="1" customWidth="1"/>
    <col min="26" max="16384" width="8.7265625" style="22"/>
  </cols>
  <sheetData>
    <row r="4" spans="2:29" x14ac:dyDescent="0.75">
      <c r="B4" s="44" t="s">
        <v>341</v>
      </c>
      <c r="C4" s="45"/>
      <c r="D4" s="46"/>
      <c r="E4" s="46"/>
      <c r="F4" s="46"/>
      <c r="G4" s="46"/>
      <c r="H4" s="46"/>
      <c r="I4" s="46"/>
      <c r="J4" s="46"/>
      <c r="K4" s="46"/>
      <c r="L4" s="46"/>
      <c r="M4" s="46"/>
      <c r="N4" s="46"/>
      <c r="O4" s="46"/>
      <c r="P4" s="46"/>
      <c r="Q4" s="46"/>
      <c r="R4" s="46"/>
      <c r="S4" s="46"/>
      <c r="T4" s="46"/>
      <c r="U4" s="46"/>
    </row>
    <row r="6" spans="2:29" x14ac:dyDescent="0.75">
      <c r="C6" s="60" t="s">
        <v>165</v>
      </c>
      <c r="M6" s="60" t="s">
        <v>166</v>
      </c>
    </row>
    <row r="8" spans="2:29" s="39" customFormat="1" x14ac:dyDescent="0.75">
      <c r="C8" s="42"/>
      <c r="D8" s="41" t="s">
        <v>104</v>
      </c>
      <c r="E8" s="41" t="s">
        <v>105</v>
      </c>
      <c r="F8" s="41" t="s">
        <v>106</v>
      </c>
      <c r="G8" s="41" t="s">
        <v>107</v>
      </c>
      <c r="H8" s="41" t="s">
        <v>179</v>
      </c>
      <c r="I8" s="41" t="s">
        <v>108</v>
      </c>
      <c r="K8" s="39" t="s">
        <v>109</v>
      </c>
      <c r="M8" s="42"/>
      <c r="N8" s="41" t="s">
        <v>104</v>
      </c>
      <c r="O8" s="41" t="s">
        <v>105</v>
      </c>
      <c r="P8" s="41" t="s">
        <v>106</v>
      </c>
      <c r="Q8" s="41" t="s">
        <v>107</v>
      </c>
      <c r="R8" s="41" t="s">
        <v>108</v>
      </c>
      <c r="S8" s="41" t="s">
        <v>203</v>
      </c>
      <c r="U8" s="39" t="s">
        <v>109</v>
      </c>
      <c r="AB8" s="22"/>
      <c r="AC8" s="22"/>
    </row>
    <row r="9" spans="2:29" x14ac:dyDescent="0.75">
      <c r="C9" s="43" t="s">
        <v>104</v>
      </c>
      <c r="D9" s="22">
        <f ca="1">1-SUM(E9:I9)</f>
        <v>0.94401989776310413</v>
      </c>
      <c r="E9" s="22">
        <f ca="1">(p_h2dfa_sp/(1-phaile))*(1-phae)</f>
        <v>9.9741331742354746E-4</v>
      </c>
      <c r="F9" s="22">
        <f ca="1">(p_h2dhfa_sp/(1-phaile))*(1-phae)</f>
        <v>1.0717904764719744E-4</v>
      </c>
      <c r="G9" s="22">
        <f ca="1">(p_h2dhfh_sp/(1-phaile))*(1-phae)</f>
        <v>4.1220214895179634E-4</v>
      </c>
      <c r="H9" s="22">
        <f ca="1">(p_h2dfur_sp/(1-phaile))*(1-phae)</f>
        <v>5.3705070488182814E-2</v>
      </c>
      <c r="I9" s="22">
        <f ca="1">p_h2d_sp</f>
        <v>7.5823723469048421E-4</v>
      </c>
      <c r="K9" s="22">
        <f ca="1">SUM(D$9:I$9)</f>
        <v>1</v>
      </c>
      <c r="M9" s="43" t="s">
        <v>104</v>
      </c>
      <c r="N9" s="22">
        <f ca="1">1-SUM(O9:R9)</f>
        <v>0.91865714475861882</v>
      </c>
      <c r="O9" s="22">
        <f ca="1">(p_h2dfa_sn/(1-phaile))*(1-phae)</f>
        <v>5.2868242067297178E-2</v>
      </c>
      <c r="P9" s="22">
        <f ca="1">(p_h2dhfa_sn/(1-phaile))*(1-phae)</f>
        <v>5.7339717812474452E-3</v>
      </c>
      <c r="Q9" s="22">
        <f ca="1">(p_h2dhfh_sn/(1-phaile))*(1-phae)</f>
        <v>2.1982404158146087E-2</v>
      </c>
      <c r="R9" s="22">
        <f ca="1">p_h2d_sn</f>
        <v>7.5823723469048421E-4</v>
      </c>
      <c r="S9" s="22">
        <v>0</v>
      </c>
      <c r="U9" s="22">
        <f t="shared" ref="U9:U14" ca="1" si="0">SUM(N$9:S$9)</f>
        <v>1</v>
      </c>
    </row>
    <row r="10" spans="2:29" x14ac:dyDescent="0.75">
      <c r="C10" s="43" t="s">
        <v>105</v>
      </c>
      <c r="D10" s="22">
        <f ca="1">p_dfa2h_sp</f>
        <v>0.99924176276530952</v>
      </c>
      <c r="E10" s="22">
        <v>0</v>
      </c>
      <c r="F10" s="22">
        <v>0</v>
      </c>
      <c r="G10" s="22">
        <v>0</v>
      </c>
      <c r="H10" s="22">
        <v>0</v>
      </c>
      <c r="I10" s="61">
        <f ca="1">p_dfa2d_sp</f>
        <v>7.5823723469048421E-4</v>
      </c>
      <c r="K10" s="22">
        <f ca="1">SUM(D$10:I$10)</f>
        <v>1</v>
      </c>
      <c r="M10" s="43" t="s">
        <v>105</v>
      </c>
      <c r="N10" s="22">
        <v>0</v>
      </c>
      <c r="O10" s="22">
        <v>0</v>
      </c>
      <c r="P10" s="22">
        <v>0</v>
      </c>
      <c r="Q10" s="22">
        <v>0</v>
      </c>
      <c r="R10" s="61">
        <f ca="1">p_dfa2d_sn</f>
        <v>7.5823723469048421E-4</v>
      </c>
      <c r="S10" s="22" cm="1">
        <f t="array" aca="1" ref="S10" ca="1">p_dfa2h_sn</f>
        <v>0.99924176276530952</v>
      </c>
      <c r="U10" s="22">
        <f t="shared" ca="1" si="0"/>
        <v>1</v>
      </c>
    </row>
    <row r="11" spans="2:29" x14ac:dyDescent="0.75">
      <c r="C11" s="43" t="s">
        <v>106</v>
      </c>
      <c r="D11" s="22">
        <f>p_dhfa2h_sp</f>
        <v>0.99627707467095616</v>
      </c>
      <c r="E11" s="22">
        <v>0</v>
      </c>
      <c r="F11" s="22">
        <v>0</v>
      </c>
      <c r="G11" s="22">
        <v>0</v>
      </c>
      <c r="H11" s="22">
        <v>0</v>
      </c>
      <c r="I11" s="22">
        <f>p_dhfa2d_sp</f>
        <v>3.7229253290438761E-3</v>
      </c>
      <c r="K11" s="22">
        <f>SUM(D$11:I$11)</f>
        <v>1</v>
      </c>
      <c r="M11" s="43" t="s">
        <v>106</v>
      </c>
      <c r="N11" s="22">
        <v>0</v>
      </c>
      <c r="O11" s="22">
        <v>0</v>
      </c>
      <c r="P11" s="22">
        <v>0</v>
      </c>
      <c r="Q11" s="22">
        <v>0</v>
      </c>
      <c r="R11" s="22">
        <f>p_dhfa2d_sn</f>
        <v>3.7229253290438761E-3</v>
      </c>
      <c r="S11" s="22">
        <f>p_dhfa2h_sn</f>
        <v>0.99627707467095616</v>
      </c>
      <c r="U11" s="22">
        <f t="shared" ca="1" si="0"/>
        <v>1</v>
      </c>
    </row>
    <row r="12" spans="2:29" x14ac:dyDescent="0.75">
      <c r="C12" s="43" t="s">
        <v>107</v>
      </c>
      <c r="D12" s="22">
        <f>p_dhfh2h_sp</f>
        <v>0.99627707467095616</v>
      </c>
      <c r="E12" s="22">
        <v>0</v>
      </c>
      <c r="F12" s="22">
        <v>0</v>
      </c>
      <c r="G12" s="22">
        <v>0</v>
      </c>
      <c r="H12" s="22">
        <v>0</v>
      </c>
      <c r="I12" s="22">
        <f>p_dhfh2d_sp</f>
        <v>3.7229253290438761E-3</v>
      </c>
      <c r="K12" s="22">
        <f>SUM(D$12:I$12)</f>
        <v>1</v>
      </c>
      <c r="M12" s="43" t="s">
        <v>107</v>
      </c>
      <c r="N12" s="22">
        <v>0</v>
      </c>
      <c r="O12" s="22">
        <v>0</v>
      </c>
      <c r="P12" s="22">
        <v>0</v>
      </c>
      <c r="Q12" s="22">
        <v>0</v>
      </c>
      <c r="R12" s="22">
        <f>p_dhfh2d_sn</f>
        <v>3.7229253290438761E-3</v>
      </c>
      <c r="S12" s="22">
        <f>p_dhfh2h_sn</f>
        <v>0.99627707467095616</v>
      </c>
      <c r="U12" s="22">
        <f t="shared" ca="1" si="0"/>
        <v>1</v>
      </c>
    </row>
    <row r="13" spans="2:29" x14ac:dyDescent="0.75">
      <c r="C13" s="43" t="s">
        <v>179</v>
      </c>
      <c r="D13" s="22">
        <f ca="1">p_dfur2h_sp</f>
        <v>0.99924176276530952</v>
      </c>
      <c r="E13" s="22">
        <v>0</v>
      </c>
      <c r="F13" s="22">
        <v>0</v>
      </c>
      <c r="G13" s="22">
        <v>0</v>
      </c>
      <c r="H13" s="22">
        <v>0</v>
      </c>
      <c r="I13" s="22">
        <f ca="1">p_dfur2d_sp</f>
        <v>7.5823723469048421E-4</v>
      </c>
      <c r="K13" s="22">
        <f ca="1">SUM(D$13:I$13)</f>
        <v>1</v>
      </c>
      <c r="M13" s="43" t="s">
        <v>108</v>
      </c>
      <c r="N13" s="22">
        <v>0</v>
      </c>
      <c r="O13" s="22">
        <v>0</v>
      </c>
      <c r="P13" s="22">
        <v>0</v>
      </c>
      <c r="Q13" s="22">
        <v>0</v>
      </c>
      <c r="R13" s="22">
        <v>1</v>
      </c>
      <c r="S13" s="22">
        <v>0</v>
      </c>
      <c r="U13" s="22">
        <f t="shared" ca="1" si="0"/>
        <v>1</v>
      </c>
    </row>
    <row r="14" spans="2:29" x14ac:dyDescent="0.75">
      <c r="C14" s="43" t="s">
        <v>108</v>
      </c>
      <c r="D14" s="22">
        <v>0</v>
      </c>
      <c r="E14" s="22">
        <v>0</v>
      </c>
      <c r="F14" s="22">
        <v>0</v>
      </c>
      <c r="G14" s="22">
        <v>0</v>
      </c>
      <c r="H14" s="22">
        <v>0</v>
      </c>
      <c r="I14" s="22">
        <v>1</v>
      </c>
      <c r="K14" s="22">
        <f>SUM(D$14:I$14)</f>
        <v>1</v>
      </c>
      <c r="M14" s="43" t="s">
        <v>203</v>
      </c>
      <c r="N14" s="22">
        <v>0</v>
      </c>
      <c r="O14" s="22">
        <v>0</v>
      </c>
      <c r="P14" s="22">
        <v>0</v>
      </c>
      <c r="Q14" s="22">
        <v>0</v>
      </c>
      <c r="R14" s="22">
        <v>0</v>
      </c>
      <c r="S14" s="22">
        <v>1</v>
      </c>
      <c r="U14" s="22">
        <f t="shared" ca="1" si="0"/>
        <v>1</v>
      </c>
    </row>
    <row r="16" spans="2:29" x14ac:dyDescent="0.75">
      <c r="B16" s="44" t="s">
        <v>110</v>
      </c>
      <c r="C16" s="45"/>
      <c r="D16" s="46"/>
      <c r="E16" s="46"/>
      <c r="F16" s="46"/>
      <c r="G16" s="46"/>
      <c r="H16" s="46"/>
      <c r="I16" s="46"/>
      <c r="J16" s="46"/>
      <c r="K16" s="46"/>
      <c r="L16" s="46"/>
      <c r="M16" s="46"/>
      <c r="N16" s="46"/>
      <c r="O16" s="46"/>
      <c r="P16" s="46"/>
      <c r="Q16" s="46"/>
      <c r="R16" s="46"/>
      <c r="S16" s="46"/>
      <c r="T16" s="46"/>
      <c r="U16" s="46"/>
    </row>
    <row r="18" spans="2:21" x14ac:dyDescent="0.75">
      <c r="C18" s="60" t="s">
        <v>165</v>
      </c>
      <c r="M18" s="60" t="s">
        <v>166</v>
      </c>
    </row>
    <row r="20" spans="2:21" x14ac:dyDescent="0.75">
      <c r="C20" s="42"/>
      <c r="D20" s="41" t="s">
        <v>104</v>
      </c>
      <c r="E20" s="41" t="s">
        <v>105</v>
      </c>
      <c r="F20" s="41" t="s">
        <v>106</v>
      </c>
      <c r="G20" s="41" t="s">
        <v>107</v>
      </c>
      <c r="H20" s="41" t="s">
        <v>179</v>
      </c>
      <c r="I20" s="41" t="s">
        <v>108</v>
      </c>
      <c r="K20" s="39" t="s">
        <v>111</v>
      </c>
      <c r="M20" s="42"/>
      <c r="N20" s="41" t="s">
        <v>104</v>
      </c>
      <c r="O20" s="41" t="s">
        <v>105</v>
      </c>
      <c r="P20" s="41" t="s">
        <v>106</v>
      </c>
      <c r="Q20" s="41" t="s">
        <v>107</v>
      </c>
      <c r="R20" s="41" t="s">
        <v>108</v>
      </c>
      <c r="S20" s="41" t="s">
        <v>203</v>
      </c>
      <c r="U20" s="39" t="s">
        <v>109</v>
      </c>
    </row>
    <row r="21" spans="2:21" x14ac:dyDescent="0.75">
      <c r="C21" s="43" t="s">
        <v>104</v>
      </c>
      <c r="D21" s="22">
        <f ca="1">1-SUM(E21:I21)</f>
        <v>0.96042615974995293</v>
      </c>
      <c r="E21" s="22">
        <f ca="1">(p_h2dfa_sp/(1-phaile))*(1-ile)</f>
        <v>7.0108460425587064E-4</v>
      </c>
      <c r="F21" s="22">
        <f ca="1">(p_h2dhfa_sp/(1-phaile))*(1-ile)</f>
        <v>7.5336451691217942E-5</v>
      </c>
      <c r="G21" s="22">
        <f ca="1">(p_h2dhfh_sp/(1-phaile))*(1-ile)</f>
        <v>2.8973804081319651E-4</v>
      </c>
      <c r="H21" s="22">
        <f ca="1">(p_h2dfur_sp/(1-phaile))*(1-ile)</f>
        <v>3.774944391859629E-2</v>
      </c>
      <c r="I21" s="22">
        <f ca="1">p_h2d_sp</f>
        <v>7.5823723469048421E-4</v>
      </c>
      <c r="K21" s="22">
        <f t="shared" ref="K21:K26" ca="1" si="1">SUM(D21:I21)</f>
        <v>1</v>
      </c>
      <c r="M21" s="43" t="s">
        <v>104</v>
      </c>
      <c r="N21" s="22">
        <f ca="1">1-SUM(O21:R21)</f>
        <v>0.94259860988434574</v>
      </c>
      <c r="O21" s="22">
        <f ca="1">(p_h2dfa_sn/(1-phaile))*(1-ile)</f>
        <v>3.7161234886254349E-2</v>
      </c>
      <c r="P21" s="22">
        <f ca="1">(p_h2dhfa_sn/(1-phaile))*(1-ile)</f>
        <v>4.030424766589635E-3</v>
      </c>
      <c r="Q21" s="22">
        <f ca="1">(p_h2dhfh_sn/(1-phaile))*(1-ile)</f>
        <v>1.5451493228119806E-2</v>
      </c>
      <c r="R21" s="22">
        <f ca="1">p_h2d_sn</f>
        <v>7.5823723469048421E-4</v>
      </c>
      <c r="S21" s="22">
        <v>0</v>
      </c>
      <c r="U21" s="22">
        <f t="shared" ref="U21:U26" ca="1" si="2">SUM($N21:$S21)</f>
        <v>1</v>
      </c>
    </row>
    <row r="22" spans="2:21" x14ac:dyDescent="0.75">
      <c r="C22" s="43" t="s">
        <v>105</v>
      </c>
      <c r="D22" s="22">
        <f ca="1">p_dfa2h_sp</f>
        <v>0.99924176276530952</v>
      </c>
      <c r="E22" s="22">
        <v>0</v>
      </c>
      <c r="F22" s="22">
        <v>0</v>
      </c>
      <c r="G22" s="22">
        <v>0</v>
      </c>
      <c r="H22" s="22">
        <v>0</v>
      </c>
      <c r="I22" s="61">
        <f ca="1">p_dfa2d_sp</f>
        <v>7.5823723469048421E-4</v>
      </c>
      <c r="K22" s="22">
        <f t="shared" ca="1" si="1"/>
        <v>1</v>
      </c>
      <c r="M22" s="43" t="s">
        <v>105</v>
      </c>
      <c r="N22" s="22">
        <v>0</v>
      </c>
      <c r="O22" s="22">
        <v>0</v>
      </c>
      <c r="P22" s="22">
        <v>0</v>
      </c>
      <c r="Q22" s="22">
        <v>0</v>
      </c>
      <c r="R22" s="61">
        <f ca="1">p_dfa2d_sn</f>
        <v>7.5823723469048421E-4</v>
      </c>
      <c r="S22" s="22" cm="1">
        <f t="array" aca="1" ref="S22" ca="1">p_dfa2h_sn</f>
        <v>0.99924176276530952</v>
      </c>
      <c r="U22" s="22">
        <f t="shared" ca="1" si="2"/>
        <v>1</v>
      </c>
    </row>
    <row r="23" spans="2:21" x14ac:dyDescent="0.75">
      <c r="C23" s="43" t="s">
        <v>106</v>
      </c>
      <c r="D23" s="22">
        <f>p_dhfa2h_sp</f>
        <v>0.99627707467095616</v>
      </c>
      <c r="E23" s="22">
        <v>0</v>
      </c>
      <c r="F23" s="22">
        <v>0</v>
      </c>
      <c r="G23" s="22">
        <v>0</v>
      </c>
      <c r="H23" s="22">
        <v>0</v>
      </c>
      <c r="I23" s="22">
        <f>p_dhfa2d_sp</f>
        <v>3.7229253290438761E-3</v>
      </c>
      <c r="K23" s="22">
        <f t="shared" si="1"/>
        <v>1</v>
      </c>
      <c r="M23" s="43" t="s">
        <v>106</v>
      </c>
      <c r="N23" s="22">
        <v>0</v>
      </c>
      <c r="O23" s="22">
        <v>0</v>
      </c>
      <c r="P23" s="22">
        <v>0</v>
      </c>
      <c r="Q23" s="22">
        <v>0</v>
      </c>
      <c r="R23" s="22">
        <f>p_dhfa2d_sn</f>
        <v>3.7229253290438761E-3</v>
      </c>
      <c r="S23" s="22">
        <f>p_dhfa2h_sn</f>
        <v>0.99627707467095616</v>
      </c>
      <c r="U23" s="22">
        <f t="shared" si="2"/>
        <v>1</v>
      </c>
    </row>
    <row r="24" spans="2:21" x14ac:dyDescent="0.75">
      <c r="C24" s="43" t="s">
        <v>107</v>
      </c>
      <c r="D24" s="22">
        <f>p_dhfh2h_sp</f>
        <v>0.99627707467095616</v>
      </c>
      <c r="E24" s="22">
        <v>0</v>
      </c>
      <c r="F24" s="22">
        <v>0</v>
      </c>
      <c r="G24" s="22">
        <v>0</v>
      </c>
      <c r="H24" s="22">
        <v>0</v>
      </c>
      <c r="I24" s="22">
        <f>p_dhfh2d_sp</f>
        <v>3.7229253290438761E-3</v>
      </c>
      <c r="K24" s="22">
        <f t="shared" si="1"/>
        <v>1</v>
      </c>
      <c r="M24" s="43" t="s">
        <v>107</v>
      </c>
      <c r="N24" s="22">
        <v>0</v>
      </c>
      <c r="O24" s="22">
        <v>0</v>
      </c>
      <c r="P24" s="22">
        <v>0</v>
      </c>
      <c r="Q24" s="22">
        <v>0</v>
      </c>
      <c r="R24" s="22">
        <f>p_dhfh2d_sn</f>
        <v>3.7229253290438761E-3</v>
      </c>
      <c r="S24" s="22">
        <f>p_dhfh2h_sn</f>
        <v>0.99627707467095616</v>
      </c>
      <c r="U24" s="22">
        <f t="shared" si="2"/>
        <v>1</v>
      </c>
    </row>
    <row r="25" spans="2:21" x14ac:dyDescent="0.75">
      <c r="C25" s="43" t="s">
        <v>195</v>
      </c>
      <c r="D25" s="22">
        <f ca="1">p_dfur2h_sp</f>
        <v>0.99924176276530952</v>
      </c>
      <c r="E25" s="22">
        <v>0</v>
      </c>
      <c r="F25" s="22">
        <v>0</v>
      </c>
      <c r="G25" s="22">
        <v>0</v>
      </c>
      <c r="H25" s="22">
        <v>0</v>
      </c>
      <c r="I25" s="22">
        <f ca="1">p_dfur2d_sp</f>
        <v>7.5823723469048421E-4</v>
      </c>
      <c r="K25" s="22">
        <f t="shared" ca="1" si="1"/>
        <v>1</v>
      </c>
      <c r="M25" s="43" t="s">
        <v>108</v>
      </c>
      <c r="N25" s="22">
        <v>0</v>
      </c>
      <c r="O25" s="22">
        <v>0</v>
      </c>
      <c r="P25" s="22">
        <v>0</v>
      </c>
      <c r="Q25" s="22">
        <v>0</v>
      </c>
      <c r="R25" s="22">
        <v>1</v>
      </c>
      <c r="S25" s="22">
        <v>0</v>
      </c>
      <c r="U25" s="22">
        <f t="shared" si="2"/>
        <v>1</v>
      </c>
    </row>
    <row r="26" spans="2:21" x14ac:dyDescent="0.75">
      <c r="C26" s="43" t="s">
        <v>108</v>
      </c>
      <c r="D26" s="22">
        <v>0</v>
      </c>
      <c r="E26" s="22">
        <v>0</v>
      </c>
      <c r="F26" s="22">
        <v>0</v>
      </c>
      <c r="G26" s="22">
        <v>0</v>
      </c>
      <c r="H26" s="22">
        <v>0</v>
      </c>
      <c r="I26" s="22">
        <v>1</v>
      </c>
      <c r="K26" s="22">
        <f t="shared" si="1"/>
        <v>1</v>
      </c>
      <c r="M26" s="43" t="s">
        <v>203</v>
      </c>
      <c r="N26" s="22">
        <v>0</v>
      </c>
      <c r="O26" s="22">
        <v>0</v>
      </c>
      <c r="P26" s="22">
        <v>0</v>
      </c>
      <c r="Q26" s="22">
        <v>0</v>
      </c>
      <c r="R26" s="22">
        <v>0</v>
      </c>
      <c r="S26" s="22">
        <v>1</v>
      </c>
      <c r="U26" s="22">
        <f t="shared" si="2"/>
        <v>1</v>
      </c>
    </row>
    <row r="28" spans="2:21" x14ac:dyDescent="0.75">
      <c r="B28" s="44" t="s">
        <v>112</v>
      </c>
      <c r="C28" s="45"/>
      <c r="D28" s="46"/>
      <c r="E28" s="46"/>
      <c r="F28" s="46"/>
      <c r="G28" s="46"/>
      <c r="H28" s="46"/>
      <c r="I28" s="46"/>
      <c r="J28" s="46"/>
      <c r="K28" s="46"/>
      <c r="L28" s="46"/>
      <c r="M28" s="46"/>
      <c r="N28" s="46"/>
      <c r="O28" s="46"/>
      <c r="P28" s="46"/>
      <c r="Q28" s="46"/>
      <c r="R28" s="46"/>
      <c r="S28" s="46"/>
      <c r="T28" s="46"/>
      <c r="U28" s="46"/>
    </row>
    <row r="30" spans="2:21" x14ac:dyDescent="0.75">
      <c r="C30" s="60" t="s">
        <v>165</v>
      </c>
      <c r="M30" s="60" t="s">
        <v>166</v>
      </c>
    </row>
    <row r="32" spans="2:21" x14ac:dyDescent="0.75">
      <c r="C32" s="42"/>
      <c r="D32" s="41" t="s">
        <v>104</v>
      </c>
      <c r="E32" s="41" t="s">
        <v>105</v>
      </c>
      <c r="F32" s="41" t="s">
        <v>106</v>
      </c>
      <c r="G32" s="41" t="s">
        <v>107</v>
      </c>
      <c r="H32" s="41" t="s">
        <v>179</v>
      </c>
      <c r="I32" s="41" t="s">
        <v>108</v>
      </c>
      <c r="K32" s="39" t="s">
        <v>111</v>
      </c>
      <c r="M32" s="42"/>
      <c r="N32" s="41" t="s">
        <v>104</v>
      </c>
      <c r="O32" s="41" t="s">
        <v>105</v>
      </c>
      <c r="P32" s="41" t="s">
        <v>106</v>
      </c>
      <c r="Q32" s="41" t="s">
        <v>107</v>
      </c>
      <c r="R32" s="41" t="s">
        <v>108</v>
      </c>
      <c r="S32" s="41" t="s">
        <v>203</v>
      </c>
      <c r="U32" s="39" t="s">
        <v>109</v>
      </c>
    </row>
    <row r="33" spans="2:21" x14ac:dyDescent="0.75">
      <c r="C33" s="43" t="s">
        <v>104</v>
      </c>
      <c r="D33" s="22">
        <f ca="1">p_h2h_sp</f>
        <v>0.97732145333110176</v>
      </c>
      <c r="E33" s="22">
        <f ca="1">p_h2dfa_sp</f>
        <v>3.9592303792801431E-4</v>
      </c>
      <c r="F33" s="22">
        <f ca="1">p_h2dhfa_sp</f>
        <v>4.2544703790725613E-5</v>
      </c>
      <c r="G33" s="22">
        <f ca="1">p_h2dhfh_sp</f>
        <v>1.636235692892285E-4</v>
      </c>
      <c r="H33" s="22">
        <f ca="1">p_h2dfur_sp</f>
        <v>2.1318218123199784E-2</v>
      </c>
      <c r="I33" s="22">
        <f ca="1">p_h2d_sp</f>
        <v>7.5823723469048421E-4</v>
      </c>
      <c r="K33" s="22">
        <f t="shared" ref="K33:K38" ca="1" si="3">SUM(D33:I33)</f>
        <v>1</v>
      </c>
      <c r="M33" s="43" t="s">
        <v>104</v>
      </c>
      <c r="N33" s="22">
        <f ca="1">p_h2h_sn</f>
        <v>0.96725371306301233</v>
      </c>
      <c r="O33" s="22">
        <f ca="1">p_h2dfa_sn</f>
        <v>2.0986039231226106E-2</v>
      </c>
      <c r="P33" s="22">
        <f ca="1">p_h2dhfa_sn</f>
        <v>2.2760990728389885E-3</v>
      </c>
      <c r="Q33" s="22">
        <f ca="1">p_h2dhfh_sn</f>
        <v>8.7259113982320891E-3</v>
      </c>
      <c r="R33" s="22">
        <f ca="1">p_h2d_sn</f>
        <v>7.5823723469048421E-4</v>
      </c>
      <c r="S33" s="22">
        <v>0</v>
      </c>
      <c r="U33" s="22">
        <f ca="1">SUM(N$33:S$33)</f>
        <v>1</v>
      </c>
    </row>
    <row r="34" spans="2:21" x14ac:dyDescent="0.75">
      <c r="C34" s="43" t="s">
        <v>105</v>
      </c>
      <c r="D34" s="22">
        <f ca="1">p_dfa2h_sp</f>
        <v>0.99924176276530952</v>
      </c>
      <c r="E34" s="22">
        <v>0</v>
      </c>
      <c r="F34" s="22">
        <v>0</v>
      </c>
      <c r="G34" s="22">
        <v>0</v>
      </c>
      <c r="H34" s="22">
        <v>0</v>
      </c>
      <c r="I34" s="61">
        <f ca="1">p_dfa2d_sp</f>
        <v>7.5823723469048421E-4</v>
      </c>
      <c r="K34" s="22">
        <f t="shared" ca="1" si="3"/>
        <v>1</v>
      </c>
      <c r="M34" s="43" t="s">
        <v>105</v>
      </c>
      <c r="N34" s="22">
        <v>0</v>
      </c>
      <c r="O34" s="22">
        <v>0</v>
      </c>
      <c r="P34" s="22">
        <v>0</v>
      </c>
      <c r="Q34" s="22">
        <v>0</v>
      </c>
      <c r="R34" s="61">
        <f ca="1">p_dfa2d_sn</f>
        <v>7.5823723469048421E-4</v>
      </c>
      <c r="S34" s="22" cm="1">
        <f t="array" aca="1" ref="S34" ca="1">p_dfa2h_sn</f>
        <v>0.99924176276530952</v>
      </c>
      <c r="U34" s="22">
        <f ca="1">SUM(N$34:S$34)</f>
        <v>1</v>
      </c>
    </row>
    <row r="35" spans="2:21" x14ac:dyDescent="0.75">
      <c r="C35" s="43" t="s">
        <v>106</v>
      </c>
      <c r="D35" s="22">
        <f>p_dhfa2h_sp</f>
        <v>0.99627707467095616</v>
      </c>
      <c r="E35" s="22">
        <v>0</v>
      </c>
      <c r="F35" s="22">
        <v>0</v>
      </c>
      <c r="G35" s="22">
        <v>0</v>
      </c>
      <c r="H35" s="22">
        <v>0</v>
      </c>
      <c r="I35" s="22">
        <f>p_dhfa2d_sp</f>
        <v>3.7229253290438761E-3</v>
      </c>
      <c r="K35" s="22">
        <f t="shared" si="3"/>
        <v>1</v>
      </c>
      <c r="M35" s="43" t="s">
        <v>106</v>
      </c>
      <c r="N35" s="22">
        <v>0</v>
      </c>
      <c r="O35" s="22">
        <v>0</v>
      </c>
      <c r="P35" s="22">
        <v>0</v>
      </c>
      <c r="Q35" s="22">
        <v>0</v>
      </c>
      <c r="R35" s="22">
        <f>p_dhfa2d_sn</f>
        <v>3.7229253290438761E-3</v>
      </c>
      <c r="S35" s="22">
        <f>p_dhfa2h_sn</f>
        <v>0.99627707467095616</v>
      </c>
      <c r="U35" s="22">
        <f>SUM(N$35:S$35)</f>
        <v>1</v>
      </c>
    </row>
    <row r="36" spans="2:21" x14ac:dyDescent="0.75">
      <c r="C36" s="43" t="s">
        <v>107</v>
      </c>
      <c r="D36" s="22">
        <f>p_dhfh2h_sp</f>
        <v>0.99627707467095616</v>
      </c>
      <c r="E36" s="22">
        <v>0</v>
      </c>
      <c r="F36" s="22">
        <v>0</v>
      </c>
      <c r="G36" s="22">
        <v>0</v>
      </c>
      <c r="H36" s="22">
        <v>0</v>
      </c>
      <c r="I36" s="22">
        <f>p_dhfh2d_sp</f>
        <v>3.7229253290438761E-3</v>
      </c>
      <c r="K36" s="22">
        <f t="shared" si="3"/>
        <v>1</v>
      </c>
      <c r="M36" s="43" t="s">
        <v>107</v>
      </c>
      <c r="N36" s="22">
        <v>0</v>
      </c>
      <c r="O36" s="22">
        <v>0</v>
      </c>
      <c r="P36" s="22">
        <v>0</v>
      </c>
      <c r="Q36" s="22">
        <v>0</v>
      </c>
      <c r="R36" s="22">
        <f>p_dhfh2d_sn</f>
        <v>3.7229253290438761E-3</v>
      </c>
      <c r="S36" s="22">
        <f>p_dhfh2h_sn</f>
        <v>0.99627707467095616</v>
      </c>
      <c r="U36" s="22">
        <f>SUM(N$36:S$36)</f>
        <v>1</v>
      </c>
    </row>
    <row r="37" spans="2:21" x14ac:dyDescent="0.75">
      <c r="C37" s="43" t="s">
        <v>195</v>
      </c>
      <c r="D37" s="22">
        <f ca="1">p_dfur2h_sp</f>
        <v>0.99924176276530952</v>
      </c>
      <c r="E37" s="22">
        <v>0</v>
      </c>
      <c r="F37" s="22">
        <v>0</v>
      </c>
      <c r="G37" s="22">
        <v>0</v>
      </c>
      <c r="H37" s="22">
        <v>0</v>
      </c>
      <c r="I37" s="22">
        <f ca="1">p_dfur2d_sp</f>
        <v>7.5823723469048421E-4</v>
      </c>
      <c r="K37" s="22">
        <f t="shared" ca="1" si="3"/>
        <v>1</v>
      </c>
      <c r="M37" s="43" t="s">
        <v>108</v>
      </c>
      <c r="N37" s="22">
        <v>0</v>
      </c>
      <c r="O37" s="22">
        <v>0</v>
      </c>
      <c r="P37" s="22">
        <v>0</v>
      </c>
      <c r="Q37" s="22">
        <v>0</v>
      </c>
      <c r="R37" s="22">
        <v>1</v>
      </c>
      <c r="S37" s="22">
        <v>0</v>
      </c>
      <c r="U37" s="22">
        <f>SUM(N$37:S$37)</f>
        <v>1</v>
      </c>
    </row>
    <row r="38" spans="2:21" x14ac:dyDescent="0.75">
      <c r="C38" s="43" t="s">
        <v>108</v>
      </c>
      <c r="D38" s="22">
        <v>0</v>
      </c>
      <c r="E38" s="22">
        <v>0</v>
      </c>
      <c r="F38" s="22">
        <v>0</v>
      </c>
      <c r="G38" s="22">
        <v>0</v>
      </c>
      <c r="H38" s="22">
        <v>0</v>
      </c>
      <c r="I38" s="22">
        <v>1</v>
      </c>
      <c r="K38" s="22">
        <f t="shared" si="3"/>
        <v>1</v>
      </c>
      <c r="M38" s="43" t="s">
        <v>203</v>
      </c>
      <c r="N38" s="22">
        <v>0</v>
      </c>
      <c r="O38" s="22">
        <v>0</v>
      </c>
      <c r="P38" s="22">
        <v>0</v>
      </c>
      <c r="Q38" s="22">
        <v>0</v>
      </c>
      <c r="R38" s="22">
        <v>0</v>
      </c>
      <c r="S38" s="22">
        <v>1</v>
      </c>
      <c r="U38" s="22">
        <f>SUM(N$38:S$38)</f>
        <v>1</v>
      </c>
    </row>
    <row r="40" spans="2:21" x14ac:dyDescent="0.75">
      <c r="B40" s="44" t="s">
        <v>197</v>
      </c>
      <c r="C40" s="45"/>
      <c r="D40" s="46"/>
      <c r="E40" s="46"/>
      <c r="F40" s="46"/>
      <c r="G40" s="46"/>
      <c r="H40" s="46"/>
      <c r="I40" s="46"/>
      <c r="J40" s="46"/>
      <c r="K40" s="46"/>
      <c r="L40" s="46"/>
      <c r="M40" s="46"/>
      <c r="N40" s="46"/>
      <c r="O40" s="46"/>
      <c r="P40" s="46"/>
      <c r="Q40" s="46"/>
      <c r="R40" s="46"/>
      <c r="S40" s="46"/>
      <c r="T40" s="46"/>
      <c r="U40" s="46"/>
    </row>
    <row r="42" spans="2:21" x14ac:dyDescent="0.75">
      <c r="C42" s="60" t="s">
        <v>199</v>
      </c>
      <c r="M42" s="60" t="s">
        <v>543</v>
      </c>
    </row>
    <row r="44" spans="2:21" x14ac:dyDescent="0.75">
      <c r="C44" s="42"/>
      <c r="D44" s="41" t="s">
        <v>104</v>
      </c>
      <c r="E44" s="41" t="s">
        <v>105</v>
      </c>
      <c r="F44" s="41" t="s">
        <v>106</v>
      </c>
      <c r="G44" s="41" t="s">
        <v>107</v>
      </c>
      <c r="H44" s="41" t="s">
        <v>179</v>
      </c>
      <c r="I44" s="41" t="s">
        <v>108</v>
      </c>
      <c r="K44" s="39" t="s">
        <v>111</v>
      </c>
      <c r="M44" s="42"/>
      <c r="N44" s="41" t="s">
        <v>104</v>
      </c>
      <c r="O44" s="41" t="s">
        <v>105</v>
      </c>
      <c r="P44" s="41" t="s">
        <v>106</v>
      </c>
      <c r="Q44" s="41" t="s">
        <v>107</v>
      </c>
      <c r="R44" s="41" t="s">
        <v>108</v>
      </c>
      <c r="S44" s="41" t="s">
        <v>203</v>
      </c>
      <c r="U44" s="39" t="s">
        <v>109</v>
      </c>
    </row>
    <row r="45" spans="2:21" x14ac:dyDescent="0.75">
      <c r="C45" s="43" t="s">
        <v>104</v>
      </c>
      <c r="D45" s="22">
        <f ca="1">1-SUM(E45:I45)</f>
        <v>0.99682092160167712</v>
      </c>
      <c r="E45" s="161">
        <f ca="1">p_h2dfa_sp*(1-vep)</f>
        <v>4.3725057382210412E-5</v>
      </c>
      <c r="F45" s="22">
        <f ca="1">p_h2dhfa_sp*(1-vep)</f>
        <v>4.69856370140515E-6</v>
      </c>
      <c r="G45" s="22">
        <f ca="1">p_h2dhfh_sp*(1-vep)</f>
        <v>1.8070304758457631E-5</v>
      </c>
      <c r="H45" s="22">
        <f ca="1">p_h2dfur_sp*(1-vep)</f>
        <v>2.3543472377903604E-3</v>
      </c>
      <c r="I45" s="22">
        <f ca="1">p_h2d_sp</f>
        <v>7.5823723469048421E-4</v>
      </c>
      <c r="K45" s="22">
        <f t="shared" ref="K45:K50" ca="1" si="4">SUM(D45:I45)</f>
        <v>1</v>
      </c>
      <c r="M45" s="43" t="s">
        <v>104</v>
      </c>
      <c r="N45" s="22">
        <f ca="1">1-SUM(O45:R45)</f>
        <v>0.98886990456312529</v>
      </c>
      <c r="O45" s="22">
        <f ca="1">p_h2dfa_sn*(1-ven)</f>
        <v>6.8045481096060756E-3</v>
      </c>
      <c r="P45" s="22">
        <f ca="1">p_h2dhfa_sn*(1-ven)</f>
        <v>7.3800613220610125E-4</v>
      </c>
      <c r="Q45" s="22">
        <f ca="1">p_h2dhfh_sn*(1-ven)</f>
        <v>2.8293039603720042E-3</v>
      </c>
      <c r="R45" s="22">
        <f ca="1">p_h2d_sn</f>
        <v>7.5823723469048421E-4</v>
      </c>
      <c r="S45" s="22">
        <v>0</v>
      </c>
      <c r="U45" s="22">
        <f ca="1">SUM(N$45:S$45)</f>
        <v>0.99999999999999989</v>
      </c>
    </row>
    <row r="46" spans="2:21" x14ac:dyDescent="0.75">
      <c r="C46" s="43" t="s">
        <v>105</v>
      </c>
      <c r="D46" s="22">
        <f ca="1">p_dfa2h_sp+(p_dfa2d_sp-(p_dfa2d_sp*(1-vep)))</f>
        <v>0.9999162615876821</v>
      </c>
      <c r="E46" s="22">
        <v>0</v>
      </c>
      <c r="F46" s="22">
        <v>0</v>
      </c>
      <c r="G46" s="22">
        <v>0</v>
      </c>
      <c r="H46" s="22">
        <v>0</v>
      </c>
      <c r="I46" s="61">
        <f ca="1">p_dfa2d_sp*(1-vep)</f>
        <v>8.3738412317895826E-5</v>
      </c>
      <c r="K46" s="22">
        <f t="shared" ca="1" si="4"/>
        <v>1</v>
      </c>
      <c r="M46" s="43" t="s">
        <v>105</v>
      </c>
      <c r="N46" s="22">
        <v>0</v>
      </c>
      <c r="O46" s="22">
        <v>0</v>
      </c>
      <c r="P46" s="22">
        <v>0</v>
      </c>
      <c r="Q46" s="22">
        <v>0</v>
      </c>
      <c r="R46" s="61">
        <f ca="1">p_dfa2d_sn*(1-ven)</f>
        <v>2.458520964865571E-4</v>
      </c>
      <c r="S46" s="61">
        <f ca="1">p_dfa2h_sn+(p_dfa2d_sn-(p_dfa2d_sn*(1-ven)))</f>
        <v>0.99975414790351347</v>
      </c>
      <c r="U46" s="22">
        <f ca="1">SUM(N$46:S$46)</f>
        <v>1</v>
      </c>
    </row>
    <row r="47" spans="2:21" x14ac:dyDescent="0.75">
      <c r="C47" s="43" t="s">
        <v>106</v>
      </c>
      <c r="D47" s="22">
        <f ca="1">p_dhfa2h_sp+(p_dhfa2d_sp-(p_dhfa2d_sp*(1-vep)))</f>
        <v>0.99958884654832414</v>
      </c>
      <c r="E47" s="22">
        <v>0</v>
      </c>
      <c r="F47" s="22">
        <v>0</v>
      </c>
      <c r="G47" s="22">
        <v>0</v>
      </c>
      <c r="H47" s="22">
        <v>0</v>
      </c>
      <c r="I47" s="22">
        <f ca="1">p_dhfa2d_sp*(1-vep)</f>
        <v>4.1115345167594224E-4</v>
      </c>
      <c r="K47" s="22">
        <f t="shared" ca="1" si="4"/>
        <v>1</v>
      </c>
      <c r="M47" s="43" t="s">
        <v>106</v>
      </c>
      <c r="N47" s="22">
        <v>0</v>
      </c>
      <c r="O47" s="22">
        <v>0</v>
      </c>
      <c r="P47" s="22">
        <v>0</v>
      </c>
      <c r="Q47" s="22">
        <v>0</v>
      </c>
      <c r="R47" s="22">
        <f ca="1">p_dhfa2d_sn*(1-ven)</f>
        <v>1.2071274732135349E-3</v>
      </c>
      <c r="S47" s="22">
        <f ca="1">p_dhfa2h_sn+(p_dhfa2d_sn-(p_dhfa2d_sn*(1-ven)))</f>
        <v>0.9987928725267865</v>
      </c>
      <c r="U47" s="22">
        <f ca="1">SUM(N$47:S$47)</f>
        <v>1</v>
      </c>
    </row>
    <row r="48" spans="2:21" x14ac:dyDescent="0.75">
      <c r="C48" s="43" t="s">
        <v>107</v>
      </c>
      <c r="D48" s="22">
        <f ca="1">p_dhfh2h_sp+(p_dhfh2d_sp-(p_dhfh2d_sp*(1-vep)))</f>
        <v>0.99958884654832414</v>
      </c>
      <c r="E48" s="22">
        <v>0</v>
      </c>
      <c r="F48" s="22">
        <v>0</v>
      </c>
      <c r="G48" s="22">
        <v>0</v>
      </c>
      <c r="H48" s="22">
        <v>0</v>
      </c>
      <c r="I48" s="22">
        <f ca="1">p_dhfh2d_sp*(1-vep)</f>
        <v>4.1115345167594224E-4</v>
      </c>
      <c r="K48" s="22">
        <f t="shared" ca="1" si="4"/>
        <v>1</v>
      </c>
      <c r="M48" s="43" t="s">
        <v>107</v>
      </c>
      <c r="N48" s="22">
        <v>0</v>
      </c>
      <c r="O48" s="22">
        <v>0</v>
      </c>
      <c r="P48" s="22">
        <v>0</v>
      </c>
      <c r="Q48" s="22">
        <v>0</v>
      </c>
      <c r="R48" s="22">
        <f ca="1">p_dhfh2d_sn*(1-ven)</f>
        <v>1.2071274732135349E-3</v>
      </c>
      <c r="S48" s="22">
        <f ca="1">p_dhfh2h_sn+(p_dhfh2d_sn-(p_dhfh2d_sn*(1-ven)))</f>
        <v>0.9987928725267865</v>
      </c>
      <c r="U48" s="22">
        <f ca="1">SUM(N$48:S$48)</f>
        <v>1</v>
      </c>
    </row>
    <row r="49" spans="3:21" x14ac:dyDescent="0.75">
      <c r="C49" s="43" t="s">
        <v>195</v>
      </c>
      <c r="D49" s="22">
        <f ca="1">p_dfur2h_sp</f>
        <v>0.99924176276530952</v>
      </c>
      <c r="E49" s="22">
        <v>0</v>
      </c>
      <c r="F49" s="22">
        <v>0</v>
      </c>
      <c r="G49" s="22">
        <v>0</v>
      </c>
      <c r="H49" s="22">
        <v>0</v>
      </c>
      <c r="I49" s="22">
        <f ca="1">p_dfur2d_sp</f>
        <v>7.5823723469048421E-4</v>
      </c>
      <c r="K49" s="22">
        <f t="shared" ca="1" si="4"/>
        <v>1</v>
      </c>
      <c r="M49" s="43" t="s">
        <v>108</v>
      </c>
      <c r="N49" s="22">
        <v>0</v>
      </c>
      <c r="O49" s="22">
        <v>0</v>
      </c>
      <c r="P49" s="22">
        <v>0</v>
      </c>
      <c r="Q49" s="22">
        <v>0</v>
      </c>
      <c r="R49" s="22">
        <v>1</v>
      </c>
      <c r="S49" s="22">
        <v>0</v>
      </c>
      <c r="U49" s="22">
        <f>SUM(N$49:S$49)</f>
        <v>1</v>
      </c>
    </row>
    <row r="50" spans="3:21" x14ac:dyDescent="0.75">
      <c r="C50" s="43" t="s">
        <v>108</v>
      </c>
      <c r="D50" s="22">
        <v>0</v>
      </c>
      <c r="E50" s="22">
        <v>0</v>
      </c>
      <c r="F50" s="22">
        <v>0</v>
      </c>
      <c r="G50" s="22">
        <v>0</v>
      </c>
      <c r="H50" s="22">
        <v>0</v>
      </c>
      <c r="I50" s="22">
        <v>1</v>
      </c>
      <c r="K50" s="22">
        <f t="shared" si="4"/>
        <v>1</v>
      </c>
      <c r="M50" s="43" t="s">
        <v>203</v>
      </c>
      <c r="N50" s="22">
        <v>0</v>
      </c>
      <c r="O50" s="22">
        <v>0</v>
      </c>
      <c r="P50" s="22">
        <v>0</v>
      </c>
      <c r="Q50" s="22">
        <v>0</v>
      </c>
      <c r="R50" s="22">
        <v>0</v>
      </c>
      <c r="S50" s="22">
        <v>1</v>
      </c>
      <c r="U50" s="22">
        <f>SUM(N$50:S$50)</f>
        <v>1</v>
      </c>
    </row>
    <row r="51" spans="3:21" x14ac:dyDescent="0.75">
      <c r="C51" s="59"/>
    </row>
    <row r="52" spans="3:21" x14ac:dyDescent="0.75">
      <c r="C52" s="60" t="s">
        <v>198</v>
      </c>
      <c r="M52" s="60" t="s">
        <v>200</v>
      </c>
    </row>
    <row r="54" spans="3:21" x14ac:dyDescent="0.75">
      <c r="C54" s="42"/>
      <c r="D54" s="41" t="s">
        <v>104</v>
      </c>
      <c r="E54" s="41" t="s">
        <v>105</v>
      </c>
      <c r="F54" s="41" t="s">
        <v>106</v>
      </c>
      <c r="G54" s="41" t="s">
        <v>107</v>
      </c>
      <c r="H54" s="41" t="s">
        <v>179</v>
      </c>
      <c r="I54" s="41" t="s">
        <v>108</v>
      </c>
      <c r="K54" s="39" t="s">
        <v>111</v>
      </c>
      <c r="M54" s="42"/>
      <c r="N54" s="41" t="s">
        <v>104</v>
      </c>
      <c r="O54" s="41" t="s">
        <v>105</v>
      </c>
      <c r="P54" s="41" t="s">
        <v>106</v>
      </c>
      <c r="Q54" s="41" t="s">
        <v>107</v>
      </c>
      <c r="R54" s="41" t="s">
        <v>108</v>
      </c>
      <c r="S54" s="41" t="s">
        <v>203</v>
      </c>
      <c r="U54" s="39" t="s">
        <v>109</v>
      </c>
    </row>
    <row r="55" spans="3:21" x14ac:dyDescent="0.75">
      <c r="C55" s="43" t="s">
        <v>104</v>
      </c>
      <c r="D55" s="22">
        <f ca="1">p_h2h_sp</f>
        <v>0.97732145333110176</v>
      </c>
      <c r="E55" s="22">
        <f ca="1">p_h2dfa_sp</f>
        <v>3.9592303792801431E-4</v>
      </c>
      <c r="F55" s="22">
        <f ca="1">p_h2dhfa_sp</f>
        <v>4.2544703790725613E-5</v>
      </c>
      <c r="G55" s="22">
        <f ca="1">p_h2dhfh_sp</f>
        <v>1.636235692892285E-4</v>
      </c>
      <c r="H55" s="22">
        <f ca="1">p_h2dfur_sp</f>
        <v>2.1318218123199784E-2</v>
      </c>
      <c r="I55" s="22">
        <f ca="1">p_h2d_sp</f>
        <v>7.5823723469048421E-4</v>
      </c>
      <c r="K55" s="22">
        <f t="shared" ref="K55:K60" ca="1" si="5">SUM(D55:I55)</f>
        <v>1</v>
      </c>
      <c r="M55" s="43" t="s">
        <v>104</v>
      </c>
      <c r="N55" s="22">
        <f ca="1">p_h2h_sn</f>
        <v>0.96725371306301233</v>
      </c>
      <c r="O55" s="22">
        <f ca="1">p_h2dfa_sn</f>
        <v>2.0986039231226106E-2</v>
      </c>
      <c r="P55" s="22">
        <f ca="1">p_h2dhfa_sn</f>
        <v>2.2760990728389885E-3</v>
      </c>
      <c r="Q55" s="22">
        <f ca="1">p_h2dhfh_sn</f>
        <v>8.7259113982320891E-3</v>
      </c>
      <c r="R55" s="22">
        <f ca="1">p_h2d_sn</f>
        <v>7.5823723469048421E-4</v>
      </c>
      <c r="S55" s="22">
        <v>0</v>
      </c>
      <c r="U55" s="22">
        <f t="shared" ref="U55:U60" ca="1" si="6">SUM(N55:S55)</f>
        <v>1</v>
      </c>
    </row>
    <row r="56" spans="3:21" x14ac:dyDescent="0.75">
      <c r="C56" s="43" t="s">
        <v>105</v>
      </c>
      <c r="D56" s="22">
        <f ca="1">p_dfa2h_sp</f>
        <v>0.99924176276530952</v>
      </c>
      <c r="E56" s="22">
        <v>0</v>
      </c>
      <c r="F56" s="22">
        <v>0</v>
      </c>
      <c r="G56" s="22">
        <v>0</v>
      </c>
      <c r="H56" s="22">
        <v>0</v>
      </c>
      <c r="I56" s="61">
        <f ca="1">p_dfa2d_sp</f>
        <v>7.5823723469048421E-4</v>
      </c>
      <c r="K56" s="22">
        <f t="shared" ca="1" si="5"/>
        <v>1</v>
      </c>
      <c r="M56" s="43" t="s">
        <v>105</v>
      </c>
      <c r="N56" s="22">
        <v>0</v>
      </c>
      <c r="O56" s="22">
        <v>0</v>
      </c>
      <c r="P56" s="22">
        <v>0</v>
      </c>
      <c r="Q56" s="22">
        <v>0</v>
      </c>
      <c r="R56" s="61">
        <f ca="1">p_dfa2d_sn</f>
        <v>7.5823723469048421E-4</v>
      </c>
      <c r="S56" s="22" cm="1">
        <f t="array" aca="1" ref="S56" ca="1">p_dfa2h_sn</f>
        <v>0.99924176276530952</v>
      </c>
      <c r="U56" s="22">
        <f t="shared" ca="1" si="6"/>
        <v>1</v>
      </c>
    </row>
    <row r="57" spans="3:21" x14ac:dyDescent="0.75">
      <c r="C57" s="43" t="s">
        <v>106</v>
      </c>
      <c r="D57" s="22">
        <f>p_dhfa2h_sp</f>
        <v>0.99627707467095616</v>
      </c>
      <c r="E57" s="22">
        <v>0</v>
      </c>
      <c r="F57" s="22">
        <v>0</v>
      </c>
      <c r="G57" s="22">
        <v>0</v>
      </c>
      <c r="H57" s="22">
        <v>0</v>
      </c>
      <c r="I57" s="22">
        <f>p_dhfa2d_sp</f>
        <v>3.7229253290438761E-3</v>
      </c>
      <c r="K57" s="22">
        <f t="shared" si="5"/>
        <v>1</v>
      </c>
      <c r="M57" s="43" t="s">
        <v>106</v>
      </c>
      <c r="N57" s="22">
        <v>0</v>
      </c>
      <c r="O57" s="22">
        <v>0</v>
      </c>
      <c r="P57" s="22">
        <v>0</v>
      </c>
      <c r="Q57" s="22">
        <v>0</v>
      </c>
      <c r="R57" s="22">
        <f>p_dhfa2d_sn</f>
        <v>3.7229253290438761E-3</v>
      </c>
      <c r="S57" s="22">
        <f>p_dhfa2h_sn</f>
        <v>0.99627707467095616</v>
      </c>
      <c r="U57" s="22">
        <f t="shared" si="6"/>
        <v>1</v>
      </c>
    </row>
    <row r="58" spans="3:21" x14ac:dyDescent="0.75">
      <c r="C58" s="43" t="s">
        <v>107</v>
      </c>
      <c r="D58" s="22">
        <f>p_dhfh2h_sp</f>
        <v>0.99627707467095616</v>
      </c>
      <c r="E58" s="22">
        <v>0</v>
      </c>
      <c r="F58" s="22">
        <v>0</v>
      </c>
      <c r="G58" s="22">
        <v>0</v>
      </c>
      <c r="H58" s="22">
        <v>0</v>
      </c>
      <c r="I58" s="22">
        <f>p_dhfh2d_sp</f>
        <v>3.7229253290438761E-3</v>
      </c>
      <c r="K58" s="22">
        <f t="shared" si="5"/>
        <v>1</v>
      </c>
      <c r="M58" s="43" t="s">
        <v>107</v>
      </c>
      <c r="N58" s="22">
        <v>0</v>
      </c>
      <c r="O58" s="22">
        <v>0</v>
      </c>
      <c r="P58" s="22">
        <v>0</v>
      </c>
      <c r="Q58" s="22">
        <v>0</v>
      </c>
      <c r="R58" s="22">
        <f>p_dhfh2d_sn</f>
        <v>3.7229253290438761E-3</v>
      </c>
      <c r="S58" s="22">
        <f>p_dhfh2h_sn</f>
        <v>0.99627707467095616</v>
      </c>
      <c r="U58" s="22">
        <f t="shared" si="6"/>
        <v>1</v>
      </c>
    </row>
    <row r="59" spans="3:21" x14ac:dyDescent="0.75">
      <c r="C59" s="43" t="s">
        <v>195</v>
      </c>
      <c r="D59" s="22">
        <f ca="1">p_dfur2h_sp</f>
        <v>0.99924176276530952</v>
      </c>
      <c r="E59" s="22">
        <v>0</v>
      </c>
      <c r="F59" s="22">
        <v>0</v>
      </c>
      <c r="G59" s="22">
        <v>0</v>
      </c>
      <c r="H59" s="22">
        <v>0</v>
      </c>
      <c r="I59" s="22">
        <f ca="1">p_dfur2d_sp</f>
        <v>7.5823723469048421E-4</v>
      </c>
      <c r="K59" s="22">
        <f t="shared" ca="1" si="5"/>
        <v>1</v>
      </c>
      <c r="M59" s="43" t="s">
        <v>108</v>
      </c>
      <c r="N59" s="22">
        <v>0</v>
      </c>
      <c r="O59" s="22">
        <v>0</v>
      </c>
      <c r="P59" s="22">
        <v>0</v>
      </c>
      <c r="Q59" s="22">
        <v>0</v>
      </c>
      <c r="R59" s="22">
        <v>1</v>
      </c>
      <c r="S59" s="22">
        <v>0</v>
      </c>
      <c r="U59" s="22">
        <f t="shared" si="6"/>
        <v>1</v>
      </c>
    </row>
    <row r="60" spans="3:21" x14ac:dyDescent="0.75">
      <c r="C60" s="43" t="s">
        <v>108</v>
      </c>
      <c r="D60" s="22">
        <v>0</v>
      </c>
      <c r="E60" s="22">
        <v>0</v>
      </c>
      <c r="F60" s="22">
        <v>0</v>
      </c>
      <c r="G60" s="22">
        <v>0</v>
      </c>
      <c r="H60" s="22">
        <v>0</v>
      </c>
      <c r="I60" s="22">
        <v>1</v>
      </c>
      <c r="K60" s="22">
        <f t="shared" si="5"/>
        <v>1</v>
      </c>
      <c r="M60" s="43" t="s">
        <v>203</v>
      </c>
      <c r="N60" s="22">
        <v>0</v>
      </c>
      <c r="O60" s="22">
        <v>0</v>
      </c>
      <c r="P60" s="22">
        <v>0</v>
      </c>
      <c r="Q60" s="22">
        <v>0</v>
      </c>
      <c r="R60" s="22">
        <v>0</v>
      </c>
      <c r="S60" s="22">
        <v>1</v>
      </c>
      <c r="U60" s="22">
        <f t="shared" si="6"/>
        <v>1</v>
      </c>
    </row>
    <row r="61" spans="3:21" x14ac:dyDescent="0.75">
      <c r="C61" s="59"/>
    </row>
    <row r="63" spans="3:21" x14ac:dyDescent="0.75">
      <c r="M63" s="60" t="s">
        <v>544</v>
      </c>
    </row>
    <row r="65" spans="13:24" x14ac:dyDescent="0.75">
      <c r="M65" s="42"/>
      <c r="N65" s="41" t="s">
        <v>104</v>
      </c>
      <c r="O65" s="41" t="s">
        <v>105</v>
      </c>
      <c r="P65" s="41" t="s">
        <v>106</v>
      </c>
      <c r="Q65" s="41" t="s">
        <v>107</v>
      </c>
      <c r="R65" s="41" t="s">
        <v>108</v>
      </c>
      <c r="S65" s="41" t="s">
        <v>203</v>
      </c>
      <c r="U65" s="39" t="s">
        <v>109</v>
      </c>
    </row>
    <row r="66" spans="13:24" x14ac:dyDescent="0.75">
      <c r="M66" s="43" t="s">
        <v>104</v>
      </c>
      <c r="N66" s="22">
        <f ca="1">1-SUM(O66:R66)</f>
        <v>0.9397032648995729</v>
      </c>
      <c r="O66" s="22">
        <f ca="1">p_h2dfa_sn*(1-ven_p12m)</f>
        <v>3.906075123701247E-2</v>
      </c>
      <c r="P66" s="22">
        <f ca="1">p_h2dhfa_sn*(1-ven_p12m)</f>
        <v>4.2364420792023903E-3</v>
      </c>
      <c r="Q66" s="22">
        <f ca="1">p_h2dhfh_sn*(1-ven_p12m)</f>
        <v>1.6241304549521787E-2</v>
      </c>
      <c r="R66" s="22">
        <f ca="1">p_h2d_sn</f>
        <v>7.5823723469048421E-4</v>
      </c>
      <c r="S66" s="22">
        <v>0</v>
      </c>
      <c r="U66" s="22">
        <f ca="1">SUM(N$66:S$66)</f>
        <v>1</v>
      </c>
    </row>
    <row r="67" spans="13:24" x14ac:dyDescent="0.75">
      <c r="M67" s="43" t="s">
        <v>105</v>
      </c>
      <c r="N67" s="22">
        <v>0</v>
      </c>
      <c r="O67" s="22">
        <v>0</v>
      </c>
      <c r="P67" s="22">
        <v>0</v>
      </c>
      <c r="Q67" s="22">
        <v>0</v>
      </c>
      <c r="R67" s="61">
        <f ca="1">p_dfa2d_sn</f>
        <v>7.5823723469048421E-4</v>
      </c>
      <c r="S67" s="22" cm="1">
        <f t="array" aca="1" ref="S67" ca="1">p_dfa2h_sn</f>
        <v>0.99924176276530952</v>
      </c>
      <c r="U67" s="22">
        <f ca="1">SUM(N$67:S$67)</f>
        <v>1</v>
      </c>
      <c r="W67" s="61"/>
      <c r="X67" s="61"/>
    </row>
    <row r="68" spans="13:24" x14ac:dyDescent="0.75">
      <c r="M68" s="43" t="s">
        <v>106</v>
      </c>
      <c r="N68" s="22">
        <v>0</v>
      </c>
      <c r="O68" s="22">
        <v>0</v>
      </c>
      <c r="P68" s="22">
        <v>0</v>
      </c>
      <c r="Q68" s="22">
        <v>0</v>
      </c>
      <c r="R68" s="22">
        <f>p_dhfa2d_sn</f>
        <v>3.7229253290438761E-3</v>
      </c>
      <c r="S68" s="22">
        <f>p_dhfa2h_sn</f>
        <v>0.99627707467095616</v>
      </c>
      <c r="U68" s="22">
        <f>SUM(N$68:S$68)</f>
        <v>1</v>
      </c>
    </row>
    <row r="69" spans="13:24" x14ac:dyDescent="0.75">
      <c r="M69" s="43" t="s">
        <v>107</v>
      </c>
      <c r="N69" s="22">
        <v>0</v>
      </c>
      <c r="O69" s="22">
        <v>0</v>
      </c>
      <c r="P69" s="22">
        <v>0</v>
      </c>
      <c r="Q69" s="22">
        <v>0</v>
      </c>
      <c r="R69" s="22">
        <f>p_dhfh2d_sn</f>
        <v>3.7229253290438761E-3</v>
      </c>
      <c r="S69" s="22">
        <f>p_dhfh2h_sn</f>
        <v>0.99627707467095616</v>
      </c>
      <c r="U69" s="22">
        <f>SUM(N$69:S$69)</f>
        <v>1</v>
      </c>
    </row>
    <row r="70" spans="13:24" x14ac:dyDescent="0.75">
      <c r="M70" s="43" t="s">
        <v>108</v>
      </c>
      <c r="N70" s="22">
        <v>0</v>
      </c>
      <c r="O70" s="22">
        <v>0</v>
      </c>
      <c r="P70" s="22">
        <v>0</v>
      </c>
      <c r="Q70" s="22">
        <v>0</v>
      </c>
      <c r="R70" s="22">
        <v>1</v>
      </c>
      <c r="S70" s="22">
        <v>0</v>
      </c>
      <c r="U70" s="22">
        <f>SUM(N$70:S$70)</f>
        <v>1</v>
      </c>
    </row>
    <row r="71" spans="13:24" x14ac:dyDescent="0.75">
      <c r="M71" s="43" t="s">
        <v>203</v>
      </c>
      <c r="N71" s="22">
        <v>0</v>
      </c>
      <c r="O71" s="22">
        <v>0</v>
      </c>
      <c r="P71" s="22">
        <v>0</v>
      </c>
      <c r="Q71" s="22">
        <v>0</v>
      </c>
      <c r="R71" s="22">
        <v>0</v>
      </c>
      <c r="S71" s="22">
        <v>1</v>
      </c>
      <c r="U71" s="22">
        <f>SUM(N$71:S$71)</f>
        <v>1</v>
      </c>
    </row>
    <row r="73" spans="13:24" x14ac:dyDescent="0.75">
      <c r="M73" s="253"/>
      <c r="N73" s="139"/>
      <c r="O73" s="139"/>
      <c r="P73" s="139"/>
      <c r="Q73" s="139"/>
      <c r="R73" s="139"/>
      <c r="S73" s="139"/>
      <c r="T73" s="139"/>
      <c r="U73" s="139"/>
    </row>
    <row r="74" spans="13:24" x14ac:dyDescent="0.75">
      <c r="M74" s="139"/>
      <c r="N74" s="139"/>
      <c r="O74" s="139"/>
      <c r="P74" s="139"/>
      <c r="Q74" s="139"/>
      <c r="R74" s="139"/>
      <c r="S74" s="139"/>
      <c r="T74" s="139"/>
      <c r="U74" s="139"/>
    </row>
    <row r="75" spans="13:24" x14ac:dyDescent="0.75">
      <c r="M75" s="59"/>
      <c r="N75" s="59"/>
      <c r="O75" s="59"/>
      <c r="P75" s="59"/>
      <c r="Q75" s="59"/>
      <c r="R75" s="59"/>
      <c r="S75" s="59"/>
      <c r="T75" s="139"/>
      <c r="U75" s="59"/>
    </row>
    <row r="76" spans="13:24" x14ac:dyDescent="0.75">
      <c r="M76" s="59"/>
      <c r="N76" s="139"/>
      <c r="O76" s="139"/>
      <c r="P76" s="139"/>
      <c r="Q76" s="139"/>
      <c r="R76" s="139"/>
      <c r="S76" s="139"/>
      <c r="T76" s="139"/>
      <c r="U76" s="139"/>
    </row>
    <row r="77" spans="13:24" x14ac:dyDescent="0.75">
      <c r="M77" s="59"/>
      <c r="N77" s="139"/>
      <c r="O77" s="139"/>
      <c r="P77" s="139"/>
      <c r="Q77" s="139"/>
      <c r="R77" s="254"/>
      <c r="S77" s="254"/>
      <c r="T77" s="139"/>
      <c r="U77" s="139"/>
    </row>
    <row r="78" spans="13:24" x14ac:dyDescent="0.75">
      <c r="M78" s="59"/>
      <c r="N78" s="139"/>
      <c r="O78" s="139"/>
      <c r="P78" s="139"/>
      <c r="Q78" s="139"/>
      <c r="R78" s="139"/>
      <c r="S78" s="139"/>
      <c r="T78" s="139"/>
      <c r="U78" s="139"/>
    </row>
    <row r="79" spans="13:24" x14ac:dyDescent="0.75">
      <c r="M79" s="59"/>
      <c r="N79" s="139"/>
      <c r="O79" s="139"/>
      <c r="P79" s="139"/>
      <c r="Q79" s="139"/>
      <c r="R79" s="139"/>
      <c r="S79" s="139"/>
      <c r="T79" s="139"/>
      <c r="U79" s="139"/>
    </row>
    <row r="80" spans="13:24" x14ac:dyDescent="0.75">
      <c r="M80" s="59"/>
      <c r="N80" s="139"/>
      <c r="O80" s="139"/>
      <c r="P80" s="139"/>
      <c r="Q80" s="139"/>
      <c r="R80" s="139"/>
      <c r="S80" s="139"/>
      <c r="T80" s="139"/>
      <c r="U80" s="139"/>
    </row>
    <row r="81" spans="13:21" x14ac:dyDescent="0.75">
      <c r="M81" s="59"/>
      <c r="N81" s="139"/>
      <c r="O81" s="139"/>
      <c r="P81" s="139"/>
      <c r="Q81" s="139"/>
      <c r="R81" s="139"/>
      <c r="S81" s="139"/>
      <c r="T81" s="139"/>
      <c r="U81" s="139"/>
    </row>
    <row r="82" spans="13:21" x14ac:dyDescent="0.75">
      <c r="M82" s="139"/>
      <c r="N82" s="139"/>
      <c r="O82" s="139"/>
      <c r="P82" s="139"/>
      <c r="Q82" s="139"/>
      <c r="R82" s="139"/>
      <c r="S82" s="139"/>
      <c r="T82" s="139"/>
      <c r="U82" s="139"/>
    </row>
  </sheetData>
  <conditionalFormatting sqref="K3:K4 K29:K39 L4:U4 K18:K27 K7:K15 K41 K51 U8:U14 K61:K1048576">
    <cfRule type="cellIs" dxfId="65" priority="25" operator="equal">
      <formula>1</formula>
    </cfRule>
  </conditionalFormatting>
  <conditionalFormatting sqref="K5:K6">
    <cfRule type="cellIs" dxfId="64" priority="18" operator="equal">
      <formula>1</formula>
    </cfRule>
  </conditionalFormatting>
  <conditionalFormatting sqref="U32:U38">
    <cfRule type="cellIs" dxfId="63" priority="16" operator="equal">
      <formula>1</formula>
    </cfRule>
  </conditionalFormatting>
  <conditionalFormatting sqref="U20:U26">
    <cfRule type="cellIs" dxfId="62" priority="14" operator="equal">
      <formula>1</formula>
    </cfRule>
  </conditionalFormatting>
  <conditionalFormatting sqref="K16:U16">
    <cfRule type="cellIs" dxfId="61" priority="13" operator="equal">
      <formula>1</formula>
    </cfRule>
  </conditionalFormatting>
  <conditionalFormatting sqref="K28:U28">
    <cfRule type="cellIs" dxfId="60" priority="12" operator="equal">
      <formula>1</formula>
    </cfRule>
  </conditionalFormatting>
  <conditionalFormatting sqref="K40:U40">
    <cfRule type="cellIs" dxfId="59" priority="11" operator="equal">
      <formula>1</formula>
    </cfRule>
  </conditionalFormatting>
  <conditionalFormatting sqref="K42:K50">
    <cfRule type="cellIs" dxfId="58" priority="10" operator="equal">
      <formula>1</formula>
    </cfRule>
  </conditionalFormatting>
  <conditionalFormatting sqref="U44:U50">
    <cfRule type="cellIs" dxfId="57" priority="9" operator="equal">
      <formula>1</formula>
    </cfRule>
  </conditionalFormatting>
  <conditionalFormatting sqref="K52:K60">
    <cfRule type="cellIs" dxfId="56" priority="8" operator="equal">
      <formula>1</formula>
    </cfRule>
  </conditionalFormatting>
  <conditionalFormatting sqref="U54:U60">
    <cfRule type="cellIs" dxfId="55" priority="7" operator="equal">
      <formula>1</formula>
    </cfRule>
  </conditionalFormatting>
  <conditionalFormatting sqref="U65:U71">
    <cfRule type="cellIs" dxfId="54" priority="2" operator="equal">
      <formula>1</formula>
    </cfRule>
  </conditionalFormatting>
  <conditionalFormatting sqref="U75:U81">
    <cfRule type="cellIs" dxfId="53" priority="1" operator="equal">
      <formula>1</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8E01A-8CA7-4439-8D4B-04C0504656D4}">
  <sheetPr codeName="Sheet9">
    <tabColor theme="9" tint="-0.499984740745262"/>
  </sheetPr>
  <dimension ref="B2:M245"/>
  <sheetViews>
    <sheetView zoomScale="26" zoomScaleNormal="26" workbookViewId="0">
      <selection activeCell="F230" sqref="F230"/>
    </sheetView>
  </sheetViews>
  <sheetFormatPr defaultColWidth="8.7265625" defaultRowHeight="14.75" x14ac:dyDescent="0.75"/>
  <cols>
    <col min="1" max="1" width="3.7265625" style="22" customWidth="1"/>
    <col min="2" max="2" width="4.26953125" style="22" customWidth="1"/>
    <col min="3" max="3" width="40.58984375" style="22" customWidth="1"/>
    <col min="4" max="4" width="35.90625" style="22" customWidth="1"/>
    <col min="5" max="5" width="35.453125" style="22" customWidth="1"/>
    <col min="6" max="6" width="43" style="22" customWidth="1"/>
    <col min="7" max="7" width="35.31640625" style="22" bestFit="1" customWidth="1"/>
    <col min="8" max="8" width="34.1328125" style="22" customWidth="1"/>
    <col min="9" max="9" width="35.90625" style="22" bestFit="1" customWidth="1"/>
    <col min="10" max="10" width="35.5" style="22" customWidth="1"/>
    <col min="11" max="11" width="35.6796875" style="22" bestFit="1" customWidth="1"/>
    <col min="12" max="12" width="41.81640625" style="22" customWidth="1"/>
    <col min="13" max="16384" width="8.7265625" style="22"/>
  </cols>
  <sheetData>
    <row r="2" spans="2:13" ht="16" x14ac:dyDescent="0.8">
      <c r="B2" s="29" t="s">
        <v>207</v>
      </c>
      <c r="C2" s="28"/>
      <c r="D2" s="28"/>
      <c r="E2" s="28"/>
      <c r="F2" s="28"/>
      <c r="G2" s="28"/>
      <c r="H2" s="28"/>
      <c r="I2" s="28"/>
      <c r="J2" s="28"/>
      <c r="K2" s="28"/>
    </row>
    <row r="4" spans="2:13" x14ac:dyDescent="0.75">
      <c r="D4" s="40" t="s">
        <v>118</v>
      </c>
      <c r="E4" s="40" t="s">
        <v>33</v>
      </c>
      <c r="F4" s="40"/>
    </row>
    <row r="5" spans="2:13" x14ac:dyDescent="0.75">
      <c r="C5" s="40" t="s">
        <v>211</v>
      </c>
      <c r="D5" s="22">
        <v>190365</v>
      </c>
      <c r="E5" s="22" t="s">
        <v>527</v>
      </c>
    </row>
    <row r="6" spans="2:13" x14ac:dyDescent="0.75">
      <c r="C6" s="40" t="s">
        <v>210</v>
      </c>
      <c r="D6" s="22">
        <v>12517359</v>
      </c>
      <c r="E6" s="22" t="s">
        <v>527</v>
      </c>
    </row>
    <row r="7" spans="2:13" x14ac:dyDescent="0.75">
      <c r="C7" s="40" t="s">
        <v>209</v>
      </c>
      <c r="D7" s="22">
        <f>D5/D6</f>
        <v>1.5208080234816306E-2</v>
      </c>
      <c r="E7" s="39" t="s">
        <v>120</v>
      </c>
    </row>
    <row r="8" spans="2:13" ht="7.25" customHeight="1" x14ac:dyDescent="0.75">
      <c r="C8" s="40"/>
    </row>
    <row r="9" spans="2:13" x14ac:dyDescent="0.75">
      <c r="C9" s="40" t="s">
        <v>212</v>
      </c>
      <c r="D9" s="22">
        <v>22478000</v>
      </c>
    </row>
    <row r="10" spans="2:13" x14ac:dyDescent="0.75">
      <c r="C10" s="40" t="s">
        <v>213</v>
      </c>
      <c r="D10" s="22">
        <f>D9*D7</f>
        <v>341847.22751820093</v>
      </c>
      <c r="E10" s="39" t="s">
        <v>120</v>
      </c>
    </row>
    <row r="12" spans="2:13" ht="16" x14ac:dyDescent="0.8">
      <c r="B12" s="29" t="s">
        <v>246</v>
      </c>
      <c r="C12" s="28"/>
      <c r="D12" s="28"/>
      <c r="E12" s="28"/>
      <c r="F12" s="28"/>
      <c r="G12" s="28"/>
      <c r="H12" s="28"/>
      <c r="I12" s="28"/>
      <c r="J12" s="28"/>
      <c r="K12" s="28"/>
    </row>
    <row r="13" spans="2:13" ht="16" x14ac:dyDescent="0.8">
      <c r="B13" s="85"/>
      <c r="C13" s="86"/>
      <c r="D13" s="86"/>
      <c r="E13" s="86"/>
      <c r="F13" s="86"/>
      <c r="G13" s="86"/>
      <c r="H13" s="86"/>
      <c r="I13" s="86"/>
      <c r="J13" s="86"/>
      <c r="K13" s="86"/>
    </row>
    <row r="14" spans="2:13" x14ac:dyDescent="0.75">
      <c r="D14" s="40" t="s">
        <v>118</v>
      </c>
      <c r="E14" s="40" t="s">
        <v>33</v>
      </c>
      <c r="F14" s="81" t="s">
        <v>215</v>
      </c>
      <c r="G14" s="229" t="s">
        <v>216</v>
      </c>
      <c r="H14" s="229" t="s">
        <v>217</v>
      </c>
      <c r="I14" s="84" t="s">
        <v>33</v>
      </c>
      <c r="M14" s="229"/>
    </row>
    <row r="15" spans="2:13" x14ac:dyDescent="0.75">
      <c r="C15" s="40" t="s">
        <v>219</v>
      </c>
      <c r="D15" s="79">
        <f>AVERAGE(H15:H25)</f>
        <v>0.11509999999999999</v>
      </c>
      <c r="E15" s="39" t="s">
        <v>120</v>
      </c>
      <c r="F15" s="22">
        <v>2020</v>
      </c>
      <c r="G15" s="164" t="s">
        <v>475</v>
      </c>
      <c r="H15" s="232">
        <v>5.3900000000000003E-2</v>
      </c>
      <c r="I15" s="215" t="s">
        <v>218</v>
      </c>
    </row>
    <row r="16" spans="2:13" x14ac:dyDescent="0.75">
      <c r="C16" s="40" t="s">
        <v>220</v>
      </c>
      <c r="D16" s="63">
        <v>1</v>
      </c>
      <c r="E16" s="22" t="s">
        <v>222</v>
      </c>
      <c r="F16" s="22">
        <v>2019</v>
      </c>
      <c r="G16" s="164" t="s">
        <v>476</v>
      </c>
      <c r="H16" s="232">
        <v>8.1699999999999995E-2</v>
      </c>
      <c r="I16" s="22" t="s">
        <v>218</v>
      </c>
    </row>
    <row r="17" spans="2:11" x14ac:dyDescent="0.75">
      <c r="C17" s="40"/>
      <c r="D17" s="22">
        <v>1.4</v>
      </c>
      <c r="E17" s="22" t="s">
        <v>222</v>
      </c>
      <c r="F17" s="22">
        <v>2018</v>
      </c>
      <c r="G17" s="164" t="s">
        <v>477</v>
      </c>
      <c r="H17" s="232">
        <v>8.2600000000000007E-2</v>
      </c>
      <c r="I17" s="22" t="s">
        <v>218</v>
      </c>
    </row>
    <row r="18" spans="2:11" x14ac:dyDescent="0.75">
      <c r="C18" s="40" t="s">
        <v>221</v>
      </c>
      <c r="D18" s="90">
        <f xml:space="preserve"> (1 + 1.4*D15)-1</f>
        <v>0.16114000000000006</v>
      </c>
      <c r="E18" s="22" t="s">
        <v>222</v>
      </c>
      <c r="F18" s="22">
        <v>2017</v>
      </c>
      <c r="G18" s="164" t="s">
        <v>478</v>
      </c>
      <c r="H18" s="232">
        <v>9.5699999999999993E-2</v>
      </c>
      <c r="I18" s="22" t="s">
        <v>218</v>
      </c>
    </row>
    <row r="19" spans="2:11" x14ac:dyDescent="0.75">
      <c r="F19" s="22">
        <v>2016</v>
      </c>
      <c r="G19" s="164" t="s">
        <v>479</v>
      </c>
      <c r="H19" s="232">
        <v>0.3448</v>
      </c>
      <c r="I19" s="22" t="s">
        <v>218</v>
      </c>
    </row>
    <row r="20" spans="2:11" x14ac:dyDescent="0.75">
      <c r="F20" s="22">
        <v>2015</v>
      </c>
      <c r="G20" s="164" t="s">
        <v>480</v>
      </c>
      <c r="H20" s="232">
        <v>0.1158</v>
      </c>
      <c r="I20" s="22" t="s">
        <v>218</v>
      </c>
    </row>
    <row r="21" spans="2:11" x14ac:dyDescent="0.75">
      <c r="F21" s="22">
        <v>2014</v>
      </c>
      <c r="G21" s="164" t="s">
        <v>481</v>
      </c>
      <c r="H21" s="232">
        <v>0.13950000000000001</v>
      </c>
      <c r="I21" s="22" t="s">
        <v>218</v>
      </c>
    </row>
    <row r="22" spans="2:11" x14ac:dyDescent="0.75">
      <c r="F22" s="22">
        <v>2013</v>
      </c>
      <c r="G22" s="164" t="s">
        <v>482</v>
      </c>
      <c r="H22" s="232">
        <v>0.1118</v>
      </c>
      <c r="I22" s="22" t="s">
        <v>218</v>
      </c>
    </row>
    <row r="23" spans="2:11" x14ac:dyDescent="0.75">
      <c r="F23" s="22">
        <v>2012</v>
      </c>
      <c r="G23" s="164" t="s">
        <v>483</v>
      </c>
      <c r="H23" s="232">
        <v>2.4799999999999999E-2</v>
      </c>
      <c r="I23" s="22" t="s">
        <v>218</v>
      </c>
    </row>
    <row r="24" spans="2:11" x14ac:dyDescent="0.75">
      <c r="F24" s="22">
        <v>2011</v>
      </c>
      <c r="G24" s="164" t="s">
        <v>484</v>
      </c>
      <c r="H24" s="232">
        <v>0.1032</v>
      </c>
      <c r="I24" s="22" t="s">
        <v>218</v>
      </c>
    </row>
    <row r="25" spans="2:11" x14ac:dyDescent="0.75">
      <c r="F25" s="22">
        <v>2010</v>
      </c>
      <c r="G25" s="164" t="s">
        <v>485</v>
      </c>
      <c r="H25" s="232">
        <v>0.1123</v>
      </c>
      <c r="I25" s="22" t="s">
        <v>218</v>
      </c>
    </row>
    <row r="27" spans="2:11" ht="16" x14ac:dyDescent="0.8">
      <c r="B27" s="29" t="s">
        <v>208</v>
      </c>
      <c r="C27" s="28"/>
      <c r="D27" s="28"/>
      <c r="E27" s="28"/>
      <c r="F27" s="28"/>
      <c r="G27" s="28"/>
      <c r="H27" s="28"/>
      <c r="I27" s="28"/>
      <c r="J27" s="28"/>
      <c r="K27" s="28"/>
    </row>
    <row r="29" spans="2:11" x14ac:dyDescent="0.75">
      <c r="C29" s="39" t="s">
        <v>310</v>
      </c>
    </row>
    <row r="30" spans="2:11" x14ac:dyDescent="0.75">
      <c r="C30" s="39"/>
    </row>
    <row r="31" spans="2:11" x14ac:dyDescent="0.75">
      <c r="D31" s="40" t="s">
        <v>297</v>
      </c>
      <c r="E31" s="40" t="s">
        <v>33</v>
      </c>
    </row>
    <row r="32" spans="2:11" x14ac:dyDescent="0.75">
      <c r="C32" s="81" t="s">
        <v>292</v>
      </c>
      <c r="D32" s="76">
        <f>(27+3.5+25)*10000000</f>
        <v>555000000</v>
      </c>
      <c r="E32" s="215" t="s">
        <v>286</v>
      </c>
      <c r="H32" s="94"/>
      <c r="I32" s="106" t="s">
        <v>266</v>
      </c>
    </row>
    <row r="33" spans="3:13" x14ac:dyDescent="0.75">
      <c r="C33" s="81" t="s">
        <v>293</v>
      </c>
      <c r="D33" s="76">
        <f>45*10000000</f>
        <v>450000000</v>
      </c>
      <c r="E33" s="22" t="s">
        <v>286</v>
      </c>
      <c r="H33" s="97" t="s">
        <v>299</v>
      </c>
      <c r="I33" s="107">
        <f>$D$198/$D$205</f>
        <v>0.54772727272727273</v>
      </c>
    </row>
    <row r="34" spans="3:13" x14ac:dyDescent="0.75">
      <c r="C34" s="81" t="s">
        <v>294</v>
      </c>
      <c r="D34" s="77">
        <f>D43-SUM(D32:D33)</f>
        <v>95000000</v>
      </c>
      <c r="E34" s="22" t="s">
        <v>286</v>
      </c>
      <c r="H34" s="97" t="s">
        <v>523</v>
      </c>
      <c r="I34" s="107">
        <f>$D$199/$D$205</f>
        <v>0.45227272727272727</v>
      </c>
    </row>
    <row r="35" spans="3:13" x14ac:dyDescent="0.75">
      <c r="C35" s="81"/>
    </row>
    <row r="36" spans="3:13" x14ac:dyDescent="0.75">
      <c r="C36" s="81" t="s">
        <v>524</v>
      </c>
      <c r="D36" s="76">
        <f>D32+D34/2</f>
        <v>602500000</v>
      </c>
      <c r="E36" s="39" t="s">
        <v>119</v>
      </c>
    </row>
    <row r="37" spans="3:13" x14ac:dyDescent="0.75">
      <c r="C37" s="81" t="s">
        <v>525</v>
      </c>
      <c r="D37" s="76">
        <f>D33+D34/2</f>
        <v>497500000</v>
      </c>
      <c r="E37" s="39" t="s">
        <v>119</v>
      </c>
    </row>
    <row r="40" spans="3:13" x14ac:dyDescent="0.75">
      <c r="C40" s="39" t="s">
        <v>300</v>
      </c>
    </row>
    <row r="42" spans="3:13" x14ac:dyDescent="0.75">
      <c r="D42" s="84" t="s">
        <v>301</v>
      </c>
      <c r="E42" s="84" t="s">
        <v>302</v>
      </c>
      <c r="F42" s="84" t="s">
        <v>526</v>
      </c>
      <c r="G42" s="84" t="s">
        <v>304</v>
      </c>
      <c r="H42" s="84"/>
      <c r="I42" s="84"/>
      <c r="J42" s="40"/>
      <c r="K42" s="40"/>
      <c r="L42" s="40"/>
      <c r="M42" s="40"/>
    </row>
    <row r="43" spans="3:13" x14ac:dyDescent="0.75">
      <c r="C43" s="81" t="s">
        <v>97</v>
      </c>
      <c r="D43" s="108">
        <f>110*10000000</f>
        <v>1100000000</v>
      </c>
      <c r="E43" s="109">
        <f>$D43*'Input Parameters'!$G$8</f>
        <v>12929007.992477668</v>
      </c>
      <c r="F43" s="109">
        <f>$E$205*$J$196</f>
        <v>5847437.7056887634</v>
      </c>
      <c r="G43" s="109">
        <f>$E$205*$J$195</f>
        <v>7081570.286788905</v>
      </c>
      <c r="H43" s="57"/>
      <c r="I43" s="110"/>
    </row>
    <row r="44" spans="3:13" x14ac:dyDescent="0.75">
      <c r="C44" s="81" t="s">
        <v>55</v>
      </c>
      <c r="D44" s="108">
        <f>300*10000000</f>
        <v>3000000000</v>
      </c>
      <c r="E44" s="109">
        <f>$D44*'Input Parameters'!$G$8</f>
        <v>35260930.888575464</v>
      </c>
      <c r="F44" s="109">
        <f>$E$206*$J$196</f>
        <v>15947557.379151177</v>
      </c>
      <c r="G44" s="109">
        <f>$E$206*$J$195</f>
        <v>19313373.509424288</v>
      </c>
      <c r="H44" s="57"/>
      <c r="I44" s="110"/>
    </row>
    <row r="45" spans="3:13" x14ac:dyDescent="0.75">
      <c r="F45" s="111">
        <f>SUM(F43:F44)</f>
        <v>21794995.08483994</v>
      </c>
      <c r="G45" s="111">
        <f>SUM(G43:G44)</f>
        <v>26394943.796213195</v>
      </c>
    </row>
    <row r="47" spans="3:13" x14ac:dyDescent="0.75">
      <c r="D47" s="40" t="s">
        <v>305</v>
      </c>
      <c r="E47" s="40" t="s">
        <v>306</v>
      </c>
      <c r="F47" s="40"/>
      <c r="G47" s="40"/>
    </row>
    <row r="48" spans="3:13" x14ac:dyDescent="0.75">
      <c r="C48" s="81" t="s">
        <v>309</v>
      </c>
      <c r="D48" s="77">
        <f>$F$45/22478000</f>
        <v>0.96961451574161139</v>
      </c>
      <c r="E48" s="77">
        <f>$G$45/22478000</f>
        <v>1.1742567753453685</v>
      </c>
      <c r="F48" s="77"/>
      <c r="G48" s="77"/>
    </row>
    <row r="50" spans="2:13" ht="16" x14ac:dyDescent="0.8">
      <c r="B50" s="29" t="s">
        <v>225</v>
      </c>
      <c r="C50" s="28"/>
      <c r="D50" s="28"/>
      <c r="E50" s="28"/>
      <c r="F50" s="28"/>
      <c r="G50" s="28"/>
      <c r="H50" s="28"/>
      <c r="I50" s="28"/>
      <c r="J50" s="28"/>
      <c r="K50" s="28"/>
    </row>
    <row r="52" spans="2:13" x14ac:dyDescent="0.75">
      <c r="D52" s="40" t="s">
        <v>234</v>
      </c>
      <c r="E52" s="40" t="s">
        <v>33</v>
      </c>
      <c r="H52" s="40" t="s">
        <v>118</v>
      </c>
      <c r="I52" s="40" t="s">
        <v>33</v>
      </c>
      <c r="L52" s="40" t="s">
        <v>118</v>
      </c>
      <c r="M52" s="40" t="s">
        <v>33</v>
      </c>
    </row>
    <row r="53" spans="2:13" x14ac:dyDescent="0.75">
      <c r="C53" s="84" t="s">
        <v>226</v>
      </c>
      <c r="D53" s="90">
        <f>121/184</f>
        <v>0.65760869565217395</v>
      </c>
      <c r="E53" s="215" t="s">
        <v>124</v>
      </c>
      <c r="G53" s="84" t="s">
        <v>415</v>
      </c>
      <c r="H53" s="90">
        <v>6.4000000000000001E-2</v>
      </c>
      <c r="I53" s="215" t="s">
        <v>231</v>
      </c>
      <c r="K53" s="40" t="s">
        <v>228</v>
      </c>
      <c r="L53" s="91">
        <f>31.62/100000</f>
        <v>3.1619999999999999E-4</v>
      </c>
      <c r="M53" s="15" t="s">
        <v>125</v>
      </c>
    </row>
    <row r="54" spans="2:13" x14ac:dyDescent="0.75">
      <c r="C54" s="84" t="s">
        <v>227</v>
      </c>
      <c r="D54" s="90">
        <f>13/184</f>
        <v>7.0652173913043473E-2</v>
      </c>
      <c r="E54" s="22" t="s">
        <v>124</v>
      </c>
      <c r="G54" s="84" t="s">
        <v>226</v>
      </c>
      <c r="H54" s="90">
        <f>(121/184)*H53</f>
        <v>4.2086956521739133E-2</v>
      </c>
      <c r="I54" s="39" t="s">
        <v>119</v>
      </c>
      <c r="K54" s="40" t="s">
        <v>414</v>
      </c>
      <c r="L54" s="91">
        <f>(((L53*100)-(H155*(1-'Input Parameters'!G38)))/'Input Parameters'!G38)/100</f>
        <v>2.1948051948051945E-4</v>
      </c>
      <c r="M54" s="39" t="s">
        <v>119</v>
      </c>
    </row>
    <row r="55" spans="2:13" x14ac:dyDescent="0.75">
      <c r="C55" s="84" t="s">
        <v>227</v>
      </c>
      <c r="D55" s="90">
        <f>50/184</f>
        <v>0.27173913043478259</v>
      </c>
      <c r="E55" s="22" t="s">
        <v>124</v>
      </c>
      <c r="G55" s="84" t="s">
        <v>227</v>
      </c>
      <c r="H55" s="90">
        <f>H53*(13/184)</f>
        <v>4.5217391304347822E-3</v>
      </c>
      <c r="I55" s="39" t="s">
        <v>119</v>
      </c>
      <c r="K55" s="40" t="s">
        <v>230</v>
      </c>
      <c r="L55" s="91">
        <f>(121/184)*L54</f>
        <v>1.4433229813664596E-4</v>
      </c>
      <c r="M55" s="39" t="s">
        <v>119</v>
      </c>
    </row>
    <row r="56" spans="2:13" x14ac:dyDescent="0.75">
      <c r="G56" s="84" t="s">
        <v>227</v>
      </c>
      <c r="H56" s="90">
        <f>(50/184)*H53</f>
        <v>1.7391304347826087E-2</v>
      </c>
      <c r="I56" s="39" t="s">
        <v>119</v>
      </c>
      <c r="K56" s="40" t="s">
        <v>227</v>
      </c>
      <c r="L56" s="91">
        <f>L54*(13/184)</f>
        <v>1.5506775832862788E-5</v>
      </c>
      <c r="M56" s="39" t="s">
        <v>119</v>
      </c>
    </row>
    <row r="57" spans="2:13" x14ac:dyDescent="0.75">
      <c r="K57" s="40" t="s">
        <v>233</v>
      </c>
      <c r="L57" s="91">
        <f>(50/184)*L54</f>
        <v>5.9641445511010719E-5</v>
      </c>
      <c r="M57" s="39" t="s">
        <v>119</v>
      </c>
    </row>
    <row r="58" spans="2:13" x14ac:dyDescent="0.75">
      <c r="K58" s="40" t="s">
        <v>229</v>
      </c>
      <c r="L58" s="22">
        <f>100/2.8</f>
        <v>35.714285714285715</v>
      </c>
      <c r="M58" t="s">
        <v>121</v>
      </c>
    </row>
    <row r="59" spans="2:13" x14ac:dyDescent="0.75">
      <c r="K59" s="40" t="s">
        <v>232</v>
      </c>
      <c r="L59" s="91">
        <f>L58*L55</f>
        <v>5.1547249334516418E-3</v>
      </c>
      <c r="M59" s="39" t="s">
        <v>119</v>
      </c>
    </row>
    <row r="62" spans="2:13" ht="16" x14ac:dyDescent="0.8">
      <c r="B62" s="29" t="s">
        <v>259</v>
      </c>
      <c r="C62" s="28"/>
      <c r="D62" s="28"/>
      <c r="E62" s="28"/>
      <c r="F62" s="28"/>
      <c r="G62" s="28"/>
      <c r="H62" s="28"/>
      <c r="I62" s="28"/>
      <c r="J62" s="28"/>
      <c r="K62" s="28"/>
    </row>
    <row r="64" spans="2:13" x14ac:dyDescent="0.75">
      <c r="C64" s="39" t="s">
        <v>260</v>
      </c>
    </row>
    <row r="65" spans="3:9" x14ac:dyDescent="0.75">
      <c r="C65" s="40"/>
      <c r="D65" s="40" t="s">
        <v>118</v>
      </c>
      <c r="E65" s="40" t="s">
        <v>33</v>
      </c>
      <c r="G65" s="94"/>
      <c r="H65" s="99" t="s">
        <v>250</v>
      </c>
    </row>
    <row r="66" spans="3:9" x14ac:dyDescent="0.75">
      <c r="C66" s="81" t="s">
        <v>249</v>
      </c>
      <c r="D66" s="22">
        <v>14121</v>
      </c>
      <c r="E66" s="215" t="s">
        <v>253</v>
      </c>
      <c r="F66" s="80"/>
      <c r="G66" s="99" t="s">
        <v>95</v>
      </c>
      <c r="H66" s="100">
        <f>D69/D67</f>
        <v>1.0768792274093856E-3</v>
      </c>
    </row>
    <row r="67" spans="3:9" x14ac:dyDescent="0.75">
      <c r="C67" s="81" t="s">
        <v>251</v>
      </c>
      <c r="D67" s="22">
        <f>D66*D155</f>
        <v>9286.092391304348</v>
      </c>
      <c r="E67" s="39" t="s">
        <v>119</v>
      </c>
      <c r="F67" s="80"/>
      <c r="G67" s="99" t="s">
        <v>96</v>
      </c>
      <c r="H67" s="100">
        <f>D70/D68</f>
        <v>3.7229253290438761E-3</v>
      </c>
    </row>
    <row r="68" spans="3:9" x14ac:dyDescent="0.75">
      <c r="C68" s="81" t="s">
        <v>252</v>
      </c>
      <c r="D68" s="22">
        <f>D66*(D156+D157)</f>
        <v>4834.907608695652</v>
      </c>
      <c r="E68" s="39" t="s">
        <v>119</v>
      </c>
    </row>
    <row r="69" spans="3:9" x14ac:dyDescent="0.75">
      <c r="C69" s="81" t="s">
        <v>247</v>
      </c>
      <c r="D69" s="22">
        <v>10</v>
      </c>
      <c r="E69" s="22" t="s">
        <v>253</v>
      </c>
    </row>
    <row r="70" spans="3:9" x14ac:dyDescent="0.75">
      <c r="C70" s="81" t="s">
        <v>248</v>
      </c>
      <c r="D70" s="22">
        <v>18</v>
      </c>
      <c r="E70" s="22" t="s">
        <v>253</v>
      </c>
    </row>
    <row r="71" spans="3:9" x14ac:dyDescent="0.75">
      <c r="C71" s="81"/>
    </row>
    <row r="72" spans="3:9" x14ac:dyDescent="0.75">
      <c r="C72" s="81"/>
    </row>
    <row r="73" spans="3:9" x14ac:dyDescent="0.75">
      <c r="C73" s="101" t="s">
        <v>261</v>
      </c>
    </row>
    <row r="74" spans="3:9" x14ac:dyDescent="0.75">
      <c r="C74" s="81"/>
      <c r="I74" s="57"/>
    </row>
    <row r="75" spans="3:9" x14ac:dyDescent="0.75">
      <c r="C75" s="102" t="s">
        <v>147</v>
      </c>
      <c r="D75" s="102" t="s">
        <v>148</v>
      </c>
      <c r="E75" s="102" t="s">
        <v>149</v>
      </c>
      <c r="F75" s="102" t="s">
        <v>150</v>
      </c>
      <c r="G75" s="102" t="s">
        <v>151</v>
      </c>
      <c r="H75" s="102" t="s">
        <v>152</v>
      </c>
      <c r="I75" s="102" t="s">
        <v>33</v>
      </c>
    </row>
    <row r="76" spans="3:9" x14ac:dyDescent="0.75">
      <c r="C76" s="54" t="s">
        <v>153</v>
      </c>
      <c r="D76" s="54" t="s">
        <v>154</v>
      </c>
      <c r="E76" s="54">
        <v>2015</v>
      </c>
      <c r="F76" s="54">
        <v>26151.300206612501</v>
      </c>
      <c r="G76" s="54">
        <v>28942.035160860702</v>
      </c>
      <c r="H76" s="54">
        <v>23526.299587900299</v>
      </c>
      <c r="I76" s="57" t="s">
        <v>262</v>
      </c>
    </row>
    <row r="77" spans="3:9" x14ac:dyDescent="0.75">
      <c r="C77" s="54" t="s">
        <v>153</v>
      </c>
      <c r="D77" s="54" t="s">
        <v>155</v>
      </c>
      <c r="E77" s="54">
        <v>2015</v>
      </c>
      <c r="F77" s="54">
        <v>1</v>
      </c>
      <c r="G77" s="54">
        <v>1</v>
      </c>
      <c r="H77" s="54">
        <v>1</v>
      </c>
      <c r="I77" s="57" t="s">
        <v>262</v>
      </c>
    </row>
    <row r="78" spans="3:9" x14ac:dyDescent="0.75">
      <c r="C78" s="54" t="s">
        <v>153</v>
      </c>
      <c r="D78" s="54" t="s">
        <v>156</v>
      </c>
      <c r="E78" s="54">
        <v>2015</v>
      </c>
      <c r="F78" s="54">
        <v>82.125811352447101</v>
      </c>
      <c r="G78" s="54">
        <v>90.889864021970595</v>
      </c>
      <c r="H78" s="54">
        <v>73.882232489859703</v>
      </c>
      <c r="I78" s="57" t="s">
        <v>262</v>
      </c>
    </row>
    <row r="79" spans="3:9" x14ac:dyDescent="0.75">
      <c r="C79" s="54" t="s">
        <v>153</v>
      </c>
      <c r="D79" s="54" t="s">
        <v>154</v>
      </c>
      <c r="E79" s="54">
        <v>2018</v>
      </c>
      <c r="F79" s="54">
        <v>22168.463690793498</v>
      </c>
      <c r="G79" s="54">
        <v>24673.0684777063</v>
      </c>
      <c r="H79" s="54">
        <v>19783.6706675276</v>
      </c>
      <c r="I79" s="57" t="s">
        <v>262</v>
      </c>
    </row>
    <row r="80" spans="3:9" x14ac:dyDescent="0.75">
      <c r="C80" s="54" t="s">
        <v>153</v>
      </c>
      <c r="D80" s="54" t="s">
        <v>155</v>
      </c>
      <c r="E80" s="54">
        <v>2018</v>
      </c>
      <c r="F80" s="54">
        <v>1</v>
      </c>
      <c r="G80" s="54">
        <v>1</v>
      </c>
      <c r="H80" s="54">
        <v>1</v>
      </c>
      <c r="I80" s="57" t="s">
        <v>262</v>
      </c>
    </row>
    <row r="81" spans="3:9" x14ac:dyDescent="0.75">
      <c r="C81" s="54" t="s">
        <v>153</v>
      </c>
      <c r="D81" s="54" t="s">
        <v>156</v>
      </c>
      <c r="E81" s="54">
        <v>2018</v>
      </c>
      <c r="F81" s="54">
        <v>72.148686612707905</v>
      </c>
      <c r="G81" s="54">
        <v>80.300083497044199</v>
      </c>
      <c r="H81" s="54">
        <v>64.387224795972301</v>
      </c>
      <c r="I81" s="57" t="s">
        <v>262</v>
      </c>
    </row>
    <row r="82" spans="3:9" x14ac:dyDescent="0.75">
      <c r="C82" s="54" t="s">
        <v>153</v>
      </c>
      <c r="D82" s="54" t="s">
        <v>154</v>
      </c>
      <c r="E82" s="54">
        <v>2017</v>
      </c>
      <c r="F82" s="54">
        <v>23596.001840925099</v>
      </c>
      <c r="G82" s="54">
        <v>26098.225387166502</v>
      </c>
      <c r="H82" s="54">
        <v>21225.5404430132</v>
      </c>
      <c r="I82" s="57" t="s">
        <v>262</v>
      </c>
    </row>
    <row r="83" spans="3:9" x14ac:dyDescent="0.75">
      <c r="C83" s="54" t="s">
        <v>153</v>
      </c>
      <c r="D83" s="54" t="s">
        <v>155</v>
      </c>
      <c r="E83" s="54">
        <v>2017</v>
      </c>
      <c r="F83" s="54">
        <v>1</v>
      </c>
      <c r="G83" s="54">
        <v>1</v>
      </c>
      <c r="H83" s="54">
        <v>1</v>
      </c>
      <c r="I83" s="57" t="s">
        <v>262</v>
      </c>
    </row>
    <row r="84" spans="3:9" x14ac:dyDescent="0.75">
      <c r="C84" s="54" t="s">
        <v>153</v>
      </c>
      <c r="D84" s="54" t="s">
        <v>156</v>
      </c>
      <c r="E84" s="54">
        <v>2017</v>
      </c>
      <c r="F84" s="54">
        <v>75.790082787074994</v>
      </c>
      <c r="G84" s="54">
        <v>83.827195642036898</v>
      </c>
      <c r="H84" s="54">
        <v>68.176188416219901</v>
      </c>
      <c r="I84" s="57" t="s">
        <v>262</v>
      </c>
    </row>
    <row r="85" spans="3:9" x14ac:dyDescent="0.75">
      <c r="C85" s="54" t="s">
        <v>153</v>
      </c>
      <c r="D85" s="54" t="s">
        <v>154</v>
      </c>
      <c r="E85" s="54">
        <v>2016</v>
      </c>
      <c r="F85" s="54">
        <v>24801.201329781299</v>
      </c>
      <c r="G85" s="54">
        <v>27523.460095996499</v>
      </c>
      <c r="H85" s="54">
        <v>22305.067857279999</v>
      </c>
      <c r="I85" s="57" t="s">
        <v>262</v>
      </c>
    </row>
    <row r="86" spans="3:9" x14ac:dyDescent="0.75">
      <c r="C86" s="54" t="s">
        <v>153</v>
      </c>
      <c r="D86" s="54" t="s">
        <v>155</v>
      </c>
      <c r="E86" s="54">
        <v>2016</v>
      </c>
      <c r="F86" s="54">
        <v>1</v>
      </c>
      <c r="G86" s="54">
        <v>1</v>
      </c>
      <c r="H86" s="54">
        <v>1</v>
      </c>
      <c r="I86" s="57" t="s">
        <v>262</v>
      </c>
    </row>
    <row r="87" spans="3:9" x14ac:dyDescent="0.75">
      <c r="C87" s="54" t="s">
        <v>153</v>
      </c>
      <c r="D87" s="54" t="s">
        <v>156</v>
      </c>
      <c r="E87" s="54">
        <v>2016</v>
      </c>
      <c r="F87" s="54">
        <v>78.710480155459905</v>
      </c>
      <c r="G87" s="54">
        <v>87.349992884986904</v>
      </c>
      <c r="H87" s="54">
        <v>70.788611309664404</v>
      </c>
      <c r="I87" s="57" t="s">
        <v>262</v>
      </c>
    </row>
    <row r="88" spans="3:9" x14ac:dyDescent="0.75">
      <c r="C88" s="54" t="s">
        <v>153</v>
      </c>
      <c r="D88" s="54" t="s">
        <v>154</v>
      </c>
      <c r="E88" s="54">
        <v>2019</v>
      </c>
      <c r="F88" s="54">
        <v>20925.242404467001</v>
      </c>
      <c r="G88" s="54">
        <v>23310.212300155999</v>
      </c>
      <c r="H88" s="54">
        <v>18660.725345213101</v>
      </c>
      <c r="I88" s="57" t="s">
        <v>262</v>
      </c>
    </row>
    <row r="89" spans="3:9" x14ac:dyDescent="0.75">
      <c r="C89" s="54" t="s">
        <v>153</v>
      </c>
      <c r="D89" s="54" t="s">
        <v>155</v>
      </c>
      <c r="E89" s="54">
        <v>2019</v>
      </c>
      <c r="F89" s="54">
        <v>1</v>
      </c>
      <c r="G89" s="54">
        <v>1</v>
      </c>
      <c r="H89" s="54">
        <v>1</v>
      </c>
      <c r="I89" s="57" t="s">
        <v>262</v>
      </c>
    </row>
    <row r="90" spans="3:9" x14ac:dyDescent="0.75">
      <c r="C90" s="54" t="s">
        <v>153</v>
      </c>
      <c r="D90" s="54" t="s">
        <v>156</v>
      </c>
      <c r="E90" s="54">
        <v>2019</v>
      </c>
      <c r="F90" s="54">
        <v>69.053341391158398</v>
      </c>
      <c r="G90" s="54">
        <v>76.923746771957696</v>
      </c>
      <c r="H90" s="54">
        <v>61.580430609232302</v>
      </c>
      <c r="I90" s="57" t="s">
        <v>262</v>
      </c>
    </row>
    <row r="91" spans="3:9" x14ac:dyDescent="0.75">
      <c r="C91" s="164"/>
      <c r="D91" s="164"/>
      <c r="E91" s="164"/>
      <c r="F91" s="164"/>
      <c r="G91" s="164"/>
      <c r="H91" s="164"/>
      <c r="I91" s="57"/>
    </row>
    <row r="92" spans="3:9" x14ac:dyDescent="0.75">
      <c r="C92" s="164"/>
      <c r="D92" s="164"/>
      <c r="E92" s="164"/>
      <c r="F92" s="164"/>
      <c r="G92" s="164"/>
      <c r="H92" s="164"/>
      <c r="I92" s="57"/>
    </row>
    <row r="93" spans="3:9" x14ac:dyDescent="0.75">
      <c r="C93" s="164"/>
      <c r="D93" s="164"/>
      <c r="E93" s="164"/>
      <c r="F93" s="164"/>
      <c r="G93" s="164"/>
      <c r="H93" s="164"/>
      <c r="I93" s="57"/>
    </row>
    <row r="94" spans="3:9" x14ac:dyDescent="0.75">
      <c r="C94" s="94"/>
      <c r="D94" s="97" t="s">
        <v>255</v>
      </c>
      <c r="E94" s="97" t="s">
        <v>256</v>
      </c>
      <c r="F94" s="97" t="s">
        <v>28</v>
      </c>
      <c r="G94" s="164"/>
      <c r="H94" s="164"/>
      <c r="I94" s="57"/>
    </row>
    <row r="95" spans="3:9" x14ac:dyDescent="0.75">
      <c r="C95" s="97" t="s">
        <v>257</v>
      </c>
      <c r="D95" s="94">
        <f>AVERAGEIFS($F75:$F90,$D$75:$D$90,$D$78)</f>
        <v>75.565680459769666</v>
      </c>
      <c r="E95" s="94">
        <f>AVERAGEIFS($G75:$G90,$D$75:$D$90,$D$78)</f>
        <v>83.858176563599244</v>
      </c>
      <c r="F95" s="94">
        <f>AVERAGEIFS($H75:$H90,$D$75:$D$90,$D$78)</f>
        <v>67.762937524189709</v>
      </c>
      <c r="G95" s="164"/>
      <c r="H95" s="164"/>
      <c r="I95" s="57"/>
    </row>
    <row r="96" spans="3:9" x14ac:dyDescent="0.75">
      <c r="C96" s="97" t="s">
        <v>258</v>
      </c>
      <c r="D96" s="103">
        <f>D95/100000</f>
        <v>7.5565680459769669E-4</v>
      </c>
      <c r="E96" s="103">
        <f>E95/100000</f>
        <v>8.3858176563599246E-4</v>
      </c>
      <c r="F96" s="103">
        <f>F95/100000</f>
        <v>6.7762937524189714E-4</v>
      </c>
      <c r="G96" s="164"/>
      <c r="H96" s="164"/>
      <c r="I96" s="57"/>
    </row>
    <row r="98" spans="2:11" ht="16" x14ac:dyDescent="0.8">
      <c r="B98" s="29" t="s">
        <v>347</v>
      </c>
      <c r="C98" s="28"/>
      <c r="D98" s="28"/>
      <c r="E98" s="28"/>
      <c r="F98" s="28"/>
      <c r="G98" s="28"/>
      <c r="H98" s="28"/>
      <c r="I98" s="28"/>
      <c r="J98" s="28"/>
      <c r="K98" s="28"/>
    </row>
    <row r="100" spans="2:11" x14ac:dyDescent="0.75">
      <c r="D100" s="40">
        <v>2017</v>
      </c>
      <c r="E100" s="40">
        <v>2018</v>
      </c>
      <c r="F100" s="40">
        <v>2019</v>
      </c>
      <c r="G100" s="40">
        <v>2020</v>
      </c>
      <c r="H100" s="229" t="s">
        <v>33</v>
      </c>
      <c r="J100" s="229" t="s">
        <v>255</v>
      </c>
      <c r="K100" s="229" t="s">
        <v>101</v>
      </c>
    </row>
    <row r="101" spans="2:11" x14ac:dyDescent="0.75">
      <c r="C101" s="81" t="s">
        <v>348</v>
      </c>
      <c r="D101" s="22">
        <v>3.4</v>
      </c>
      <c r="E101" s="22">
        <v>1.3</v>
      </c>
      <c r="F101" s="22">
        <v>1.7</v>
      </c>
      <c r="G101" s="22">
        <v>4.7</v>
      </c>
      <c r="H101" s="22" t="s">
        <v>364</v>
      </c>
      <c r="J101" s="217">
        <f>AVERAGE(D101:G101)/100</f>
        <v>2.7750000000000004E-2</v>
      </c>
      <c r="K101" s="164">
        <f>_xlfn.STDEV.P(D101:G101)/100</f>
        <v>1.362672007491164E-2</v>
      </c>
    </row>
    <row r="102" spans="2:11" ht="6.5" customHeight="1" x14ac:dyDescent="0.75">
      <c r="C102" s="247"/>
      <c r="D102" s="248"/>
      <c r="E102" s="248"/>
      <c r="F102" s="248"/>
      <c r="G102" s="248"/>
      <c r="H102" s="248"/>
      <c r="I102" s="248"/>
      <c r="J102" s="249"/>
      <c r="K102" s="250"/>
    </row>
    <row r="103" spans="2:11" x14ac:dyDescent="0.75">
      <c r="C103" s="81" t="s">
        <v>349</v>
      </c>
      <c r="D103" s="22">
        <v>100</v>
      </c>
      <c r="E103" s="22">
        <v>103.3</v>
      </c>
      <c r="F103" s="22">
        <v>102.8</v>
      </c>
      <c r="G103" s="22">
        <v>98</v>
      </c>
      <c r="H103" s="22" t="s">
        <v>364</v>
      </c>
      <c r="J103" s="164">
        <f>AVERAGE(D103:G107)/100</f>
        <v>0.98109999999999986</v>
      </c>
      <c r="K103" s="164">
        <f>_xlfn.STDEV.P(D103:G107)/100</f>
        <v>8.6753040292545353E-2</v>
      </c>
    </row>
    <row r="104" spans="2:11" x14ac:dyDescent="0.75">
      <c r="C104" s="81" t="s">
        <v>350</v>
      </c>
      <c r="D104" s="22">
        <v>99.5</v>
      </c>
      <c r="E104" s="22">
        <v>102.5</v>
      </c>
      <c r="F104" s="22">
        <v>102.8</v>
      </c>
      <c r="G104" s="22">
        <v>98.3</v>
      </c>
      <c r="H104" s="22" t="s">
        <v>364</v>
      </c>
      <c r="J104" s="164"/>
      <c r="K104" s="164"/>
    </row>
    <row r="105" spans="2:11" x14ac:dyDescent="0.75">
      <c r="C105" s="81" t="s">
        <v>351</v>
      </c>
      <c r="D105" s="22">
        <v>96.8</v>
      </c>
      <c r="E105" s="22">
        <v>102.6</v>
      </c>
      <c r="F105" s="22">
        <v>102.1</v>
      </c>
      <c r="G105" s="22">
        <v>96.6</v>
      </c>
      <c r="H105" s="22" t="s">
        <v>364</v>
      </c>
    </row>
    <row r="106" spans="2:11" x14ac:dyDescent="0.75">
      <c r="C106" s="81" t="s">
        <v>352</v>
      </c>
      <c r="D106" s="22">
        <v>99.9</v>
      </c>
      <c r="E106" s="22">
        <v>102.3</v>
      </c>
      <c r="F106" s="22">
        <v>101.8</v>
      </c>
      <c r="G106" s="22">
        <v>93.7</v>
      </c>
      <c r="H106" s="22" t="s">
        <v>364</v>
      </c>
    </row>
    <row r="107" spans="2:11" x14ac:dyDescent="0.75">
      <c r="C107" s="81" t="s">
        <v>353</v>
      </c>
      <c r="D107" s="22">
        <v>62.5</v>
      </c>
      <c r="E107" s="22">
        <v>102</v>
      </c>
      <c r="F107" s="22">
        <v>101.3</v>
      </c>
      <c r="G107" s="22">
        <v>93.4</v>
      </c>
      <c r="H107" s="22" t="s">
        <v>364</v>
      </c>
    </row>
    <row r="109" spans="2:11" ht="16" x14ac:dyDescent="0.8">
      <c r="B109" s="29" t="s">
        <v>236</v>
      </c>
      <c r="C109" s="28"/>
      <c r="D109" s="28"/>
      <c r="E109" s="28"/>
      <c r="F109" s="28"/>
      <c r="G109" s="28"/>
      <c r="H109" s="28"/>
      <c r="I109" s="28"/>
      <c r="J109" s="28"/>
      <c r="K109" s="28"/>
    </row>
    <row r="111" spans="2:11" x14ac:dyDescent="0.75">
      <c r="C111" s="39" t="s">
        <v>242</v>
      </c>
      <c r="D111" s="82"/>
      <c r="E111" s="82"/>
      <c r="F111" s="40"/>
      <c r="G111" s="40"/>
    </row>
    <row r="112" spans="2:11" x14ac:dyDescent="0.75">
      <c r="C112" s="39"/>
      <c r="D112" s="83"/>
      <c r="E112" s="83"/>
      <c r="F112" s="40"/>
      <c r="G112" s="40"/>
    </row>
    <row r="113" spans="3:9" x14ac:dyDescent="0.75">
      <c r="C113" s="81" t="s">
        <v>215</v>
      </c>
      <c r="D113" s="83" t="s">
        <v>237</v>
      </c>
      <c r="E113" s="83" t="s">
        <v>311</v>
      </c>
      <c r="F113" s="40" t="s">
        <v>238</v>
      </c>
      <c r="G113" s="83" t="s">
        <v>239</v>
      </c>
      <c r="H113" s="97" t="s">
        <v>312</v>
      </c>
      <c r="I113" s="95">
        <f>(SUM(D114:D123)-SUM(E114:E123))/SUM(D114:D123)</f>
        <v>0.68344514599693795</v>
      </c>
    </row>
    <row r="114" spans="3:9" x14ac:dyDescent="0.75">
      <c r="C114" s="22">
        <v>1</v>
      </c>
      <c r="D114" s="54">
        <v>713295.09570000018</v>
      </c>
      <c r="E114" s="54">
        <v>713295.09570000018</v>
      </c>
      <c r="F114" s="54">
        <v>0</v>
      </c>
      <c r="G114" s="54">
        <v>0</v>
      </c>
      <c r="H114" s="97" t="s">
        <v>315</v>
      </c>
      <c r="I114" s="96">
        <f>_xlfn.STDEV.P(G116:G123)</f>
        <v>0.13168154654426137</v>
      </c>
    </row>
    <row r="115" spans="3:9" x14ac:dyDescent="0.75">
      <c r="C115" s="22">
        <v>2</v>
      </c>
      <c r="D115" s="54">
        <v>714459.92615999968</v>
      </c>
      <c r="E115" s="54">
        <v>466452.69444199977</v>
      </c>
      <c r="F115" s="54">
        <v>248007.23171799991</v>
      </c>
      <c r="G115" s="54">
        <v>0.34712546167699254</v>
      </c>
    </row>
    <row r="116" spans="3:9" x14ac:dyDescent="0.75">
      <c r="C116" s="22">
        <v>3</v>
      </c>
      <c r="D116" s="54">
        <v>715367.99175999989</v>
      </c>
      <c r="E116" s="54">
        <v>116351.80438800006</v>
      </c>
      <c r="F116" s="54">
        <v>599016.18737199984</v>
      </c>
      <c r="G116" s="54">
        <v>0.83735391333103548</v>
      </c>
    </row>
    <row r="117" spans="3:9" x14ac:dyDescent="0.75">
      <c r="C117" s="22">
        <v>4</v>
      </c>
      <c r="D117" s="54">
        <v>715972.12549000024</v>
      </c>
      <c r="E117" s="54">
        <v>85611.477142000018</v>
      </c>
      <c r="F117" s="54">
        <v>630360.64834800025</v>
      </c>
      <c r="G117" s="54">
        <v>0.88042624273478687</v>
      </c>
    </row>
    <row r="118" spans="3:9" x14ac:dyDescent="0.75">
      <c r="C118" s="22">
        <v>5</v>
      </c>
      <c r="D118" s="54">
        <v>716233.47143999988</v>
      </c>
      <c r="E118" s="54">
        <v>68405.673453099997</v>
      </c>
      <c r="F118" s="54">
        <v>647827.79798689985</v>
      </c>
      <c r="G118" s="54">
        <v>0.90449249276835775</v>
      </c>
    </row>
    <row r="119" spans="3:9" x14ac:dyDescent="0.75">
      <c r="C119" s="22">
        <v>6</v>
      </c>
      <c r="D119" s="54">
        <v>716124.33499999938</v>
      </c>
      <c r="E119" s="54">
        <v>59067.617736399967</v>
      </c>
      <c r="F119" s="54">
        <v>657056.71726359939</v>
      </c>
      <c r="G119" s="54">
        <v>0.91751765042812006</v>
      </c>
    </row>
    <row r="120" spans="3:9" x14ac:dyDescent="0.75">
      <c r="C120" s="22">
        <v>7</v>
      </c>
      <c r="D120" s="54">
        <v>715631.64403999981</v>
      </c>
      <c r="E120" s="54">
        <v>74248.727895000004</v>
      </c>
      <c r="F120" s="54">
        <v>641382.91614499979</v>
      </c>
      <c r="G120" s="54">
        <v>0.89624728236465467</v>
      </c>
    </row>
    <row r="121" spans="3:9" x14ac:dyDescent="0.75">
      <c r="C121" s="22">
        <v>8</v>
      </c>
      <c r="D121" s="54">
        <v>714758.89139999973</v>
      </c>
      <c r="E121" s="54">
        <v>120080.24274900003</v>
      </c>
      <c r="F121" s="54">
        <v>594678.64865099965</v>
      </c>
      <c r="G121" s="54">
        <v>0.83199895210285713</v>
      </c>
    </row>
    <row r="122" spans="3:9" x14ac:dyDescent="0.75">
      <c r="C122" s="22">
        <v>9</v>
      </c>
      <c r="D122" s="54">
        <v>713527.45932999998</v>
      </c>
      <c r="E122" s="54">
        <v>203748.14231499998</v>
      </c>
      <c r="F122" s="54">
        <v>509779.31701500004</v>
      </c>
      <c r="G122" s="54">
        <v>0.71444947261550551</v>
      </c>
    </row>
    <row r="123" spans="3:9" x14ac:dyDescent="0.75">
      <c r="C123" s="22">
        <v>10</v>
      </c>
      <c r="D123" s="54">
        <v>711975.08831999963</v>
      </c>
      <c r="E123" s="54">
        <v>355265.6027849997</v>
      </c>
      <c r="F123" s="54">
        <v>356709.48553499993</v>
      </c>
      <c r="G123" s="54">
        <v>0.50101399808342117</v>
      </c>
    </row>
    <row r="124" spans="3:9" x14ac:dyDescent="0.75">
      <c r="D124" s="54"/>
      <c r="E124" s="54"/>
      <c r="F124" s="54"/>
      <c r="G124" s="54"/>
    </row>
    <row r="125" spans="3:9" x14ac:dyDescent="0.75">
      <c r="D125" s="54"/>
      <c r="E125" s="54"/>
      <c r="F125" s="54"/>
      <c r="G125" s="54"/>
    </row>
    <row r="126" spans="3:9" x14ac:dyDescent="0.75">
      <c r="C126" s="81" t="s">
        <v>215</v>
      </c>
      <c r="D126" s="83" t="s">
        <v>237</v>
      </c>
      <c r="E126" s="83" t="s">
        <v>240</v>
      </c>
      <c r="F126" s="40" t="s">
        <v>238</v>
      </c>
      <c r="G126" s="83" t="s">
        <v>239</v>
      </c>
      <c r="H126" s="97" t="s">
        <v>241</v>
      </c>
      <c r="I126" s="95">
        <f>(SUM(D127:D136)-SUM(E127:E136))/SUM(D127:D136)</f>
        <v>0.49383688199571002</v>
      </c>
    </row>
    <row r="127" spans="3:9" x14ac:dyDescent="0.75">
      <c r="C127" s="22">
        <v>1</v>
      </c>
      <c r="D127" s="54">
        <v>713295.09570000018</v>
      </c>
      <c r="E127" s="54">
        <v>713295.09570000018</v>
      </c>
      <c r="F127" s="54">
        <v>0</v>
      </c>
      <c r="G127" s="54">
        <v>0</v>
      </c>
      <c r="H127" s="97" t="s">
        <v>314</v>
      </c>
      <c r="I127" s="96">
        <f>_xlfn.STDEV.P(G129:G136)</f>
        <v>0.1781620662240096</v>
      </c>
    </row>
    <row r="128" spans="3:9" x14ac:dyDescent="0.75">
      <c r="C128" s="22">
        <v>2</v>
      </c>
      <c r="D128" s="54">
        <v>714459.92615999968</v>
      </c>
      <c r="E128" s="54">
        <v>600875.21003600035</v>
      </c>
      <c r="F128" s="54">
        <v>113584.71612399933</v>
      </c>
      <c r="G128" s="54">
        <v>0.15897982793028284</v>
      </c>
    </row>
    <row r="129" spans="3:9" x14ac:dyDescent="0.75">
      <c r="C129" s="22">
        <v>3</v>
      </c>
      <c r="D129" s="54">
        <v>715367.99175999989</v>
      </c>
      <c r="E129" s="54">
        <v>383990.18567600008</v>
      </c>
      <c r="F129" s="54">
        <v>331377.80608399981</v>
      </c>
      <c r="G129" s="54">
        <v>0.4632270522318454</v>
      </c>
    </row>
    <row r="130" spans="3:9" x14ac:dyDescent="0.75">
      <c r="C130" s="22">
        <v>4</v>
      </c>
      <c r="D130" s="54">
        <v>715972.12549000024</v>
      </c>
      <c r="E130" s="54">
        <v>261231.02297200012</v>
      </c>
      <c r="F130" s="54">
        <v>454741.10251800012</v>
      </c>
      <c r="G130" s="54">
        <v>0.63513799815430294</v>
      </c>
    </row>
    <row r="131" spans="3:9" x14ac:dyDescent="0.75">
      <c r="C131" s="22">
        <v>5</v>
      </c>
      <c r="D131" s="54">
        <v>716233.47143999988</v>
      </c>
      <c r="E131" s="54">
        <v>190412.96893299997</v>
      </c>
      <c r="F131" s="54">
        <v>525820.50250699988</v>
      </c>
      <c r="G131" s="54">
        <v>0.73414678798776134</v>
      </c>
    </row>
    <row r="132" spans="3:9" x14ac:dyDescent="0.75">
      <c r="C132" s="22">
        <v>6</v>
      </c>
      <c r="D132" s="54">
        <v>716124.33499999938</v>
      </c>
      <c r="E132" s="54">
        <v>148913.84548800002</v>
      </c>
      <c r="F132" s="54">
        <v>567210.4895119993</v>
      </c>
      <c r="G132" s="54">
        <v>0.79205587883282835</v>
      </c>
    </row>
    <row r="133" spans="3:9" x14ac:dyDescent="0.75">
      <c r="C133" s="22">
        <v>7</v>
      </c>
      <c r="D133" s="54">
        <v>715631.64403999981</v>
      </c>
      <c r="E133" s="54">
        <v>167323.41495199993</v>
      </c>
      <c r="F133" s="54">
        <v>548308.22908799991</v>
      </c>
      <c r="G133" s="54">
        <v>0.76618779179830754</v>
      </c>
    </row>
    <row r="134" spans="3:9" x14ac:dyDescent="0.75">
      <c r="C134" s="22">
        <v>8</v>
      </c>
      <c r="D134" s="54">
        <v>714758.89139999973</v>
      </c>
      <c r="E134" s="54">
        <v>241929.43705599994</v>
      </c>
      <c r="F134" s="54">
        <v>472829.45434399979</v>
      </c>
      <c r="G134" s="54">
        <v>0.66152301151213067</v>
      </c>
    </row>
    <row r="135" spans="3:9" x14ac:dyDescent="0.75">
      <c r="C135" s="22">
        <v>9</v>
      </c>
      <c r="D135" s="54">
        <v>713527.45932999998</v>
      </c>
      <c r="E135" s="54">
        <v>362206.70002000005</v>
      </c>
      <c r="F135" s="54">
        <v>351320.75930999994</v>
      </c>
      <c r="G135" s="54">
        <v>0.49237174367457281</v>
      </c>
    </row>
    <row r="136" spans="3:9" x14ac:dyDescent="0.75">
      <c r="C136" s="22">
        <v>10</v>
      </c>
      <c r="D136" s="54">
        <v>711975.08831999963</v>
      </c>
      <c r="E136" s="54">
        <v>547545.0704790001</v>
      </c>
      <c r="F136" s="54">
        <v>164430.01784099953</v>
      </c>
      <c r="G136" s="54">
        <v>0.23094911681389602</v>
      </c>
    </row>
    <row r="137" spans="3:9" x14ac:dyDescent="0.75">
      <c r="D137" s="54"/>
      <c r="E137" s="54"/>
      <c r="F137" s="54"/>
      <c r="G137" s="54"/>
    </row>
    <row r="138" spans="3:9" x14ac:dyDescent="0.75">
      <c r="D138" s="54"/>
      <c r="E138" s="54"/>
      <c r="F138" s="54"/>
      <c r="G138" s="54"/>
    </row>
    <row r="139" spans="3:9" x14ac:dyDescent="0.75">
      <c r="C139" s="81" t="s">
        <v>215</v>
      </c>
      <c r="D139" s="83" t="s">
        <v>311</v>
      </c>
      <c r="E139" s="83" t="s">
        <v>240</v>
      </c>
      <c r="F139" s="40" t="s">
        <v>238</v>
      </c>
      <c r="G139" s="83" t="s">
        <v>239</v>
      </c>
      <c r="H139" s="113"/>
      <c r="I139" s="114"/>
    </row>
    <row r="140" spans="3:9" x14ac:dyDescent="0.75">
      <c r="C140" s="22">
        <v>1</v>
      </c>
      <c r="D140" s="54">
        <v>713295.09570000018</v>
      </c>
      <c r="E140" s="54">
        <v>713295.09570000018</v>
      </c>
      <c r="F140" s="54">
        <f>E140-D140</f>
        <v>0</v>
      </c>
      <c r="G140" s="54">
        <f>F140/E140</f>
        <v>0</v>
      </c>
      <c r="H140" s="97" t="s">
        <v>313</v>
      </c>
      <c r="I140" s="96">
        <f>_xlfn.STDEV.P(G142:G149)</f>
        <v>0.11266246872910364</v>
      </c>
    </row>
    <row r="141" spans="3:9" x14ac:dyDescent="0.75">
      <c r="C141" s="22">
        <v>2</v>
      </c>
      <c r="D141" s="54">
        <v>466452.69444199977</v>
      </c>
      <c r="E141" s="54">
        <v>600875.21003600035</v>
      </c>
      <c r="F141" s="54">
        <f t="shared" ref="F141:F149" si="0">E141-D141</f>
        <v>134422.51559400058</v>
      </c>
      <c r="G141" s="54">
        <f t="shared" ref="G141:G149" si="1">F141/E141</f>
        <v>0.22371120217448628</v>
      </c>
    </row>
    <row r="142" spans="3:9" x14ac:dyDescent="0.75">
      <c r="C142" s="22">
        <v>3</v>
      </c>
      <c r="D142" s="54">
        <v>116351.80438800006</v>
      </c>
      <c r="E142" s="54">
        <v>383990.18567600008</v>
      </c>
      <c r="F142" s="54">
        <f t="shared" si="0"/>
        <v>267638.38128800003</v>
      </c>
      <c r="G142" s="54">
        <f t="shared" si="1"/>
        <v>0.69699276510630825</v>
      </c>
    </row>
    <row r="143" spans="3:9" x14ac:dyDescent="0.75">
      <c r="C143" s="22">
        <v>4</v>
      </c>
      <c r="D143" s="54">
        <v>85611.477142000018</v>
      </c>
      <c r="E143" s="54">
        <v>261231.02297200012</v>
      </c>
      <c r="F143" s="54">
        <f t="shared" si="0"/>
        <v>175619.5458300001</v>
      </c>
      <c r="G143" s="54">
        <f t="shared" si="1"/>
        <v>0.67227676036327344</v>
      </c>
    </row>
    <row r="144" spans="3:9" x14ac:dyDescent="0.75">
      <c r="C144" s="22">
        <v>5</v>
      </c>
      <c r="D144" s="54">
        <v>68405.673453099997</v>
      </c>
      <c r="E144" s="54">
        <v>190412.96893299997</v>
      </c>
      <c r="F144" s="54">
        <f t="shared" si="0"/>
        <v>122007.29547989997</v>
      </c>
      <c r="G144" s="54">
        <f t="shared" si="1"/>
        <v>0.6407509749130077</v>
      </c>
    </row>
    <row r="145" spans="2:13" x14ac:dyDescent="0.75">
      <c r="C145" s="22">
        <v>6</v>
      </c>
      <c r="D145" s="54">
        <v>59067.617736399967</v>
      </c>
      <c r="E145" s="54">
        <v>148913.84548800002</v>
      </c>
      <c r="F145" s="54">
        <f t="shared" si="0"/>
        <v>89846.227751600061</v>
      </c>
      <c r="G145" s="54">
        <f t="shared" si="1"/>
        <v>0.60334368142309625</v>
      </c>
    </row>
    <row r="146" spans="2:13" x14ac:dyDescent="0.75">
      <c r="C146" s="22">
        <v>7</v>
      </c>
      <c r="D146" s="54">
        <v>74248.727895000004</v>
      </c>
      <c r="E146" s="54">
        <v>167323.41495199993</v>
      </c>
      <c r="F146" s="54">
        <f t="shared" si="0"/>
        <v>93074.68705699993</v>
      </c>
      <c r="G146" s="54">
        <f t="shared" si="1"/>
        <v>0.55625620050666702</v>
      </c>
    </row>
    <row r="147" spans="2:13" x14ac:dyDescent="0.75">
      <c r="C147" s="22">
        <v>8</v>
      </c>
      <c r="D147" s="54">
        <v>120080.24274900003</v>
      </c>
      <c r="E147" s="54">
        <v>241929.43705599994</v>
      </c>
      <c r="F147" s="54">
        <f t="shared" si="0"/>
        <v>121849.19430699991</v>
      </c>
      <c r="G147" s="54">
        <f t="shared" si="1"/>
        <v>0.50365592459422459</v>
      </c>
    </row>
    <row r="148" spans="2:13" x14ac:dyDescent="0.75">
      <c r="C148" s="22">
        <v>9</v>
      </c>
      <c r="D148" s="54">
        <v>203748.14231499998</v>
      </c>
      <c r="E148" s="54">
        <v>362206.70002000005</v>
      </c>
      <c r="F148" s="54">
        <f t="shared" si="0"/>
        <v>158458.55770500007</v>
      </c>
      <c r="G148" s="54">
        <f t="shared" si="1"/>
        <v>0.43748102311815446</v>
      </c>
    </row>
    <row r="149" spans="2:13" x14ac:dyDescent="0.75">
      <c r="C149" s="22">
        <v>10</v>
      </c>
      <c r="D149" s="54">
        <v>355265.6027849997</v>
      </c>
      <c r="E149" s="54">
        <v>547545.0704790001</v>
      </c>
      <c r="F149" s="54">
        <f t="shared" si="0"/>
        <v>192279.4676940004</v>
      </c>
      <c r="G149" s="54">
        <f t="shared" si="1"/>
        <v>0.35116646658108275</v>
      </c>
    </row>
    <row r="150" spans="2:13" x14ac:dyDescent="0.75">
      <c r="D150" s="54"/>
      <c r="E150" s="54"/>
      <c r="F150" s="54"/>
      <c r="G150" s="54"/>
    </row>
    <row r="152" spans="2:13" ht="16" x14ac:dyDescent="0.8">
      <c r="B152" s="29" t="s">
        <v>225</v>
      </c>
      <c r="C152" s="28"/>
      <c r="D152" s="28"/>
      <c r="E152" s="28"/>
      <c r="F152" s="28"/>
      <c r="G152" s="28"/>
      <c r="H152" s="28"/>
      <c r="I152" s="28"/>
      <c r="J152" s="28"/>
      <c r="K152" s="28"/>
    </row>
    <row r="154" spans="2:13" x14ac:dyDescent="0.75">
      <c r="D154" s="40" t="s">
        <v>234</v>
      </c>
      <c r="E154" s="40" t="s">
        <v>33</v>
      </c>
      <c r="H154" s="40" t="s">
        <v>118</v>
      </c>
      <c r="I154" s="40" t="s">
        <v>33</v>
      </c>
      <c r="L154" s="40" t="s">
        <v>118</v>
      </c>
      <c r="M154" s="40" t="s">
        <v>33</v>
      </c>
    </row>
    <row r="155" spans="2:13" x14ac:dyDescent="0.75">
      <c r="C155" s="84" t="s">
        <v>226</v>
      </c>
      <c r="D155" s="90">
        <f>121/184</f>
        <v>0.65760869565217395</v>
      </c>
      <c r="E155" s="215" t="s">
        <v>124</v>
      </c>
      <c r="G155" s="84" t="s">
        <v>415</v>
      </c>
      <c r="H155" s="90">
        <v>6.4000000000000001E-2</v>
      </c>
      <c r="I155" s="215" t="s">
        <v>231</v>
      </c>
      <c r="K155" s="40" t="s">
        <v>228</v>
      </c>
      <c r="M155" s="15" t="s">
        <v>125</v>
      </c>
    </row>
    <row r="156" spans="2:13" x14ac:dyDescent="0.75">
      <c r="C156" s="84" t="s">
        <v>227</v>
      </c>
      <c r="D156" s="90">
        <f>13/184</f>
        <v>7.0652173913043473E-2</v>
      </c>
      <c r="E156" s="22" t="s">
        <v>124</v>
      </c>
      <c r="G156" s="84" t="s">
        <v>226</v>
      </c>
      <c r="H156" s="90">
        <f>(121/184)*H155</f>
        <v>4.2086956521739133E-2</v>
      </c>
      <c r="I156" s="39" t="s">
        <v>119</v>
      </c>
      <c r="K156" s="40" t="s">
        <v>414</v>
      </c>
      <c r="M156" s="39" t="s">
        <v>119</v>
      </c>
    </row>
    <row r="157" spans="2:13" x14ac:dyDescent="0.75">
      <c r="C157" s="84" t="s">
        <v>227</v>
      </c>
      <c r="D157" s="90">
        <f>50/184</f>
        <v>0.27173913043478259</v>
      </c>
      <c r="E157" s="22" t="s">
        <v>124</v>
      </c>
      <c r="G157" s="84" t="s">
        <v>227</v>
      </c>
      <c r="H157" s="90">
        <f>H155*(13/184)</f>
        <v>4.5217391304347822E-3</v>
      </c>
      <c r="I157" s="39" t="s">
        <v>119</v>
      </c>
      <c r="K157" s="40" t="s">
        <v>230</v>
      </c>
      <c r="M157" s="39" t="s">
        <v>119</v>
      </c>
    </row>
    <row r="158" spans="2:13" x14ac:dyDescent="0.75">
      <c r="G158" s="84" t="s">
        <v>227</v>
      </c>
      <c r="H158" s="90">
        <f>(50/184)*H155</f>
        <v>1.7391304347826087E-2</v>
      </c>
      <c r="I158" s="39" t="s">
        <v>119</v>
      </c>
      <c r="K158" s="40" t="s">
        <v>227</v>
      </c>
      <c r="M158" s="39" t="s">
        <v>119</v>
      </c>
    </row>
    <row r="159" spans="2:13" x14ac:dyDescent="0.75">
      <c r="K159" s="40" t="s">
        <v>233</v>
      </c>
      <c r="M159" s="39" t="s">
        <v>119</v>
      </c>
    </row>
    <row r="160" spans="2:13" x14ac:dyDescent="0.75">
      <c r="K160" s="40" t="s">
        <v>229</v>
      </c>
      <c r="M160" t="s">
        <v>121</v>
      </c>
    </row>
    <row r="161" spans="2:13" x14ac:dyDescent="0.75">
      <c r="K161" s="40" t="s">
        <v>232</v>
      </c>
      <c r="M161" s="39" t="s">
        <v>119</v>
      </c>
    </row>
    <row r="164" spans="2:13" ht="16" x14ac:dyDescent="0.8">
      <c r="B164" s="29" t="s">
        <v>246</v>
      </c>
      <c r="C164" s="28"/>
      <c r="D164" s="28"/>
      <c r="E164" s="28"/>
      <c r="F164" s="28"/>
      <c r="G164" s="28"/>
      <c r="H164" s="28"/>
      <c r="I164" s="28"/>
      <c r="J164" s="28"/>
      <c r="K164" s="28"/>
    </row>
    <row r="165" spans="2:13" ht="16" x14ac:dyDescent="0.8">
      <c r="B165" s="85"/>
      <c r="C165" s="86"/>
      <c r="D165" s="86"/>
      <c r="E165" s="86"/>
      <c r="F165" s="86"/>
      <c r="G165" s="86"/>
      <c r="H165" s="86"/>
      <c r="I165" s="86"/>
      <c r="J165" s="86"/>
      <c r="K165" s="86"/>
    </row>
    <row r="166" spans="2:13" x14ac:dyDescent="0.75">
      <c r="D166" s="40" t="s">
        <v>118</v>
      </c>
      <c r="E166" s="40" t="s">
        <v>33</v>
      </c>
      <c r="F166" s="81" t="s">
        <v>215</v>
      </c>
      <c r="G166" s="83" t="s">
        <v>216</v>
      </c>
      <c r="H166" s="83" t="s">
        <v>217</v>
      </c>
      <c r="I166" s="84" t="s">
        <v>33</v>
      </c>
      <c r="M166" s="83"/>
    </row>
    <row r="167" spans="2:13" x14ac:dyDescent="0.75">
      <c r="C167" s="40" t="s">
        <v>219</v>
      </c>
      <c r="D167" s="79">
        <f>AVERAGE(H167:H177)</f>
        <v>0.11509999999999999</v>
      </c>
      <c r="E167" s="39" t="s">
        <v>120</v>
      </c>
      <c r="F167" s="22">
        <v>2020</v>
      </c>
      <c r="G167" s="164" t="s">
        <v>475</v>
      </c>
      <c r="H167" s="232">
        <v>5.3900000000000003E-2</v>
      </c>
      <c r="I167" s="215" t="s">
        <v>218</v>
      </c>
    </row>
    <row r="168" spans="2:13" x14ac:dyDescent="0.75">
      <c r="C168" s="40" t="s">
        <v>220</v>
      </c>
      <c r="D168" s="63">
        <v>1</v>
      </c>
      <c r="E168" s="22" t="s">
        <v>222</v>
      </c>
      <c r="F168" s="22">
        <v>2019</v>
      </c>
      <c r="G168" s="164" t="s">
        <v>476</v>
      </c>
      <c r="H168" s="232">
        <v>8.1699999999999995E-2</v>
      </c>
      <c r="I168" s="22" t="s">
        <v>218</v>
      </c>
    </row>
    <row r="169" spans="2:13" x14ac:dyDescent="0.75">
      <c r="C169" s="40"/>
      <c r="D169" s="22">
        <v>1.4</v>
      </c>
      <c r="E169" s="22" t="s">
        <v>222</v>
      </c>
      <c r="F169" s="22">
        <v>2018</v>
      </c>
      <c r="G169" s="164" t="s">
        <v>477</v>
      </c>
      <c r="H169" s="232">
        <v>8.2600000000000007E-2</v>
      </c>
      <c r="I169" s="22" t="s">
        <v>218</v>
      </c>
    </row>
    <row r="170" spans="2:13" x14ac:dyDescent="0.75">
      <c r="C170" s="40" t="s">
        <v>221</v>
      </c>
      <c r="D170" s="90">
        <f xml:space="preserve"> (1 + 1.4*D167)-1</f>
        <v>0.16114000000000006</v>
      </c>
      <c r="E170" s="22" t="s">
        <v>222</v>
      </c>
      <c r="F170" s="22">
        <v>2017</v>
      </c>
      <c r="G170" s="164" t="s">
        <v>478</v>
      </c>
      <c r="H170" s="232">
        <v>9.5699999999999993E-2</v>
      </c>
      <c r="I170" s="22" t="s">
        <v>218</v>
      </c>
    </row>
    <row r="171" spans="2:13" x14ac:dyDescent="0.75">
      <c r="F171" s="22">
        <v>2016</v>
      </c>
      <c r="G171" s="164" t="s">
        <v>479</v>
      </c>
      <c r="H171" s="232">
        <v>0.3448</v>
      </c>
      <c r="I171" s="22" t="s">
        <v>218</v>
      </c>
    </row>
    <row r="172" spans="2:13" x14ac:dyDescent="0.75">
      <c r="F172" s="22">
        <v>2015</v>
      </c>
      <c r="G172" s="164" t="s">
        <v>480</v>
      </c>
      <c r="H172" s="232">
        <v>0.1158</v>
      </c>
      <c r="I172" s="22" t="s">
        <v>218</v>
      </c>
    </row>
    <row r="173" spans="2:13" x14ac:dyDescent="0.75">
      <c r="F173" s="22">
        <v>2014</v>
      </c>
      <c r="G173" s="164" t="s">
        <v>481</v>
      </c>
      <c r="H173" s="232">
        <v>0.13950000000000001</v>
      </c>
      <c r="I173" s="22" t="s">
        <v>218</v>
      </c>
    </row>
    <row r="174" spans="2:13" x14ac:dyDescent="0.75">
      <c r="F174" s="22">
        <v>2013</v>
      </c>
      <c r="G174" s="164" t="s">
        <v>482</v>
      </c>
      <c r="H174" s="232">
        <v>0.1118</v>
      </c>
      <c r="I174" s="22" t="s">
        <v>218</v>
      </c>
    </row>
    <row r="175" spans="2:13" x14ac:dyDescent="0.75">
      <c r="F175" s="22">
        <v>2012</v>
      </c>
      <c r="G175" s="164" t="s">
        <v>483</v>
      </c>
      <c r="H175" s="232">
        <v>2.4799999999999999E-2</v>
      </c>
      <c r="I175" s="22" t="s">
        <v>218</v>
      </c>
    </row>
    <row r="176" spans="2:13" x14ac:dyDescent="0.75">
      <c r="F176" s="22">
        <v>2011</v>
      </c>
      <c r="G176" s="164" t="s">
        <v>484</v>
      </c>
      <c r="H176" s="232">
        <v>0.1032</v>
      </c>
      <c r="I176" s="22" t="s">
        <v>218</v>
      </c>
    </row>
    <row r="177" spans="2:11" x14ac:dyDescent="0.75">
      <c r="F177" s="22">
        <v>2010</v>
      </c>
      <c r="G177" s="164" t="s">
        <v>485</v>
      </c>
      <c r="H177" s="232">
        <v>0.1123</v>
      </c>
      <c r="I177" s="22" t="s">
        <v>218</v>
      </c>
    </row>
    <row r="179" spans="2:11" ht="16" x14ac:dyDescent="0.8">
      <c r="B179" s="29" t="s">
        <v>207</v>
      </c>
      <c r="C179" s="28"/>
      <c r="D179" s="28"/>
      <c r="E179" s="28"/>
      <c r="F179" s="28"/>
      <c r="G179" s="28"/>
      <c r="H179" s="28"/>
      <c r="I179" s="28"/>
      <c r="J179" s="28"/>
      <c r="K179" s="28"/>
    </row>
    <row r="181" spans="2:11" x14ac:dyDescent="0.75">
      <c r="D181" s="40" t="s">
        <v>118</v>
      </c>
      <c r="E181" s="40"/>
      <c r="F181" s="40"/>
    </row>
    <row r="182" spans="2:11" x14ac:dyDescent="0.75">
      <c r="C182" s="40" t="s">
        <v>211</v>
      </c>
      <c r="D182" s="22">
        <v>190365</v>
      </c>
    </row>
    <row r="183" spans="2:11" x14ac:dyDescent="0.75">
      <c r="C183" s="40" t="s">
        <v>210</v>
      </c>
      <c r="D183" s="22">
        <v>12517359</v>
      </c>
    </row>
    <row r="184" spans="2:11" x14ac:dyDescent="0.75">
      <c r="C184" s="40" t="s">
        <v>209</v>
      </c>
      <c r="D184" s="22">
        <f>D182/D183</f>
        <v>1.5208080234816306E-2</v>
      </c>
    </row>
    <row r="185" spans="2:11" ht="7.25" customHeight="1" x14ac:dyDescent="0.75">
      <c r="C185" s="40"/>
    </row>
    <row r="186" spans="2:11" x14ac:dyDescent="0.75">
      <c r="C186" s="40" t="s">
        <v>212</v>
      </c>
      <c r="D186" s="22">
        <v>22478000</v>
      </c>
    </row>
    <row r="187" spans="2:11" x14ac:dyDescent="0.75">
      <c r="C187" s="40" t="s">
        <v>213</v>
      </c>
      <c r="D187" s="22">
        <f>D186*D184</f>
        <v>341847.22751820093</v>
      </c>
    </row>
    <row r="189" spans="2:11" ht="16" x14ac:dyDescent="0.8">
      <c r="B189" s="29" t="s">
        <v>208</v>
      </c>
      <c r="C189" s="28"/>
      <c r="D189" s="28"/>
      <c r="E189" s="28"/>
      <c r="F189" s="28"/>
      <c r="G189" s="28"/>
      <c r="H189" s="28"/>
      <c r="I189" s="28"/>
      <c r="J189" s="28"/>
      <c r="K189" s="28"/>
    </row>
    <row r="191" spans="2:11" x14ac:dyDescent="0.75">
      <c r="C191" s="39" t="s">
        <v>310</v>
      </c>
    </row>
    <row r="192" spans="2:11" x14ac:dyDescent="0.75">
      <c r="C192" s="39"/>
    </row>
    <row r="193" spans="3:13" x14ac:dyDescent="0.75">
      <c r="D193" s="40" t="s">
        <v>297</v>
      </c>
      <c r="E193" s="40" t="s">
        <v>33</v>
      </c>
    </row>
    <row r="194" spans="3:13" x14ac:dyDescent="0.75">
      <c r="C194" s="81" t="s">
        <v>292</v>
      </c>
      <c r="D194" s="76">
        <f>(27+3.5+25)*10000000</f>
        <v>555000000</v>
      </c>
      <c r="E194" s="215" t="s">
        <v>286</v>
      </c>
      <c r="I194" s="94"/>
      <c r="J194" s="106" t="s">
        <v>266</v>
      </c>
    </row>
    <row r="195" spans="3:13" x14ac:dyDescent="0.75">
      <c r="C195" s="81" t="s">
        <v>293</v>
      </c>
      <c r="D195" s="76">
        <f>45*10000000</f>
        <v>450000000</v>
      </c>
      <c r="E195" s="22" t="s">
        <v>286</v>
      </c>
      <c r="I195" s="97" t="s">
        <v>299</v>
      </c>
      <c r="J195" s="107">
        <f>$D$198/$D$205</f>
        <v>0.54772727272727273</v>
      </c>
    </row>
    <row r="196" spans="3:13" x14ac:dyDescent="0.75">
      <c r="C196" s="81" t="s">
        <v>294</v>
      </c>
      <c r="D196" s="77">
        <f>D205-SUM(D194:D195)</f>
        <v>95000000</v>
      </c>
      <c r="E196" s="22" t="s">
        <v>286</v>
      </c>
      <c r="I196" s="97" t="s">
        <v>298</v>
      </c>
      <c r="J196" s="107">
        <f>$D$199/$D$205</f>
        <v>0.45227272727272727</v>
      </c>
    </row>
    <row r="197" spans="3:13" x14ac:dyDescent="0.75">
      <c r="C197" s="81"/>
    </row>
    <row r="198" spans="3:13" x14ac:dyDescent="0.75">
      <c r="C198" s="81" t="s">
        <v>295</v>
      </c>
      <c r="D198" s="76">
        <f>D194+D196/2</f>
        <v>602500000</v>
      </c>
      <c r="E198" s="39" t="s">
        <v>119</v>
      </c>
    </row>
    <row r="199" spans="3:13" x14ac:dyDescent="0.75">
      <c r="C199" s="81" t="s">
        <v>296</v>
      </c>
      <c r="D199" s="76">
        <f>D195+D196/2</f>
        <v>497500000</v>
      </c>
      <c r="E199" s="39" t="s">
        <v>119</v>
      </c>
    </row>
    <row r="202" spans="3:13" x14ac:dyDescent="0.75">
      <c r="C202" s="39" t="s">
        <v>300</v>
      </c>
    </row>
    <row r="204" spans="3:13" x14ac:dyDescent="0.75">
      <c r="D204" s="84" t="s">
        <v>301</v>
      </c>
      <c r="E204" s="84" t="s">
        <v>302</v>
      </c>
      <c r="F204" s="84" t="s">
        <v>303</v>
      </c>
      <c r="G204" s="84" t="s">
        <v>304</v>
      </c>
      <c r="H204" s="84"/>
      <c r="I204" s="84"/>
      <c r="J204" s="40"/>
      <c r="K204" s="40"/>
      <c r="L204" s="40"/>
      <c r="M204" s="40"/>
    </row>
    <row r="205" spans="3:13" x14ac:dyDescent="0.75">
      <c r="C205" s="81" t="s">
        <v>97</v>
      </c>
      <c r="D205" s="108">
        <f>110*10000000</f>
        <v>1100000000</v>
      </c>
      <c r="E205" s="109">
        <f>$D205*'Input Parameters'!$G$8</f>
        <v>12929007.992477668</v>
      </c>
      <c r="F205" s="109">
        <f>$E$205*$J$196</f>
        <v>5847437.7056887634</v>
      </c>
      <c r="G205" s="109">
        <f>$E$205*$J$195</f>
        <v>7081570.286788905</v>
      </c>
      <c r="H205" s="57"/>
      <c r="I205" s="110"/>
    </row>
    <row r="206" spans="3:13" x14ac:dyDescent="0.75">
      <c r="C206" s="81" t="s">
        <v>55</v>
      </c>
      <c r="D206" s="108">
        <f>300*10000000</f>
        <v>3000000000</v>
      </c>
      <c r="E206" s="109">
        <f>$D206*'Input Parameters'!$G$8</f>
        <v>35260930.888575464</v>
      </c>
      <c r="F206" s="109">
        <f>$E$206*$J$196</f>
        <v>15947557.379151177</v>
      </c>
      <c r="G206" s="109">
        <f>$E$206*$J$195</f>
        <v>19313373.509424288</v>
      </c>
      <c r="H206" s="57"/>
      <c r="I206" s="110"/>
    </row>
    <row r="207" spans="3:13" x14ac:dyDescent="0.75">
      <c r="F207" s="111">
        <f>SUM(F205:F206)</f>
        <v>21794995.08483994</v>
      </c>
      <c r="G207" s="111">
        <f>SUM(G205:G206)</f>
        <v>26394943.796213195</v>
      </c>
    </row>
    <row r="209" spans="2:11" x14ac:dyDescent="0.75">
      <c r="D209" s="40" t="s">
        <v>305</v>
      </c>
      <c r="E209" s="40" t="s">
        <v>306</v>
      </c>
      <c r="F209" s="40" t="s">
        <v>307</v>
      </c>
      <c r="G209" s="40" t="s">
        <v>308</v>
      </c>
    </row>
    <row r="210" spans="2:11" x14ac:dyDescent="0.75">
      <c r="C210" s="81" t="s">
        <v>309</v>
      </c>
      <c r="D210" s="77">
        <f>$F$207/22478000</f>
        <v>0.96961451574161139</v>
      </c>
      <c r="E210" s="77">
        <f>$G$207/22478000</f>
        <v>1.1742567753453685</v>
      </c>
      <c r="F210" s="77">
        <f>$D$210*$D$187</f>
        <v>331460.03396767285</v>
      </c>
      <c r="G210" s="77">
        <f>$E$210*$D$187</f>
        <v>401416.42304627714</v>
      </c>
    </row>
    <row r="213" spans="2:11" ht="16" x14ac:dyDescent="0.8">
      <c r="B213" s="29" t="s">
        <v>347</v>
      </c>
      <c r="C213" s="28"/>
      <c r="D213" s="28"/>
      <c r="E213" s="28"/>
      <c r="F213" s="28"/>
      <c r="G213" s="28"/>
      <c r="H213" s="28"/>
      <c r="I213" s="28"/>
      <c r="J213" s="28"/>
      <c r="K213" s="28"/>
    </row>
    <row r="215" spans="2:11" x14ac:dyDescent="0.75">
      <c r="D215" s="40">
        <v>2017</v>
      </c>
      <c r="E215" s="40">
        <v>2018</v>
      </c>
      <c r="F215" s="40">
        <v>2019</v>
      </c>
      <c r="G215" s="40">
        <v>2020</v>
      </c>
      <c r="H215" s="137" t="s">
        <v>33</v>
      </c>
      <c r="J215" s="128" t="s">
        <v>255</v>
      </c>
      <c r="K215" s="128" t="s">
        <v>101</v>
      </c>
    </row>
    <row r="216" spans="2:11" x14ac:dyDescent="0.75">
      <c r="C216" s="81" t="s">
        <v>348</v>
      </c>
      <c r="D216" s="22">
        <v>3.4</v>
      </c>
      <c r="E216" s="22">
        <v>1.3</v>
      </c>
      <c r="F216" s="22">
        <v>1.7</v>
      </c>
      <c r="G216" s="22">
        <v>4.7</v>
      </c>
      <c r="H216" s="22" t="s">
        <v>364</v>
      </c>
      <c r="J216" s="130">
        <f>AVERAGE(D216:G216)/100</f>
        <v>2.7750000000000004E-2</v>
      </c>
      <c r="K216" s="22">
        <f>_xlfn.STDEV.P(D216:G216)/100</f>
        <v>1.362672007491164E-2</v>
      </c>
    </row>
    <row r="217" spans="2:11" ht="6.5" customHeight="1" x14ac:dyDescent="0.75">
      <c r="C217" s="81"/>
      <c r="J217" s="130"/>
    </row>
    <row r="218" spans="2:11" x14ac:dyDescent="0.75">
      <c r="C218" s="81" t="s">
        <v>349</v>
      </c>
      <c r="D218" s="22">
        <v>100</v>
      </c>
      <c r="E218" s="22">
        <v>103.3</v>
      </c>
      <c r="F218" s="22">
        <v>102.8</v>
      </c>
      <c r="G218" s="22">
        <v>98</v>
      </c>
      <c r="H218" s="22" t="s">
        <v>364</v>
      </c>
      <c r="J218" s="22">
        <f>AVERAGE(D218:G222)/100</f>
        <v>0.98109999999999986</v>
      </c>
      <c r="K218" s="22">
        <f>_xlfn.STDEV.P(D218:G222)/100</f>
        <v>8.6753040292545353E-2</v>
      </c>
    </row>
    <row r="219" spans="2:11" x14ac:dyDescent="0.75">
      <c r="C219" s="81" t="s">
        <v>350</v>
      </c>
      <c r="D219" s="22">
        <v>99.5</v>
      </c>
      <c r="E219" s="22">
        <v>102.5</v>
      </c>
      <c r="F219" s="22">
        <v>102.8</v>
      </c>
      <c r="G219" s="22">
        <v>98.3</v>
      </c>
      <c r="H219" s="22" t="s">
        <v>364</v>
      </c>
    </row>
    <row r="220" spans="2:11" x14ac:dyDescent="0.75">
      <c r="C220" s="81" t="s">
        <v>351</v>
      </c>
      <c r="D220" s="22">
        <v>96.8</v>
      </c>
      <c r="E220" s="22">
        <v>102.6</v>
      </c>
      <c r="F220" s="22">
        <v>102.1</v>
      </c>
      <c r="G220" s="22">
        <v>96.6</v>
      </c>
      <c r="H220" s="22" t="s">
        <v>364</v>
      </c>
    </row>
    <row r="221" spans="2:11" x14ac:dyDescent="0.75">
      <c r="C221" s="81" t="s">
        <v>352</v>
      </c>
      <c r="D221" s="22">
        <v>99.9</v>
      </c>
      <c r="E221" s="22">
        <v>102.3</v>
      </c>
      <c r="F221" s="22">
        <v>101.8</v>
      </c>
      <c r="G221" s="22">
        <v>93.7</v>
      </c>
      <c r="H221" s="22" t="s">
        <v>364</v>
      </c>
    </row>
    <row r="222" spans="2:11" x14ac:dyDescent="0.75">
      <c r="C222" s="81" t="s">
        <v>353</v>
      </c>
      <c r="D222" s="22">
        <v>62.5</v>
      </c>
      <c r="E222" s="22">
        <v>102</v>
      </c>
      <c r="F222" s="22">
        <v>101.3</v>
      </c>
      <c r="G222" s="22">
        <v>93.4</v>
      </c>
      <c r="H222" s="22" t="s">
        <v>364</v>
      </c>
    </row>
    <row r="224" spans="2:11" ht="16" x14ac:dyDescent="0.8">
      <c r="B224" s="29" t="s">
        <v>499</v>
      </c>
      <c r="C224" s="28"/>
      <c r="D224" s="28"/>
      <c r="E224" s="28"/>
      <c r="F224" s="28"/>
      <c r="G224" s="28"/>
      <c r="H224" s="28"/>
      <c r="I224" s="28"/>
      <c r="J224" s="28"/>
      <c r="K224" s="28"/>
    </row>
    <row r="226" spans="3:7" x14ac:dyDescent="0.75">
      <c r="C226" s="80" t="s">
        <v>418</v>
      </c>
      <c r="D226" s="164" t="s">
        <v>24</v>
      </c>
      <c r="E226" s="164" t="s">
        <v>419</v>
      </c>
      <c r="F226" s="22" t="s">
        <v>24</v>
      </c>
      <c r="G226" s="22" t="s">
        <v>498</v>
      </c>
    </row>
    <row r="227" spans="3:7" x14ac:dyDescent="0.75">
      <c r="C227" s="22" cm="1">
        <f t="array" ref="C227:C241">_xlfn.SEQUENCE(15,1,9,1)</f>
        <v>9</v>
      </c>
      <c r="D227" s="164" t="s">
        <v>416</v>
      </c>
      <c r="E227" s="164">
        <f>le9_</f>
        <v>69.706900000000005</v>
      </c>
      <c r="F227" s="22" t="s">
        <v>501</v>
      </c>
      <c r="G227" s="22">
        <f t="shared" ref="G227:G242" si="2">E227*vly</f>
        <v>488533.83796000003</v>
      </c>
    </row>
    <row r="228" spans="3:7" x14ac:dyDescent="0.75">
      <c r="C228" s="22">
        <v>10</v>
      </c>
      <c r="D228" s="164" t="s">
        <v>420</v>
      </c>
      <c r="E228" s="185">
        <v>69.117454526050693</v>
      </c>
      <c r="F228" s="22" t="s">
        <v>502</v>
      </c>
      <c r="G228" s="22">
        <f t="shared" si="2"/>
        <v>484402.76830037363</v>
      </c>
    </row>
    <row r="229" spans="3:7" x14ac:dyDescent="0.75">
      <c r="C229" s="22">
        <v>11</v>
      </c>
      <c r="D229" s="164" t="s">
        <v>421</v>
      </c>
      <c r="E229" s="185">
        <f>AVERAGE(E228,E230)</f>
        <v>68.079820604404489</v>
      </c>
      <c r="F229" s="22" t="s">
        <v>503</v>
      </c>
      <c r="G229" s="22">
        <f t="shared" si="2"/>
        <v>477130.61472390842</v>
      </c>
    </row>
    <row r="230" spans="3:7" x14ac:dyDescent="0.75">
      <c r="C230" s="22">
        <v>12</v>
      </c>
      <c r="D230" s="164" t="s">
        <v>422</v>
      </c>
      <c r="E230" s="185">
        <v>67.042186682758299</v>
      </c>
      <c r="F230" s="22" t="s">
        <v>504</v>
      </c>
      <c r="G230" s="22">
        <f t="shared" si="2"/>
        <v>469858.46114744322</v>
      </c>
    </row>
    <row r="231" spans="3:7" x14ac:dyDescent="0.75">
      <c r="C231" s="22">
        <v>13</v>
      </c>
      <c r="D231" s="164" t="s">
        <v>423</v>
      </c>
      <c r="E231" s="185">
        <f>AVERAGE(E230,E232)</f>
        <v>66.015424258039445</v>
      </c>
      <c r="F231" s="22" t="s">
        <v>505</v>
      </c>
      <c r="G231" s="22">
        <f t="shared" si="2"/>
        <v>462662.49937004363</v>
      </c>
    </row>
    <row r="232" spans="3:7" x14ac:dyDescent="0.75">
      <c r="C232" s="22">
        <v>14</v>
      </c>
      <c r="D232" s="164" t="s">
        <v>424</v>
      </c>
      <c r="E232" s="185">
        <v>64.988661833320606</v>
      </c>
      <c r="F232" s="22" t="s">
        <v>506</v>
      </c>
      <c r="G232" s="22">
        <f t="shared" si="2"/>
        <v>455466.5375926441</v>
      </c>
    </row>
    <row r="233" spans="3:7" x14ac:dyDescent="0.75">
      <c r="C233" s="22">
        <v>15</v>
      </c>
      <c r="D233" s="164" t="s">
        <v>425</v>
      </c>
      <c r="E233" s="185">
        <v>64.314623519797095</v>
      </c>
      <c r="F233" s="22" t="s">
        <v>507</v>
      </c>
      <c r="G233" s="22">
        <f t="shared" si="2"/>
        <v>450742.60747614596</v>
      </c>
    </row>
    <row r="234" spans="3:7" x14ac:dyDescent="0.75">
      <c r="C234" s="22">
        <v>16</v>
      </c>
      <c r="D234" s="164" t="s">
        <v>426</v>
      </c>
      <c r="E234" s="185">
        <f>AVERAGE(E233,E235)</f>
        <v>63.281883976209897</v>
      </c>
      <c r="F234" s="22" t="s">
        <v>508</v>
      </c>
      <c r="G234" s="22">
        <f t="shared" si="2"/>
        <v>443504.7556588694</v>
      </c>
    </row>
    <row r="235" spans="3:7" x14ac:dyDescent="0.75">
      <c r="C235" s="22">
        <v>17</v>
      </c>
      <c r="D235" s="164" t="s">
        <v>427</v>
      </c>
      <c r="E235" s="185">
        <v>62.2491444326227</v>
      </c>
      <c r="F235" s="22" t="s">
        <v>509</v>
      </c>
      <c r="G235" s="22">
        <f t="shared" si="2"/>
        <v>436266.9038415929</v>
      </c>
    </row>
    <row r="236" spans="3:7" x14ac:dyDescent="0.75">
      <c r="C236" s="22">
        <v>18</v>
      </c>
      <c r="D236" s="164" t="s">
        <v>428</v>
      </c>
      <c r="E236" s="185">
        <f>AVERAGE(E235,E237)</f>
        <v>61.235578114145795</v>
      </c>
      <c r="F236" s="22" t="s">
        <v>510</v>
      </c>
      <c r="G236" s="22">
        <f t="shared" si="2"/>
        <v>429163.42565517937</v>
      </c>
    </row>
    <row r="237" spans="3:7" x14ac:dyDescent="0.75">
      <c r="C237" s="22">
        <v>19</v>
      </c>
      <c r="D237" s="164" t="s">
        <v>429</v>
      </c>
      <c r="E237" s="185">
        <v>60.222011795668898</v>
      </c>
      <c r="F237" s="22" t="s">
        <v>511</v>
      </c>
      <c r="G237" s="22">
        <f t="shared" si="2"/>
        <v>422059.94746876589</v>
      </c>
    </row>
    <row r="238" spans="3:7" x14ac:dyDescent="0.75">
      <c r="C238" s="22">
        <v>20</v>
      </c>
      <c r="D238" s="164" t="s">
        <v>430</v>
      </c>
      <c r="E238" s="185">
        <v>59.486842719915202</v>
      </c>
      <c r="F238" s="22" t="s">
        <v>512</v>
      </c>
      <c r="G238" s="22">
        <f t="shared" si="2"/>
        <v>416907.5885182537</v>
      </c>
    </row>
    <row r="239" spans="3:7" x14ac:dyDescent="0.75">
      <c r="C239" s="22">
        <v>21</v>
      </c>
      <c r="D239" s="164" t="s">
        <v>431</v>
      </c>
      <c r="E239" s="185">
        <f>AVERAGE(E238,E240)</f>
        <v>58.465950797316452</v>
      </c>
      <c r="F239" s="22" t="s">
        <v>513</v>
      </c>
      <c r="G239" s="22">
        <f t="shared" si="2"/>
        <v>409752.76956791262</v>
      </c>
    </row>
    <row r="240" spans="3:7" x14ac:dyDescent="0.75">
      <c r="C240" s="22">
        <v>22</v>
      </c>
      <c r="D240" s="164" t="s">
        <v>432</v>
      </c>
      <c r="E240" s="185">
        <v>57.445058874717702</v>
      </c>
      <c r="F240" s="22" t="s">
        <v>514</v>
      </c>
      <c r="G240" s="22">
        <f t="shared" si="2"/>
        <v>402597.95061757154</v>
      </c>
    </row>
    <row r="241" spans="3:7" x14ac:dyDescent="0.75">
      <c r="C241" s="22">
        <v>23</v>
      </c>
      <c r="D241" s="164" t="s">
        <v>433</v>
      </c>
      <c r="E241" s="185">
        <f>AVERAGE(E240,E242)</f>
        <v>56.441937629770102</v>
      </c>
      <c r="F241" s="22" t="s">
        <v>515</v>
      </c>
      <c r="G241" s="22">
        <f t="shared" si="2"/>
        <v>395567.67568448075</v>
      </c>
    </row>
    <row r="242" spans="3:7" x14ac:dyDescent="0.75">
      <c r="C242" s="22">
        <v>24</v>
      </c>
      <c r="D242" s="164" t="s">
        <v>434</v>
      </c>
      <c r="E242" s="185">
        <v>55.438816384822502</v>
      </c>
      <c r="F242" s="22" t="s">
        <v>516</v>
      </c>
      <c r="G242" s="22">
        <f t="shared" si="2"/>
        <v>388537.40075139003</v>
      </c>
    </row>
    <row r="244" spans="3:7" x14ac:dyDescent="0.75">
      <c r="C244" s="80" t="s">
        <v>497</v>
      </c>
      <c r="D244" s="22" t="s">
        <v>496</v>
      </c>
    </row>
    <row r="245" spans="3:7" x14ac:dyDescent="0.75">
      <c r="C245" s="246">
        <v>2503</v>
      </c>
      <c r="D245" s="22">
        <f>C245*2.8</f>
        <v>7008.4</v>
      </c>
    </row>
  </sheetData>
  <hyperlinks>
    <hyperlink ref="E66" r:id="rId1" xr:uid="{490FD804-38A0-4474-A39C-12F03A37CECC}"/>
    <hyperlink ref="I15" r:id="rId2" xr:uid="{B169DB2E-635C-4D0C-A5AF-5907861EE5E8}"/>
    <hyperlink ref="E32" r:id="rId3" xr:uid="{FB32C8DF-AA62-41FF-8914-F7189F1218C2}"/>
    <hyperlink ref="M53" r:id="rId4" xr:uid="{BB2B9195-23A5-4C2C-B7D5-78AE3D01846B}"/>
    <hyperlink ref="M58" r:id="rId5" xr:uid="{29540721-B5E8-4B81-97C9-727FEF6758F1}"/>
    <hyperlink ref="I53" r:id="rId6" location="s2" xr:uid="{65DD5894-E032-4F93-97CD-A8DCE6EB0CDA}"/>
    <hyperlink ref="E53" r:id="rId7" xr:uid="{462CD419-3E3D-4182-975F-C8B9F873076D}"/>
    <hyperlink ref="M155" r:id="rId8" xr:uid="{5E94B42C-471B-4FD5-8E51-B764D9C39F05}"/>
    <hyperlink ref="M160" r:id="rId9" xr:uid="{DEC85D5F-5D9C-4D30-AB5B-5558843A2F6A}"/>
    <hyperlink ref="E194" r:id="rId10" xr:uid="{FAE54C84-FBE6-45EE-8F57-FFA0CA3C50F2}"/>
    <hyperlink ref="I155" r:id="rId11" location="s2" xr:uid="{03B641E9-FA51-425C-A8D1-77B1098089C4}"/>
    <hyperlink ref="E155" r:id="rId12" xr:uid="{AF523C9E-273A-41F9-BAC5-961E1CB1ABE0}"/>
    <hyperlink ref="I167" r:id="rId13" xr:uid="{2F88CA8B-3185-4679-B10E-67B98DE0229F}"/>
  </hyperlinks>
  <pageMargins left="0.7" right="0.7" top="0.75" bottom="0.75" header="0.3" footer="0.3"/>
  <pageSetup paperSize="9" orientation="portrait" r:id="rId14"/>
  <ignoredErrors>
    <ignoredError sqref="I114 I127" formulaRange="1"/>
  </ignoredErrors>
  <legacyDrawing r:id="rId1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7AE61-4E4A-438C-8A4A-9F7776E652FD}">
  <sheetPr codeName="Sheet10">
    <tabColor theme="4" tint="0.39997558519241921"/>
  </sheetPr>
  <dimension ref="B1:AM336"/>
  <sheetViews>
    <sheetView topLeftCell="A332" zoomScale="85" zoomScaleNormal="85" workbookViewId="0">
      <selection activeCell="G319" sqref="G319"/>
    </sheetView>
  </sheetViews>
  <sheetFormatPr defaultColWidth="8.7265625" defaultRowHeight="14.75" x14ac:dyDescent="0.75"/>
  <cols>
    <col min="1" max="1" width="8.7265625" style="22"/>
    <col min="2" max="3" width="2.6328125" style="22" customWidth="1"/>
    <col min="4" max="4" width="6.26953125" style="22" bestFit="1" customWidth="1"/>
    <col min="5" max="5" width="5" style="22" customWidth="1"/>
    <col min="6" max="6" width="0.86328125" style="22" customWidth="1"/>
    <col min="7" max="7" width="11.1796875" style="22" bestFit="1" customWidth="1"/>
    <col min="8" max="8" width="12.7265625" style="22" bestFit="1" customWidth="1"/>
    <col min="9" max="9" width="17.1328125" style="22" bestFit="1" customWidth="1"/>
    <col min="10" max="10" width="14.36328125" style="22" bestFit="1" customWidth="1"/>
    <col min="11" max="11" width="12.6328125" style="22" bestFit="1" customWidth="1"/>
    <col min="12" max="12" width="12.6328125" style="22" customWidth="1"/>
    <col min="13" max="13" width="16.54296875" style="22" bestFit="1" customWidth="1"/>
    <col min="14" max="14" width="1.04296875" style="22" customWidth="1"/>
    <col min="15" max="15" width="12.1796875" style="22" customWidth="1"/>
    <col min="16" max="16" width="1.04296875" style="22" customWidth="1"/>
    <col min="17" max="17" width="11.1796875" style="22" bestFit="1" customWidth="1"/>
    <col min="18" max="18" width="12.7265625" style="22" bestFit="1" customWidth="1"/>
    <col min="19" max="19" width="14" style="22" bestFit="1" customWidth="1"/>
    <col min="20" max="20" width="14.36328125" style="22" bestFit="1" customWidth="1"/>
    <col min="21" max="21" width="12.6328125" style="22" bestFit="1" customWidth="1"/>
    <col min="22" max="22" width="13.26953125" style="22" bestFit="1" customWidth="1"/>
    <col min="23" max="23" width="16.1328125" style="22" bestFit="1" customWidth="1"/>
    <col min="24" max="24" width="1.26953125" style="22" customWidth="1"/>
    <col min="25" max="25" width="12.1796875" style="22" customWidth="1"/>
    <col min="26" max="26" width="1.31640625" style="22" customWidth="1"/>
    <col min="27" max="27" width="16.1328125" style="22" bestFit="1" customWidth="1"/>
    <col min="28" max="28" width="16.1328125" style="22" customWidth="1"/>
    <col min="29" max="29" width="17.453125" style="22" bestFit="1" customWidth="1"/>
    <col min="30" max="33" width="17.453125" style="22" customWidth="1"/>
    <col min="34" max="34" width="12.40625" style="22" bestFit="1" customWidth="1"/>
    <col min="35" max="35" width="8.7265625" style="22"/>
    <col min="36" max="36" width="9.31640625" style="22" bestFit="1" customWidth="1"/>
    <col min="37" max="37" width="4.953125" style="22" bestFit="1" customWidth="1"/>
    <col min="38" max="38" width="13.2265625" style="22" customWidth="1"/>
    <col min="39" max="39" width="16.1796875" style="22" customWidth="1"/>
    <col min="40" max="40" width="11.90625" style="22" bestFit="1" customWidth="1"/>
    <col min="41" max="41" width="12.6328125" style="22" bestFit="1" customWidth="1"/>
    <col min="42" max="42" width="13.90625" style="22" bestFit="1" customWidth="1"/>
    <col min="43" max="43" width="14.26953125" style="22" bestFit="1" customWidth="1"/>
    <col min="44" max="44" width="14.26953125" style="22" customWidth="1"/>
    <col min="45" max="45" width="16.54296875" style="22" bestFit="1" customWidth="1"/>
    <col min="46" max="47" width="9.6796875" style="22" customWidth="1"/>
    <col min="48" max="48" width="13.453125" style="22" bestFit="1" customWidth="1"/>
    <col min="49" max="49" width="16.54296875" style="22" bestFit="1" customWidth="1"/>
    <col min="50" max="50" width="14.7265625" style="22" bestFit="1" customWidth="1"/>
    <col min="51" max="51" width="15.04296875" style="22" bestFit="1" customWidth="1"/>
    <col min="52" max="52" width="15.90625" style="22" bestFit="1" customWidth="1"/>
    <col min="53" max="53" width="12.6328125" style="22" bestFit="1" customWidth="1"/>
    <col min="54" max="54" width="17.5" style="22" bestFit="1" customWidth="1"/>
    <col min="55" max="55" width="15.90625" style="22" bestFit="1" customWidth="1"/>
    <col min="56" max="56" width="12.7265625" style="22" bestFit="1" customWidth="1"/>
    <col min="57" max="57" width="12.86328125" style="22" bestFit="1" customWidth="1"/>
    <col min="58" max="58" width="8.7265625" style="22"/>
    <col min="59" max="59" width="10.1328125" style="22" bestFit="1" customWidth="1"/>
    <col min="60" max="60" width="12.86328125" style="22" bestFit="1" customWidth="1"/>
    <col min="61" max="16384" width="8.7265625" style="22"/>
  </cols>
  <sheetData>
    <row r="1" spans="2:39" x14ac:dyDescent="0.75">
      <c r="G1" s="129"/>
    </row>
    <row r="2" spans="2:39" ht="16" x14ac:dyDescent="0.8">
      <c r="B2" s="117" t="s">
        <v>340</v>
      </c>
      <c r="C2" s="117"/>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row>
    <row r="4" spans="2:39" x14ac:dyDescent="0.75">
      <c r="C4" s="40" t="s">
        <v>332</v>
      </c>
      <c r="H4" s="130"/>
      <c r="I4" s="130"/>
      <c r="L4" s="130"/>
    </row>
    <row r="5" spans="2:39" x14ac:dyDescent="0.75">
      <c r="C5" s="40"/>
    </row>
    <row r="6" spans="2:39" ht="16" x14ac:dyDescent="0.8">
      <c r="G6" s="257" t="s">
        <v>334</v>
      </c>
      <c r="H6" s="257"/>
      <c r="I6" s="257"/>
      <c r="J6" s="257"/>
      <c r="K6" s="257"/>
      <c r="L6" s="257"/>
      <c r="M6" s="257"/>
      <c r="N6" s="127"/>
      <c r="O6" s="124"/>
      <c r="P6" s="127"/>
      <c r="Q6" s="257" t="s">
        <v>335</v>
      </c>
      <c r="R6" s="257"/>
      <c r="S6" s="257"/>
      <c r="T6" s="257"/>
      <c r="U6" s="257"/>
      <c r="V6" s="257"/>
      <c r="W6" s="257"/>
      <c r="X6" s="124"/>
      <c r="Y6" s="124"/>
      <c r="Z6" s="124"/>
      <c r="AA6" s="124"/>
      <c r="AB6" s="124"/>
      <c r="AC6" s="124"/>
      <c r="AD6" s="124"/>
      <c r="AE6" s="124"/>
      <c r="AF6" s="124"/>
      <c r="AG6" s="124"/>
      <c r="AH6" s="124"/>
    </row>
    <row r="7" spans="2:39" ht="15.5" thickBot="1" x14ac:dyDescent="0.9">
      <c r="D7" s="68" t="s">
        <v>103</v>
      </c>
      <c r="E7" s="68" t="s">
        <v>113</v>
      </c>
      <c r="F7" s="69"/>
      <c r="G7" s="70" t="s">
        <v>206</v>
      </c>
      <c r="H7" s="70" t="s">
        <v>115</v>
      </c>
      <c r="I7" s="70" t="s">
        <v>202</v>
      </c>
      <c r="J7" s="70" t="s">
        <v>201</v>
      </c>
      <c r="K7" s="70" t="s">
        <v>179</v>
      </c>
      <c r="L7" s="70" t="s">
        <v>324</v>
      </c>
      <c r="M7" s="70" t="s">
        <v>205</v>
      </c>
      <c r="N7" s="70"/>
      <c r="O7" s="70" t="s">
        <v>111</v>
      </c>
      <c r="P7" s="70"/>
      <c r="Q7" s="70" t="s">
        <v>206</v>
      </c>
      <c r="R7" s="70" t="s">
        <v>115</v>
      </c>
      <c r="S7" s="70" t="s">
        <v>202</v>
      </c>
      <c r="T7" s="70" t="s">
        <v>201</v>
      </c>
      <c r="U7" s="70" t="s">
        <v>179</v>
      </c>
      <c r="V7" s="70" t="s">
        <v>324</v>
      </c>
      <c r="W7" s="70" t="s">
        <v>205</v>
      </c>
      <c r="X7" s="70"/>
      <c r="Y7" s="70" t="s">
        <v>111</v>
      </c>
      <c r="Z7" s="71"/>
      <c r="AA7" s="70" t="s">
        <v>319</v>
      </c>
      <c r="AB7" s="70" t="s">
        <v>320</v>
      </c>
      <c r="AC7" s="70" t="s">
        <v>321</v>
      </c>
      <c r="AD7" s="70" t="s">
        <v>322</v>
      </c>
      <c r="AE7" s="70" t="s">
        <v>325</v>
      </c>
      <c r="AF7" s="70" t="s">
        <v>264</v>
      </c>
      <c r="AG7" s="70" t="s">
        <v>263</v>
      </c>
      <c r="AH7" s="71" t="s">
        <v>116</v>
      </c>
      <c r="AL7" s="97" t="s">
        <v>327</v>
      </c>
      <c r="AM7" s="118">
        <f ca="1">SUM(AA25:AE25,AA49:AE49)</f>
        <v>628161836.11845255</v>
      </c>
    </row>
    <row r="8" spans="2:39" x14ac:dyDescent="0.75">
      <c r="D8" s="66">
        <v>0</v>
      </c>
      <c r="E8" s="66">
        <f>9+D8</f>
        <v>9</v>
      </c>
      <c r="F8" s="54"/>
      <c r="G8" s="64">
        <f>pop*sero</f>
        <v>263222.3651890147</v>
      </c>
      <c r="H8" s="64">
        <v>0</v>
      </c>
      <c r="I8" s="64">
        <v>0</v>
      </c>
      <c r="J8" s="64">
        <v>0</v>
      </c>
      <c r="K8" s="64">
        <v>0</v>
      </c>
      <c r="L8" s="64">
        <v>0</v>
      </c>
      <c r="M8" s="64">
        <v>0</v>
      </c>
      <c r="N8" s="62"/>
      <c r="O8" s="64" t="b">
        <f t="shared" ref="O8:O24" si="0">IF(SUM($G8:$K8,$M8,$G32:$J32,$M32,$K32)=pop,TRUE,FALSE)</f>
        <v>1</v>
      </c>
      <c r="P8" s="62"/>
      <c r="Q8" s="64">
        <f t="shared" ref="Q8:Q24" ca="1" si="1">0.5*(G8+G9)</f>
        <v>255854.75773185541</v>
      </c>
      <c r="R8" s="64">
        <f t="shared" ref="R8:R17" ca="1" si="2">0.5*(H8+H9)</f>
        <v>131.27074624162381</v>
      </c>
      <c r="S8" s="64">
        <f t="shared" ref="S8:S17" ca="1" si="3">0.5*(I8+I9)</f>
        <v>14.105961210200705</v>
      </c>
      <c r="T8" s="64">
        <f t="shared" ref="T8:T17" ca="1" si="4">0.5*(J8+J9)</f>
        <v>54.250412291543185</v>
      </c>
      <c r="U8" s="64">
        <f t="shared" ref="U8:U17" ca="1" si="5">0.5*(K8+K9)</f>
        <v>7068.1878382711166</v>
      </c>
      <c r="V8" s="64">
        <f ca="1">0.5*(L8+L9)</f>
        <v>0</v>
      </c>
      <c r="W8" s="64">
        <f ca="1">0.5*(M8+M9)</f>
        <v>99.792499144803642</v>
      </c>
      <c r="X8" s="62"/>
      <c r="Y8" s="64" t="b">
        <f t="shared" ref="Y8:Y15" ca="1" si="6">IF(SUM($P8:$U8,$W8,$P32:$T32,$W32,$U32)=pop,TRUE,FALSE)</f>
        <v>1</v>
      </c>
      <c r="Z8" s="63"/>
      <c r="AA8" s="121">
        <f ca="1">IF(half_cycle=1,((SUM($R8:$T8,$V8)*puhp*hc))/((1+dr)^D8),((SUM($H8:$J8,$L8)*puhp*hc))/((1+dr)^D8))</f>
        <v>3730.9134205249816</v>
      </c>
      <c r="AB8" s="121">
        <f t="shared" ref="AB8:AB23" ca="1" si="7">IF(half_cycle=1,(($R8*puhp*pac_pu)+(SUM($S8:$T8)*puhp*phc_pu)+($V8*puhp*fdc_pu))/((1+dr)^D8),(($H8*puhp*pac_pu)+(SUM($I8:$J8)*puhp*phc_pu)+($L8*puhp*fdc_pu))/((1+dr)^D8))</f>
        <v>9418.8805700239791</v>
      </c>
      <c r="AC8" s="121">
        <f ca="1">IF(half_cycle=1,  (($R8*prhp*pac_pr)+(SUM($S8:$T8)*prhp*phc_pr)+($V8*prhp*fdc_pr))/((1+dr)^D8), (($H8*prhp*pac_pr)+(SUM($I8:$J8)*prhp*phc_pr)+($L8*prhp*fdc_pr))/((1+dr)^D8))</f>
        <v>49134.808461515764</v>
      </c>
      <c r="AD8" s="121">
        <f ca="1">IF(half_cycle=1,($W8*fic9_)/((1+dr)^D8),($M8*fic9_)/((1+dr)^D8))</f>
        <v>48752012.606830947</v>
      </c>
      <c r="AE8" s="121">
        <f ca="1">IF(half_cycle=1, (SUM($Q8:$U8)*(emphac))/((1+dr)^D8),  (SUM($G8:$K8)*(emphac))/((1+dr)^D8))</f>
        <v>308973.46372738399</v>
      </c>
      <c r="AF8" s="121">
        <f ca="1">IF(half_cycle=1, ((R8*dwdf*drdf)+((S8+T8)*dwdhf*ddhf)+(U8*dwdf*dudf)+((W8)*dwd))/(IF(discount=1,(1+dr)^D8,1)), ((H8*dwdf*drdf)+((I8+J8)*dwdhf*ddhf)+(K8*dwdf*dudf)+((M8)*dwd))/(IF(discount=1,(1+dr)^D8,1)))</f>
        <v>109.1809921400241</v>
      </c>
      <c r="AG8" s="121">
        <f ca="1">IF(half_cycle=1, ((W8)*le9_)/(IF(discount=1,(1+dr)^D8,1)), ((M8)*le9_)/(IF(discount=1,(1+dr)^D8,1)))</f>
        <v>6956.2257586369133</v>
      </c>
      <c r="AH8" s="121">
        <f ca="1">SUM(AF8:AG8)</f>
        <v>7065.4067507769378</v>
      </c>
      <c r="AI8" s="54"/>
      <c r="AJ8" s="54"/>
      <c r="AL8" s="97" t="s">
        <v>328</v>
      </c>
      <c r="AM8" s="118">
        <f ca="1">SUM(AH25,AH49)</f>
        <v>89753.168931042135</v>
      </c>
    </row>
    <row r="9" spans="2:39" x14ac:dyDescent="0.75">
      <c r="D9" s="67">
        <f>D8+1</f>
        <v>1</v>
      </c>
      <c r="E9" s="67">
        <f t="shared" ref="E9:E24" si="8">9+D9</f>
        <v>10</v>
      </c>
      <c r="F9" s="54"/>
      <c r="G9" s="65">
        <f ca="1">$G8*'Transition Matrices'!D$9</f>
        <v>248487.15027469612</v>
      </c>
      <c r="H9" s="65">
        <f ca="1">$G8*'Transition Matrices'!E$9</f>
        <v>262.54149248324762</v>
      </c>
      <c r="I9" s="65">
        <f ca="1">$G8*'Transition Matrices'!F$9</f>
        <v>28.211922420401411</v>
      </c>
      <c r="J9" s="65">
        <f ca="1">$G8*'Transition Matrices'!G$9</f>
        <v>108.50082458308637</v>
      </c>
      <c r="K9" s="65">
        <f ca="1">$G8*'Transition Matrices'!H$9</f>
        <v>14136.375676542233</v>
      </c>
      <c r="L9" s="65">
        <f ca="1">('Markov Model'!$H8*'Transition Matrices'!$I$10)+('Markov Model'!$I8*'Transition Matrices'!$I$11)+('Markov Model'!$J8*'Transition Matrices'!$I$12)+('Markov Model'!$K8*'Transition Matrices'!$I$13)</f>
        <v>0</v>
      </c>
      <c r="M9" s="65">
        <f ca="1">$G8*'Transition Matrices'!I$9</f>
        <v>199.58499828960728</v>
      </c>
      <c r="N9" s="62"/>
      <c r="O9" s="64" t="b">
        <f t="shared" ca="1" si="0"/>
        <v>1</v>
      </c>
      <c r="P9" s="62"/>
      <c r="Q9" s="65">
        <f t="shared" ca="1" si="1"/>
        <v>248794.08381100171</v>
      </c>
      <c r="R9" s="65">
        <f t="shared" ca="1" si="2"/>
        <v>255.19294268792794</v>
      </c>
      <c r="S9" s="65">
        <f t="shared" ca="1" si="3"/>
        <v>27.422269269704689</v>
      </c>
      <c r="T9" s="65">
        <f t="shared" ca="1" si="4"/>
        <v>105.46388095661203</v>
      </c>
      <c r="U9" s="65">
        <f t="shared" ca="1" si="5"/>
        <v>13740.697798726233</v>
      </c>
      <c r="V9" s="65">
        <f t="shared" ref="V9:V24" ca="1" si="9">0.5*(L9+L10)</f>
        <v>5.713383242700834</v>
      </c>
      <c r="W9" s="65">
        <f t="shared" ref="W9:W24" ca="1" si="10">0.5*(M9+M10)</f>
        <v>299.50448637251031</v>
      </c>
      <c r="X9" s="62"/>
      <c r="Y9" s="64" t="b">
        <f t="shared" ca="1" si="6"/>
        <v>1</v>
      </c>
      <c r="Z9" s="63"/>
      <c r="AA9" s="122">
        <f ca="1">IF(half_cycle=1,((SUM($R9:$T9,$V9)*puhp*hc))/((1+dr)^D9),((SUM($H9:$J9,$L9)*puhp*hc))/((1+dr)^D9))</f>
        <v>6338.3827081650861</v>
      </c>
      <c r="AB9" s="122">
        <f t="shared" ca="1" si="7"/>
        <v>16120.989938504903</v>
      </c>
      <c r="AC9" s="122">
        <f ca="1">IF(half_cycle=1,  (($R9*prhp*pac_pr)+(SUM($S9:$T9)*prhp*phc_pr)+($V9*prhp*fdc_pr))/((1+dr)^D9), (($H9*prhp*pac_pr)+(SUM($I9:$J9)*prhp*phc_pr)+($L9*prhp*fdc_pr))/((1+dr)^D9))</f>
        <v>84691.373997116782</v>
      </c>
      <c r="AD9" s="122">
        <f ca="1">IF(half_cycle=1,(($W9-$W8)*fic10_)/((1+dr)^D9),(($M9-$M8)*fic10_)/((1+dr)^D9))</f>
        <v>83315568.730618164</v>
      </c>
      <c r="AE9" s="122">
        <f t="shared" ref="AE9:AE23" ca="1" si="11">IF(half_cycle=1, (SUM($Q9:$U9)*(emphac))/((1+dr)^D9),  (SUM($G9:$K9)*(emphac))/((1+dr)^D9))</f>
        <v>265892.95913779916</v>
      </c>
      <c r="AF9" s="122">
        <f t="shared" ref="AF9:AF23" ca="1" si="12">IF(half_cycle=1, ((R9*dwdf*drdf)+((S9+T9)*dwdhf*ddhf)+(U9*dwdf*dudf)+((W9-W8)*dwd))/(IF(discount=1,(1+dr)^D9,1)), ((H9*dwdf*drdf)+((I9+J9)*dwdhf*ddhf)+(K9*dwdf*dudf)+((M9-M8)*dwd))/(IF(discount=1,(1+dr)^D9,1)))</f>
        <v>187.71500802696036</v>
      </c>
      <c r="AG9" s="122">
        <f ca="1">IF(half_cycle=1, ((W9-W8)*le10_)/(IF(discount=1,(1+dr)^D9,1)), ((M9-M8)*le10_)/(IF(discount=1,(1+dr)^D9,1)))</f>
        <v>11887.958554109093</v>
      </c>
      <c r="AH9" s="122">
        <f t="shared" ref="AH9:AH23" ca="1" si="13">SUM(AF9:AG9)</f>
        <v>12075.673562136053</v>
      </c>
      <c r="AI9" s="54"/>
      <c r="AJ9" s="54"/>
      <c r="AL9" s="97" t="s">
        <v>329</v>
      </c>
      <c r="AM9" s="94">
        <f ca="1">AM7/AM8</f>
        <v>6998.7705570716153</v>
      </c>
    </row>
    <row r="10" spans="2:39" x14ac:dyDescent="0.75">
      <c r="D10" s="66">
        <f t="shared" ref="D10:D18" si="14">D9+1</f>
        <v>2</v>
      </c>
      <c r="E10" s="66">
        <f t="shared" si="8"/>
        <v>11</v>
      </c>
      <c r="F10" s="54"/>
      <c r="G10" s="64">
        <f ca="1">($G9*'Transition Matrices'!D$9)+($H9*'Transition Matrices'!$D$10)+('Markov Model'!$I9*'Transition Matrices'!$D$11)+('Markov Model'!$J9*'Transition Matrices'!$D$12)+('Markov Model'!$K9*'Transition Matrices'!$D$13)</f>
        <v>249101.01734730729</v>
      </c>
      <c r="H10" s="64">
        <f ca="1">$G9*'Transition Matrices'!E$9</f>
        <v>247.84439289260823</v>
      </c>
      <c r="I10" s="64">
        <f ca="1">$G9*'Transition Matrices'!F$9</f>
        <v>26.632616119007967</v>
      </c>
      <c r="J10" s="64">
        <f ca="1">$G9*'Transition Matrices'!G$9</f>
        <v>102.42693733013769</v>
      </c>
      <c r="K10" s="64">
        <f ca="1">$G9*'Transition Matrices'!H$9</f>
        <v>13345.01992091023</v>
      </c>
      <c r="L10" s="64">
        <f ca="1">('Markov Model'!$H9*'Transition Matrices'!$I$10)+('Markov Model'!$I9*'Transition Matrices'!$I$11)+('Markov Model'!$J9*'Transition Matrices'!$I$12)+('Markov Model'!$K9*'Transition Matrices'!$I$13)</f>
        <v>11.426766485401668</v>
      </c>
      <c r="M10" s="64">
        <f ca="1">($G9*'Transition Matrices'!$I$9)+('Markov Model'!$H9*'Transition Matrices'!$I$10)+('Markov Model'!$I9*'Transition Matrices'!$I$11)+('Markov Model'!$J9*'Transition Matrices'!$I$12)+('Markov Model'!$K9*'Transition Matrices'!$I$13)+$M9</f>
        <v>399.42397445541337</v>
      </c>
      <c r="N10" s="62"/>
      <c r="O10" s="64" t="b">
        <f t="shared" ca="1" si="0"/>
        <v>1</v>
      </c>
      <c r="P10" s="62"/>
      <c r="Q10" s="64">
        <f t="shared" ca="1" si="1"/>
        <v>252146.58037568716</v>
      </c>
      <c r="R10" s="64">
        <f t="shared" ca="1" si="2"/>
        <v>248.15053248928331</v>
      </c>
      <c r="S10" s="64">
        <f t="shared" ca="1" si="3"/>
        <v>26.665512963120186</v>
      </c>
      <c r="T10" s="64">
        <f t="shared" ca="1" si="4"/>
        <v>102.55345599338823</v>
      </c>
      <c r="U10" s="64">
        <f t="shared" ca="1" si="5"/>
        <v>13361.50380811271</v>
      </c>
      <c r="V10" s="64">
        <f t="shared" ca="1" si="9"/>
        <v>11.106930707356707</v>
      </c>
      <c r="W10" s="64">
        <f t="shared" ca="1" si="10"/>
        <v>499.25635519607357</v>
      </c>
      <c r="X10" s="62"/>
      <c r="Y10" s="64" t="b">
        <f t="shared" ca="1" si="6"/>
        <v>1</v>
      </c>
      <c r="Z10" s="63"/>
      <c r="AA10" s="121">
        <f t="shared" ref="AA10:AA23" ca="1" si="15">IF(half_cycle=1,((SUM($R10:$T10,$V10)*puhp*hc))/((1+dr)^D10),((SUM($H10:$J10,$L10)*puhp*hc))/((1+dr)^D10))</f>
        <v>5385.0672848916902</v>
      </c>
      <c r="AB10" s="121">
        <f t="shared" ca="1" si="7"/>
        <v>13794.814118180369</v>
      </c>
      <c r="AC10" s="121">
        <f t="shared" ref="AC10:AC23" ca="1" si="16">IF(half_cycle=1,  (($R10*prhp*pac_pr)+(SUM($S10:$T10)*prhp*phc_pr)+($V10*prhp*fdc_pr))/((1+dr)^D10), (($H10*prhp*pac_pr)+(SUM($I10:$J10)*prhp*phc_pr)+($L10*prhp*fdc_pr))/((1+dr)^D10))</f>
        <v>72957.169943143555</v>
      </c>
      <c r="AD10" s="121">
        <f ca="1">IF(half_cycle=1,(($W10-$W9)*fic11_)/((1+dr)^D10),(($M10-$M9)*fic11_)/((1+dr)^D10))</f>
        <v>70690159.60239923</v>
      </c>
      <c r="AE10" s="121">
        <f t="shared" ca="1" si="11"/>
        <v>231573.29774460776</v>
      </c>
      <c r="AF10" s="121">
        <f t="shared" ca="1" si="12"/>
        <v>161.32040909189533</v>
      </c>
      <c r="AG10" s="121">
        <f ca="1">IF(half_cycle=1, ((W10-W9)*le11_)/(IF(discount=1,(1+dr)^D10,1)), ((M10-M9)*le11_)/(IF(discount=1,(1+dr)^D10,1)))</f>
        <v>10086.490440385713</v>
      </c>
      <c r="AH10" s="121">
        <f t="shared" ca="1" si="13"/>
        <v>10247.810849477608</v>
      </c>
      <c r="AI10" s="54"/>
      <c r="AJ10" s="54"/>
    </row>
    <row r="11" spans="2:39" x14ac:dyDescent="0.75">
      <c r="D11" s="67">
        <f t="shared" si="14"/>
        <v>3</v>
      </c>
      <c r="E11" s="67">
        <f t="shared" si="8"/>
        <v>12</v>
      </c>
      <c r="F11" s="54"/>
      <c r="G11" s="65">
        <f ca="1">($G10*'Transition Matrices'!D$9)+($H10*'Transition Matrices'!$D$10)+('Markov Model'!$I10*'Transition Matrices'!$D$11)+('Markov Model'!$J10*'Transition Matrices'!$D$12)+('Markov Model'!$K10*'Transition Matrices'!$D$13)+$K34</f>
        <v>255192.14340406703</v>
      </c>
      <c r="H11" s="65">
        <f ca="1">$G10*'Transition Matrices'!E$9</f>
        <v>248.45667208595842</v>
      </c>
      <c r="I11" s="65">
        <f ca="1">$G10*'Transition Matrices'!F$9</f>
        <v>26.698409807232405</v>
      </c>
      <c r="J11" s="65">
        <f ca="1">$G10*'Transition Matrices'!G$9</f>
        <v>102.67997465663876</v>
      </c>
      <c r="K11" s="65">
        <f ca="1">$G10*'Transition Matrices'!H$9</f>
        <v>13377.987695315189</v>
      </c>
      <c r="L11" s="65">
        <f ca="1">('Markov Model'!$H10*'Transition Matrices'!$I$10)+('Markov Model'!$I10*'Transition Matrices'!$I$11)+('Markov Model'!$J10*'Transition Matrices'!$I$12)+('Markov Model'!$K10*'Transition Matrices'!$I$13)</f>
        <v>10.787094929311746</v>
      </c>
      <c r="M11" s="65">
        <f ca="1">($G10*'Transition Matrices'!$I$9)+('Markov Model'!$H10*'Transition Matrices'!$I$10)+('Markov Model'!$I10*'Transition Matrices'!$I$11)+('Markov Model'!$J10*'Transition Matrices'!$I$12)+('Markov Model'!$K10*'Transition Matrices'!$I$13)+$M10</f>
        <v>599.08873593673377</v>
      </c>
      <c r="N11" s="62"/>
      <c r="O11" s="64" t="b">
        <f t="shared" ca="1" si="0"/>
        <v>1</v>
      </c>
      <c r="P11" s="62"/>
      <c r="Q11" s="65">
        <f t="shared" ca="1" si="1"/>
        <v>257826.91746126729</v>
      </c>
      <c r="R11" s="65">
        <f t="shared" ca="1" si="2"/>
        <v>251.49435720951729</v>
      </c>
      <c r="S11" s="65">
        <f t="shared" ca="1" si="3"/>
        <v>27.024830352163676</v>
      </c>
      <c r="T11" s="65">
        <f t="shared" ca="1" si="4"/>
        <v>103.9353622817051</v>
      </c>
      <c r="U11" s="65">
        <f t="shared" ca="1" si="5"/>
        <v>13541.549872430533</v>
      </c>
      <c r="V11" s="65">
        <f t="shared" ca="1" si="9"/>
        <v>10.800419244832518</v>
      </c>
      <c r="W11" s="65">
        <f t="shared" ca="1" si="10"/>
        <v>701.24370028162912</v>
      </c>
      <c r="X11" s="62"/>
      <c r="Y11" s="64" t="b">
        <f t="shared" ca="1" si="6"/>
        <v>1</v>
      </c>
      <c r="Z11" s="63"/>
      <c r="AA11" s="122">
        <f t="shared" ca="1" si="15"/>
        <v>4694.7891294537603</v>
      </c>
      <c r="AB11" s="122">
        <f t="shared" ca="1" si="7"/>
        <v>12019.673087155013</v>
      </c>
      <c r="AC11" s="122">
        <f ca="1">IF(half_cycle=1,  (($R11*prhp*pac_pr)+(SUM($S11:$T11)*prhp*phc_pr)+($V11*prhp*fdc_pr))/((1+dr)^D11), (($H11*prhp*pac_pr)+(SUM($I11:$J11)*prhp*phc_pr)+($L11*prhp*fdc_pr))/((1+dr)^D11))</f>
        <v>63535.228408009258</v>
      </c>
      <c r="AD11" s="122">
        <f ca="1">IF(half_cycle=1,(($W11-$W10)*fic12_)/((1+dr)^D11),(($M11-$M10)*fic12_)/((1+dr)^D11))</f>
        <v>60623004.168106005</v>
      </c>
      <c r="AE11" s="122">
        <f t="shared" ca="1" si="11"/>
        <v>203835.74354043114</v>
      </c>
      <c r="AF11" s="122">
        <f t="shared" ca="1" si="12"/>
        <v>140.51350447840909</v>
      </c>
      <c r="AG11" s="122">
        <f ca="1">IF(half_cycle=1, ((W11-W10)*le12_)/(IF(discount=1,(1+dr)^D11,1)), ((M11-M10)*le12_)/(IF(discount=1,(1+dr)^D11,1)))</f>
        <v>8650.0491079427557</v>
      </c>
      <c r="AH11" s="122">
        <f t="shared" ca="1" si="13"/>
        <v>8790.5626124211649</v>
      </c>
      <c r="AI11" s="54"/>
      <c r="AJ11" s="54"/>
      <c r="AL11" s="40"/>
    </row>
    <row r="12" spans="2:39" x14ac:dyDescent="0.75">
      <c r="D12" s="66">
        <f t="shared" si="14"/>
        <v>4</v>
      </c>
      <c r="E12" s="66">
        <f t="shared" si="8"/>
        <v>13</v>
      </c>
      <c r="F12" s="54"/>
      <c r="G12" s="64">
        <f ca="1">($G11*'Transition Matrices'!D$9)+($H11*'Transition Matrices'!$D$10)+('Markov Model'!$I11*'Transition Matrices'!$D$11)+('Markov Model'!$J11*'Transition Matrices'!$D$12)+('Markov Model'!$K11*'Transition Matrices'!$D$13)+$K35</f>
        <v>260461.69151846756</v>
      </c>
      <c r="H12" s="64">
        <f ca="1">$G11*'Transition Matrices'!E$9</f>
        <v>254.53204233307616</v>
      </c>
      <c r="I12" s="64">
        <f ca="1">$G11*'Transition Matrices'!F$9</f>
        <v>27.351250897094943</v>
      </c>
      <c r="J12" s="64">
        <f ca="1">$G11*'Transition Matrices'!G$9</f>
        <v>105.19074990677142</v>
      </c>
      <c r="K12" s="64">
        <f ca="1">$G11*'Transition Matrices'!H$9</f>
        <v>13705.112049545876</v>
      </c>
      <c r="L12" s="64">
        <f ca="1">('Markov Model'!$H11*'Transition Matrices'!$I$10)+('Markov Model'!$I11*'Transition Matrices'!$I$11)+('Markov Model'!$J11*'Transition Matrices'!$I$12)+('Markov Model'!$K11*'Transition Matrices'!$I$13)</f>
        <v>10.813743560353293</v>
      </c>
      <c r="M12" s="64">
        <f ca="1">($G11*'Transition Matrices'!$I$9)+('Markov Model'!$H11*'Transition Matrices'!$I$10)+('Markov Model'!$I11*'Transition Matrices'!$I$11)+('Markov Model'!$J11*'Transition Matrices'!$I$12)+('Markov Model'!$K11*'Transition Matrices'!$I$13)+$M11</f>
        <v>803.39866462652435</v>
      </c>
      <c r="N12" s="62"/>
      <c r="O12" s="64" t="b">
        <f t="shared" ca="1" si="0"/>
        <v>1</v>
      </c>
      <c r="P12" s="62"/>
      <c r="Q12" s="64">
        <f t="shared" ca="1" si="1"/>
        <v>262880.71011533518</v>
      </c>
      <c r="R12" s="64">
        <f t="shared" ca="1" si="2"/>
        <v>257.16000106612978</v>
      </c>
      <c r="S12" s="64">
        <f t="shared" ca="1" si="3"/>
        <v>27.63364347131121</v>
      </c>
      <c r="T12" s="64">
        <f t="shared" ca="1" si="4"/>
        <v>106.2768094351518</v>
      </c>
      <c r="U12" s="64">
        <f t="shared" ca="1" si="5"/>
        <v>13846.612776008253</v>
      </c>
      <c r="V12" s="64">
        <f t="shared" ca="1" si="9"/>
        <v>10.945954732898908</v>
      </c>
      <c r="W12" s="64">
        <f t="shared" ca="1" si="10"/>
        <v>907.68362393913094</v>
      </c>
      <c r="X12" s="62"/>
      <c r="Y12" s="64" t="b">
        <f t="shared" ca="1" si="6"/>
        <v>1</v>
      </c>
      <c r="Z12" s="63"/>
      <c r="AA12" s="121">
        <f t="shared" ca="1" si="15"/>
        <v>4133.339369480087</v>
      </c>
      <c r="AB12" s="121">
        <f t="shared" ca="1" si="7"/>
        <v>10580.970964906865</v>
      </c>
      <c r="AC12" s="121">
        <f t="shared" ca="1" si="16"/>
        <v>55924.111807506662</v>
      </c>
      <c r="AD12" s="121" cm="1">
        <f t="array" aca="1" ref="AD12" ca="1">IF(half_cycle=1,(($W12-$W11)*fic13_)/((1+dr)^D12),(($M12-$M11)*fic_13)/((1+dr)^D12))</f>
        <v>52543578.141939938</v>
      </c>
      <c r="AE12" s="121">
        <f t="shared" ca="1" si="11"/>
        <v>179015.27169308937</v>
      </c>
      <c r="AF12" s="121">
        <f t="shared" ca="1" si="12"/>
        <v>123.68579558556023</v>
      </c>
      <c r="AG12" s="121">
        <f ca="1">IF(half_cycle=1, ((W12-W11)*le13_)/(IF(discount=1,(1+dr)^D12,1)), ((M12-M11)*le13_)/(IF(discount=1,(1+dr)^D12,1)))</f>
        <v>7497.2287743193792</v>
      </c>
      <c r="AH12" s="121">
        <f t="shared" ca="1" si="13"/>
        <v>7620.9145699049395</v>
      </c>
      <c r="AI12" s="54"/>
      <c r="AJ12" s="54"/>
      <c r="AL12" s="40"/>
    </row>
    <row r="13" spans="2:39" x14ac:dyDescent="0.75">
      <c r="D13" s="67">
        <f t="shared" si="14"/>
        <v>5</v>
      </c>
      <c r="E13" s="67">
        <f t="shared" si="8"/>
        <v>14</v>
      </c>
      <c r="F13" s="54"/>
      <c r="G13" s="65">
        <f ca="1">($G12*'Transition Matrices'!D$9)+($H12*'Transition Matrices'!$D$10)+('Markov Model'!$I12*'Transition Matrices'!$D$11)+('Markov Model'!$J12*'Transition Matrices'!$D$12)+('Markov Model'!$K12*'Transition Matrices'!$D$13)+$K36</f>
        <v>265299.72871220281</v>
      </c>
      <c r="H13" s="65">
        <f ca="1">$G12*'Transition Matrices'!E$9</f>
        <v>259.7879597991834</v>
      </c>
      <c r="I13" s="65">
        <f ca="1">$G12*'Transition Matrices'!F$9</f>
        <v>27.916036045527477</v>
      </c>
      <c r="J13" s="65">
        <f ca="1">$G12*'Transition Matrices'!G$9</f>
        <v>107.36286896353219</v>
      </c>
      <c r="K13" s="65">
        <f ca="1">$G12*'Transition Matrices'!H$9</f>
        <v>13988.113502470627</v>
      </c>
      <c r="L13" s="65">
        <f ca="1">('Markov Model'!$H12*'Transition Matrices'!$I$10)+('Markov Model'!$I12*'Transition Matrices'!$I$11)+('Markov Model'!$J12*'Transition Matrices'!$I$12)+('Markov Model'!$K12*'Transition Matrices'!$I$13)</f>
        <v>11.078165905444521</v>
      </c>
      <c r="M13" s="65">
        <f ca="1">($G12*'Transition Matrices'!$I$9)+('Markov Model'!$H12*'Transition Matrices'!$I$10)+('Markov Model'!$I12*'Transition Matrices'!$I$11)+('Markov Model'!$J12*'Transition Matrices'!$I$12)+('Markov Model'!$K12*'Transition Matrices'!$I$13)+$M12</f>
        <v>1011.9685832517376</v>
      </c>
      <c r="N13" s="62"/>
      <c r="O13" s="64" t="b">
        <f t="shared" ca="1" si="0"/>
        <v>1</v>
      </c>
      <c r="P13" s="62"/>
      <c r="Q13" s="65">
        <f t="shared" ca="1" si="1"/>
        <v>267511.62529114448</v>
      </c>
      <c r="R13" s="65">
        <f t="shared" ca="1" si="2"/>
        <v>262.20072116279437</v>
      </c>
      <c r="S13" s="65">
        <f t="shared" ca="1" si="3"/>
        <v>28.175304154980608</v>
      </c>
      <c r="T13" s="65">
        <f t="shared" ca="1" si="4"/>
        <v>108.35999362751539</v>
      </c>
      <c r="U13" s="65">
        <f t="shared" ca="1" si="5"/>
        <v>14118.027066727627</v>
      </c>
      <c r="V13" s="65">
        <f t="shared" ca="1" si="9"/>
        <v>11.192544286141018</v>
      </c>
      <c r="W13" s="65">
        <f t="shared" ca="1" si="10"/>
        <v>1118.2021109165946</v>
      </c>
      <c r="X13" s="62"/>
      <c r="Y13" s="64" t="b">
        <f t="shared" ca="1" si="6"/>
        <v>1</v>
      </c>
      <c r="Z13" s="63"/>
      <c r="AA13" s="122">
        <f t="shared" ca="1" si="15"/>
        <v>3629.7848123936283</v>
      </c>
      <c r="AB13" s="122">
        <f t="shared" ca="1" si="7"/>
        <v>9292.2756300350775</v>
      </c>
      <c r="AC13" s="122">
        <f t="shared" ca="1" si="16"/>
        <v>49114.666745759932</v>
      </c>
      <c r="AD13" s="122">
        <f ca="1">IF(half_cycle=1,(($W13-$W12)*fic14_)/((1+dr)^D13),(($M13-$M12)*fic14_)/((1+dr)^D13))</f>
        <v>45428017.472242408</v>
      </c>
      <c r="AE13" s="122">
        <f t="shared" ca="1" si="11"/>
        <v>156903.62195885016</v>
      </c>
      <c r="AF13" s="122">
        <f t="shared" ca="1" si="12"/>
        <v>108.62414850340895</v>
      </c>
      <c r="AG13" s="122">
        <f ca="1">IF(half_cycle=1, ((W13-W12)*le14_)/(IF(discount=1,(1+dr)^D13,1)), ((M13-M12)*le14_)/(IF(discount=1,(1+dr)^D13,1)))</f>
        <v>6481.9384556021923</v>
      </c>
      <c r="AH13" s="122">
        <f t="shared" ca="1" si="13"/>
        <v>6590.5626041056012</v>
      </c>
      <c r="AI13" s="54"/>
      <c r="AJ13" s="54"/>
    </row>
    <row r="14" spans="2:39" x14ac:dyDescent="0.75">
      <c r="D14" s="66">
        <f t="shared" si="14"/>
        <v>6</v>
      </c>
      <c r="E14" s="66">
        <f t="shared" si="8"/>
        <v>15</v>
      </c>
      <c r="F14" s="54"/>
      <c r="G14" s="64">
        <f ca="1">($G13*'Transition Matrices'!D$9)+($H13*'Transition Matrices'!$D$10)+('Markov Model'!$I13*'Transition Matrices'!$D$11)+('Markov Model'!$J13*'Transition Matrices'!$D$12)+('Markov Model'!$K13*'Transition Matrices'!$D$13)+$K37</f>
        <v>269723.52187008614</v>
      </c>
      <c r="H14" s="64">
        <f ca="1">$G13*'Transition Matrices'!E$9</f>
        <v>264.61348252640539</v>
      </c>
      <c r="I14" s="64">
        <f ca="1">$G13*'Transition Matrices'!F$9</f>
        <v>28.43457226443374</v>
      </c>
      <c r="J14" s="64">
        <f ca="1">$G13*'Transition Matrices'!G$9</f>
        <v>109.35711829149858</v>
      </c>
      <c r="K14" s="64">
        <f ca="1">$G13*'Transition Matrices'!H$9</f>
        <v>14247.940630984629</v>
      </c>
      <c r="L14" s="64">
        <f ca="1">('Markov Model'!$H13*'Transition Matrices'!$I$10)+('Markov Model'!$I13*'Transition Matrices'!$I$11)+('Markov Model'!$J13*'Transition Matrices'!$I$12)+('Markov Model'!$K13*'Transition Matrices'!$I$13)</f>
        <v>11.306922666837517</v>
      </c>
      <c r="M14" s="64">
        <f ca="1">($G13*'Transition Matrices'!$I$9)+('Markov Model'!$H13*'Transition Matrices'!$I$10)+('Markov Model'!$I13*'Transition Matrices'!$I$11)+('Markov Model'!$J13*'Transition Matrices'!$I$12)+('Markov Model'!$K13*'Transition Matrices'!$I$13)+$M13</f>
        <v>1224.4356385814515</v>
      </c>
      <c r="N14" s="62"/>
      <c r="O14" s="64" t="b">
        <f t="shared" ca="1" si="0"/>
        <v>1</v>
      </c>
      <c r="P14" s="62"/>
      <c r="Q14" s="64">
        <f t="shared" ca="1" si="1"/>
        <v>271745.64463717409</v>
      </c>
      <c r="R14" s="64">
        <f t="shared" ca="1" si="2"/>
        <v>266.81965763100538</v>
      </c>
      <c r="S14" s="64">
        <f t="shared" ca="1" si="3"/>
        <v>28.671641233258804</v>
      </c>
      <c r="T14" s="64">
        <f t="shared" ca="1" si="4"/>
        <v>110.26886681459746</v>
      </c>
      <c r="U14" s="64">
        <f t="shared" ca="1" si="5"/>
        <v>14366.730692669262</v>
      </c>
      <c r="V14" s="64">
        <f t="shared" ca="1" si="9"/>
        <v>11.411934870532296</v>
      </c>
      <c r="W14" s="64">
        <f t="shared" ca="1" si="10"/>
        <v>1332.4513207954412</v>
      </c>
      <c r="X14" s="62"/>
      <c r="Y14" s="64" t="b">
        <f t="shared" ca="1" si="6"/>
        <v>1</v>
      </c>
      <c r="Z14" s="63"/>
      <c r="AA14" s="121">
        <f t="shared" ca="1" si="15"/>
        <v>3181.2907935344128</v>
      </c>
      <c r="AB14" s="121">
        <f t="shared" ca="1" si="7"/>
        <v>8144.3417236630312</v>
      </c>
      <c r="AC14" s="121">
        <f t="shared" ca="1" si="16"/>
        <v>43048.269834774597</v>
      </c>
      <c r="AD14" s="121">
        <f ca="1">IF(half_cycle=1,(($W14-$W13)*fic15_)/((1+dr)^D14),(($M14-$M13)*fic15_)/((1+dr)^D14))</f>
        <v>39404001.22995472</v>
      </c>
      <c r="AE14" s="121">
        <f t="shared" ca="1" si="11"/>
        <v>137280.12733084385</v>
      </c>
      <c r="AF14" s="121">
        <f t="shared" ca="1" si="12"/>
        <v>95.206610373309729</v>
      </c>
      <c r="AG14" s="121">
        <f ca="1">IF(half_cycle=1, ((W14-W13)*le15_)/(IF(discount=1,(1+dr)^D14,1)), ((M14-M13)*le15_)/(IF(discount=1,(1+dr)^D14,1)))</f>
        <v>5622.3961574617197</v>
      </c>
      <c r="AH14" s="121">
        <f t="shared" ca="1" si="13"/>
        <v>5717.6027678350292</v>
      </c>
      <c r="AI14" s="54"/>
      <c r="AJ14" s="54"/>
    </row>
    <row r="15" spans="2:39" x14ac:dyDescent="0.75">
      <c r="D15" s="67">
        <f>D14+1</f>
        <v>7</v>
      </c>
      <c r="E15" s="67">
        <f t="shared" si="8"/>
        <v>16</v>
      </c>
      <c r="F15" s="54"/>
      <c r="G15" s="65">
        <f ca="1">($G14*'Transition Matrices'!D$9)+($H14*'Transition Matrices'!$D$10)+('Markov Model'!$I14*'Transition Matrices'!$D$11)+('Markov Model'!$J14*'Transition Matrices'!$D$12)+('Markov Model'!$K14*'Transition Matrices'!$D$13)+$K38</f>
        <v>273767.76740426209</v>
      </c>
      <c r="H15" s="65">
        <f ca="1">$G14*'Transition Matrices'!E$9</f>
        <v>269.02583273560538</v>
      </c>
      <c r="I15" s="65">
        <f ca="1">$G14*'Transition Matrices'!F$9</f>
        <v>28.908710202083864</v>
      </c>
      <c r="J15" s="65">
        <f ca="1">$G14*'Transition Matrices'!G$9</f>
        <v>111.18061533769635</v>
      </c>
      <c r="K15" s="65">
        <f ca="1">$G14*'Transition Matrices'!H$9</f>
        <v>14485.520754353895</v>
      </c>
      <c r="L15" s="65">
        <f ca="1">('Markov Model'!$H14*'Transition Matrices'!$I$10)+('Markov Model'!$I14*'Transition Matrices'!$I$11)+('Markov Model'!$J14*'Transition Matrices'!$I$12)+('Markov Model'!$K14*'Transition Matrices'!$I$13)</f>
        <v>11.516947074227074</v>
      </c>
      <c r="M15" s="65">
        <f ca="1">($G14*'Transition Matrices'!$I$9)+('Markov Model'!$H14*'Transition Matrices'!$I$10)+('Markov Model'!$I14*'Transition Matrices'!$I$11)+('Markov Model'!$J14*'Transition Matrices'!$I$12)+('Markov Model'!$K14*'Transition Matrices'!$I$13)+$M14</f>
        <v>1440.467003009431</v>
      </c>
      <c r="N15" s="62"/>
      <c r="O15" s="64" t="b">
        <f t="shared" ca="1" si="0"/>
        <v>1</v>
      </c>
      <c r="P15" s="62"/>
      <c r="Q15" s="65">
        <f t="shared" ca="1" si="1"/>
        <v>275615.53339458583</v>
      </c>
      <c r="R15" s="65">
        <f t="shared" ca="1" si="2"/>
        <v>271.04272491296427</v>
      </c>
      <c r="S15" s="65">
        <f t="shared" ca="1" si="3"/>
        <v>29.125439394486069</v>
      </c>
      <c r="T15" s="65">
        <f t="shared" ca="1" si="4"/>
        <v>112.01413868773437</v>
      </c>
      <c r="U15" s="65">
        <f t="shared" ca="1" si="5"/>
        <v>14594.119000096114</v>
      </c>
      <c r="V15" s="65">
        <f t="shared" ca="1" si="9"/>
        <v>11.612967887957229</v>
      </c>
      <c r="W15" s="65">
        <f t="shared" ca="1" si="10"/>
        <v>1550.1119548122724</v>
      </c>
      <c r="X15" s="62"/>
      <c r="Y15" s="64" t="b">
        <f t="shared" ca="1" si="6"/>
        <v>1</v>
      </c>
      <c r="Z15" s="63"/>
      <c r="AA15" s="122">
        <f t="shared" ca="1" si="15"/>
        <v>2783.2975179954333</v>
      </c>
      <c r="AB15" s="122">
        <f t="shared" ca="1" si="7"/>
        <v>7125.6185717871604</v>
      </c>
      <c r="AC15" s="122">
        <f t="shared" ca="1" si="16"/>
        <v>37664.47026189859</v>
      </c>
      <c r="AD15" s="122">
        <f ca="1">IF(half_cycle=1,(($W15-$W14)*fic16_)/((1+dr)^D15),(($M15-$M14)*fic16_)/((1+dr)^D15))</f>
        <v>33922360.6397577</v>
      </c>
      <c r="AE15" s="122">
        <f t="shared" ca="1" si="11"/>
        <v>119922.09609193071</v>
      </c>
      <c r="AF15" s="122">
        <f t="shared" ca="1" si="12"/>
        <v>83.299011381419916</v>
      </c>
      <c r="AG15" s="122">
        <f ca="1">IF(half_cycle=1, ((W15-W14)*le16_)/(IF(discount=1,(1+dr)^D15,1)), ((M15-M14)*le16_)/(IF(discount=1,(1+dr)^D15,1)))</f>
        <v>4840.2432280916755</v>
      </c>
      <c r="AH15" s="122">
        <f t="shared" ca="1" si="13"/>
        <v>4923.5422394730958</v>
      </c>
      <c r="AI15" s="54"/>
      <c r="AJ15" s="54"/>
    </row>
    <row r="16" spans="2:39" x14ac:dyDescent="0.75">
      <c r="D16" s="66">
        <f t="shared" si="14"/>
        <v>8</v>
      </c>
      <c r="E16" s="66">
        <f t="shared" si="8"/>
        <v>17</v>
      </c>
      <c r="F16" s="54"/>
      <c r="G16" s="64">
        <f ca="1">($G15*'Transition Matrices'!D$9)+($H15*'Transition Matrices'!$D$10)+('Markov Model'!$I15*'Transition Matrices'!$D$11)+('Markov Model'!$J15*'Transition Matrices'!$D$12)+('Markov Model'!$K15*'Transition Matrices'!$D$13)+$K39</f>
        <v>277463.29938490951</v>
      </c>
      <c r="H16" s="64">
        <f ca="1">$G15*'Transition Matrices'!E$9</f>
        <v>273.05961709032317</v>
      </c>
      <c r="I16" s="64">
        <f ca="1">$G15*'Transition Matrices'!F$9</f>
        <v>29.342168586888274</v>
      </c>
      <c r="J16" s="64">
        <f ca="1">$G15*'Transition Matrices'!G$9</f>
        <v>112.84766203777238</v>
      </c>
      <c r="K16" s="64">
        <f ca="1">$G15*'Transition Matrices'!H$9</f>
        <v>14702.717245838334</v>
      </c>
      <c r="L16" s="64">
        <f ca="1">('Markov Model'!$H15*'Transition Matrices'!$I$10)+('Markov Model'!$I15*'Transition Matrices'!$I$11)+('Markov Model'!$J15*'Transition Matrices'!$I$12)+('Markov Model'!$K15*'Transition Matrices'!$I$13)</f>
        <v>11.708988701687383</v>
      </c>
      <c r="M16" s="64">
        <f ca="1">($G15*'Transition Matrices'!$I$9)+('Markov Model'!$H15*'Transition Matrices'!$I$10)+('Markov Model'!$I15*'Transition Matrices'!$I$11)+('Markov Model'!$J15*'Transition Matrices'!$I$12)+('Markov Model'!$K15*'Transition Matrices'!$I$13)+$M15</f>
        <v>1659.7569066151136</v>
      </c>
      <c r="N16" s="62"/>
      <c r="O16" s="64" t="b">
        <f t="shared" ca="1" si="0"/>
        <v>1</v>
      </c>
      <c r="P16" s="62"/>
      <c r="Q16" s="64">
        <f t="shared" ca="1" si="1"/>
        <v>279150.90027751389</v>
      </c>
      <c r="R16" s="64">
        <f t="shared" ca="1" si="2"/>
        <v>274.90260349655432</v>
      </c>
      <c r="S16" s="64">
        <f t="shared" ca="1" si="3"/>
        <v>29.540210386006049</v>
      </c>
      <c r="T16" s="64">
        <f t="shared" ca="1" si="4"/>
        <v>113.60931514974385</v>
      </c>
      <c r="U16" s="64">
        <f t="shared" ca="1" si="5"/>
        <v>14801.951648594335</v>
      </c>
      <c r="V16" s="64">
        <f t="shared" ca="1" si="9"/>
        <v>11.796771229770576</v>
      </c>
      <c r="W16" s="64">
        <f t="shared" ca="1" si="10"/>
        <v>1770.8906859208964</v>
      </c>
      <c r="X16" s="62"/>
      <c r="Y16" s="64" t="b">
        <f t="shared" ref="Y16:Y23" ca="1" si="17">IF(ROUND(SUM($P16:$U16,$W16,$P40:$T40,$W40,$U40),5)=ROUND(pop,5),TRUE,FALSE)</f>
        <v>1</v>
      </c>
      <c r="Z16" s="63"/>
      <c r="AA16" s="121">
        <f t="shared" ca="1" si="15"/>
        <v>2431.2787814467274</v>
      </c>
      <c r="AB16" s="121">
        <f t="shared" ca="1" si="7"/>
        <v>6224.5345569200945</v>
      </c>
      <c r="AC16" s="121">
        <f t="shared" ca="1" si="16"/>
        <v>32902.181856079078</v>
      </c>
      <c r="AD16" s="121">
        <f ca="1">IF(half_cycle=1,(($W16-$W15)*fic17_)/((1+dr)^D16),(($M16-$M15)*fic17_)/((1+dr)^D16))</f>
        <v>29149614.147729233</v>
      </c>
      <c r="AE16" s="121">
        <f t="shared" ca="1" si="11"/>
        <v>104611.94241025698</v>
      </c>
      <c r="AF16" s="121">
        <f t="shared" ca="1" si="12"/>
        <v>72.766190654586069</v>
      </c>
      <c r="AG16" s="121">
        <f ca="1">IF(half_cycle=1, ((W16-W15)*le17_)/(IF(discount=1,(1+dr)^D16,1)), ((M16-M15)*le17_)/(IF(discount=1,(1+dr)^D16,1)))</f>
        <v>4159.2395051265958</v>
      </c>
      <c r="AH16" s="121">
        <f t="shared" ca="1" si="13"/>
        <v>4232.0056957811821</v>
      </c>
      <c r="AI16" s="54"/>
      <c r="AJ16" s="54"/>
    </row>
    <row r="17" spans="3:36" x14ac:dyDescent="0.75">
      <c r="D17" s="67">
        <f t="shared" si="14"/>
        <v>9</v>
      </c>
      <c r="E17" s="67">
        <f t="shared" si="8"/>
        <v>18</v>
      </c>
      <c r="F17" s="54"/>
      <c r="G17" s="65">
        <f ca="1">($G16*'Transition Matrices'!D$9)+($H16*'Transition Matrices'!$D$10)+('Markov Model'!$I16*'Transition Matrices'!$D$11)+('Markov Model'!$J16*'Transition Matrices'!$D$12)+('Markov Model'!$K16*'Transition Matrices'!$D$13)+$K40</f>
        <v>280838.50117011822</v>
      </c>
      <c r="H17" s="65">
        <f ca="1">$G16*'Transition Matrices'!E$9</f>
        <v>276.74558990278553</v>
      </c>
      <c r="I17" s="65">
        <f ca="1">$G16*'Transition Matrices'!F$9</f>
        <v>29.738252185123823</v>
      </c>
      <c r="J17" s="65">
        <f ca="1">$G16*'Transition Matrices'!G$9</f>
        <v>114.37096826171533</v>
      </c>
      <c r="K17" s="65">
        <f ca="1">$G16*'Transition Matrices'!H$9</f>
        <v>14901.186051350336</v>
      </c>
      <c r="L17" s="65">
        <f ca="1">('Markov Model'!$H16*'Transition Matrices'!$I$10)+('Markov Model'!$I16*'Transition Matrices'!$I$11)+('Markov Model'!$J16*'Transition Matrices'!$I$12)+('Markov Model'!$K16*'Transition Matrices'!$I$13)</f>
        <v>11.884553757853768</v>
      </c>
      <c r="M17" s="65">
        <f ca="1">($G16*'Transition Matrices'!$I$9)+('Markov Model'!$H16*'Transition Matrices'!$I$10)+('Markov Model'!$I16*'Transition Matrices'!$I$11)+('Markov Model'!$J16*'Transition Matrices'!$I$12)+('Markov Model'!$K16*'Transition Matrices'!$I$13)+$M16</f>
        <v>1882.024465226679</v>
      </c>
      <c r="N17" s="62"/>
      <c r="O17" s="64" t="b">
        <f t="shared" ca="1" si="0"/>
        <v>1</v>
      </c>
      <c r="P17" s="62"/>
      <c r="Q17" s="65">
        <f t="shared" ca="1" si="1"/>
        <v>282378.97266098647</v>
      </c>
      <c r="R17" s="65">
        <f t="shared" ca="1" si="2"/>
        <v>278.42882550756497</v>
      </c>
      <c r="S17" s="65">
        <f t="shared" ca="1" si="3"/>
        <v>29.919127641601719</v>
      </c>
      <c r="T17" s="65">
        <f t="shared" ca="1" si="4"/>
        <v>115.06660097621982</v>
      </c>
      <c r="U17" s="65">
        <f t="shared" ca="1" si="5"/>
        <v>14991.818776243574</v>
      </c>
      <c r="V17" s="65">
        <f t="shared" ca="1" si="9"/>
        <v>11.964767270394521</v>
      </c>
      <c r="W17" s="65">
        <f t="shared" ca="1" si="10"/>
        <v>1994.5180598790721</v>
      </c>
      <c r="X17" s="62"/>
      <c r="Y17" s="64" t="b">
        <f t="shared" ca="1" si="17"/>
        <v>1</v>
      </c>
      <c r="Z17" s="63"/>
      <c r="AA17" s="122">
        <f t="shared" ca="1" si="15"/>
        <v>2120.8119007541359</v>
      </c>
      <c r="AB17" s="122">
        <f t="shared" ca="1" si="7"/>
        <v>5429.7830877144752</v>
      </c>
      <c r="AC17" s="122">
        <f t="shared" ca="1" si="16"/>
        <v>28701.719306306291</v>
      </c>
      <c r="AD17" s="122">
        <f ca="1">IF(half_cycle=1,(($W17-$W16)*fic18_)/((1+dr)^D17),(($M17-$M16)*fic18_)/((1+dr)^D17))</f>
        <v>25014186.907865267</v>
      </c>
      <c r="AE17" s="122">
        <f t="shared" ca="1" si="11"/>
        <v>91141.892422990044</v>
      </c>
      <c r="AF17" s="122">
        <f t="shared" ca="1" si="12"/>
        <v>63.47608548001822</v>
      </c>
      <c r="AG17" s="122">
        <f ca="1">IF(half_cycle=1, ((W17-W16)*le18_)/(IF(discount=1,(1+dr)^D17,1)), ((M17-M16)*le18_)/(IF(discount=1,(1+dr)^D17,1)))</f>
        <v>3569.1722658331814</v>
      </c>
      <c r="AH17" s="122">
        <f t="shared" ca="1" si="13"/>
        <v>3632.6483513131998</v>
      </c>
      <c r="AI17" s="54"/>
      <c r="AJ17" s="54"/>
    </row>
    <row r="18" spans="3:36" x14ac:dyDescent="0.75">
      <c r="D18" s="66">
        <f t="shared" si="14"/>
        <v>10</v>
      </c>
      <c r="E18" s="66">
        <f t="shared" si="8"/>
        <v>19</v>
      </c>
      <c r="F18" s="54"/>
      <c r="G18" s="64">
        <f ca="1">($G17*'Transition Matrices'!D$9)+($H17*'Transition Matrices'!$D$10)+('Markov Model'!$I17*'Transition Matrices'!$D$11)+('Markov Model'!$J17*'Transition Matrices'!$D$12)+('Markov Model'!$K17*'Transition Matrices'!$D$13)+$K41</f>
        <v>283919.44415185467</v>
      </c>
      <c r="H18" s="64">
        <f ca="1">$G17*'Transition Matrices'!E$9</f>
        <v>280.11206111234441</v>
      </c>
      <c r="I18" s="64">
        <f ca="1">$G17*'Transition Matrices'!F$9</f>
        <v>30.100003098079615</v>
      </c>
      <c r="J18" s="64">
        <f ca="1">$G17*'Transition Matrices'!G$9</f>
        <v>115.7622336907243</v>
      </c>
      <c r="K18" s="64">
        <f ca="1">$G17*'Transition Matrices'!H$9</f>
        <v>15082.451501136811</v>
      </c>
      <c r="L18" s="64">
        <f ca="1">('Markov Model'!$H17*'Transition Matrices'!$I$10)+('Markov Model'!$I17*'Transition Matrices'!$I$11)+('Markov Model'!$J17*'Transition Matrices'!$I$12)+('Markov Model'!$K17*'Transition Matrices'!$I$13)</f>
        <v>12.044980782935275</v>
      </c>
      <c r="M18" s="64">
        <f ca="1">($G17*'Transition Matrices'!$I$9)+('Markov Model'!$H17*'Transition Matrices'!$I$10)+('Markov Model'!$I17*'Transition Matrices'!$I$11)+('Markov Model'!$J17*'Transition Matrices'!$I$12)+('Markov Model'!$K17*'Transition Matrices'!$I$13)+$M17</f>
        <v>2107.011654531465</v>
      </c>
      <c r="N18" s="62"/>
      <c r="O18" s="64" t="b">
        <f t="shared" ca="1" si="0"/>
        <v>1</v>
      </c>
      <c r="P18" s="62"/>
      <c r="Q18" s="64">
        <f t="shared" ca="1" si="1"/>
        <v>285324.76165810786</v>
      </c>
      <c r="R18" s="64">
        <f ca="1">0.5*(H18+H19)</f>
        <v>281.64854789244771</v>
      </c>
      <c r="S18" s="64">
        <f ca="1">0.5*(I18+I19)</f>
        <v>30.26510936539853</v>
      </c>
      <c r="T18" s="64">
        <f ca="1">0.5*(J18+J19)</f>
        <v>116.39721934965917</v>
      </c>
      <c r="U18" s="64">
        <f ca="1">0.5*(K18+K19)</f>
        <v>15165.182631138925</v>
      </c>
      <c r="V18" s="64">
        <f t="shared" ca="1" si="9"/>
        <v>12.118241356011952</v>
      </c>
      <c r="W18" s="64">
        <f t="shared" ca="1" si="10"/>
        <v>2220.7465526002902</v>
      </c>
      <c r="X18" s="62"/>
      <c r="Y18" s="64" t="b">
        <f t="shared" ca="1" si="17"/>
        <v>1</v>
      </c>
      <c r="Z18" s="63"/>
      <c r="AA18" s="121">
        <f t="shared" ca="1" si="15"/>
        <v>1847.6758864134199</v>
      </c>
      <c r="AB18" s="121">
        <f t="shared" ca="1" si="7"/>
        <v>4730.5699814466507</v>
      </c>
      <c r="AC18" s="121">
        <f t="shared" ca="1" si="16"/>
        <v>25006.086381611298</v>
      </c>
      <c r="AD18" s="121">
        <f ca="1">IF(half_cycle=1,(($W18-$W17)*fic19_)/((1+dr)^D18),(($M18-$M17)*fic19_)/((1+dr)^D18))</f>
        <v>21432635.578020532</v>
      </c>
      <c r="AE18" s="121">
        <f t="shared" ca="1" si="11"/>
        <v>79316.90269818333</v>
      </c>
      <c r="AF18" s="121">
        <f t="shared" ca="1" si="12"/>
        <v>55.302595646120707</v>
      </c>
      <c r="AG18" s="121">
        <f ca="1">IF(half_cycle=1, ((W18-W17)*le19_)/(IF(discount=1,(1+dr)^D18,1)), ((M18-M17)*le19_)/(IF(discount=1,(1+dr)^D18,1)))</f>
        <v>3058.1353201901334</v>
      </c>
      <c r="AH18" s="121">
        <f t="shared" ca="1" si="13"/>
        <v>3113.437915836254</v>
      </c>
    </row>
    <row r="19" spans="3:36" x14ac:dyDescent="0.75">
      <c r="D19" s="67">
        <v>11</v>
      </c>
      <c r="E19" s="67">
        <f t="shared" si="8"/>
        <v>20</v>
      </c>
      <c r="F19" s="54"/>
      <c r="G19" s="65">
        <f ca="1">($G18*'Transition Matrices'!D$9)+($H18*'Transition Matrices'!$D$10)+('Markov Model'!$I18*'Transition Matrices'!$D$11)+('Markov Model'!$J18*'Transition Matrices'!$D$12)+('Markov Model'!$K18*'Transition Matrices'!$D$13)+$K42</f>
        <v>286730.07916436106</v>
      </c>
      <c r="H19" s="65">
        <f ca="1">$G18*'Transition Matrices'!E$9</f>
        <v>283.18503467255096</v>
      </c>
      <c r="I19" s="65">
        <f ca="1">$G18*'Transition Matrices'!F$9</f>
        <v>30.430215632717442</v>
      </c>
      <c r="J19" s="65">
        <f ca="1">$G18*'Transition Matrices'!G$9</f>
        <v>117.03220500859402</v>
      </c>
      <c r="K19" s="65">
        <f ca="1">$G18*'Transition Matrices'!H$9</f>
        <v>15247.913761141039</v>
      </c>
      <c r="L19" s="65">
        <f ca="1">('Markov Model'!$H18*'Transition Matrices'!$I$10)+('Markov Model'!$I18*'Transition Matrices'!$I$11)+('Markov Model'!$J18*'Transition Matrices'!$I$12)+('Markov Model'!$K18*'Transition Matrices'!$I$13)</f>
        <v>12.191501929088629</v>
      </c>
      <c r="M19" s="65">
        <f ca="1">($G18*'Transition Matrices'!$I$9)+('Markov Model'!$H18*'Transition Matrices'!$I$10)+('Markov Model'!$I18*'Transition Matrices'!$I$11)+('Markov Model'!$J18*'Transition Matrices'!$I$12)+('Markov Model'!$K18*'Transition Matrices'!$I$13)+$M18</f>
        <v>2334.4814506691155</v>
      </c>
      <c r="N19" s="62"/>
      <c r="O19" s="64" t="b">
        <f t="shared" ca="1" si="0"/>
        <v>1</v>
      </c>
      <c r="P19" s="62"/>
      <c r="Q19" s="65">
        <f t="shared" ca="1" si="1"/>
        <v>288011.24397797615</v>
      </c>
      <c r="R19" s="65">
        <f t="shared" ref="R19:R24" ca="1" si="18">0.5*(H19+H20)</f>
        <v>284.58671706849634</v>
      </c>
      <c r="S19" s="65">
        <f t="shared" ref="S19:S24" ca="1" si="19">0.5*(I19+I20)</f>
        <v>30.580836224679594</v>
      </c>
      <c r="T19" s="65">
        <f t="shared" ref="T19:T24" ca="1" si="20">0.5*(J19+J20)</f>
        <v>117.61147990463117</v>
      </c>
      <c r="U19" s="65">
        <f t="shared" ref="U19:U24" ca="1" si="21">0.5*(K19+K20)</f>
        <v>15323.386436872643</v>
      </c>
      <c r="V19" s="65">
        <f t="shared" ca="1" si="9"/>
        <v>12.258375456309349</v>
      </c>
      <c r="W19" s="65">
        <f t="shared" ca="1" si="10"/>
        <v>2449.3487863249647</v>
      </c>
      <c r="X19" s="62"/>
      <c r="Y19" s="64" t="b">
        <f t="shared" ca="1" si="17"/>
        <v>1</v>
      </c>
      <c r="Z19" s="63"/>
      <c r="AA19" s="122">
        <f t="shared" ca="1" si="15"/>
        <v>1607.9098629846294</v>
      </c>
      <c r="AB19" s="122">
        <f t="shared" ca="1" si="7"/>
        <v>4116.7641030255727</v>
      </c>
      <c r="AC19" s="122">
        <f t="shared" ca="1" si="16"/>
        <v>21761.777449092177</v>
      </c>
      <c r="AD19" s="122">
        <f ca="1">IF(half_cycle=1,(($W19-$W18)*fic20_)/((1+dr)^D19),(($M19-$M18)*fic20_)/((1+dr)^D19))</f>
        <v>18424250.116371095</v>
      </c>
      <c r="AE19" s="122">
        <f t="shared" ca="1" si="11"/>
        <v>68956.276600379264</v>
      </c>
      <c r="AF19" s="122">
        <f t="shared" ca="1" si="12"/>
        <v>48.127351923586559</v>
      </c>
      <c r="AG19" s="122">
        <f ca="1">IF(half_cycle=1, ((W19-W18)*le20_)/(IF(discount=1,(1+dr)^D19,1)), ((M19-M18)*le20_)/(IF(discount=1,(1+dr)^D19,1)))</f>
        <v>2628.8810736218102</v>
      </c>
      <c r="AH19" s="122">
        <f t="shared" ca="1" si="13"/>
        <v>2677.0084255453967</v>
      </c>
    </row>
    <row r="20" spans="3:36" x14ac:dyDescent="0.75">
      <c r="D20" s="66">
        <v>12</v>
      </c>
      <c r="E20" s="66">
        <f t="shared" si="8"/>
        <v>21</v>
      </c>
      <c r="F20" s="54"/>
      <c r="G20" s="64">
        <f ca="1">($G19*'Transition Matrices'!D$9)+($H19*'Transition Matrices'!$D$10)+('Markov Model'!$I19*'Transition Matrices'!$D$11)+('Markov Model'!$J19*'Transition Matrices'!$D$12)+('Markov Model'!$K19*'Transition Matrices'!$D$13)+$K43</f>
        <v>289292.40879159124</v>
      </c>
      <c r="H20" s="64">
        <f ca="1">$G19*'Transition Matrices'!E$9</f>
        <v>285.98839946444173</v>
      </c>
      <c r="I20" s="64">
        <f ca="1">$G19*'Transition Matrices'!F$9</f>
        <v>30.731456816641746</v>
      </c>
      <c r="J20" s="64">
        <f ca="1">$G19*'Transition Matrices'!G$9</f>
        <v>118.19075480066832</v>
      </c>
      <c r="K20" s="64">
        <f ca="1">$G19*'Transition Matrices'!H$9</f>
        <v>15398.859112604248</v>
      </c>
      <c r="L20" s="64">
        <f ca="1">('Markov Model'!$H19*'Transition Matrices'!$I$10)+('Markov Model'!$I19*'Transition Matrices'!$I$11)+('Markov Model'!$J19*'Transition Matrices'!$I$12)+('Markov Model'!$K19*'Transition Matrices'!$I$13)</f>
        <v>12.325248983530066</v>
      </c>
      <c r="M20" s="64">
        <f ca="1">($G19*'Transition Matrices'!$I$9)+('Markov Model'!$H19*'Transition Matrices'!$I$10)+('Markov Model'!$I19*'Transition Matrices'!$I$11)+('Markov Model'!$J19*'Transition Matrices'!$I$12)+('Markov Model'!$K19*'Transition Matrices'!$I$13)+$M19</f>
        <v>2564.2161219808145</v>
      </c>
      <c r="N20" s="62"/>
      <c r="O20" s="64" t="b">
        <f t="shared" ca="1" si="0"/>
        <v>1</v>
      </c>
      <c r="P20" s="62"/>
      <c r="Q20" s="64">
        <f t="shared" ca="1" si="1"/>
        <v>290459.52732262784</v>
      </c>
      <c r="R20" s="64">
        <f t="shared" ca="1" si="18"/>
        <v>287.26625031135586</v>
      </c>
      <c r="S20" s="64">
        <f t="shared" ca="1" si="19"/>
        <v>30.86877084124411</v>
      </c>
      <c r="T20" s="64">
        <f t="shared" ca="1" si="20"/>
        <v>118.71885369000188</v>
      </c>
      <c r="U20" s="64">
        <f t="shared" ca="1" si="21"/>
        <v>15467.664159226428</v>
      </c>
      <c r="V20" s="64">
        <f t="shared" ca="1" si="9"/>
        <v>12.386255330655134</v>
      </c>
      <c r="W20" s="64">
        <f t="shared" ca="1" si="10"/>
        <v>2680.1158908492471</v>
      </c>
      <c r="X20" s="62"/>
      <c r="Y20" s="64" t="b">
        <f t="shared" ca="1" si="17"/>
        <v>1</v>
      </c>
      <c r="Z20" s="63"/>
      <c r="AA20" s="121">
        <f t="shared" ca="1" si="15"/>
        <v>1397.8453921293628</v>
      </c>
      <c r="AB20" s="121">
        <f t="shared" ca="1" si="7"/>
        <v>3578.980758356101</v>
      </c>
      <c r="AC20" s="121">
        <f t="shared" ca="1" si="16"/>
        <v>18919.221422853097</v>
      </c>
      <c r="AD20" s="121">
        <f ca="1">IF(half_cycle=1,(($W20-$W19)*fic21_)/((1+dr)^D20),(($M20-$M19)*fic21_)/((1+dr)^D20))</f>
        <v>15742755.960130004</v>
      </c>
      <c r="AE20" s="121">
        <f t="shared" ca="1" si="11"/>
        <v>59894.347053682664</v>
      </c>
      <c r="AF20" s="121">
        <f t="shared" ca="1" si="12"/>
        <v>41.840695419980868</v>
      </c>
      <c r="AG20" s="121">
        <f ca="1">IF(half_cycle=1, ((W20-W19)*le21_)/(IF(discount=1,(1+dr)^D20,1)), ((M20-M19)*le21_)/(IF(discount=1,(1+dr)^D20,1)))</f>
        <v>2246.2696136250793</v>
      </c>
      <c r="AH20" s="121">
        <f t="shared" ca="1" si="13"/>
        <v>2288.1103090450601</v>
      </c>
    </row>
    <row r="21" spans="3:36" x14ac:dyDescent="0.75">
      <c r="D21" s="67">
        <v>13</v>
      </c>
      <c r="E21" s="67">
        <f t="shared" si="8"/>
        <v>22</v>
      </c>
      <c r="F21" s="54"/>
      <c r="G21" s="65">
        <f ca="1">($G20*'Transition Matrices'!D$9)+($H20*'Transition Matrices'!$D$10)+('Markov Model'!$I20*'Transition Matrices'!$D$11)+('Markov Model'!$J20*'Transition Matrices'!$D$12)+('Markov Model'!$K20*'Transition Matrices'!$D$13)+$K44</f>
        <v>291626.64585366438</v>
      </c>
      <c r="H21" s="65">
        <f ca="1">$G20*'Transition Matrices'!E$9</f>
        <v>288.54410115827005</v>
      </c>
      <c r="I21" s="65">
        <f ca="1">$G20*'Transition Matrices'!F$9</f>
        <v>31.006084865846475</v>
      </c>
      <c r="J21" s="65">
        <f ca="1">$G20*'Transition Matrices'!G$9</f>
        <v>119.24695257933544</v>
      </c>
      <c r="K21" s="65">
        <f ca="1">$G20*'Transition Matrices'!H$9</f>
        <v>15536.469205848605</v>
      </c>
      <c r="L21" s="65">
        <f ca="1">('Markov Model'!$H20*'Transition Matrices'!$I$10)+('Markov Model'!$I20*'Transition Matrices'!$I$11)+('Markov Model'!$J20*'Transition Matrices'!$I$12)+('Markov Model'!$K20*'Transition Matrices'!$I$13)</f>
        <v>12.447261677780201</v>
      </c>
      <c r="M21" s="65">
        <f ca="1">($G20*'Transition Matrices'!$I$9)+('Markov Model'!$H20*'Transition Matrices'!$I$10)+('Markov Model'!$I20*'Transition Matrices'!$I$11)+('Markov Model'!$J20*'Transition Matrices'!$I$12)+('Markov Model'!$K20*'Transition Matrices'!$I$13)+$M20</f>
        <v>2796.0156597176801</v>
      </c>
      <c r="N21" s="62"/>
      <c r="O21" s="64" t="b">
        <f t="shared" ca="1" si="0"/>
        <v>1</v>
      </c>
      <c r="P21" s="62"/>
      <c r="Q21" s="65">
        <f t="shared" ca="1" si="1"/>
        <v>292689.00242223777</v>
      </c>
      <c r="R21" s="65">
        <f t="shared" ca="1" si="18"/>
        <v>289.70820072413773</v>
      </c>
      <c r="S21" s="65">
        <f t="shared" ca="1" si="19"/>
        <v>31.131175518494373</v>
      </c>
      <c r="T21" s="65">
        <f t="shared" ca="1" si="20"/>
        <v>119.72804134591019</v>
      </c>
      <c r="U21" s="65">
        <f t="shared" ca="1" si="21"/>
        <v>15599.149388825988</v>
      </c>
      <c r="V21" s="65">
        <f t="shared" ca="1" si="9"/>
        <v>12.502878422747827</v>
      </c>
      <c r="W21" s="65">
        <f t="shared" ca="1" si="10"/>
        <v>2912.8559980586097</v>
      </c>
      <c r="X21" s="62"/>
      <c r="Y21" s="64" t="b">
        <f t="shared" ca="1" si="17"/>
        <v>1</v>
      </c>
      <c r="Z21" s="63"/>
      <c r="AA21" s="122">
        <f t="shared" ca="1" si="15"/>
        <v>1214.1199590172812</v>
      </c>
      <c r="AB21" s="122">
        <f t="shared" ca="1" si="7"/>
        <v>3108.6167318916341</v>
      </c>
      <c r="AC21" s="122">
        <f t="shared" ca="1" si="16"/>
        <v>16432.969469567419</v>
      </c>
      <c r="AD21" s="122">
        <f ca="1">IF(half_cycle=1,(($W21-$W20)*fic22_)/((1+dr)^D21),(($M21-$M20)*fic22_)/((1+dr)^D21))</f>
        <v>13435170.063618477</v>
      </c>
      <c r="AE21" s="122">
        <f t="shared" ca="1" si="11"/>
        <v>51980.503776931968</v>
      </c>
      <c r="AF21" s="122">
        <f t="shared" ca="1" si="12"/>
        <v>36.342090733794052</v>
      </c>
      <c r="AG21" s="122">
        <f ca="1">IF(half_cycle=1, ((W21-W20)*le22_)/(IF(discount=1,(1+dr)^D21,1)), ((M21-M20)*le22_)/(IF(discount=1,(1+dr)^D21,1)))</f>
        <v>1917.0095975712684</v>
      </c>
      <c r="AH21" s="122">
        <f t="shared" ca="1" si="13"/>
        <v>1953.3516883050625</v>
      </c>
    </row>
    <row r="22" spans="3:36" x14ac:dyDescent="0.75">
      <c r="D22" s="66">
        <v>14</v>
      </c>
      <c r="E22" s="66">
        <f t="shared" si="8"/>
        <v>23</v>
      </c>
      <c r="F22" s="54"/>
      <c r="G22" s="64">
        <f ca="1">($G21*'Transition Matrices'!D$9)+($H21*'Transition Matrices'!$D$10)+('Markov Model'!$I21*'Transition Matrices'!$D$11)+('Markov Model'!$J21*'Transition Matrices'!$D$12)+('Markov Model'!$K21*'Transition Matrices'!$D$13)+$K45</f>
        <v>293751.35899081116</v>
      </c>
      <c r="H22" s="64">
        <f ca="1">$G21*'Transition Matrices'!E$9</f>
        <v>290.8723002900054</v>
      </c>
      <c r="I22" s="64">
        <f ca="1">$G21*'Transition Matrices'!F$9</f>
        <v>31.256266171142268</v>
      </c>
      <c r="J22" s="64">
        <f ca="1">$G21*'Transition Matrices'!G$9</f>
        <v>120.20913011248493</v>
      </c>
      <c r="K22" s="64">
        <f ca="1">$G21*'Transition Matrices'!H$9</f>
        <v>15661.829571803371</v>
      </c>
      <c r="L22" s="64">
        <f ca="1">('Markov Model'!$H21*'Transition Matrices'!$I$10)+('Markov Model'!$I21*'Transition Matrices'!$I$11)+('Markov Model'!$J21*'Transition Matrices'!$I$12)+('Markov Model'!$K21*'Transition Matrices'!$I$13)</f>
        <v>12.558495167715453</v>
      </c>
      <c r="M22" s="64">
        <f ca="1">($G21*'Transition Matrices'!$I$9)+('Markov Model'!$H21*'Transition Matrices'!$I$10)+('Markov Model'!$I21*'Transition Matrices'!$I$11)+('Markov Model'!$J21*'Transition Matrices'!$I$12)+('Markov Model'!$K21*'Transition Matrices'!$I$13)+$M21</f>
        <v>3029.6963363995392</v>
      </c>
      <c r="N22" s="62"/>
      <c r="O22" s="64" t="b">
        <f t="shared" ca="1" si="0"/>
        <v>1</v>
      </c>
      <c r="P22" s="62"/>
      <c r="Q22" s="64">
        <f t="shared" ca="1" si="1"/>
        <v>294717.48269825539</v>
      </c>
      <c r="R22" s="64">
        <f t="shared" ca="1" si="18"/>
        <v>291.93190887935287</v>
      </c>
      <c r="S22" s="64">
        <f t="shared" ca="1" si="19"/>
        <v>31.370128536423707</v>
      </c>
      <c r="T22" s="64">
        <f t="shared" ca="1" si="20"/>
        <v>120.64703577300394</v>
      </c>
      <c r="U22" s="64">
        <f t="shared" ca="1" si="21"/>
        <v>15718.88350620219</v>
      </c>
      <c r="V22" s="64">
        <f t="shared" ca="1" si="9"/>
        <v>12.609161040675614</v>
      </c>
      <c r="W22" s="64">
        <f t="shared" ca="1" si="10"/>
        <v>3147.3928589202392</v>
      </c>
      <c r="X22" s="62"/>
      <c r="Y22" s="64" t="b">
        <f t="shared" ca="1" si="17"/>
        <v>1</v>
      </c>
      <c r="Z22" s="63"/>
      <c r="AA22" s="121">
        <f t="shared" ca="1" si="15"/>
        <v>1053.6772470728554</v>
      </c>
      <c r="AB22" s="121">
        <f t="shared" ca="1" si="7"/>
        <v>2697.8513875120616</v>
      </c>
      <c r="AC22" s="121">
        <f t="shared" ca="1" si="16"/>
        <v>14261.702777592138</v>
      </c>
      <c r="AD22" s="121">
        <f ca="1">IF(half_cycle=1,(($W22-$W21)*fic23_)/((1+dr)^D22),(($M22-$M21)*fic23_)/((1+dr)^D22))</f>
        <v>11456387.520120967</v>
      </c>
      <c r="AE22" s="121">
        <f t="shared" ca="1" si="11"/>
        <v>45078.773406809662</v>
      </c>
      <c r="AF22" s="121">
        <f t="shared" ca="1" si="12"/>
        <v>31.540141597472378</v>
      </c>
      <c r="AG22" s="121">
        <f ca="1">IF(half_cycle=1, ((W22-W21)*le23_)/(IF(discount=1,(1+dr)^D22,1)), ((M22-M21)*le23_)/(IF(discount=1,(1+dr)^D22,1)))</f>
        <v>1634.6651903602774</v>
      </c>
      <c r="AH22" s="121">
        <f t="shared" ca="1" si="13"/>
        <v>1666.2053319577499</v>
      </c>
    </row>
    <row r="23" spans="3:36" x14ac:dyDescent="0.75">
      <c r="D23" s="67">
        <v>15</v>
      </c>
      <c r="E23" s="67">
        <f t="shared" si="8"/>
        <v>24</v>
      </c>
      <c r="F23" s="54"/>
      <c r="G23" s="65">
        <f ca="1">($G22*'Transition Matrices'!D$9)+($H22*'Transition Matrices'!$D$10)+('Markov Model'!$I22*'Transition Matrices'!$D$11)+('Markov Model'!$J22*'Transition Matrices'!$D$12)+('Markov Model'!$K22*'Transition Matrices'!$D$13)+$K46</f>
        <v>295683.60640569963</v>
      </c>
      <c r="H23" s="65">
        <f ca="1">$G22*'Transition Matrices'!E$9</f>
        <v>292.99151746870035</v>
      </c>
      <c r="I23" s="65">
        <f ca="1">$G22*'Transition Matrices'!F$9</f>
        <v>31.483990901705148</v>
      </c>
      <c r="J23" s="65">
        <f ca="1">$G22*'Transition Matrices'!G$9</f>
        <v>121.08494143352294</v>
      </c>
      <c r="K23" s="65">
        <f ca="1">$G22*'Transition Matrices'!H$9</f>
        <v>15775.937440601008</v>
      </c>
      <c r="L23" s="65">
        <f ca="1">('Markov Model'!$H22*'Transition Matrices'!$I$10)+('Markov Model'!$I22*'Transition Matrices'!$I$11)+('Markov Model'!$J22*'Transition Matrices'!$I$12)+('Markov Model'!$K22*'Transition Matrices'!$I$13)</f>
        <v>12.659826913635776</v>
      </c>
      <c r="M23" s="65">
        <f ca="1">($G22*'Transition Matrices'!$I$9)+('Markov Model'!$H22*'Transition Matrices'!$I$10)+('Markov Model'!$I22*'Transition Matrices'!$I$11)+('Markov Model'!$J22*'Transition Matrices'!$I$12)+('Markov Model'!$K22*'Transition Matrices'!$I$13)+$M22</f>
        <v>3265.0893814409392</v>
      </c>
      <c r="N23" s="62"/>
      <c r="O23" s="64" t="b">
        <f ca="1">IF(SUM($G23:$K23,$M23,$G47:$J47,$M47,$K47)=pop,TRUE,FALSE)</f>
        <v>1</v>
      </c>
      <c r="P23" s="62"/>
      <c r="Q23" s="65">
        <f t="shared" ca="1" si="1"/>
        <v>296561.33256622311</v>
      </c>
      <c r="R23" s="65">
        <f t="shared" ca="1" si="18"/>
        <v>293.95514212078388</v>
      </c>
      <c r="S23" s="65">
        <f t="shared" ca="1" si="19"/>
        <v>31.587539120578398</v>
      </c>
      <c r="T23" s="65">
        <f t="shared" ca="1" si="20"/>
        <v>121.48317970188472</v>
      </c>
      <c r="U23" s="65">
        <f t="shared" ca="1" si="21"/>
        <v>15827.823182409604</v>
      </c>
      <c r="V23" s="65">
        <f t="shared" ca="1" si="9"/>
        <v>12.705944956928199</v>
      </c>
      <c r="W23" s="65">
        <f t="shared" ca="1" si="10"/>
        <v>3383.5645729732332</v>
      </c>
      <c r="X23" s="62"/>
      <c r="Y23" s="64" t="b">
        <f t="shared" ca="1" si="17"/>
        <v>1</v>
      </c>
      <c r="Z23" s="63"/>
      <c r="AA23" s="122">
        <f t="shared" ca="1" si="15"/>
        <v>913.75840921879183</v>
      </c>
      <c r="AB23" s="122">
        <f t="shared" ca="1" si="7"/>
        <v>2339.6246310898623</v>
      </c>
      <c r="AC23" s="122">
        <f t="shared" ca="1" si="16"/>
        <v>12368.117589653813</v>
      </c>
      <c r="AD23" s="122">
        <f ca="1">IF(half_cycle=1,(($W23-$W22)*fic24_)/((1+dr)^D23),(($M23-$M22)*fic24_)/((1+dr)^D23))</f>
        <v>9758698.8889060616</v>
      </c>
      <c r="AE23" s="122">
        <f t="shared" ca="1" si="11"/>
        <v>39067.107428627045</v>
      </c>
      <c r="AF23" s="122">
        <f t="shared" ca="1" si="12"/>
        <v>27.352335416929851</v>
      </c>
      <c r="AG23" s="122">
        <f ca="1">IF(half_cycle=1, ((W23-W22)*le24_)/(IF(discount=1,(1+dr)^D23,1)), ((M23-M22)*le24_)/(IF(discount=1,(1+dr)^D23,1)))</f>
        <v>1392.4289265604218</v>
      </c>
      <c r="AH23" s="122">
        <f t="shared" ca="1" si="13"/>
        <v>1419.7812619773517</v>
      </c>
    </row>
    <row r="24" spans="3:36" ht="15.5" thickBot="1" x14ac:dyDescent="0.9">
      <c r="D24" s="66">
        <v>16</v>
      </c>
      <c r="E24" s="66">
        <f t="shared" si="8"/>
        <v>25</v>
      </c>
      <c r="F24" s="54"/>
      <c r="G24" s="64">
        <f ca="1">($G23*'Transition Matrices'!D$9)+($H23*'Transition Matrices'!$D$10)+('Markov Model'!$I23*'Transition Matrices'!$D$11)+('Markov Model'!$J23*'Transition Matrices'!$D$12)+('Markov Model'!$K23*'Transition Matrices'!$D$13)+$K47</f>
        <v>297439.05872674659</v>
      </c>
      <c r="H24" s="64">
        <f ca="1">$G23*'Transition Matrices'!E$9</f>
        <v>294.91876677286734</v>
      </c>
      <c r="I24" s="64">
        <f ca="1">$G23*'Transition Matrices'!F$9</f>
        <v>31.691087339451652</v>
      </c>
      <c r="J24" s="64">
        <f ca="1">$G23*'Transition Matrices'!G$9</f>
        <v>121.88141797024652</v>
      </c>
      <c r="K24" s="64">
        <f ca="1">$G23*'Transition Matrices'!H$9</f>
        <v>15879.708924218201</v>
      </c>
      <c r="L24" s="64">
        <f ca="1">('Markov Model'!$H23*'Transition Matrices'!$I$10)+('Markov Model'!$I23*'Transition Matrices'!$I$11)+('Markov Model'!$J23*'Transition Matrices'!$I$12)+('Markov Model'!$K23*'Transition Matrices'!$I$13)</f>
        <v>12.752063000220621</v>
      </c>
      <c r="M24" s="64">
        <f ca="1">($G23*'Transition Matrices'!$I$9)+('Markov Model'!$H23*'Transition Matrices'!$I$10)+('Markov Model'!$I23*'Transition Matrices'!$I$11)+('Markov Model'!$J23*'Transition Matrices'!$I$12)+('Markov Model'!$K23*'Transition Matrices'!$I$13)+$M23</f>
        <v>3502.0397645055273</v>
      </c>
      <c r="N24" s="62"/>
      <c r="O24" s="64" t="b">
        <f t="shared" ca="1" si="0"/>
        <v>1</v>
      </c>
      <c r="P24" s="62"/>
      <c r="Q24" s="64">
        <f t="shared" ca="1" si="1"/>
        <v>148719.52936337329</v>
      </c>
      <c r="R24" s="64">
        <f t="shared" ca="1" si="18"/>
        <v>147.45938338643367</v>
      </c>
      <c r="S24" s="64">
        <f t="shared" ca="1" si="19"/>
        <v>15.845543669725826</v>
      </c>
      <c r="T24" s="64">
        <f t="shared" ca="1" si="20"/>
        <v>60.940708985123258</v>
      </c>
      <c r="U24" s="64">
        <f t="shared" ca="1" si="21"/>
        <v>7939.8544621091005</v>
      </c>
      <c r="V24" s="64">
        <f t="shared" ca="1" si="9"/>
        <v>6.3760315001103107</v>
      </c>
      <c r="W24" s="64">
        <f t="shared" ca="1" si="10"/>
        <v>1751.0198822527636</v>
      </c>
      <c r="X24" s="62"/>
      <c r="Y24" s="64"/>
      <c r="Z24" s="63"/>
      <c r="AA24" s="121"/>
      <c r="AB24" s="121"/>
      <c r="AC24" s="121"/>
      <c r="AD24" s="121"/>
      <c r="AE24" s="121"/>
      <c r="AF24" s="121"/>
      <c r="AG24" s="121"/>
      <c r="AH24" s="121"/>
    </row>
    <row r="25" spans="3:36" ht="15.5" thickBot="1" x14ac:dyDescent="0.9">
      <c r="X25" s="62"/>
      <c r="Y25" s="119" t="s">
        <v>331</v>
      </c>
      <c r="Z25" s="120"/>
      <c r="AA25" s="123">
        <f t="shared" ref="AA25:AH25" ca="1" si="22">SUM(OFFSET(AA8,,,time_horizon,))</f>
        <v>38428.955718639947</v>
      </c>
      <c r="AB25" s="123">
        <f t="shared" ca="1" si="22"/>
        <v>98151.88224889095</v>
      </c>
      <c r="AC25" s="123">
        <f t="shared" ca="1" si="22"/>
        <v>517674.0006221105</v>
      </c>
      <c r="AD25" s="123">
        <f t="shared" ca="1" si="22"/>
        <v>488842503.64744359</v>
      </c>
      <c r="AE25" s="123">
        <f t="shared" ca="1" si="22"/>
        <v>1799150.4160581829</v>
      </c>
      <c r="AF25" s="123">
        <f t="shared" ca="1" si="22"/>
        <v>1145.7877557155919</v>
      </c>
      <c r="AG25" s="123">
        <f t="shared" ca="1" si="22"/>
        <v>69750.942247509214</v>
      </c>
      <c r="AH25" s="142">
        <f t="shared" ca="1" si="22"/>
        <v>70896.730003224802</v>
      </c>
    </row>
    <row r="26" spans="3:36" x14ac:dyDescent="0.75">
      <c r="G26" s="129"/>
      <c r="AA26" s="63"/>
    </row>
    <row r="27" spans="3:36" x14ac:dyDescent="0.75">
      <c r="G27" s="63"/>
      <c r="I27" s="63"/>
      <c r="Q27" s="131"/>
    </row>
    <row r="28" spans="3:36" x14ac:dyDescent="0.75">
      <c r="C28" s="40" t="s">
        <v>333</v>
      </c>
    </row>
    <row r="30" spans="3:36" ht="16" x14ac:dyDescent="0.8">
      <c r="G30" s="258" t="s">
        <v>334</v>
      </c>
      <c r="H30" s="258"/>
      <c r="I30" s="258"/>
      <c r="J30" s="258"/>
      <c r="K30" s="258"/>
      <c r="L30" s="258"/>
      <c r="M30" s="258"/>
      <c r="O30" s="125"/>
      <c r="Q30" s="259" t="s">
        <v>335</v>
      </c>
      <c r="R30" s="259"/>
      <c r="S30" s="259"/>
      <c r="T30" s="259"/>
      <c r="U30" s="259"/>
      <c r="V30" s="259"/>
      <c r="W30" s="259"/>
      <c r="X30" s="125"/>
      <c r="Y30" s="125"/>
      <c r="Z30" s="125"/>
      <c r="AA30" s="125"/>
      <c r="AB30" s="125"/>
      <c r="AC30" s="125"/>
    </row>
    <row r="31" spans="3:36" ht="15.5" thickBot="1" x14ac:dyDescent="0.9">
      <c r="D31" s="68" t="s">
        <v>103</v>
      </c>
      <c r="E31" s="68" t="s">
        <v>113</v>
      </c>
      <c r="F31" s="69"/>
      <c r="G31" s="70" t="s">
        <v>114</v>
      </c>
      <c r="H31" s="70" t="s">
        <v>115</v>
      </c>
      <c r="I31" s="70" t="s">
        <v>202</v>
      </c>
      <c r="J31" s="70" t="s">
        <v>201</v>
      </c>
      <c r="K31" s="70" t="s">
        <v>204</v>
      </c>
      <c r="L31" s="70" t="s">
        <v>326</v>
      </c>
      <c r="M31" s="70" t="s">
        <v>205</v>
      </c>
      <c r="N31" s="70"/>
      <c r="O31" s="70" t="s">
        <v>111</v>
      </c>
      <c r="P31" s="70"/>
      <c r="Q31" s="70" t="s">
        <v>114</v>
      </c>
      <c r="R31" s="70" t="s">
        <v>115</v>
      </c>
      <c r="S31" s="70" t="s">
        <v>202</v>
      </c>
      <c r="T31" s="70" t="s">
        <v>201</v>
      </c>
      <c r="U31" s="70" t="s">
        <v>204</v>
      </c>
      <c r="V31" s="70" t="s">
        <v>326</v>
      </c>
      <c r="W31" s="70" t="s">
        <v>205</v>
      </c>
      <c r="X31" s="70"/>
      <c r="Y31" s="70" t="s">
        <v>111</v>
      </c>
      <c r="Z31" s="71"/>
      <c r="AA31" s="70" t="s">
        <v>319</v>
      </c>
      <c r="AB31" s="70" t="s">
        <v>320</v>
      </c>
      <c r="AC31" s="70" t="s">
        <v>321</v>
      </c>
      <c r="AD31" s="70" t="s">
        <v>322</v>
      </c>
      <c r="AE31" s="70" t="s">
        <v>325</v>
      </c>
      <c r="AF31" s="70" t="s">
        <v>264</v>
      </c>
      <c r="AG31" s="70" t="s">
        <v>263</v>
      </c>
      <c r="AH31" s="71" t="s">
        <v>116</v>
      </c>
    </row>
    <row r="32" spans="3:36" x14ac:dyDescent="0.75">
      <c r="D32" s="66">
        <v>0</v>
      </c>
      <c r="E32" s="66">
        <f>9+D32</f>
        <v>9</v>
      </c>
      <c r="F32" s="54"/>
      <c r="G32" s="64">
        <f>pop*(1-sero)</f>
        <v>78624.862329186202</v>
      </c>
      <c r="H32" s="64">
        <v>0</v>
      </c>
      <c r="I32" s="64">
        <v>0</v>
      </c>
      <c r="J32" s="64">
        <v>0</v>
      </c>
      <c r="K32" s="64">
        <v>0</v>
      </c>
      <c r="L32" s="64">
        <v>0</v>
      </c>
      <c r="M32" s="64">
        <v>0</v>
      </c>
      <c r="N32" s="62"/>
      <c r="O32" s="64" t="b">
        <f t="shared" ref="O32:O48" si="23">IF(SUM($G8:$K8,$M8,$G32:$J32,$M32,$K32)=pop,TRUE,FALSE)</f>
        <v>1</v>
      </c>
      <c r="P32" s="62"/>
      <c r="Q32" s="64">
        <f ca="1">0.5*(G32+G33)</f>
        <v>75427.076931777934</v>
      </c>
      <c r="R32" s="64">
        <f ca="1">0.5*(H32+H33)</f>
        <v>2078.3791270636657</v>
      </c>
      <c r="S32" s="64">
        <f t="shared" ref="S32:S48" ca="1" si="24">0.5*(I32+I33)</f>
        <v>225.41637095000948</v>
      </c>
      <c r="T32" s="64">
        <f t="shared" ref="T32:T48" ca="1" si="25">0.5*(J32+J33)</f>
        <v>864.18175029938322</v>
      </c>
      <c r="U32" s="64">
        <f t="shared" ref="U32:U48" ca="1" si="26">0.5*(K32+K33)</f>
        <v>0</v>
      </c>
      <c r="V32" s="64">
        <f t="shared" ref="V32:V48" ca="1" si="27">0.5*(L32+L33)</f>
        <v>0</v>
      </c>
      <c r="W32" s="64">
        <f t="shared" ref="W32:W48" ca="1" si="28">0.5*(M32+M33)</f>
        <v>29.808149095201085</v>
      </c>
      <c r="X32" s="62"/>
      <c r="Y32" s="64" t="b">
        <f t="shared" ref="Y32:Y40" ca="1" si="29">IF(SUM($P8:$U8,$W8,$P32:$T32,$W32,$U32)=pop,TRUE,FALSE)</f>
        <v>1</v>
      </c>
      <c r="Z32" s="63"/>
      <c r="AA32" s="121">
        <f ca="1">IF(half_cycle=1,((SUM($R32:$T32,$V32)*puhp*hc))/((1+dr)^D32),((SUM($H32:$J32,$L32)*puhp*hc))/((1+dr)^D32))</f>
        <v>59207.630941344949</v>
      </c>
      <c r="AB32" s="121">
        <f t="shared" ref="AB32:AB47" ca="1" si="30">IF(half_cycle=1,(($R32*puhp*pac_pu)+(SUM($S32:$T32)*puhp*phc_pu)+($V32*puhp*fdc_pu))/((1+dr)^D32),(($H32*puhp*pac_pu)+(SUM($I32:$J32)*puhp*phc_pu)+($L32*puhp*fdc_pu))/((1+dr)^D32))</f>
        <v>149797.03956037457</v>
      </c>
      <c r="AC32" s="121">
        <f t="shared" ref="AC32:AC47" ca="1" si="31">IF(half_cycle=1,  (($R32*prhp*pac_pr)+(SUM($S32:$T32)*prhp*phc_pr)+($V32*prhp*fdc_pr))/((1+dr)^D32), (($H32*prhp*pac_pr)+(SUM($I32:$J32)*prhp*phc_pr)+($L32*prhp*fdc_pr))/((1+dr)^D32))</f>
        <v>778357.37963201944</v>
      </c>
      <c r="AD32" s="121">
        <f ca="1">IF(half_cycle=1,($W32*fic9_)/((1+dr)^D32),($M32*fic9_)/((1+dr)^D32))</f>
        <v>14562289.479962489</v>
      </c>
      <c r="AE32" s="121">
        <f t="shared" ref="AE32:AE47" ca="1" si="32">IF(half_cycle=1, (SUM($Q32:$U32)*(emphac))/((1+dr)^D32),  (SUM($G32:$K32)*(emphac))/((1+dr)^D32))</f>
        <v>92290.774879608187</v>
      </c>
      <c r="AF32" s="121">
        <f ca="1">IF(half_cycle=1, ((R32*dwdf*drdf)+((S32+T32)*dwdhf*ddhf)+((W32)*dwd))/(IF(discount=1,(1+dr)^D32,1)), ((H32*dwdf*drdf)+((I32+J32)*dwdhf*ddhf)+((M32)*dwd))/(IF(discount=1,(1+dr)^D32,1)))</f>
        <v>59.866977918868102</v>
      </c>
      <c r="AG32" s="121">
        <f ca="1">IF(half_cycle=1, ((W32)*le9_)/(IF(discount=1,(1+dr)^D32,1)), ((M32)*le9_)/(IF(discount=1,(1+dr)^D32,1)))</f>
        <v>2077.8336681642727</v>
      </c>
      <c r="AH32" s="121">
        <f ca="1">SUM(AF32:AG32)</f>
        <v>2137.7006460831408</v>
      </c>
    </row>
    <row r="33" spans="4:34" x14ac:dyDescent="0.75">
      <c r="D33" s="67">
        <f>D32+1</f>
        <v>1</v>
      </c>
      <c r="E33" s="67">
        <f t="shared" ref="E33:E48" si="33">9+D33</f>
        <v>10</v>
      </c>
      <c r="F33" s="54"/>
      <c r="G33" s="65">
        <f ca="1">$G32*'Transition Matrices'!$N$9</f>
        <v>72229.29153436968</v>
      </c>
      <c r="H33" s="65">
        <f ca="1">$G32*'Transition Matrices'!O$9</f>
        <v>4156.7582541273314</v>
      </c>
      <c r="I33" s="65">
        <f ca="1">$G32*'Transition Matrices'!P$9</f>
        <v>450.83274190001896</v>
      </c>
      <c r="J33" s="65">
        <f ca="1">$G32*'Transition Matrices'!Q$9</f>
        <v>1728.3635005987664</v>
      </c>
      <c r="K33" s="65">
        <f ca="1">($H32*'Transition Matrices'!$S$10)+('Markov Model'!$I32*'Transition Matrices'!$S$11)+('Markov Model'!$J32*'Transition Matrices'!$S$12)</f>
        <v>0</v>
      </c>
      <c r="L33" s="65">
        <f ca="1">('Markov Model'!$H32*'Transition Matrices'!$R$10)+('Markov Model'!$I32*'Transition Matrices'!$R$11)+('Markov Model'!$J32*'Transition Matrices'!$R$12)</f>
        <v>0</v>
      </c>
      <c r="M33" s="65">
        <f ca="1">($G32*'Transition Matrices'!$R$9)+('Markov Model'!$H32*'Transition Matrices'!$R$10)+('Markov Model'!$I32*'Transition Matrices'!$R$12)+('Markov Model'!$J32*'Transition Matrices'!$R$13)+$M32</f>
        <v>59.616298190402169</v>
      </c>
      <c r="N33" s="62"/>
      <c r="O33" s="64" t="b">
        <f t="shared" ca="1" si="23"/>
        <v>1</v>
      </c>
      <c r="P33" s="62"/>
      <c r="Q33" s="65">
        <f t="shared" ref="Q33:Q48" ca="1" si="34">0.5*(G33+G34)</f>
        <v>69291.623131635803</v>
      </c>
      <c r="R33" s="65">
        <f t="shared" ref="R33:R48" ca="1" si="35">0.5*(H33+H34)</f>
        <v>3987.6969616578835</v>
      </c>
      <c r="S33" s="65">
        <f t="shared" ca="1" si="24"/>
        <v>432.49673066879484</v>
      </c>
      <c r="T33" s="65">
        <f t="shared" ca="1" si="25"/>
        <v>1658.0684895819204</v>
      </c>
      <c r="U33" s="65">
        <f t="shared" ca="1" si="26"/>
        <v>3162.3448514270367</v>
      </c>
      <c r="V33" s="65">
        <f t="shared" ca="1" si="27"/>
        <v>5.6323968860211613</v>
      </c>
      <c r="W33" s="65">
        <f t="shared" ca="1" si="28"/>
        <v>92.632164214759968</v>
      </c>
      <c r="X33" s="62"/>
      <c r="Y33" s="64" t="b">
        <f t="shared" ca="1" si="29"/>
        <v>1</v>
      </c>
      <c r="Z33" s="63"/>
      <c r="AA33" s="122">
        <f t="shared" ref="AA33:AA47" ca="1" si="36">IF(half_cycle=1,((SUM($R33:$T33,$V33)*puhp*hc))/((1+dr)^D33),((SUM($H33:$J33,$L33)*puhp*hc))/((1+dr)^D33))</f>
        <v>97924.806925875004</v>
      </c>
      <c r="AB33" s="122">
        <f t="shared" ca="1" si="30"/>
        <v>247869.85941409148</v>
      </c>
      <c r="AC33" s="122">
        <f t="shared" ca="1" si="31"/>
        <v>1288544.429045608</v>
      </c>
      <c r="AD33" s="122">
        <f ca="1">IF(half_cycle=1,(($W33-$W32)*fic10_)/((1+dr)^D33),(($M33-$M32)*fic10_)/((1+dr)^D33))</f>
        <v>26208835.14447771</v>
      </c>
      <c r="AE33" s="122">
        <f t="shared" ca="1" si="32"/>
        <v>79419.366617461827</v>
      </c>
      <c r="AF33" s="122">
        <f t="shared" ref="AF33:AF47" ca="1" si="37">IF(half_cycle=1, ((R33*dwdf*drdf)+((S33+T33)*dwdhf*ddhf)+((W33-W32)*dwd))/(IF(discount=1,(1+dr)^D33,1)), ((H33*dwdf*drdf)+((I33+J33)*dwdhf*ddhf)+((M33-M32)*dwd))/(IF(discount=1,(1+dr)^D33,1)))</f>
        <v>103.77439568455475</v>
      </c>
      <c r="AG33" s="122">
        <f ca="1">IF(half_cycle=1, ((W33-W32)*le10_)/(IF(discount=1,(1+dr)^D33,1)), ((M33-M32)*le10_)/(IF(discount=1,(1+dr)^D33,1)))</f>
        <v>3739.6317482560512</v>
      </c>
      <c r="AH33" s="122">
        <f t="shared" ref="AH33:AH47" ca="1" si="38">SUM(AF33:AG33)</f>
        <v>3843.4061439406059</v>
      </c>
    </row>
    <row r="34" spans="4:34" x14ac:dyDescent="0.75">
      <c r="D34" s="66">
        <f t="shared" ref="D34:D41" si="39">D33+1</f>
        <v>2</v>
      </c>
      <c r="E34" s="66">
        <f t="shared" si="33"/>
        <v>11</v>
      </c>
      <c r="F34" s="54"/>
      <c r="G34" s="64">
        <f ca="1">$G33*'Transition Matrices'!$N$9</f>
        <v>66353.954728901925</v>
      </c>
      <c r="H34" s="64">
        <f ca="1">$G33*'Transition Matrices'!O$9</f>
        <v>3818.6356691884353</v>
      </c>
      <c r="I34" s="64">
        <f ca="1">$G33*'Transition Matrices'!P$9</f>
        <v>414.16071943757072</v>
      </c>
      <c r="J34" s="64">
        <f ca="1">$G33*'Transition Matrices'!Q$9</f>
        <v>1587.7734785650741</v>
      </c>
      <c r="K34" s="64">
        <f ca="1">($H33*'Transition Matrices'!$S$10)+('Markov Model'!$I33*'Transition Matrices'!$S$11)+('Markov Model'!$J33*'Transition Matrices'!$S$12)</f>
        <v>6324.6897028540734</v>
      </c>
      <c r="L34" s="64">
        <f ca="1">('Markov Model'!$H33*'Transition Matrices'!$R$10)+('Markov Model'!$I33*'Transition Matrices'!$R$11)+('Markov Model'!$J33*'Transition Matrices'!$R$12)</f>
        <v>11.264793772042323</v>
      </c>
      <c r="M34" s="64">
        <f ca="1">($G33*'Transition Matrices'!$R$9)+('Markov Model'!$H33*'Transition Matrices'!$R$10)+('Markov Model'!$I33*'Transition Matrices'!$R$11)+('Markov Model'!$J33*'Transition Matrices'!$R$12)+$M33</f>
        <v>125.64803023911776</v>
      </c>
      <c r="N34" s="62"/>
      <c r="O34" s="64" t="b">
        <f t="shared" ca="1" si="23"/>
        <v>1</v>
      </c>
      <c r="P34" s="62"/>
      <c r="Q34" s="64">
        <f t="shared" ca="1" si="34"/>
        <v>63655.24466179881</v>
      </c>
      <c r="R34" s="64">
        <f t="shared" ca="1" si="35"/>
        <v>3663.3263049592501</v>
      </c>
      <c r="S34" s="64">
        <f t="shared" ca="1" si="24"/>
        <v>397.31621171363241</v>
      </c>
      <c r="T34" s="64">
        <f t="shared" ca="1" si="25"/>
        <v>1523.1964644535624</v>
      </c>
      <c r="U34" s="64">
        <f t="shared" ca="1" si="26"/>
        <v>6067.4555433811174</v>
      </c>
      <c r="V34" s="64">
        <f t="shared" ca="1" si="27"/>
        <v>10.806638527480697</v>
      </c>
      <c r="W34" s="64">
        <f t="shared" ca="1" si="28"/>
        <v>155.9782914527874</v>
      </c>
      <c r="X34" s="62"/>
      <c r="Y34" s="64" t="b">
        <f t="shared" ca="1" si="29"/>
        <v>1</v>
      </c>
      <c r="Z34" s="63"/>
      <c r="AA34" s="121">
        <f t="shared" ca="1" si="36"/>
        <v>77553.078136497643</v>
      </c>
      <c r="AB34" s="121">
        <f t="shared" ca="1" si="30"/>
        <v>196405.26975796535</v>
      </c>
      <c r="AC34" s="121">
        <f t="shared" ca="1" si="31"/>
        <v>1021517.0786856463</v>
      </c>
      <c r="AD34" s="121">
        <f ca="1">IF(half_cycle=1,(($W34-$W33)*fic11_)/((1+dr)^D34),(($M34-$M33)*fic11_)/((1+dr)^D34))</f>
        <v>22417551.690619368</v>
      </c>
      <c r="AE34" s="121">
        <f t="shared" ca="1" si="32"/>
        <v>65588.33279292786</v>
      </c>
      <c r="AF34" s="121">
        <f t="shared" ca="1" si="37"/>
        <v>86.280584151499866</v>
      </c>
      <c r="AG34" s="121">
        <f ca="1">IF(half_cycle=1, ((W34-W33)*le11_)/(IF(discount=1,(1+dr)^D34,1)), ((M34-M33)*le11_)/(IF(discount=1,(1+dr)^D34,1)))</f>
        <v>3198.66898159628</v>
      </c>
      <c r="AH34" s="121">
        <f t="shared" ca="1" si="38"/>
        <v>3284.9495657477801</v>
      </c>
    </row>
    <row r="35" spans="4:34" x14ac:dyDescent="0.75">
      <c r="D35" s="67">
        <f t="shared" si="39"/>
        <v>3</v>
      </c>
      <c r="E35" s="67">
        <f t="shared" si="33"/>
        <v>12</v>
      </c>
      <c r="F35" s="54"/>
      <c r="G35" s="65">
        <f ca="1">$G34*'Transition Matrices'!$N$9</f>
        <v>60956.534594695695</v>
      </c>
      <c r="H35" s="65">
        <f ca="1">$G34*'Transition Matrices'!O$9</f>
        <v>3508.016940730065</v>
      </c>
      <c r="I35" s="65">
        <f ca="1">$G34*'Transition Matrices'!P$9</f>
        <v>380.47170398969411</v>
      </c>
      <c r="J35" s="65">
        <f ca="1">$G34*'Transition Matrices'!Q$9</f>
        <v>1458.6194503420509</v>
      </c>
      <c r="K35" s="65">
        <f ca="1">($H34*'Transition Matrices'!$S$10)+('Markov Model'!$I34*'Transition Matrices'!$S$11)+('Markov Model'!$J34*'Transition Matrices'!$S$12)</f>
        <v>5810.2213839081614</v>
      </c>
      <c r="L35" s="65">
        <f ca="1">('Markov Model'!$H34*'Transition Matrices'!$R$10)+('Markov Model'!$I34*'Transition Matrices'!$R$11)+('Markov Model'!$J34*'Transition Matrices'!$R$12)</f>
        <v>10.348483282919069</v>
      </c>
      <c r="M35" s="65">
        <f ca="1">($G34*'Transition Matrices'!$R$9)+('Markov Model'!$H34*'Transition Matrices'!$R$10)+('Markov Model'!$I34*'Transition Matrices'!$R$11)+('Markov Model'!$J34*'Transition Matrices'!$R$12)+$M34</f>
        <v>186.30855266645702</v>
      </c>
      <c r="N35" s="62"/>
      <c r="O35" s="64" t="b">
        <f t="shared" ca="1" si="23"/>
        <v>1</v>
      </c>
      <c r="P35" s="62"/>
      <c r="Q35" s="65">
        <f t="shared" ca="1" si="34"/>
        <v>58477.345309919408</v>
      </c>
      <c r="R35" s="65">
        <f t="shared" ca="1" si="35"/>
        <v>3365.3408836330059</v>
      </c>
      <c r="S35" s="65">
        <f t="shared" ca="1" si="24"/>
        <v>364.99737661915646</v>
      </c>
      <c r="T35" s="65">
        <f t="shared" ca="1" si="25"/>
        <v>1399.2953149413327</v>
      </c>
      <c r="U35" s="65">
        <f t="shared" ca="1" si="26"/>
        <v>5573.9113854323514</v>
      </c>
      <c r="V35" s="65">
        <f t="shared" ca="1" si="27"/>
        <v>9.927595694093899</v>
      </c>
      <c r="W35" s="65">
        <f t="shared" ca="1" si="28"/>
        <v>214.17166383278982</v>
      </c>
      <c r="X35" s="62"/>
      <c r="Y35" s="64" t="b">
        <f t="shared" ca="1" si="29"/>
        <v>1</v>
      </c>
      <c r="Z35" s="63"/>
      <c r="AA35" s="122">
        <f t="shared" ca="1" si="36"/>
        <v>61357.535980258188</v>
      </c>
      <c r="AB35" s="122">
        <f t="shared" ca="1" si="30"/>
        <v>155389.62083073426</v>
      </c>
      <c r="AC35" s="122">
        <f t="shared" ca="1" si="31"/>
        <v>808191.91727743507</v>
      </c>
      <c r="AD35" s="122">
        <f ca="1">IF(half_cycle=1,(($W35-$W34)*fic12_)/((1+dr)^D35),(($M35-$M34)*fic12_)/((1+dr)^D35))</f>
        <v>17465733.087658241</v>
      </c>
      <c r="AE35" s="122">
        <f t="shared" ca="1" si="32"/>
        <v>51891.408902483054</v>
      </c>
      <c r="AF35" s="122">
        <f t="shared" ca="1" si="37"/>
        <v>68.262461963865306</v>
      </c>
      <c r="AG35" s="122">
        <f ca="1">IF(half_cycle=1, ((W35-W34)*le12_)/(IF(discount=1,(1+dr)^D35,1)), ((M35-M34)*le12_)/(IF(discount=1,(1+dr)^D35,1)))</f>
        <v>2492.1141897805842</v>
      </c>
      <c r="AH35" s="122">
        <f t="shared" ca="1" si="38"/>
        <v>2560.3766517444496</v>
      </c>
    </row>
    <row r="36" spans="4:34" x14ac:dyDescent="0.75">
      <c r="D36" s="66">
        <f t="shared" si="39"/>
        <v>4</v>
      </c>
      <c r="E36" s="66">
        <f t="shared" si="33"/>
        <v>13</v>
      </c>
      <c r="F36" s="54"/>
      <c r="G36" s="64">
        <f ca="1">$G35*'Transition Matrices'!$N$9</f>
        <v>55998.156025143122</v>
      </c>
      <c r="H36" s="64">
        <f ca="1">$G35*'Transition Matrices'!O$9</f>
        <v>3222.6648265359468</v>
      </c>
      <c r="I36" s="64">
        <f ca="1">$G35*'Transition Matrices'!P$9</f>
        <v>349.5230492486188</v>
      </c>
      <c r="J36" s="64">
        <f ca="1">$G35*'Transition Matrices'!Q$9</f>
        <v>1339.9711795406145</v>
      </c>
      <c r="K36" s="64">
        <f ca="1">($H35*'Transition Matrices'!$S$10)+('Markov Model'!$I35*'Transition Matrices'!$S$11)+('Markov Model'!$J35*'Transition Matrices'!$S$12)</f>
        <v>5337.6013869565413</v>
      </c>
      <c r="L36" s="64">
        <f ca="1">('Markov Model'!$H35*'Transition Matrices'!$R$10)+('Markov Model'!$I35*'Transition Matrices'!$R$11)+('Markov Model'!$J35*'Transition Matrices'!$R$12)</f>
        <v>9.5067081052687303</v>
      </c>
      <c r="M36" s="64">
        <f ca="1">($G35*'Transition Matrices'!$R$9)+('Markov Model'!$H35*'Transition Matrices'!$R$10)+('Markov Model'!$I35*'Transition Matrices'!$R$11)+('Markov Model'!$J35*'Transition Matrices'!$R$12)+$M35</f>
        <v>242.03477499912265</v>
      </c>
      <c r="N36" s="62"/>
      <c r="O36" s="64" t="b">
        <f t="shared" ca="1" si="23"/>
        <v>1</v>
      </c>
      <c r="P36" s="62"/>
      <c r="Q36" s="64">
        <f t="shared" ca="1" si="34"/>
        <v>53720.631075474375</v>
      </c>
      <c r="R36" s="64">
        <f t="shared" ca="1" si="35"/>
        <v>3091.5944472977444</v>
      </c>
      <c r="S36" s="64">
        <f t="shared" ca="1" si="24"/>
        <v>335.30744784934052</v>
      </c>
      <c r="T36" s="64">
        <f t="shared" ca="1" si="25"/>
        <v>1285.472638698117</v>
      </c>
      <c r="U36" s="64">
        <f t="shared" ca="1" si="26"/>
        <v>5120.5135184788405</v>
      </c>
      <c r="V36" s="64">
        <f t="shared" ca="1" si="27"/>
        <v>9.120056714654261</v>
      </c>
      <c r="W36" s="64">
        <f t="shared" ca="1" si="28"/>
        <v>267.63142114727793</v>
      </c>
      <c r="X36" s="62"/>
      <c r="Y36" s="64" t="b">
        <f t="shared" ca="1" si="29"/>
        <v>1</v>
      </c>
      <c r="Z36" s="63"/>
      <c r="AA36" s="121">
        <f t="shared" ca="1" si="36"/>
        <v>48544.136635589341</v>
      </c>
      <c r="AB36" s="121">
        <f t="shared" ca="1" si="30"/>
        <v>122939.34012908583</v>
      </c>
      <c r="AC36" s="121">
        <f t="shared" ca="1" si="31"/>
        <v>639415.81475367525</v>
      </c>
      <c r="AD36" s="121" cm="1">
        <f t="array" aca="1" ref="AD36" ca="1">IF(half_cycle=1,(($W36-$W35)*fic13_)/((1+dr)^D36),(($M36-$M35)*fic_13)/((1+dr)^D36))</f>
        <v>13606704.00442127</v>
      </c>
      <c r="AE36" s="121">
        <f t="shared" ca="1" si="32"/>
        <v>41054.837091011483</v>
      </c>
      <c r="AF36" s="121">
        <f t="shared" ca="1" si="37"/>
        <v>54.00709509785068</v>
      </c>
      <c r="AG36" s="121">
        <f ca="1">IF(half_cycle=1, ((W36-W35)*le13_)/(IF(discount=1,(1+dr)^D36,1)), ((M36-M35)*le13_)/(IF(discount=1,(1+dr)^D36,1)))</f>
        <v>1941.4850756836468</v>
      </c>
      <c r="AH36" s="121">
        <f t="shared" ca="1" si="38"/>
        <v>1995.4921707814974</v>
      </c>
    </row>
    <row r="37" spans="4:34" x14ac:dyDescent="0.75">
      <c r="D37" s="67">
        <f t="shared" si="39"/>
        <v>5</v>
      </c>
      <c r="E37" s="67">
        <f t="shared" si="33"/>
        <v>14</v>
      </c>
      <c r="F37" s="54"/>
      <c r="G37" s="65">
        <f ca="1">$G36*'Transition Matrices'!$N$9</f>
        <v>51443.106125805629</v>
      </c>
      <c r="H37" s="65">
        <f ca="1">$G36*'Transition Matrices'!O$9</f>
        <v>2960.5240680595425</v>
      </c>
      <c r="I37" s="65">
        <f ca="1">$G36*'Transition Matrices'!P$9</f>
        <v>321.09184645006229</v>
      </c>
      <c r="J37" s="65">
        <f ca="1">$G36*'Transition Matrices'!Q$9</f>
        <v>1230.9740978556194</v>
      </c>
      <c r="K37" s="65">
        <f ca="1">($H36*'Transition Matrices'!$S$10)+('Markov Model'!$I36*'Transition Matrices'!$S$11)+('Markov Model'!$J36*'Transition Matrices'!$S$12)</f>
        <v>4903.4256500011397</v>
      </c>
      <c r="L37" s="65">
        <f ca="1">('Markov Model'!$H36*'Transition Matrices'!$R$10)+('Markov Model'!$I36*'Transition Matrices'!$R$11)+('Markov Model'!$J36*'Transition Matrices'!$R$12)</f>
        <v>8.7334053240397918</v>
      </c>
      <c r="M37" s="65">
        <f ca="1">($G36*'Transition Matrices'!$R$9)+('Markov Model'!$H36*'Transition Matrices'!$R$10)+('Markov Model'!$I36*'Transition Matrices'!$R$11)+('Markov Model'!$J36*'Transition Matrices'!$R$12)+$M36</f>
        <v>293.22806729543322</v>
      </c>
      <c r="N37" s="62"/>
      <c r="O37" s="64" t="b">
        <f t="shared" ca="1" si="23"/>
        <v>1</v>
      </c>
      <c r="P37" s="62"/>
      <c r="Q37" s="65">
        <f t="shared" ca="1" si="34"/>
        <v>49350.841558426422</v>
      </c>
      <c r="R37" s="65">
        <f t="shared" ca="1" si="35"/>
        <v>2840.1153277061467</v>
      </c>
      <c r="S37" s="65">
        <f t="shared" ca="1" si="24"/>
        <v>308.03258265757466</v>
      </c>
      <c r="T37" s="65">
        <f t="shared" ca="1" si="25"/>
        <v>1180.9086239317398</v>
      </c>
      <c r="U37" s="65">
        <f t="shared" ca="1" si="26"/>
        <v>4703.9963285836811</v>
      </c>
      <c r="V37" s="65">
        <f t="shared" ca="1" si="27"/>
        <v>8.3782052615209537</v>
      </c>
      <c r="W37" s="65">
        <f t="shared" ca="1" si="28"/>
        <v>316.74260916129424</v>
      </c>
      <c r="X37" s="62"/>
      <c r="Y37" s="64" t="b">
        <f t="shared" ca="1" si="29"/>
        <v>1</v>
      </c>
      <c r="Z37" s="63"/>
      <c r="AA37" s="122">
        <f t="shared" ca="1" si="36"/>
        <v>38406.581425515251</v>
      </c>
      <c r="AB37" s="122">
        <f t="shared" ca="1" si="30"/>
        <v>97265.707133932767</v>
      </c>
      <c r="AC37" s="122">
        <f t="shared" ca="1" si="31"/>
        <v>505885.51483466016</v>
      </c>
      <c r="AD37" s="122">
        <f ca="1">IF(half_cycle=1,(($W37-$W36)*fic14_)/((1+dr)^D37),(($M37-$M36)*fic14_)/((1+dr)^D37))</f>
        <v>10597757.656419737</v>
      </c>
      <c r="AE37" s="122">
        <f t="shared" ca="1" si="32"/>
        <v>32481.28513405691</v>
      </c>
      <c r="AF37" s="122">
        <f t="shared" ca="1" si="37"/>
        <v>42.728700914014411</v>
      </c>
      <c r="AG37" s="122">
        <f ca="1">IF(half_cycle=1, ((W37-W36)*le14_)/(IF(discount=1,(1+dr)^D37,1)), ((M37-M36)*le14_)/(IF(discount=1,(1+dr)^D37,1)))</f>
        <v>1512.1507985302976</v>
      </c>
      <c r="AH37" s="122">
        <f t="shared" ca="1" si="38"/>
        <v>1554.8794994443119</v>
      </c>
    </row>
    <row r="38" spans="4:34" x14ac:dyDescent="0.75">
      <c r="D38" s="66">
        <f t="shared" si="39"/>
        <v>6</v>
      </c>
      <c r="E38" s="66">
        <f t="shared" si="33"/>
        <v>15</v>
      </c>
      <c r="F38" s="54"/>
      <c r="G38" s="64">
        <f ca="1">$G37*'Transition Matrices'!$N$9</f>
        <v>47258.576991047215</v>
      </c>
      <c r="H38" s="64">
        <f ca="1">$G37*'Transition Matrices'!O$9</f>
        <v>2719.7065873527504</v>
      </c>
      <c r="I38" s="64">
        <f ca="1">$G37*'Transition Matrices'!P$9</f>
        <v>294.97331886508704</v>
      </c>
      <c r="J38" s="64">
        <f ca="1">$G37*'Transition Matrices'!Q$9</f>
        <v>1130.84315000786</v>
      </c>
      <c r="K38" s="64">
        <f ca="1">($H37*'Transition Matrices'!$S$10)+('Markov Model'!$I37*'Transition Matrices'!$S$11)+('Markov Model'!$J37*'Transition Matrices'!$S$12)</f>
        <v>4504.5670071662225</v>
      </c>
      <c r="L38" s="64">
        <f ca="1">('Markov Model'!$H37*'Transition Matrices'!$R$10)+('Markov Model'!$I37*'Transition Matrices'!$R$11)+('Markov Model'!$J37*'Transition Matrices'!$R$12)</f>
        <v>8.0230051990021156</v>
      </c>
      <c r="M38" s="64">
        <f ca="1">($G37*'Transition Matrices'!$R$9)+('Markov Model'!$H37*'Transition Matrices'!$R$10)+('Markov Model'!$I37*'Transition Matrices'!$R$11)+('Markov Model'!$J37*'Transition Matrices'!$R$12)+$M37</f>
        <v>340.25715102715532</v>
      </c>
      <c r="N38" s="62"/>
      <c r="O38" s="64" t="b">
        <f t="shared" ca="1" si="23"/>
        <v>1</v>
      </c>
      <c r="P38" s="62"/>
      <c r="Q38" s="64">
        <f t="shared" ca="1" si="34"/>
        <v>45336.503197499005</v>
      </c>
      <c r="R38" s="64">
        <f t="shared" ca="1" si="35"/>
        <v>2609.0922377357174</v>
      </c>
      <c r="S38" s="64">
        <f t="shared" ca="1" si="24"/>
        <v>282.97633287683078</v>
      </c>
      <c r="T38" s="64">
        <f t="shared" ca="1" si="25"/>
        <v>1084.8501446819616</v>
      </c>
      <c r="U38" s="64">
        <f t="shared" ca="1" si="26"/>
        <v>4321.3598361717104</v>
      </c>
      <c r="V38" s="64">
        <f t="shared" ca="1" si="27"/>
        <v>7.6966981237504761</v>
      </c>
      <c r="W38" s="64">
        <f t="shared" ca="1" si="28"/>
        <v>361.85895291795418</v>
      </c>
      <c r="X38" s="62"/>
      <c r="Y38" s="64" t="b">
        <f t="shared" ca="1" si="29"/>
        <v>1</v>
      </c>
      <c r="Z38" s="63"/>
      <c r="AA38" s="121">
        <f t="shared" ca="1" si="36"/>
        <v>30386.069235667739</v>
      </c>
      <c r="AB38" s="121">
        <f t="shared" ca="1" si="30"/>
        <v>76953.542896280123</v>
      </c>
      <c r="AC38" s="121">
        <f t="shared" ca="1" si="31"/>
        <v>400240.57618612121</v>
      </c>
      <c r="AD38" s="121">
        <f ca="1">IF(half_cycle=1,(($W38-$W37)*fic15_)/((1+dr)^D38),(($M38-$M37)*fic15_)/((1+dr)^D38))</f>
        <v>8297647.7060698438</v>
      </c>
      <c r="AE38" s="121">
        <f t="shared" ca="1" si="32"/>
        <v>25698.162718830892</v>
      </c>
      <c r="AF38" s="121">
        <f t="shared" ca="1" si="37"/>
        <v>33.80559310756108</v>
      </c>
      <c r="AG38" s="121">
        <f ca="1">IF(half_cycle=1, ((W38-W37)*le15_)/(IF(discount=1,(1+dr)^D38,1)), ((M38-M37)*le15_)/(IF(discount=1,(1+dr)^D38,1)))</f>
        <v>1183.9574947305866</v>
      </c>
      <c r="AH38" s="121">
        <f t="shared" ca="1" si="38"/>
        <v>1217.7630878381476</v>
      </c>
    </row>
    <row r="39" spans="4:34" x14ac:dyDescent="0.75">
      <c r="D39" s="67">
        <f>D38+1</f>
        <v>7</v>
      </c>
      <c r="E39" s="67">
        <f t="shared" si="33"/>
        <v>16</v>
      </c>
      <c r="F39" s="54"/>
      <c r="G39" s="65">
        <f ca="1">$G38*'Transition Matrices'!$N$9</f>
        <v>43414.429403950795</v>
      </c>
      <c r="H39" s="65">
        <f ca="1">$G38*'Transition Matrices'!O$9</f>
        <v>2498.4778881186849</v>
      </c>
      <c r="I39" s="65">
        <f ca="1">$G38*'Transition Matrices'!P$9</f>
        <v>270.97934688857453</v>
      </c>
      <c r="J39" s="65">
        <f ca="1">$G38*'Transition Matrices'!Q$9</f>
        <v>1038.8571393560633</v>
      </c>
      <c r="K39" s="65">
        <f ca="1">($H38*'Transition Matrices'!$S$10)+('Markov Model'!$I38*'Transition Matrices'!$S$11)+('Markov Model'!$J38*'Transition Matrices'!$S$12)</f>
        <v>4138.1526651771983</v>
      </c>
      <c r="L39" s="65">
        <f ca="1">('Markov Model'!$H38*'Transition Matrices'!$R$10)+('Markov Model'!$I38*'Transition Matrices'!$R$11)+('Markov Model'!$J38*'Transition Matrices'!$R$12)</f>
        <v>7.3703910484988366</v>
      </c>
      <c r="M39" s="65">
        <f ca="1">($G38*'Transition Matrices'!$R$9)+('Markov Model'!$H38*'Transition Matrices'!$R$10)+('Markov Model'!$I38*'Transition Matrices'!$R$11)+('Markov Model'!$J38*'Transition Matrices'!$R$12)+$M38</f>
        <v>383.46075480875311</v>
      </c>
      <c r="N39" s="62"/>
      <c r="O39" s="64" t="b">
        <f t="shared" ca="1" si="23"/>
        <v>1</v>
      </c>
      <c r="P39" s="62"/>
      <c r="Q39" s="65">
        <f t="shared" ca="1" si="34"/>
        <v>41648.702580754427</v>
      </c>
      <c r="R39" s="65">
        <f t="shared" ca="1" si="35"/>
        <v>2396.8612255301696</v>
      </c>
      <c r="S39" s="65">
        <f t="shared" ca="1" si="24"/>
        <v>259.95822999489388</v>
      </c>
      <c r="T39" s="65">
        <f t="shared" ca="1" si="25"/>
        <v>996.60533640450546</v>
      </c>
      <c r="U39" s="65">
        <f t="shared" ca="1" si="26"/>
        <v>3969.8480885720764</v>
      </c>
      <c r="V39" s="65">
        <f t="shared" ca="1" si="27"/>
        <v>7.070626722433631</v>
      </c>
      <c r="W39" s="65">
        <f t="shared" ca="1" si="28"/>
        <v>403.30540445539577</v>
      </c>
      <c r="X39" s="62"/>
      <c r="Y39" s="64" t="b">
        <f t="shared" ca="1" si="29"/>
        <v>1</v>
      </c>
      <c r="Z39" s="63"/>
      <c r="AA39" s="122">
        <f t="shared" ca="1" si="36"/>
        <v>24040.494345622606</v>
      </c>
      <c r="AB39" s="122">
        <f t="shared" ca="1" si="30"/>
        <v>60883.20271126357</v>
      </c>
      <c r="AC39" s="122">
        <f t="shared" ca="1" si="31"/>
        <v>316657.65104611538</v>
      </c>
      <c r="AD39" s="122">
        <f ca="1">IF(half_cycle=1,(($W39-$W38)*fic16_)/((1+dr)^D39),(($M39-$M38)*fic16_)/((1+dr)^D39))</f>
        <v>6459420.1089325761</v>
      </c>
      <c r="AE39" s="122">
        <f t="shared" ca="1" si="32"/>
        <v>20331.571377115219</v>
      </c>
      <c r="AF39" s="122">
        <f t="shared" ca="1" si="37"/>
        <v>26.745913189678859</v>
      </c>
      <c r="AG39" s="122">
        <f ca="1">IF(half_cycle=1, ((W39-W38)*le16_)/(IF(discount=1,(1+dr)^D39,1)), ((M39-M38)*le16_)/(IF(discount=1,(1+dr)^D39,1)))</f>
        <v>921.66829931690233</v>
      </c>
      <c r="AH39" s="122">
        <f t="shared" ca="1" si="38"/>
        <v>948.41421250658118</v>
      </c>
    </row>
    <row r="40" spans="4:34" x14ac:dyDescent="0.75">
      <c r="D40" s="66">
        <f t="shared" si="39"/>
        <v>8</v>
      </c>
      <c r="E40" s="66">
        <f t="shared" si="33"/>
        <v>17</v>
      </c>
      <c r="F40" s="54"/>
      <c r="G40" s="64">
        <f ca="1">$G39*'Transition Matrices'!$N$9</f>
        <v>39882.975757558066</v>
      </c>
      <c r="H40" s="64">
        <f ca="1">$G39*'Transition Matrices'!O$9</f>
        <v>2295.2445629416547</v>
      </c>
      <c r="I40" s="64">
        <f ca="1">$G39*'Transition Matrices'!P$9</f>
        <v>248.93711310121321</v>
      </c>
      <c r="J40" s="64">
        <f ca="1">$G39*'Transition Matrices'!Q$9</f>
        <v>954.35353345294766</v>
      </c>
      <c r="K40" s="64">
        <f ca="1">($H39*'Transition Matrices'!$S$10)+('Markov Model'!$I39*'Transition Matrices'!$S$11)+('Markov Model'!$J39*'Transition Matrices'!$S$12)</f>
        <v>3801.5435119669546</v>
      </c>
      <c r="L40" s="64">
        <f ca="1">('Markov Model'!$H39*'Transition Matrices'!$R$10)+('Markov Model'!$I39*'Transition Matrices'!$R$11)+('Markov Model'!$J39*'Transition Matrices'!$R$12)</f>
        <v>6.7708623963684254</v>
      </c>
      <c r="M40" s="64">
        <f ca="1">($G39*'Transition Matrices'!$R$9)+('Markov Model'!$H39*'Transition Matrices'!$R$10)+('Markov Model'!$I39*'Transition Matrices'!$R$11)+('Markov Model'!$J39*'Transition Matrices'!$R$12)+$M39</f>
        <v>423.15005410203844</v>
      </c>
      <c r="N40" s="62"/>
      <c r="O40" s="64" t="b">
        <f t="shared" ca="1" si="23"/>
        <v>1</v>
      </c>
      <c r="P40" s="62"/>
      <c r="Q40" s="64">
        <f t="shared" ca="1" si="34"/>
        <v>38260.87819573679</v>
      </c>
      <c r="R40" s="64">
        <f t="shared" ca="1" si="35"/>
        <v>2201.89368982819</v>
      </c>
      <c r="S40" s="64">
        <f t="shared" ca="1" si="24"/>
        <v>238.81248532361354</v>
      </c>
      <c r="T40" s="64">
        <f t="shared" ca="1" si="25"/>
        <v>915.5386127925658</v>
      </c>
      <c r="U40" s="64">
        <f t="shared" ca="1" si="26"/>
        <v>3646.9293101730846</v>
      </c>
      <c r="V40" s="64">
        <f t="shared" ca="1" si="27"/>
        <v>6.495481756484871</v>
      </c>
      <c r="W40" s="64">
        <f t="shared" ca="1" si="28"/>
        <v>441.38048328515833</v>
      </c>
      <c r="X40" s="62"/>
      <c r="Y40" s="64" t="b">
        <f t="shared" ca="1" si="29"/>
        <v>1</v>
      </c>
      <c r="Z40" s="63"/>
      <c r="AA40" s="121">
        <f t="shared" ca="1" si="36"/>
        <v>19020.076729882174</v>
      </c>
      <c r="AB40" s="121">
        <f t="shared" ca="1" si="30"/>
        <v>48168.859195695266</v>
      </c>
      <c r="AC40" s="121">
        <f t="shared" ca="1" si="31"/>
        <v>250529.49134126425</v>
      </c>
      <c r="AD40" s="121">
        <f ca="1">IF(half_cycle=1,(($W40-$W39)*fic17_)/((1+dr)^D40),(($M40-$M39)*fic17_)/((1+dr)^D40))</f>
        <v>5027086.8527905894</v>
      </c>
      <c r="AE40" s="121">
        <f t="shared" ca="1" si="32"/>
        <v>16085.694498300578</v>
      </c>
      <c r="AF40" s="121">
        <f t="shared" ca="1" si="37"/>
        <v>21.160518322331733</v>
      </c>
      <c r="AG40" s="121">
        <f ca="1">IF(half_cycle=1, ((W40-W39)*le17_)/(IF(discount=1,(1+dr)^D40,1)), ((M40-M39)*le17_)/(IF(discount=1,(1+dr)^D40,1)))</f>
        <v>717.29451127084496</v>
      </c>
      <c r="AH40" s="121">
        <f t="shared" ca="1" si="38"/>
        <v>738.45502959317673</v>
      </c>
    </row>
    <row r="41" spans="4:34" x14ac:dyDescent="0.75">
      <c r="D41" s="67">
        <f t="shared" si="39"/>
        <v>9</v>
      </c>
      <c r="E41" s="67">
        <f t="shared" si="33"/>
        <v>18</v>
      </c>
      <c r="F41" s="54"/>
      <c r="G41" s="65">
        <f ca="1">$G40*'Transition Matrices'!$N$9</f>
        <v>36638.780633915507</v>
      </c>
      <c r="H41" s="65">
        <f ca="1">$G40*'Transition Matrices'!O$9</f>
        <v>2108.5428167147247</v>
      </c>
      <c r="I41" s="65">
        <f ca="1">$G40*'Transition Matrices'!P$9</f>
        <v>228.6878575460139</v>
      </c>
      <c r="J41" s="65">
        <f ca="1">$G40*'Transition Matrices'!Q$9</f>
        <v>876.72369213218406</v>
      </c>
      <c r="K41" s="65">
        <f ca="1">($H40*'Transition Matrices'!$S$10)+('Markov Model'!$I40*'Transition Matrices'!$S$11)+('Markov Model'!$J40*'Transition Matrices'!$S$12)</f>
        <v>3492.3151083792145</v>
      </c>
      <c r="L41" s="65">
        <f ca="1">('Markov Model'!$H40*'Transition Matrices'!$R$10)+('Markov Model'!$I40*'Transition Matrices'!$R$11)+('Markov Model'!$J40*'Transition Matrices'!$R$12)</f>
        <v>6.2201011166013167</v>
      </c>
      <c r="M41" s="65">
        <f ca="1">($G40*'Transition Matrices'!$R$9)+('Markov Model'!$H40*'Transition Matrices'!$R$10)+('Markov Model'!$I40*'Transition Matrices'!$R$11)+('Markov Model'!$J40*'Transition Matrices'!$R$12)+$M40</f>
        <v>459.61091246827823</v>
      </c>
      <c r="N41" s="62"/>
      <c r="O41" s="64" t="b">
        <f t="shared" ca="1" si="23"/>
        <v>1</v>
      </c>
      <c r="P41" s="62"/>
      <c r="Q41" s="65">
        <f t="shared" ca="1" si="34"/>
        <v>35148.629119252852</v>
      </c>
      <c r="R41" s="65">
        <f t="shared" ca="1" si="35"/>
        <v>2022.785370159585</v>
      </c>
      <c r="S41" s="65">
        <f t="shared" ca="1" si="24"/>
        <v>219.3867959001004</v>
      </c>
      <c r="T41" s="65">
        <f t="shared" ca="1" si="25"/>
        <v>841.0660879442853</v>
      </c>
      <c r="U41" s="65">
        <f t="shared" ca="1" si="26"/>
        <v>3350.2776672201253</v>
      </c>
      <c r="V41" s="65">
        <f t="shared" ca="1" si="27"/>
        <v>5.96712072424409</v>
      </c>
      <c r="W41" s="65">
        <f t="shared" ca="1" si="28"/>
        <v>476.35842648936733</v>
      </c>
      <c r="X41" s="62"/>
      <c r="Y41" s="64" t="b">
        <f t="shared" ref="Y41:Y47" ca="1" si="40">IF(ROUND(SUM($P17:$U17,$W17,$P41:$T41,$W41,$U41),5)=ROUND(pop,5),TRUE,FALSE)</f>
        <v>1</v>
      </c>
      <c r="Z41" s="63"/>
      <c r="AA41" s="122">
        <f t="shared" ca="1" si="36"/>
        <v>15048.081524849205</v>
      </c>
      <c r="AB41" s="122">
        <f t="shared" ca="1" si="30"/>
        <v>38109.673816247276</v>
      </c>
      <c r="AC41" s="122">
        <f t="shared" ca="1" si="31"/>
        <v>198210.98850560217</v>
      </c>
      <c r="AD41" s="122">
        <f ca="1">IF(half_cycle=1,(($W41-$W40)*fic18_)/((1+dr)^D41),(($M41-$M40)*fic18_)/((1+dr)^D41))</f>
        <v>3912512.1110013025</v>
      </c>
      <c r="AE41" s="122">
        <f t="shared" ca="1" si="32"/>
        <v>12726.491361307186</v>
      </c>
      <c r="AF41" s="122">
        <f t="shared" ca="1" si="37"/>
        <v>16.74153103295529</v>
      </c>
      <c r="AG41" s="122">
        <f ca="1">IF(half_cycle=1, ((W41-W40)*le18_)/(IF(discount=1,(1+dr)^D41,1)), ((M41-M40)*le18_)/(IF(discount=1,(1+dr)^D41,1)))</f>
        <v>558.26038910468912</v>
      </c>
      <c r="AH41" s="122">
        <f t="shared" ca="1" si="38"/>
        <v>575.00192013764445</v>
      </c>
    </row>
    <row r="42" spans="4:34" x14ac:dyDescent="0.75">
      <c r="D42" s="66">
        <f>D41+1</f>
        <v>10</v>
      </c>
      <c r="E42" s="66">
        <f t="shared" si="33"/>
        <v>19</v>
      </c>
      <c r="F42" s="54"/>
      <c r="G42" s="64">
        <f ca="1">$G41*'Transition Matrices'!$N$9</f>
        <v>33658.477604590196</v>
      </c>
      <c r="H42" s="64">
        <f ca="1">$G41*'Transition Matrices'!O$9</f>
        <v>1937.027923604445</v>
      </c>
      <c r="I42" s="64">
        <f ca="1">$G41*'Transition Matrices'!P$9</f>
        <v>210.08573425418689</v>
      </c>
      <c r="J42" s="64">
        <f ca="1">$G41*'Transition Matrices'!Q$9</f>
        <v>805.40848375638654</v>
      </c>
      <c r="K42" s="64">
        <f ca="1">($H41*'Transition Matrices'!$S$10)+('Markov Model'!$I41*'Transition Matrices'!$S$11)+('Markov Model'!$J41*'Transition Matrices'!$S$12)</f>
        <v>3208.2402260610361</v>
      </c>
      <c r="L42" s="64">
        <f ca="1">('Markov Model'!$H41*'Transition Matrices'!$R$10)+('Markov Model'!$I41*'Transition Matrices'!$R$11)+('Markov Model'!$J41*'Transition Matrices'!$R$12)</f>
        <v>5.7141403318868633</v>
      </c>
      <c r="M42" s="64">
        <f ca="1">($G41*'Transition Matrices'!$R$9)+('Markov Model'!$H41*'Transition Matrices'!$R$10)+('Markov Model'!$I41*'Transition Matrices'!$R$11)+('Markov Model'!$J41*'Transition Matrices'!$R$12)+$M41</f>
        <v>493.10594051045643</v>
      </c>
      <c r="N42" s="62"/>
      <c r="O42" s="64" t="b">
        <f t="shared" ca="1" si="23"/>
        <v>1</v>
      </c>
      <c r="P42" s="62"/>
      <c r="Q42" s="64">
        <f t="shared" ca="1" si="34"/>
        <v>32289.539268872471</v>
      </c>
      <c r="R42" s="64">
        <f t="shared" ca="1" si="35"/>
        <v>1858.2462326103102</v>
      </c>
      <c r="S42" s="64">
        <f t="shared" ca="1" si="24"/>
        <v>201.5412475193281</v>
      </c>
      <c r="T42" s="64">
        <f t="shared" ca="1" si="25"/>
        <v>772.65137090419853</v>
      </c>
      <c r="U42" s="64">
        <f t="shared" ca="1" si="26"/>
        <v>3077.7565159170067</v>
      </c>
      <c r="V42" s="64">
        <f t="shared" ca="1" si="27"/>
        <v>5.4817380869640582</v>
      </c>
      <c r="W42" s="64">
        <f t="shared" ca="1" si="28"/>
        <v>508.4911639228751</v>
      </c>
      <c r="X42" s="62"/>
      <c r="Y42" s="64" t="b">
        <f t="shared" ca="1" si="40"/>
        <v>1</v>
      </c>
      <c r="Z42" s="63"/>
      <c r="AA42" s="121">
        <f t="shared" ca="1" si="36"/>
        <v>11905.56488254034</v>
      </c>
      <c r="AB42" s="121">
        <f t="shared" ca="1" si="30"/>
        <v>30151.165351048123</v>
      </c>
      <c r="AC42" s="121">
        <f t="shared" ca="1" si="31"/>
        <v>156818.24823909253</v>
      </c>
      <c r="AD42" s="121">
        <f ca="1">IF(half_cycle=1,(($W42-$W41)*fic19_)/((1+dr)^D42),(($M42-$M41)*fic19_)/((1+dr)^D42))</f>
        <v>3044219.7764419713</v>
      </c>
      <c r="AE42" s="121">
        <f t="shared" ca="1" si="32"/>
        <v>10068.796369751872</v>
      </c>
      <c r="AF42" s="121">
        <f t="shared" ca="1" si="37"/>
        <v>13.245368428977141</v>
      </c>
      <c r="AG42" s="121">
        <f ca="1">IF(half_cycle=1, ((W42-W41)*le19_)/(IF(discount=1,(1+dr)^D42,1)), ((M42-M41)*le19_)/(IF(discount=1,(1+dr)^D42,1)))</f>
        <v>434.36729873323031</v>
      </c>
      <c r="AH42" s="121">
        <f t="shared" ca="1" si="38"/>
        <v>447.61266716220746</v>
      </c>
    </row>
    <row r="43" spans="4:34" x14ac:dyDescent="0.75">
      <c r="D43" s="67">
        <v>11</v>
      </c>
      <c r="E43" s="67">
        <f t="shared" si="33"/>
        <v>20</v>
      </c>
      <c r="F43" s="54"/>
      <c r="G43" s="65">
        <f ca="1">$G42*'Transition Matrices'!$N$9</f>
        <v>30920.600933154747</v>
      </c>
      <c r="H43" s="65">
        <f ca="1">$G42*'Transition Matrices'!O$9</f>
        <v>1779.4645416161754</v>
      </c>
      <c r="I43" s="65">
        <f ca="1">$G42*'Transition Matrices'!P$9</f>
        <v>192.9967607844693</v>
      </c>
      <c r="J43" s="65">
        <f ca="1">$G42*'Transition Matrices'!Q$9</f>
        <v>739.89425805201051</v>
      </c>
      <c r="K43" s="65">
        <f ca="1">($H42*'Transition Matrices'!$S$10)+('Markov Model'!$I42*'Transition Matrices'!$S$11)+('Markov Model'!$J42*'Transition Matrices'!$S$12)</f>
        <v>2947.2728057729773</v>
      </c>
      <c r="L43" s="65">
        <f ca="1">('Markov Model'!$H42*'Transition Matrices'!$R$10)+('Markov Model'!$I42*'Transition Matrices'!$R$11)+('Markov Model'!$J42*'Transition Matrices'!$R$12)</f>
        <v>5.249335842041253</v>
      </c>
      <c r="M43" s="65">
        <f ca="1">($G42*'Transition Matrices'!$R$9)+('Markov Model'!$H42*'Transition Matrices'!$R$10)+('Markov Model'!$I42*'Transition Matrices'!$R$11)+('Markov Model'!$J42*'Transition Matrices'!$R$12)+$M42</f>
        <v>523.87638733529377</v>
      </c>
      <c r="N43" s="62"/>
      <c r="O43" s="64" t="b">
        <f t="shared" ca="1" si="23"/>
        <v>1</v>
      </c>
      <c r="P43" s="62"/>
      <c r="Q43" s="65">
        <f t="shared" ca="1" si="34"/>
        <v>29663.015950313686</v>
      </c>
      <c r="R43" s="65">
        <f t="shared" ca="1" si="35"/>
        <v>1707.0911783082479</v>
      </c>
      <c r="S43" s="65">
        <f t="shared" ca="1" si="24"/>
        <v>185.14730699719604</v>
      </c>
      <c r="T43" s="65">
        <f t="shared" ca="1" si="25"/>
        <v>709.8017022886836</v>
      </c>
      <c r="U43" s="65">
        <f t="shared" ca="1" si="26"/>
        <v>2827.4030131745521</v>
      </c>
      <c r="V43" s="65">
        <f t="shared" ca="1" si="27"/>
        <v>5.0358378592849755</v>
      </c>
      <c r="W43" s="65">
        <f t="shared" ca="1" si="28"/>
        <v>538.01013274681975</v>
      </c>
      <c r="X43" s="62"/>
      <c r="Y43" s="64" t="b">
        <f t="shared" ca="1" si="40"/>
        <v>1</v>
      </c>
      <c r="Z43" s="63"/>
      <c r="AA43" s="122">
        <f t="shared" ca="1" si="36"/>
        <v>9419.3053737990158</v>
      </c>
      <c r="AB43" s="122">
        <f t="shared" ca="1" si="30"/>
        <v>23854.645841620182</v>
      </c>
      <c r="AC43" s="122">
        <f t="shared" ca="1" si="31"/>
        <v>124069.62482850738</v>
      </c>
      <c r="AD43" s="122">
        <f ca="1">IF(half_cycle=1,(($W43-$W42)*fic20_)/((1+dr)^D43),(($M43-$M42)*fic20_)/((1+dr)^D43))</f>
        <v>2379088.1476894948</v>
      </c>
      <c r="AE43" s="122">
        <f t="shared" ca="1" si="32"/>
        <v>7966.112375934169</v>
      </c>
      <c r="AF43" s="122">
        <f t="shared" ca="1" si="37"/>
        <v>10.479315450540067</v>
      </c>
      <c r="AG43" s="122">
        <f ca="1">IF(half_cycle=1, ((W43-W42)*le20_)/(IF(discount=1,(1+dr)^D43,1)), ((M43-M42)*le20_)/(IF(discount=1,(1+dr)^D43,1)))</f>
        <v>339.46238052758042</v>
      </c>
      <c r="AH43" s="122">
        <f t="shared" ca="1" si="38"/>
        <v>349.94169597812049</v>
      </c>
    </row>
    <row r="44" spans="4:34" x14ac:dyDescent="0.75">
      <c r="D44" s="66">
        <v>12</v>
      </c>
      <c r="E44" s="66">
        <f t="shared" si="33"/>
        <v>21</v>
      </c>
      <c r="F44" s="54"/>
      <c r="G44" s="64">
        <f ca="1">$G43*'Transition Matrices'!$N$9</f>
        <v>28405.430967472625</v>
      </c>
      <c r="H44" s="64">
        <f ca="1">$G43*'Transition Matrices'!O$9</f>
        <v>1634.7178150003201</v>
      </c>
      <c r="I44" s="64">
        <f ca="1">$G43*'Transition Matrices'!P$9</f>
        <v>177.29785320992275</v>
      </c>
      <c r="J44" s="64">
        <f ca="1">$G43*'Transition Matrices'!Q$9</f>
        <v>679.70914652535669</v>
      </c>
      <c r="K44" s="64">
        <f ca="1">($H43*'Transition Matrices'!$S$10)+('Markov Model'!$I43*'Transition Matrices'!$S$11)+('Markov Model'!$J43*'Transition Matrices'!$S$12)</f>
        <v>2707.5332205761265</v>
      </c>
      <c r="L44" s="64">
        <f ca="1">('Markov Model'!$H43*'Transition Matrices'!$R$10)+('Markov Model'!$I43*'Transition Matrices'!$R$11)+('Markov Model'!$J43*'Transition Matrices'!$R$12)</f>
        <v>4.822339876528698</v>
      </c>
      <c r="M44" s="64">
        <f ca="1">($G43*'Transition Matrices'!$R$9)+('Markov Model'!$H43*'Transition Matrices'!$R$10)+('Markov Model'!$I43*'Transition Matrices'!$R$11)+('Markov Model'!$J43*'Transition Matrices'!$R$12)+$M43</f>
        <v>552.14387815834573</v>
      </c>
      <c r="N44" s="62"/>
      <c r="O44" s="64" t="b">
        <f t="shared" ca="1" si="23"/>
        <v>1</v>
      </c>
      <c r="P44" s="62"/>
      <c r="Q44" s="64">
        <f t="shared" ca="1" si="34"/>
        <v>27250.141537844538</v>
      </c>
      <c r="R44" s="64">
        <f t="shared" ca="1" si="35"/>
        <v>1568.2315077072813</v>
      </c>
      <c r="S44" s="64">
        <f t="shared" ca="1" si="24"/>
        <v>170.08689640579155</v>
      </c>
      <c r="T44" s="64">
        <f t="shared" ca="1" si="25"/>
        <v>652.06440516932935</v>
      </c>
      <c r="U44" s="64">
        <f t="shared" ca="1" si="26"/>
        <v>2597.4139791648495</v>
      </c>
      <c r="V44" s="64">
        <f t="shared" ca="1" si="27"/>
        <v>4.6262084292780905</v>
      </c>
      <c r="W44" s="64">
        <f t="shared" ca="1" si="28"/>
        <v>565.12794436284344</v>
      </c>
      <c r="X44" s="62"/>
      <c r="Y44" s="64" t="b">
        <f t="shared" ca="1" si="40"/>
        <v>1</v>
      </c>
      <c r="Z44" s="63"/>
      <c r="AA44" s="121">
        <f t="shared" ca="1" si="36"/>
        <v>7452.2556972490156</v>
      </c>
      <c r="AB44" s="121">
        <f t="shared" ca="1" si="30"/>
        <v>18873.039287330434</v>
      </c>
      <c r="AC44" s="121">
        <f t="shared" ca="1" si="31"/>
        <v>98159.952543388063</v>
      </c>
      <c r="AD44" s="121">
        <f ca="1">IF(half_cycle=1,(($W44-$W43)*fic21_)/((1+dr)^D44),(($M44-$M43)*fic21_)/((1+dr)^D44))</f>
        <v>1849956.4369189295</v>
      </c>
      <c r="AE44" s="121">
        <f t="shared" ca="1" si="32"/>
        <v>6302.5354824586029</v>
      </c>
      <c r="AF44" s="121">
        <f t="shared" ca="1" si="37"/>
        <v>8.2909020538591562</v>
      </c>
      <c r="AG44" s="121">
        <f ca="1">IF(half_cycle=1, ((W44-W43)*le21_)/(IF(discount=1,(1+dr)^D44,1)), ((M44-M43)*le21_)/(IF(discount=1,(1+dr)^D44,1)))</f>
        <v>263.96273570557184</v>
      </c>
      <c r="AH44" s="121">
        <f t="shared" ca="1" si="38"/>
        <v>272.253637759431</v>
      </c>
    </row>
    <row r="45" spans="4:34" x14ac:dyDescent="0.75">
      <c r="D45" s="67">
        <v>13</v>
      </c>
      <c r="E45" s="67">
        <f t="shared" si="33"/>
        <v>22</v>
      </c>
      <c r="F45" s="54"/>
      <c r="G45" s="65">
        <f ca="1">$G44*'Transition Matrices'!$N$9</f>
        <v>26094.852108216452</v>
      </c>
      <c r="H45" s="65">
        <f ca="1">$G44*'Transition Matrices'!O$9</f>
        <v>1501.7452004142422</v>
      </c>
      <c r="I45" s="65">
        <f ca="1">$G44*'Transition Matrices'!P$9</f>
        <v>162.87593960166035</v>
      </c>
      <c r="J45" s="65">
        <f ca="1">$G44*'Transition Matrices'!Q$9</f>
        <v>624.4196638133019</v>
      </c>
      <c r="K45" s="65">
        <f ca="1">($H44*'Transition Matrices'!$S$10)+('Markov Model'!$I44*'Transition Matrices'!$S$11)+('Markov Model'!$J44*'Transition Matrices'!$S$12)</f>
        <v>2487.294737753572</v>
      </c>
      <c r="L45" s="65">
        <f ca="1">('Markov Model'!$H44*'Transition Matrices'!$R$10)+('Markov Model'!$I44*'Transition Matrices'!$R$11)+('Markov Model'!$J44*'Transition Matrices'!$R$12)</f>
        <v>4.4300769820274839</v>
      </c>
      <c r="M45" s="65">
        <f ca="1">($G44*'Transition Matrices'!$R$9)+('Markov Model'!$H44*'Transition Matrices'!$R$10)+('Markov Model'!$I44*'Transition Matrices'!$R$11)+('Markov Model'!$J44*'Transition Matrices'!$R$12)+$M44</f>
        <v>578.11201056734114</v>
      </c>
      <c r="N45" s="62"/>
      <c r="O45" s="64" t="b">
        <f t="shared" ca="1" si="23"/>
        <v>1</v>
      </c>
      <c r="P45" s="62"/>
      <c r="Q45" s="65">
        <f t="shared" ca="1" si="34"/>
        <v>25033.537219424499</v>
      </c>
      <c r="R45" s="65">
        <f t="shared" ca="1" si="35"/>
        <v>1440.6670791908748</v>
      </c>
      <c r="S45" s="65">
        <f t="shared" ca="1" si="24"/>
        <v>156.25154261299946</v>
      </c>
      <c r="T45" s="65">
        <f t="shared" ca="1" si="25"/>
        <v>599.02362465158319</v>
      </c>
      <c r="U45" s="65">
        <f t="shared" ca="1" si="26"/>
        <v>2386.132909855703</v>
      </c>
      <c r="V45" s="65">
        <f t="shared" ca="1" si="27"/>
        <v>4.2498994266988657</v>
      </c>
      <c r="W45" s="65">
        <f t="shared" ca="1" si="28"/>
        <v>590.03991575412192</v>
      </c>
      <c r="X45" s="62"/>
      <c r="Y45" s="64" t="b">
        <f t="shared" ca="1" si="40"/>
        <v>1</v>
      </c>
      <c r="Z45" s="63"/>
      <c r="AA45" s="122">
        <f t="shared" ca="1" si="36"/>
        <v>5895.9883742235461</v>
      </c>
      <c r="AB45" s="122">
        <f t="shared" ca="1" si="30"/>
        <v>14931.750163301767</v>
      </c>
      <c r="AC45" s="122">
        <f t="shared" ca="1" si="31"/>
        <v>77661.041505029876</v>
      </c>
      <c r="AD45" s="122">
        <f ca="1">IF(half_cycle=1,(($W45-$W44)*fic22_)/((1+dr)^D45),(($M45-$M44)*fic22_)/((1+dr)^D45))</f>
        <v>1438070.0270140658</v>
      </c>
      <c r="AE45" s="122">
        <f t="shared" ca="1" si="32"/>
        <v>4986.3662013670219</v>
      </c>
      <c r="AF45" s="122">
        <f t="shared" ca="1" si="37"/>
        <v>6.5594987755754088</v>
      </c>
      <c r="AG45" s="122">
        <f ca="1">IF(half_cycle=1, ((W45-W44)*le22_)/(IF(discount=1,(1+dr)^D45,1)), ((M45-M44)*le22_)/(IF(discount=1,(1+dr)^D45,1)))</f>
        <v>205.19234447435448</v>
      </c>
      <c r="AH45" s="122">
        <f t="shared" ca="1" si="38"/>
        <v>211.75184324992989</v>
      </c>
    </row>
    <row r="46" spans="4:34" x14ac:dyDescent="0.75">
      <c r="D46" s="66">
        <v>14</v>
      </c>
      <c r="E46" s="66">
        <f t="shared" si="33"/>
        <v>23</v>
      </c>
      <c r="F46" s="54"/>
      <c r="G46" s="64">
        <f ca="1">$G45*'Transition Matrices'!$N$9</f>
        <v>23972.22233063255</v>
      </c>
      <c r="H46" s="64">
        <f ca="1">$G45*'Transition Matrices'!O$9</f>
        <v>1379.5889579675074</v>
      </c>
      <c r="I46" s="64">
        <f ca="1">$G45*'Transition Matrices'!P$9</f>
        <v>149.62714562433854</v>
      </c>
      <c r="J46" s="64">
        <f ca="1">$G45*'Transition Matrices'!Q$9</f>
        <v>573.62758548986449</v>
      </c>
      <c r="K46" s="64">
        <f ca="1">($H45*'Transition Matrices'!$S$10)+('Markov Model'!$I45*'Transition Matrices'!$S$11)+('Markov Model'!$J45*'Transition Matrices'!$S$12)</f>
        <v>2284.971081957834</v>
      </c>
      <c r="L46" s="64">
        <f ca="1">('Markov Model'!$H45*'Transition Matrices'!$R$10)+('Markov Model'!$I45*'Transition Matrices'!$R$11)+('Markov Model'!$J45*'Transition Matrices'!$R$12)</f>
        <v>4.0697218713702474</v>
      </c>
      <c r="M46" s="64">
        <f ca="1">($G45*'Transition Matrices'!$R$9)+('Markov Model'!$H45*'Transition Matrices'!$R$10)+('Markov Model'!$I45*'Transition Matrices'!$R$11)+('Markov Model'!$J45*'Transition Matrices'!$R$12)+$M45</f>
        <v>601.96782094090258</v>
      </c>
      <c r="N46" s="62"/>
      <c r="O46" s="64" t="b">
        <f t="shared" ca="1" si="23"/>
        <v>1</v>
      </c>
      <c r="P46" s="62"/>
      <c r="Q46" s="64">
        <f t="shared" ca="1" si="34"/>
        <v>22997.237825205128</v>
      </c>
      <c r="R46" s="64">
        <f t="shared" ca="1" si="35"/>
        <v>1323.4791055172282</v>
      </c>
      <c r="S46" s="64">
        <f t="shared" ca="1" si="24"/>
        <v>143.54159600098774</v>
      </c>
      <c r="T46" s="64">
        <f t="shared" ca="1" si="25"/>
        <v>550.29733266538199</v>
      </c>
      <c r="U46" s="64">
        <f t="shared" ca="1" si="26"/>
        <v>2192.0380459826147</v>
      </c>
      <c r="V46" s="64">
        <f t="shared" ca="1" si="27"/>
        <v>3.9042004728424708</v>
      </c>
      <c r="W46" s="64">
        <f t="shared" ca="1" si="28"/>
        <v>612.92547626274211</v>
      </c>
      <c r="X46" s="62"/>
      <c r="Y46" s="64" t="b">
        <f t="shared" ca="1" si="40"/>
        <v>1</v>
      </c>
      <c r="Z46" s="63"/>
      <c r="AA46" s="121">
        <f t="shared" ca="1" si="36"/>
        <v>4664.7190221628862</v>
      </c>
      <c r="AB46" s="121">
        <f t="shared" ca="1" si="30"/>
        <v>11813.527198501337</v>
      </c>
      <c r="AC46" s="121">
        <f t="shared" ca="1" si="31"/>
        <v>61442.953173597802</v>
      </c>
      <c r="AD46" s="121">
        <f ca="1">IF(half_cycle=1,(($W46-$W45)*fic23_)/((1+dr)^D46),(($M46-$M45)*fic23_)/((1+dr)^D46))</f>
        <v>1117887.6055504647</v>
      </c>
      <c r="AE46" s="121">
        <f t="shared" ca="1" si="32"/>
        <v>3945.0548058534787</v>
      </c>
      <c r="AF46" s="121">
        <f t="shared" ca="1" si="37"/>
        <v>5.1896674098022171</v>
      </c>
      <c r="AG46" s="121">
        <f ca="1">IF(half_cycle=1, ((W46-W45)*le23_)/(IF(discount=1,(1+dr)^D46,1)), ((M46-M45)*le23_)/(IF(discount=1,(1+dr)^D46,1)))</f>
        <v>159.5068211789374</v>
      </c>
      <c r="AH46" s="121">
        <f t="shared" ca="1" si="38"/>
        <v>164.69648858873961</v>
      </c>
    </row>
    <row r="47" spans="4:34" x14ac:dyDescent="0.75">
      <c r="D47" s="67">
        <v>15</v>
      </c>
      <c r="E47" s="67">
        <f t="shared" si="33"/>
        <v>24</v>
      </c>
      <c r="F47" s="54"/>
      <c r="G47" s="65">
        <f ca="1">$G46*'Transition Matrices'!$N$9</f>
        <v>22022.253319777701</v>
      </c>
      <c r="H47" s="65">
        <f ca="1">$G46*'Transition Matrices'!O$9</f>
        <v>1267.3692530669487</v>
      </c>
      <c r="I47" s="65">
        <f ca="1">$G46*'Transition Matrices'!P$9</f>
        <v>137.45604637763691</v>
      </c>
      <c r="J47" s="65">
        <f ca="1">$G46*'Transition Matrices'!Q$9</f>
        <v>526.96707984089949</v>
      </c>
      <c r="K47" s="65">
        <f ca="1">($H46*'Transition Matrices'!$S$10)+('Markov Model'!$I46*'Transition Matrices'!$S$11)+('Markov Model'!$J46*'Transition Matrices'!$S$12)</f>
        <v>2099.1050100073958</v>
      </c>
      <c r="L47" s="65">
        <f ca="1">('Markov Model'!$H46*'Transition Matrices'!$R$10)+('Markov Model'!$I46*'Transition Matrices'!$R$11)+('Markov Model'!$J46*'Transition Matrices'!$R$12)</f>
        <v>3.7386790743146943</v>
      </c>
      <c r="M47" s="65">
        <f ca="1">($G46*'Transition Matrices'!$R$9)+('Markov Model'!$H46*'Transition Matrices'!$R$10)+('Markov Model'!$I46*'Transition Matrices'!$R$11)+('Markov Model'!$J46*'Transition Matrices'!$R$12)+$M46</f>
        <v>623.88313158458163</v>
      </c>
      <c r="N47" s="62"/>
      <c r="O47" s="64" t="b">
        <f t="shared" ca="1" si="23"/>
        <v>1</v>
      </c>
      <c r="P47" s="62"/>
      <c r="Q47" s="65">
        <f t="shared" ca="1" si="34"/>
        <v>21126.576837837849</v>
      </c>
      <c r="R47" s="65">
        <f t="shared" ca="1" si="35"/>
        <v>1215.8235362221476</v>
      </c>
      <c r="S47" s="65">
        <f t="shared" ca="1" si="24"/>
        <v>131.86551273636258</v>
      </c>
      <c r="T47" s="65">
        <f t="shared" ca="1" si="25"/>
        <v>505.53457639466365</v>
      </c>
      <c r="U47" s="65">
        <f t="shared" ca="1" si="26"/>
        <v>2013.731412524651</v>
      </c>
      <c r="V47" s="65">
        <f t="shared" ca="1" si="27"/>
        <v>3.5866216589467137</v>
      </c>
      <c r="W47" s="65">
        <f t="shared" ca="1" si="28"/>
        <v>633.94945993579177</v>
      </c>
      <c r="X47" s="62"/>
      <c r="Y47" s="64" t="b">
        <f t="shared" ca="1" si="40"/>
        <v>1</v>
      </c>
      <c r="Z47" s="63"/>
      <c r="AA47" s="122">
        <f t="shared" ca="1" si="36"/>
        <v>3690.5777580665335</v>
      </c>
      <c r="AB47" s="122">
        <f t="shared" ca="1" si="30"/>
        <v>9346.4880769791071</v>
      </c>
      <c r="AC47" s="122">
        <f t="shared" ca="1" si="31"/>
        <v>48611.716010123564</v>
      </c>
      <c r="AD47" s="122">
        <f ca="1">IF(half_cycle=1,(($W47-$W46)*fic24_)/((1+dr)^D47),(($M47-$M46)*fic24_)/((1+dr)^D47))</f>
        <v>868718.45315282745</v>
      </c>
      <c r="AE47" s="122">
        <f t="shared" ca="1" si="32"/>
        <v>3121.2022528391271</v>
      </c>
      <c r="AF47" s="122">
        <f t="shared" ca="1" si="37"/>
        <v>4.1059002746746867</v>
      </c>
      <c r="AG47" s="122">
        <f ca="1">IF(half_cycle=1, ((W47-W46)*le24_)/(IF(discount=1,(1+dr)^D47,1)), ((M47-M46)*le24_)/(IF(discount=1,(1+dr)^D47,1)))</f>
        <v>123.95389149489576</v>
      </c>
      <c r="AH47" s="122">
        <f t="shared" ca="1" si="38"/>
        <v>128.05979176957044</v>
      </c>
    </row>
    <row r="48" spans="4:34" ht="15.5" thickBot="1" x14ac:dyDescent="0.9">
      <c r="D48" s="66">
        <v>16</v>
      </c>
      <c r="E48" s="66">
        <f t="shared" si="33"/>
        <v>25</v>
      </c>
      <c r="F48" s="54"/>
      <c r="G48" s="64">
        <f ca="1">$G47*'Transition Matrices'!$N$9</f>
        <v>20230.900355897997</v>
      </c>
      <c r="H48" s="64">
        <f ca="1">$G47*'Transition Matrices'!O$9</f>
        <v>1164.2778193773463</v>
      </c>
      <c r="I48" s="64">
        <f ca="1">$G47*'Transition Matrices'!P$9</f>
        <v>126.27497909508821</v>
      </c>
      <c r="J48" s="64">
        <f ca="1">$G47*'Transition Matrices'!Q$9</f>
        <v>484.1020729484278</v>
      </c>
      <c r="K48" s="64">
        <f ca="1">($H47*'Transition Matrices'!$S$10)+('Markov Model'!$I47*'Transition Matrices'!$S$11)+('Markov Model'!$J47*'Transition Matrices'!$S$12)</f>
        <v>1928.3578150419062</v>
      </c>
      <c r="L48" s="64">
        <f ca="1">('Markov Model'!$H47*'Transition Matrices'!$R$10)+('Markov Model'!$I47*'Transition Matrices'!$R$11)+('Markov Model'!$J47*'Transition Matrices'!$R$12)</f>
        <v>3.4345642435787331</v>
      </c>
      <c r="M48" s="64">
        <f ca="1">($G47*'Transition Matrices'!$R$9)+('Markov Model'!$H47*'Transition Matrices'!$R$10)+('Markov Model'!$I47*'Transition Matrices'!$R$11)+('Markov Model'!$J47*'Transition Matrices'!$R$12)+$M47</f>
        <v>644.0157882870019</v>
      </c>
      <c r="N48" s="62"/>
      <c r="O48" s="64" t="b">
        <f t="shared" ca="1" si="23"/>
        <v>1</v>
      </c>
      <c r="P48" s="62"/>
      <c r="Q48" s="64">
        <f t="shared" ca="1" si="34"/>
        <v>10115.450177948998</v>
      </c>
      <c r="R48" s="64">
        <f t="shared" ca="1" si="35"/>
        <v>582.13890968867315</v>
      </c>
      <c r="S48" s="64">
        <f t="shared" ca="1" si="24"/>
        <v>63.137489547544106</v>
      </c>
      <c r="T48" s="64">
        <f t="shared" ca="1" si="25"/>
        <v>242.0510364742139</v>
      </c>
      <c r="U48" s="64">
        <f t="shared" ca="1" si="26"/>
        <v>964.17890752095309</v>
      </c>
      <c r="V48" s="64">
        <f t="shared" ca="1" si="27"/>
        <v>1.7172821217893666</v>
      </c>
      <c r="W48" s="64">
        <f t="shared" ca="1" si="28"/>
        <v>322.00789414350095</v>
      </c>
      <c r="X48" s="62"/>
      <c r="Y48" s="121"/>
      <c r="Z48" s="63"/>
      <c r="AA48" s="121"/>
      <c r="AB48" s="121"/>
      <c r="AC48" s="121"/>
      <c r="AD48" s="121"/>
      <c r="AE48" s="121"/>
      <c r="AF48" s="121"/>
      <c r="AG48" s="121"/>
      <c r="AH48" s="121"/>
    </row>
    <row r="49" spans="2:39" ht="15.5" thickBot="1" x14ac:dyDescent="0.9">
      <c r="X49" s="62"/>
      <c r="Y49" s="119" t="s">
        <v>331</v>
      </c>
      <c r="Z49" s="120"/>
      <c r="AA49" s="123">
        <f t="shared" ref="AA49:AH49" ca="1" si="41">SUM(OFFSET(AA32,,,time_horizon,))</f>
        <v>471488.49188110215</v>
      </c>
      <c r="AB49" s="123">
        <f t="shared" ca="1" si="41"/>
        <v>1193782.1154456707</v>
      </c>
      <c r="AC49" s="123">
        <f t="shared" ca="1" si="41"/>
        <v>6207550.8413081458</v>
      </c>
      <c r="AD49" s="123">
        <f t="shared" ca="1" si="41"/>
        <v>128555537.84235312</v>
      </c>
      <c r="AE49" s="123">
        <f t="shared" ca="1" si="41"/>
        <v>437567.92537310324</v>
      </c>
      <c r="AF49" s="123">
        <f t="shared" ca="1" si="41"/>
        <v>513.37377138318004</v>
      </c>
      <c r="AG49" s="123">
        <f t="shared" ca="1" si="41"/>
        <v>18343.065156434153</v>
      </c>
      <c r="AH49" s="142">
        <f t="shared" ca="1" si="41"/>
        <v>18856.438927817337</v>
      </c>
    </row>
    <row r="50" spans="2:39" x14ac:dyDescent="0.75">
      <c r="X50" s="62"/>
      <c r="Y50" s="132"/>
      <c r="Z50" s="133"/>
      <c r="AA50" s="134"/>
      <c r="AB50" s="134"/>
      <c r="AC50" s="134"/>
      <c r="AD50" s="134"/>
      <c r="AE50" s="134"/>
      <c r="AF50" s="134"/>
      <c r="AG50" s="134"/>
      <c r="AH50" s="134"/>
    </row>
    <row r="51" spans="2:39" x14ac:dyDescent="0.75">
      <c r="C51" s="40"/>
    </row>
    <row r="52" spans="2:39" ht="16" x14ac:dyDescent="0.8">
      <c r="B52" s="117" t="s">
        <v>339</v>
      </c>
      <c r="C52" s="117"/>
      <c r="D52" s="116"/>
      <c r="E52" s="116"/>
      <c r="F52" s="116"/>
      <c r="G52" s="116"/>
      <c r="H52" s="116"/>
      <c r="I52" s="116"/>
      <c r="J52" s="116"/>
      <c r="K52" s="116"/>
      <c r="L52" s="116"/>
      <c r="M52" s="116"/>
      <c r="N52" s="116"/>
      <c r="O52" s="116"/>
      <c r="P52" s="116"/>
      <c r="Q52" s="116"/>
      <c r="R52" s="116"/>
      <c r="S52" s="116"/>
      <c r="T52" s="116"/>
      <c r="U52" s="116"/>
      <c r="V52" s="116"/>
      <c r="W52" s="116"/>
      <c r="X52" s="116"/>
      <c r="Y52" s="116"/>
      <c r="Z52" s="116"/>
      <c r="AA52" s="116"/>
      <c r="AB52" s="116"/>
      <c r="AC52" s="116"/>
      <c r="AD52" s="116"/>
      <c r="AE52" s="116"/>
      <c r="AF52" s="116"/>
      <c r="AG52" s="116"/>
      <c r="AH52" s="116"/>
    </row>
    <row r="54" spans="2:39" x14ac:dyDescent="0.75">
      <c r="C54" s="40" t="s">
        <v>332</v>
      </c>
      <c r="H54" s="130"/>
      <c r="I54" s="130"/>
      <c r="L54" s="130"/>
    </row>
    <row r="55" spans="2:39" x14ac:dyDescent="0.75">
      <c r="C55" s="40"/>
    </row>
    <row r="56" spans="2:39" ht="16" x14ac:dyDescent="0.8">
      <c r="G56" s="257" t="s">
        <v>334</v>
      </c>
      <c r="H56" s="257"/>
      <c r="I56" s="257"/>
      <c r="J56" s="257"/>
      <c r="K56" s="257"/>
      <c r="L56" s="257"/>
      <c r="M56" s="257"/>
      <c r="N56" s="127"/>
      <c r="O56" s="124"/>
      <c r="P56" s="127"/>
      <c r="Q56" s="257" t="s">
        <v>335</v>
      </c>
      <c r="R56" s="257"/>
      <c r="S56" s="257"/>
      <c r="T56" s="257"/>
      <c r="U56" s="257"/>
      <c r="V56" s="257"/>
      <c r="W56" s="257"/>
      <c r="X56" s="124"/>
      <c r="Y56" s="124"/>
      <c r="Z56" s="124"/>
      <c r="AA56" s="124"/>
      <c r="AB56" s="124"/>
      <c r="AC56" s="124"/>
      <c r="AD56" s="124"/>
      <c r="AE56" s="124"/>
      <c r="AF56" s="124"/>
      <c r="AG56" s="124"/>
      <c r="AH56" s="124"/>
    </row>
    <row r="57" spans="2:39" ht="15.5" thickBot="1" x14ac:dyDescent="0.9">
      <c r="D57" s="68" t="s">
        <v>103</v>
      </c>
      <c r="E57" s="68" t="s">
        <v>113</v>
      </c>
      <c r="F57" s="69"/>
      <c r="G57" s="70" t="s">
        <v>206</v>
      </c>
      <c r="H57" s="70" t="s">
        <v>115</v>
      </c>
      <c r="I57" s="70" t="s">
        <v>202</v>
      </c>
      <c r="J57" s="70" t="s">
        <v>201</v>
      </c>
      <c r="K57" s="70" t="s">
        <v>179</v>
      </c>
      <c r="L57" s="70" t="s">
        <v>324</v>
      </c>
      <c r="M57" s="70" t="s">
        <v>205</v>
      </c>
      <c r="N57" s="70"/>
      <c r="O57" s="70" t="s">
        <v>111</v>
      </c>
      <c r="P57" s="70"/>
      <c r="Q57" s="70" t="s">
        <v>206</v>
      </c>
      <c r="R57" s="70" t="s">
        <v>115</v>
      </c>
      <c r="S57" s="70" t="s">
        <v>202</v>
      </c>
      <c r="T57" s="70" t="s">
        <v>201</v>
      </c>
      <c r="U57" s="70" t="s">
        <v>179</v>
      </c>
      <c r="V57" s="70" t="s">
        <v>324</v>
      </c>
      <c r="W57" s="70" t="s">
        <v>205</v>
      </c>
      <c r="X57" s="70"/>
      <c r="Y57" s="70" t="s">
        <v>111</v>
      </c>
      <c r="Z57" s="71"/>
      <c r="AA57" s="70" t="s">
        <v>319</v>
      </c>
      <c r="AB57" s="70" t="s">
        <v>320</v>
      </c>
      <c r="AC57" s="70" t="s">
        <v>321</v>
      </c>
      <c r="AD57" s="70" t="s">
        <v>322</v>
      </c>
      <c r="AE57" s="70" t="s">
        <v>325</v>
      </c>
      <c r="AF57" s="70" t="s">
        <v>264</v>
      </c>
      <c r="AG57" s="70" t="s">
        <v>263</v>
      </c>
      <c r="AH57" s="71" t="s">
        <v>116</v>
      </c>
      <c r="AL57" s="97" t="s">
        <v>327</v>
      </c>
      <c r="AM57" s="118">
        <f ca="1">SUM(AA75:AE75,AA99:AE99)</f>
        <v>624458731.3003695</v>
      </c>
    </row>
    <row r="58" spans="2:39" x14ac:dyDescent="0.75">
      <c r="D58" s="66">
        <v>0</v>
      </c>
      <c r="E58" s="66">
        <f>9+D58</f>
        <v>9</v>
      </c>
      <c r="F58" s="54"/>
      <c r="G58" s="64">
        <f>pop*sero</f>
        <v>263222.3651890147</v>
      </c>
      <c r="H58" s="64">
        <v>0</v>
      </c>
      <c r="I58" s="64">
        <v>0</v>
      </c>
      <c r="J58" s="64">
        <v>0</v>
      </c>
      <c r="K58" s="64">
        <v>0</v>
      </c>
      <c r="L58" s="64">
        <v>0</v>
      </c>
      <c r="M58" s="64">
        <v>0</v>
      </c>
      <c r="N58" s="62"/>
      <c r="O58" s="64" t="b">
        <f t="shared" ref="O58:O74" si="42">IF(SUM($G58:$K58,$M58,$G82:$J82,$M82,$K82)=pop,TRUE,FALSE)</f>
        <v>1</v>
      </c>
      <c r="P58" s="62"/>
      <c r="Q58" s="64">
        <f t="shared" ref="Q58:Q74" ca="1" si="43">0.5*(G58+G59)</f>
        <v>258014.00527389988</v>
      </c>
      <c r="R58" s="64">
        <f t="shared" ref="R58:R67" ca="1" si="44">0.5*(H58+H59)</f>
        <v>92.27057386491731</v>
      </c>
      <c r="S58" s="64">
        <f t="shared" ref="S58:S67" ca="1" si="45">0.5*(I58+I59)</f>
        <v>9.9151194995551659</v>
      </c>
      <c r="T58" s="64">
        <f t="shared" ref="T58:T67" ca="1" si="46">0.5*(J58+J59)</f>
        <v>38.132766194040428</v>
      </c>
      <c r="U58" s="64">
        <f t="shared" ref="U58:U67" ca="1" si="47">0.5*(K58+K59)</f>
        <v>4968.2489564114912</v>
      </c>
      <c r="V58" s="64">
        <f ca="1">0.5*(L58+L59)</f>
        <v>0</v>
      </c>
      <c r="W58" s="64">
        <f ca="1">0.5*(M58+M59)</f>
        <v>99.792499144803642</v>
      </c>
      <c r="X58" s="62"/>
      <c r="Y58" s="64" t="b">
        <f t="shared" ref="Y58:Y65" ca="1" si="48">IF(SUM($P58:$U58,$W58,$P82:$T82,$W82,$U82)=pop,TRUE,FALSE)</f>
        <v>1</v>
      </c>
      <c r="Z58" s="63"/>
      <c r="AA58" s="121">
        <f ca="1">IF(half_cycle=1,((SUM($R58:$T58,$V58)*puhp*hc))/((1+dr)^D58),((SUM($H58:$J58,$L58)*puhp*hc))/((1+dr)^D58))</f>
        <v>2622.4694549881697</v>
      </c>
      <c r="AB58" s="121">
        <f t="shared" ref="AB58:AB73" ca="1" si="49">IF(half_cycle=1,(($R58*puhp*pac_pu)+(SUM($S58:$T58)*puhp*phc_pu)+($V58*puhp*fdc_pu))/((1+dr)^D58),(($H58*puhp*pac_pu)+(SUM($I58:$J58)*puhp*phc_pu)+($L58*puhp*fdc_pu))/((1+dr)^D58))</f>
        <v>6620.5574375386541</v>
      </c>
      <c r="AC58" s="121">
        <f t="shared" ref="AC58:AC73" ca="1" si="50">IF(half_cycle=1,  (($R58*prhp*pac_pr)+(SUM($S58:$T58)*prhp*phc_pr)+($V58*prhp*fdc_pr))/((1+dr)^D58), (($H58*prhp*pac_pr)+(SUM($I58:$J58)*prhp*phc_pr)+($L58*prhp*fdc_pr))/((1+dr)^D58))</f>
        <v>34536.993986016452</v>
      </c>
      <c r="AD58" s="121">
        <f ca="1">IF(half_cycle=1,($W58*fic9_)/((1+dr)^D58),($M58*fic9_)/((1+dr)^D58))</f>
        <v>48752012.606830947</v>
      </c>
      <c r="AE58" s="121">
        <f t="shared" ref="AE58:AE73" ca="1" si="51">IF(half_cycle=1, (SUM($Q58:$U58)*(ilc))/((1+dr)^D58),  (SUM($G58:$K58)*(ilc))/((1+dr)^D58))</f>
        <v>255127.46589937509</v>
      </c>
      <c r="AF58" s="121">
        <f ca="1">IF(half_cycle=1, ((R58*dwdf*drdf)+((S58+T58)*dwdhf*ddhf)+(U58*dwdf*dudf)+((W58)*dwd))/(IF(discount=1,(1+dr)^D58,1)), ((H58*dwdf*drdf)+((I58+J58)*dwdhf*ddhf)+(K58*dwdf*dudf)+((M58)*dwd))/(IF(discount=1,(1+dr)^D58,1)))</f>
        <v>106.3916970712116</v>
      </c>
      <c r="AG58" s="121">
        <f ca="1">IF(half_cycle=1, ((W58)*le9_)/(IF(discount=1,(1+dr)^D58,1)), ((M58)*le9_)/(IF(discount=1,(1+dr)^D58,1)))</f>
        <v>6956.2257586369133</v>
      </c>
      <c r="AH58" s="121">
        <f ca="1">SUM(AF58:AG58)</f>
        <v>7062.6174557081249</v>
      </c>
      <c r="AI58" s="54"/>
      <c r="AJ58" s="54"/>
      <c r="AL58" s="97" t="s">
        <v>328</v>
      </c>
      <c r="AM58" s="118">
        <f ca="1">SUM(AH75,AH99)</f>
        <v>89495.243679556137</v>
      </c>
    </row>
    <row r="59" spans="2:39" x14ac:dyDescent="0.75">
      <c r="D59" s="67">
        <f>D58+1</f>
        <v>1</v>
      </c>
      <c r="E59" s="67">
        <f t="shared" ref="E59:E74" si="52">9+D59</f>
        <v>10</v>
      </c>
      <c r="F59" s="54"/>
      <c r="G59" s="65">
        <f ca="1">$G58*'Transition Matrices'!D$21</f>
        <v>252805.64535878508</v>
      </c>
      <c r="H59" s="65">
        <f ca="1">$G58*'Transition Matrices'!E$21</f>
        <v>184.54114772983462</v>
      </c>
      <c r="I59" s="65">
        <f ca="1">$G58*'Transition Matrices'!F$21</f>
        <v>19.830238999110332</v>
      </c>
      <c r="J59" s="65">
        <f ca="1">$G58*'Transition Matrices'!G$21</f>
        <v>76.265532388080857</v>
      </c>
      <c r="K59" s="65">
        <f ca="1">$G58*'Transition Matrices'!H$21</f>
        <v>9936.4979128229825</v>
      </c>
      <c r="L59" s="65">
        <f ca="1">('Markov Model'!$H58*'Transition Matrices'!$I$22)+('Markov Model'!$I58*'Transition Matrices'!$I$23)+('Markov Model'!$J58*'Transition Matrices'!$I$24)+('Markov Model'!$K58*'Transition Matrices'!$I$25)</f>
        <v>0</v>
      </c>
      <c r="M59" s="65">
        <f ca="1">$G58*'Transition Matrices'!I$21</f>
        <v>199.58499828960728</v>
      </c>
      <c r="N59" s="62"/>
      <c r="O59" s="64" t="b">
        <f t="shared" ca="1" si="42"/>
        <v>1</v>
      </c>
      <c r="P59" s="62"/>
      <c r="Q59" s="65">
        <f t="shared" ca="1" si="43"/>
        <v>252907.95170986038</v>
      </c>
      <c r="R59" s="65">
        <f t="shared" ca="1" si="44"/>
        <v>180.88964677992422</v>
      </c>
      <c r="S59" s="65">
        <f t="shared" ca="1" si="45"/>
        <v>19.437859643974811</v>
      </c>
      <c r="T59" s="65">
        <f t="shared" ca="1" si="46"/>
        <v>74.7564723904255</v>
      </c>
      <c r="U59" s="65">
        <f t="shared" ca="1" si="47"/>
        <v>9739.8852222994901</v>
      </c>
      <c r="V59" s="65">
        <f t="shared" ref="V59:V74" ca="1" si="53">0.5*(L59+L60)</f>
        <v>4.0159530253896643</v>
      </c>
      <c r="W59" s="65">
        <f t="shared" ref="W59:W74" ca="1" si="54">0.5*(M59+M60)</f>
        <v>299.44427804049116</v>
      </c>
      <c r="X59" s="62"/>
      <c r="Y59" s="64" t="b">
        <f t="shared" ca="1" si="48"/>
        <v>1</v>
      </c>
      <c r="Z59" s="63"/>
      <c r="AA59" s="122">
        <f ca="1">IF(half_cycle=1,((SUM($R59:$T59,$V59)*puhp*hc))/((1+dr)^D59),((SUM($H59:$J59,$L59)*puhp*hc))/((1+dr)^D59))</f>
        <v>4492.3209277311034</v>
      </c>
      <c r="AB59" s="122">
        <f t="shared" ca="1" si="49"/>
        <v>11425.033607966336</v>
      </c>
      <c r="AC59" s="122">
        <f t="shared" ca="1" si="50"/>
        <v>60017.791631216242</v>
      </c>
      <c r="AD59" s="122">
        <f ca="1">IF(half_cycle=1,(($W59-$W58)*fic10_)/((1+dr)^D59),(($M59-$M58)*fic10_)/((1+dr)^D59))</f>
        <v>83290451.102507144</v>
      </c>
      <c r="AE59" s="122">
        <f t="shared" ca="1" si="51"/>
        <v>219554.81736609215</v>
      </c>
      <c r="AF59" s="122">
        <f t="shared" ref="AF59:AF73" ca="1" si="55">IF(half_cycle=1, ((R59*dwdf*drdf)+((S59+T59)*dwdhf*ddhf)+(U59*dwdf*dudf)+((W59-W58)*dwd))/(IF(discount=1,(1+dr)^D59,1)), ((H59*dwdf*drdf)+((I59+J59)*dwdhf*ddhf)+(K59*dwdf*dudf)+((M59-M58)*dwd))/(IF(discount=1,(1+dr)^D59,1)))</f>
        <v>183.08646601097655</v>
      </c>
      <c r="AG59" s="122">
        <f ca="1">IF(half_cycle=1, ((W59-W58)*le10_)/(IF(discount=1,(1+dr)^D59,1)), ((M59-M58)*le10_)/(IF(discount=1,(1+dr)^D59,1)))</f>
        <v>11884.374622240048</v>
      </c>
      <c r="AH59" s="122">
        <f t="shared" ref="AH59:AH73" ca="1" si="56">SUM(AF59:AG59)</f>
        <v>12067.461088251024</v>
      </c>
      <c r="AI59" s="54"/>
      <c r="AJ59" s="54"/>
      <c r="AL59" s="97" t="s">
        <v>329</v>
      </c>
      <c r="AM59" s="94">
        <f ca="1">AM57/AM58</f>
        <v>6977.5633388550441</v>
      </c>
    </row>
    <row r="60" spans="2:39" x14ac:dyDescent="0.75">
      <c r="D60" s="66">
        <f t="shared" ref="D60:D68" si="57">D59+1</f>
        <v>2</v>
      </c>
      <c r="E60" s="66">
        <f t="shared" si="52"/>
        <v>11</v>
      </c>
      <c r="F60" s="54"/>
      <c r="G60" s="64">
        <f ca="1">($G59*'Transition Matrices'!D$21)+($H59*'Transition Matrices'!$D$22)+('Markov Model'!$I59*'Transition Matrices'!$D$23)+('Markov Model'!$J59*'Transition Matrices'!$D$24)+('Markov Model'!$K59*'Transition Matrices'!$D$25)</f>
        <v>253010.25806093568</v>
      </c>
      <c r="H60" s="64">
        <f ca="1">$G59*'Transition Matrices'!E$21</f>
        <v>177.23814583001382</v>
      </c>
      <c r="I60" s="64">
        <f ca="1">$G59*'Transition Matrices'!F$21</f>
        <v>19.045480288839286</v>
      </c>
      <c r="J60" s="64">
        <f ca="1">$G59*'Transition Matrices'!G$21</f>
        <v>73.247412392770158</v>
      </c>
      <c r="K60" s="64">
        <f ca="1">$G59*'Transition Matrices'!H$21</f>
        <v>9543.2725317759996</v>
      </c>
      <c r="L60" s="64">
        <f ca="1">('Markov Model'!$H59*'Transition Matrices'!$I$22)+('Markov Model'!$I59*'Transition Matrices'!$I$23)+('Markov Model'!$J59*'Transition Matrices'!$I$24)+('Markov Model'!$K59*'Transition Matrices'!$I$25)</f>
        <v>8.0319060507793285</v>
      </c>
      <c r="M60" s="64">
        <f ca="1">($G59*'Transition Matrices'!$I$21)+('Markov Model'!$H59*'Transition Matrices'!$I$22)+('Markov Model'!$I59*'Transition Matrices'!$I$23)+('Markov Model'!$J59*'Transition Matrices'!$I$24)+('Markov Model'!$K59*'Transition Matrices'!$I$25)+$M59</f>
        <v>399.30355779137506</v>
      </c>
      <c r="N60" s="62"/>
      <c r="O60" s="64" t="b">
        <f t="shared" ca="1" si="42"/>
        <v>1</v>
      </c>
      <c r="P60" s="62"/>
      <c r="Q60" s="64">
        <f t="shared" ca="1" si="43"/>
        <v>255129.33007376338</v>
      </c>
      <c r="R60" s="64">
        <f t="shared" ca="1" si="44"/>
        <v>177.30987123767031</v>
      </c>
      <c r="S60" s="64">
        <f t="shared" ca="1" si="45"/>
        <v>19.053187686314779</v>
      </c>
      <c r="T60" s="64">
        <f t="shared" ca="1" si="46"/>
        <v>73.277054434493465</v>
      </c>
      <c r="U60" s="64">
        <f t="shared" ca="1" si="47"/>
        <v>9547.1345396384331</v>
      </c>
      <c r="V60" s="64">
        <f t="shared" ca="1" si="53"/>
        <v>7.8729793673008643</v>
      </c>
      <c r="W60" s="64">
        <f t="shared" ca="1" si="54"/>
        <v>499.08148334351108</v>
      </c>
      <c r="X60" s="62"/>
      <c r="Y60" s="64" t="b">
        <f t="shared" ca="1" si="48"/>
        <v>1</v>
      </c>
      <c r="Z60" s="63"/>
      <c r="AA60" s="121">
        <f t="shared" ref="AA60:AA73" ca="1" si="58">IF(half_cycle=1,((SUM($R60:$T60,$V60)*puhp*hc))/((1+dr)^D60),((SUM($H60:$J60,$L60)*puhp*hc))/((1+dr)^D60))</f>
        <v>3846.8914793203289</v>
      </c>
      <c r="AB60" s="121">
        <f t="shared" ca="1" si="49"/>
        <v>9853.3961202105202</v>
      </c>
      <c r="AC60" s="121">
        <f t="shared" ca="1" si="50"/>
        <v>52106.62015173665</v>
      </c>
      <c r="AD60" s="121">
        <f ca="1">IF(half_cycle=1,(($W60-$W59)*fic11_)/((1+dr)^D60),(($M60-$M59)*fic11_)/((1+dr)^D60))</f>
        <v>70649581.345907718</v>
      </c>
      <c r="AE60" s="121">
        <f t="shared" ca="1" si="51"/>
        <v>190540.57646336241</v>
      </c>
      <c r="AF60" s="121">
        <f t="shared" ca="1" si="55"/>
        <v>157.47749599719674</v>
      </c>
      <c r="AG60" s="121">
        <f ca="1">IF(half_cycle=1, ((W60-W59)*le11_)/(IF(discount=1,(1+dr)^D60,1)), ((M60-M59)*le11_)/(IF(discount=1,(1+dr)^D60,1)))</f>
        <v>10080.700494536231</v>
      </c>
      <c r="AH60" s="121">
        <f t="shared" ca="1" si="56"/>
        <v>10238.177990533428</v>
      </c>
      <c r="AI60" s="54"/>
      <c r="AJ60" s="54"/>
    </row>
    <row r="61" spans="2:39" x14ac:dyDescent="0.75">
      <c r="D61" s="67">
        <f t="shared" si="57"/>
        <v>3</v>
      </c>
      <c r="E61" s="67">
        <f t="shared" si="52"/>
        <v>12</v>
      </c>
      <c r="F61" s="54"/>
      <c r="G61" s="65">
        <f ca="1">($G60*'Transition Matrices'!D$21)+($H60*'Transition Matrices'!$D$22)+('Markov Model'!$I60*'Transition Matrices'!$D$23)+('Markov Model'!$J60*'Transition Matrices'!$D$24)+('Markov Model'!$K60*'Transition Matrices'!$D$25)+$K84</f>
        <v>257248.40208659109</v>
      </c>
      <c r="H61" s="65">
        <f ca="1">$G60*'Transition Matrices'!E$21</f>
        <v>177.38159664532679</v>
      </c>
      <c r="I61" s="65">
        <f ca="1">$G60*'Transition Matrices'!F$21</f>
        <v>19.060895083790268</v>
      </c>
      <c r="J61" s="65">
        <f ca="1">$G60*'Transition Matrices'!G$21</f>
        <v>73.306696476216771</v>
      </c>
      <c r="K61" s="65">
        <f ca="1">$G60*'Transition Matrices'!H$21</f>
        <v>9550.9965475008667</v>
      </c>
      <c r="L61" s="65">
        <f ca="1">('Markov Model'!$H60*'Transition Matrices'!$I$22)+('Markov Model'!$I60*'Transition Matrices'!$I$23)+('Markov Model'!$J60*'Transition Matrices'!$I$24)+('Markov Model'!$K60*'Transition Matrices'!$I$25)</f>
        <v>7.7140526838224002</v>
      </c>
      <c r="M61" s="65">
        <f ca="1">($G60*'Transition Matrices'!$I$21)+('Markov Model'!$H60*'Transition Matrices'!$I$22)+('Markov Model'!$I60*'Transition Matrices'!$I$23)+('Markov Model'!$J60*'Transition Matrices'!$I$24)+('Markov Model'!$K60*'Transition Matrices'!$I$25)+$M60</f>
        <v>598.85940889564711</v>
      </c>
      <c r="N61" s="62"/>
      <c r="O61" s="64" t="b">
        <f t="shared" ca="1" si="42"/>
        <v>1</v>
      </c>
      <c r="P61" s="62"/>
      <c r="Q61" s="65">
        <f t="shared" ca="1" si="43"/>
        <v>259159.98922647309</v>
      </c>
      <c r="R61" s="65">
        <f t="shared" ca="1" si="44"/>
        <v>178.8672454088298</v>
      </c>
      <c r="S61" s="65">
        <f t="shared" ca="1" si="45"/>
        <v>19.220538450114873</v>
      </c>
      <c r="T61" s="65">
        <f t="shared" ca="1" si="46"/>
        <v>73.920672249555537</v>
      </c>
      <c r="U61" s="65">
        <f t="shared" ca="1" si="47"/>
        <v>9630.9903376085731</v>
      </c>
      <c r="V61" s="65">
        <f t="shared" ca="1" si="53"/>
        <v>7.7171744360323427</v>
      </c>
      <c r="W61" s="65">
        <f t="shared" ca="1" si="54"/>
        <v>700.2472155031096</v>
      </c>
      <c r="X61" s="62"/>
      <c r="Y61" s="64" t="b">
        <f t="shared" ca="1" si="48"/>
        <v>1</v>
      </c>
      <c r="Z61" s="63"/>
      <c r="AA61" s="122">
        <f t="shared" ca="1" si="58"/>
        <v>3339.4437521156142</v>
      </c>
      <c r="AB61" s="122">
        <f t="shared" ca="1" si="49"/>
        <v>8550.2351330742513</v>
      </c>
      <c r="AC61" s="122">
        <f t="shared" ca="1" si="50"/>
        <v>45198.64226178544</v>
      </c>
      <c r="AD61" s="122">
        <f ca="1">IF(half_cycle=1,(($W61-$W60)*fic12_)/((1+dr)^D61),(($M61-$M60)*fic12_)/((1+dr)^D61))</f>
        <v>60376411.274804868</v>
      </c>
      <c r="AE61" s="122">
        <f t="shared" ca="1" si="51"/>
        <v>166647.694793084</v>
      </c>
      <c r="AF61" s="122">
        <f t="shared" ca="1" si="55"/>
        <v>136.67070693760385</v>
      </c>
      <c r="AG61" s="122">
        <f ca="1">IF(half_cycle=1, ((W61-W60)*le12_)/(IF(discount=1,(1+dr)^D61,1)), ((M61-M60)*le12_)/(IF(discount=1,(1+dr)^D61,1)))</f>
        <v>8614.8637741574221</v>
      </c>
      <c r="AH61" s="122">
        <f t="shared" ca="1" si="56"/>
        <v>8751.5344810950264</v>
      </c>
      <c r="AI61" s="54"/>
      <c r="AJ61" s="54"/>
      <c r="AL61" s="40"/>
    </row>
    <row r="62" spans="2:39" x14ac:dyDescent="0.75">
      <c r="D62" s="66">
        <f t="shared" si="57"/>
        <v>4</v>
      </c>
      <c r="E62" s="66">
        <f t="shared" si="52"/>
        <v>13</v>
      </c>
      <c r="F62" s="54"/>
      <c r="G62" s="64">
        <f ca="1">($G61*'Transition Matrices'!D$21)+($H61*'Transition Matrices'!$D$22)+('Markov Model'!$I61*'Transition Matrices'!$D$23)+('Markov Model'!$J61*'Transition Matrices'!$D$24)+('Markov Model'!$K61*'Transition Matrices'!$D$25)+$K85</f>
        <v>261071.57636635506</v>
      </c>
      <c r="H62" s="64">
        <f ca="1">$G61*'Transition Matrices'!E$21</f>
        <v>180.35289417233281</v>
      </c>
      <c r="I62" s="64">
        <f ca="1">$G61*'Transition Matrices'!F$21</f>
        <v>19.380181816439478</v>
      </c>
      <c r="J62" s="64">
        <f ca="1">$G61*'Transition Matrices'!G$21</f>
        <v>74.534648022894316</v>
      </c>
      <c r="K62" s="64">
        <f ca="1">$G61*'Transition Matrices'!H$21</f>
        <v>9710.9841277162795</v>
      </c>
      <c r="L62" s="64">
        <f ca="1">('Markov Model'!$H61*'Transition Matrices'!$I$22)+('Markov Model'!$I61*'Transition Matrices'!$I$23)+('Markov Model'!$J61*'Transition Matrices'!$I$24)+('Markov Model'!$K61*'Transition Matrices'!$I$25)</f>
        <v>7.7202961882422843</v>
      </c>
      <c r="M62" s="64">
        <f ca="1">($G61*'Transition Matrices'!$I$21)+('Markov Model'!$H61*'Transition Matrices'!$I$22)+('Markov Model'!$I61*'Transition Matrices'!$I$23)+('Markov Model'!$J61*'Transition Matrices'!$I$24)+('Markov Model'!$K61*'Transition Matrices'!$I$25)+$M61</f>
        <v>801.63502211057198</v>
      </c>
      <c r="N62" s="62"/>
      <c r="O62" s="64" t="b">
        <f t="shared" ca="1" si="42"/>
        <v>1</v>
      </c>
      <c r="P62" s="62"/>
      <c r="Q62" s="64">
        <f t="shared" ca="1" si="43"/>
        <v>262869.43405921193</v>
      </c>
      <c r="R62" s="64">
        <f t="shared" ca="1" si="44"/>
        <v>181.69307848579757</v>
      </c>
      <c r="S62" s="64">
        <f t="shared" ca="1" si="45"/>
        <v>19.52419400865675</v>
      </c>
      <c r="T62" s="64">
        <f t="shared" ca="1" si="46"/>
        <v>75.088507535647423</v>
      </c>
      <c r="U62" s="64">
        <f t="shared" ca="1" si="47"/>
        <v>9783.1454792487639</v>
      </c>
      <c r="V62" s="64">
        <f t="shared" ca="1" si="53"/>
        <v>7.7849570589462083</v>
      </c>
      <c r="W62" s="64">
        <f t="shared" ca="1" si="54"/>
        <v>904.53692613555233</v>
      </c>
      <c r="X62" s="62"/>
      <c r="Y62" s="64" t="b">
        <f t="shared" ca="1" si="48"/>
        <v>1</v>
      </c>
      <c r="Z62" s="63"/>
      <c r="AA62" s="121">
        <f t="shared" ca="1" si="58"/>
        <v>2920.8843288160492</v>
      </c>
      <c r="AB62" s="121">
        <f t="shared" ca="1" si="49"/>
        <v>7477.862318923756</v>
      </c>
      <c r="AC62" s="121">
        <f t="shared" ca="1" si="50"/>
        <v>39526.368235649832</v>
      </c>
      <c r="AD62" s="121" cm="1">
        <f t="array" aca="1" ref="AD62" ca="1">IF(half_cycle=1,(($W62-$W61)*fic13_)/((1+dr)^D62),(($M62-$M61)*fic_13)/((1+dr)^D62))</f>
        <v>51996300.831900574</v>
      </c>
      <c r="AE62" s="121">
        <f t="shared" ca="1" si="51"/>
        <v>145582.86601897539</v>
      </c>
      <c r="AF62" s="121">
        <f t="shared" ca="1" si="55"/>
        <v>119.53366257424638</v>
      </c>
      <c r="AG62" s="121">
        <f ca="1">IF(half_cycle=1, ((W62-W61)*le13_)/(IF(discount=1,(1+dr)^D62,1)), ((M62-M61)*le13_)/(IF(discount=1,(1+dr)^D62,1)))</f>
        <v>7419.1400079762243</v>
      </c>
      <c r="AH62" s="121">
        <f t="shared" ca="1" si="56"/>
        <v>7538.6736705504709</v>
      </c>
      <c r="AI62" s="54"/>
      <c r="AJ62" s="54"/>
    </row>
    <row r="63" spans="2:39" x14ac:dyDescent="0.75">
      <c r="D63" s="67">
        <f t="shared" si="57"/>
        <v>5</v>
      </c>
      <c r="E63" s="67">
        <f t="shared" si="52"/>
        <v>14</v>
      </c>
      <c r="F63" s="54"/>
      <c r="G63" s="65">
        <f ca="1">($G62*'Transition Matrices'!D$21)+($H62*'Transition Matrices'!$D$22)+('Markov Model'!$I62*'Transition Matrices'!$D$23)+('Markov Model'!$J62*'Transition Matrices'!$D$24)+('Markov Model'!$K62*'Transition Matrices'!$D$25)+$K86</f>
        <v>264667.29175206879</v>
      </c>
      <c r="H63" s="65">
        <f ca="1">$G62*'Transition Matrices'!E$21</f>
        <v>183.03326279926236</v>
      </c>
      <c r="I63" s="65">
        <f ca="1">$G62*'Transition Matrices'!F$21</f>
        <v>19.668206200874025</v>
      </c>
      <c r="J63" s="65">
        <f ca="1">$G62*'Transition Matrices'!G$21</f>
        <v>75.64236704840053</v>
      </c>
      <c r="K63" s="65">
        <f ca="1">$G62*'Transition Matrices'!H$21</f>
        <v>9855.3068307812482</v>
      </c>
      <c r="L63" s="65">
        <f ca="1">('Markov Model'!$H62*'Transition Matrices'!$I$22)+('Markov Model'!$I62*'Transition Matrices'!$I$23)+('Markov Model'!$J62*'Transition Matrices'!$I$24)+('Markov Model'!$K62*'Transition Matrices'!$I$25)</f>
        <v>7.8496179296501323</v>
      </c>
      <c r="M63" s="65">
        <f ca="1">($G62*'Transition Matrices'!$I$21)+('Markov Model'!$H62*'Transition Matrices'!$I$22)+('Markov Model'!$I62*'Transition Matrices'!$I$23)+('Markov Model'!$J62*'Transition Matrices'!$I$24)+('Markov Model'!$K62*'Transition Matrices'!$I$25)+$M62</f>
        <v>1007.4388301605327</v>
      </c>
      <c r="N63" s="62"/>
      <c r="O63" s="64" t="b">
        <f t="shared" ca="1" si="42"/>
        <v>1</v>
      </c>
      <c r="P63" s="62"/>
      <c r="Q63" s="65">
        <f t="shared" ca="1" si="43"/>
        <v>266354.77699734573</v>
      </c>
      <c r="R63" s="65">
        <f t="shared" ca="1" si="44"/>
        <v>184.29371314836729</v>
      </c>
      <c r="S63" s="65">
        <f t="shared" ca="1" si="45"/>
        <v>19.803650420099622</v>
      </c>
      <c r="T63" s="65">
        <f t="shared" ca="1" si="46"/>
        <v>76.163274813989815</v>
      </c>
      <c r="U63" s="65">
        <f t="shared" ca="1" si="47"/>
        <v>9923.1749589313658</v>
      </c>
      <c r="V63" s="65">
        <f t="shared" ca="1" si="53"/>
        <v>7.9079476551823253</v>
      </c>
      <c r="W63" s="65">
        <f t="shared" ca="1" si="54"/>
        <v>1111.762266556444</v>
      </c>
      <c r="X63" s="62"/>
      <c r="Y63" s="64" t="b">
        <f t="shared" ca="1" si="48"/>
        <v>1</v>
      </c>
      <c r="Z63" s="63"/>
      <c r="AA63" s="122">
        <f t="shared" ca="1" si="58"/>
        <v>2551.6396046250607</v>
      </c>
      <c r="AB63" s="122">
        <f t="shared" ca="1" si="49"/>
        <v>6532.6747593484297</v>
      </c>
      <c r="AC63" s="122">
        <f t="shared" ca="1" si="50"/>
        <v>34530.944917475797</v>
      </c>
      <c r="AD63" s="122">
        <f ca="1">IF(half_cycle=1,(($W63-$W62)*fic14_)/((1+dr)^D63),(($M63-$M62)*fic14_)/((1+dr)^D63))</f>
        <v>44717385.729355991</v>
      </c>
      <c r="AE63" s="122">
        <f t="shared" ca="1" si="51"/>
        <v>127046.50924381491</v>
      </c>
      <c r="AF63" s="122">
        <f t="shared" ca="1" si="55"/>
        <v>104.42405645100956</v>
      </c>
      <c r="AG63" s="122">
        <f ca="1">IF(half_cycle=1, ((W63-W62)*le14_)/(IF(discount=1,(1+dr)^D63,1)), ((M63-M62)*le14_)/(IF(discount=1,(1+dr)^D63,1)))</f>
        <v>6380.5413117624557</v>
      </c>
      <c r="AH63" s="122">
        <f t="shared" ca="1" si="56"/>
        <v>6484.9653682134649</v>
      </c>
      <c r="AI63" s="54"/>
      <c r="AJ63" s="54"/>
    </row>
    <row r="64" spans="2:39" x14ac:dyDescent="0.75">
      <c r="D64" s="66">
        <f t="shared" si="57"/>
        <v>6</v>
      </c>
      <c r="E64" s="66">
        <f t="shared" si="52"/>
        <v>15</v>
      </c>
      <c r="F64" s="54"/>
      <c r="G64" s="64">
        <f ca="1">($G63*'Transition Matrices'!D$21)+($H63*'Transition Matrices'!$D$22)+('Markov Model'!$I63*'Transition Matrices'!$D$23)+('Markov Model'!$J63*'Transition Matrices'!$D$24)+('Markov Model'!$K63*'Transition Matrices'!$D$25)+$K87</f>
        <v>268042.26224262267</v>
      </c>
      <c r="H64" s="64">
        <f ca="1">$G63*'Transition Matrices'!E$21</f>
        <v>185.55416349747222</v>
      </c>
      <c r="I64" s="64">
        <f ca="1">$G63*'Transition Matrices'!F$21</f>
        <v>19.939094639325216</v>
      </c>
      <c r="J64" s="64">
        <f ca="1">$G63*'Transition Matrices'!G$21</f>
        <v>76.684182579579101</v>
      </c>
      <c r="K64" s="64">
        <f ca="1">$G63*'Transition Matrices'!H$21</f>
        <v>9991.0430870814835</v>
      </c>
      <c r="L64" s="64">
        <f ca="1">('Markov Model'!$H63*'Transition Matrices'!$I$22)+('Markov Model'!$I63*'Transition Matrices'!$I$23)+('Markov Model'!$J63*'Transition Matrices'!$I$24)+('Markov Model'!$K63*'Transition Matrices'!$I$25)</f>
        <v>7.9662773807145184</v>
      </c>
      <c r="M64" s="64">
        <f ca="1">($G63*'Transition Matrices'!$I$21)+('Markov Model'!$H63*'Transition Matrices'!$I$22)+('Markov Model'!$I63*'Transition Matrices'!$I$23)+('Markov Model'!$J63*'Transition Matrices'!$I$24)+('Markov Model'!$K63*'Transition Matrices'!$I$25)+$M63</f>
        <v>1216.0857029523554</v>
      </c>
      <c r="N64" s="62"/>
      <c r="O64" s="64" t="b">
        <f t="shared" ca="1" si="42"/>
        <v>1</v>
      </c>
      <c r="P64" s="62"/>
      <c r="Q64" s="64">
        <f t="shared" ca="1" si="43"/>
        <v>269625.8392262829</v>
      </c>
      <c r="R64" s="64">
        <f t="shared" ca="1" si="44"/>
        <v>186.73723342284481</v>
      </c>
      <c r="S64" s="64">
        <f t="shared" ca="1" si="45"/>
        <v>20.066223789985663</v>
      </c>
      <c r="T64" s="64">
        <f t="shared" ca="1" si="46"/>
        <v>77.173111248446816</v>
      </c>
      <c r="U64" s="64">
        <f t="shared" ca="1" si="47"/>
        <v>10054.744716711524</v>
      </c>
      <c r="V64" s="64">
        <f t="shared" ca="1" si="53"/>
        <v>8.0211367923428885</v>
      </c>
      <c r="W64" s="64">
        <f t="shared" ca="1" si="54"/>
        <v>1321.7435129058549</v>
      </c>
      <c r="X64" s="62"/>
      <c r="Y64" s="64" t="b">
        <f t="shared" ca="1" si="48"/>
        <v>1</v>
      </c>
      <c r="Z64" s="63"/>
      <c r="AA64" s="121">
        <f t="shared" ca="1" si="58"/>
        <v>2226.7299520585502</v>
      </c>
      <c r="AB64" s="121">
        <f t="shared" ca="1" si="49"/>
        <v>5700.9255770448781</v>
      </c>
      <c r="AC64" s="121">
        <f t="shared" ca="1" si="50"/>
        <v>30134.811286423032</v>
      </c>
      <c r="AD64" s="121">
        <f ca="1">IF(half_cycle=1,(($W64-$W63)*fic15_)/((1+dr)^D64),(($M64-$M63)*fic15_)/((1+dr)^D64))</f>
        <v>38619051.589961231</v>
      </c>
      <c r="AE64" s="121">
        <f t="shared" ca="1" si="51"/>
        <v>110762.98473902694</v>
      </c>
      <c r="AF64" s="121">
        <f t="shared" ca="1" si="55"/>
        <v>91.128157508084286</v>
      </c>
      <c r="AG64" s="121">
        <f ca="1">IF(half_cycle=1, ((W64-W63)*le15_)/(IF(discount=1,(1+dr)^D64,1)), ((M64-M63)*le15_)/(IF(discount=1,(1+dr)^D64,1)))</f>
        <v>5510.394896119119</v>
      </c>
      <c r="AH64" s="121">
        <f t="shared" ca="1" si="56"/>
        <v>5601.5230536272029</v>
      </c>
      <c r="AI64" s="54"/>
      <c r="AJ64" s="54"/>
    </row>
    <row r="65" spans="3:36" x14ac:dyDescent="0.75">
      <c r="D65" s="67">
        <f>D64+1</f>
        <v>7</v>
      </c>
      <c r="E65" s="67">
        <f t="shared" si="52"/>
        <v>16</v>
      </c>
      <c r="F65" s="54"/>
      <c r="G65" s="65">
        <f ca="1">($G64*'Transition Matrices'!D$21)+($H64*'Transition Matrices'!$D$22)+('Markov Model'!$I64*'Transition Matrices'!$D$23)+('Markov Model'!$J64*'Transition Matrices'!$D$24)+('Markov Model'!$K64*'Transition Matrices'!$D$25)+$K88</f>
        <v>271209.41620994313</v>
      </c>
      <c r="H65" s="65">
        <f ca="1">$G64*'Transition Matrices'!E$21</f>
        <v>187.9203033482174</v>
      </c>
      <c r="I65" s="65">
        <f ca="1">$G64*'Transition Matrices'!F$21</f>
        <v>20.193352940646115</v>
      </c>
      <c r="J65" s="65">
        <f ca="1">$G64*'Transition Matrices'!G$21</f>
        <v>77.66203991731453</v>
      </c>
      <c r="K65" s="65">
        <f ca="1">$G64*'Transition Matrices'!H$21</f>
        <v>10118.446346341565</v>
      </c>
      <c r="L65" s="65">
        <f ca="1">('Markov Model'!$H64*'Transition Matrices'!$I$22)+('Markov Model'!$I64*'Transition Matrices'!$I$23)+('Markov Model'!$J64*'Transition Matrices'!$I$24)+('Markov Model'!$K64*'Transition Matrices'!$I$25)</f>
        <v>8.0759962039712594</v>
      </c>
      <c r="M65" s="65">
        <f ca="1">($G64*'Transition Matrices'!$I$21)+('Markov Model'!$H64*'Transition Matrices'!$I$22)+('Markov Model'!$I64*'Transition Matrices'!$I$23)+('Markov Model'!$J64*'Transition Matrices'!$I$24)+('Markov Model'!$K64*'Transition Matrices'!$I$25)+$M64</f>
        <v>1427.4013228593544</v>
      </c>
      <c r="N65" s="62"/>
      <c r="O65" s="64" t="b">
        <f t="shared" ca="1" si="42"/>
        <v>1</v>
      </c>
      <c r="P65" s="62"/>
      <c r="Q65" s="65">
        <f t="shared" ca="1" si="43"/>
        <v>272695.04997695872</v>
      </c>
      <c r="R65" s="65">
        <f t="shared" ca="1" si="44"/>
        <v>189.03052479111554</v>
      </c>
      <c r="S65" s="65">
        <f t="shared" ca="1" si="45"/>
        <v>20.312654011574956</v>
      </c>
      <c r="T65" s="65">
        <f t="shared" ca="1" si="46"/>
        <v>78.12086241003712</v>
      </c>
      <c r="U65" s="65">
        <f t="shared" ca="1" si="47"/>
        <v>10178.225496877027</v>
      </c>
      <c r="V65" s="65">
        <f t="shared" ca="1" si="53"/>
        <v>8.1274877363963558</v>
      </c>
      <c r="W65" s="65">
        <f t="shared" ca="1" si="54"/>
        <v>1534.3113513782891</v>
      </c>
      <c r="X65" s="62"/>
      <c r="Y65" s="64" t="b">
        <f t="shared" ca="1" si="48"/>
        <v>1</v>
      </c>
      <c r="Z65" s="63"/>
      <c r="AA65" s="122">
        <f t="shared" ca="1" si="58"/>
        <v>1941.3127644159815</v>
      </c>
      <c r="AB65" s="122">
        <f t="shared" ca="1" si="49"/>
        <v>4970.2589508536403</v>
      </c>
      <c r="AC65" s="122">
        <f t="shared" ca="1" si="50"/>
        <v>26272.862761687626</v>
      </c>
      <c r="AD65" s="122">
        <f ca="1">IF(half_cycle=1,(($W65-$W64)*fic16_)/((1+dr)^D65),(($M65-$M64)*fic16_)/((1+dr)^D65))</f>
        <v>33128649.604678083</v>
      </c>
      <c r="AE65" s="122">
        <f t="shared" ca="1" si="51"/>
        <v>96480.610393838171</v>
      </c>
      <c r="AF65" s="122">
        <f t="shared" ca="1" si="55"/>
        <v>79.448205459555751</v>
      </c>
      <c r="AG65" s="122">
        <f ca="1">IF(half_cycle=1, ((W65-W64)*le16_)/(IF(discount=1,(1+dr)^D65,1)), ((M65-M64)*le16_)/(IF(discount=1,(1+dr)^D65,1)))</f>
        <v>4726.9918390328867</v>
      </c>
      <c r="AH65" s="122">
        <f t="shared" ca="1" si="56"/>
        <v>4806.4400444924422</v>
      </c>
      <c r="AI65" s="54"/>
      <c r="AJ65" s="54"/>
    </row>
    <row r="66" spans="3:36" x14ac:dyDescent="0.75">
      <c r="D66" s="66">
        <f t="shared" si="57"/>
        <v>8</v>
      </c>
      <c r="E66" s="66">
        <f t="shared" si="52"/>
        <v>17</v>
      </c>
      <c r="F66" s="54"/>
      <c r="G66" s="64">
        <f ca="1">($G65*'Transition Matrices'!D$21)+($H65*'Transition Matrices'!$D$22)+('Markov Model'!$I65*'Transition Matrices'!$D$23)+('Markov Model'!$J65*'Transition Matrices'!$D$24)+('Markov Model'!$K65*'Transition Matrices'!$D$25)+$K89</f>
        <v>274180.68374397431</v>
      </c>
      <c r="H66" s="64">
        <f ca="1">$G65*'Transition Matrices'!E$21</f>
        <v>190.14074623401368</v>
      </c>
      <c r="I66" s="64">
        <f ca="1">$G65*'Transition Matrices'!F$21</f>
        <v>20.431955082503801</v>
      </c>
      <c r="J66" s="64">
        <f ca="1">$G65*'Transition Matrices'!G$21</f>
        <v>78.579684902759709</v>
      </c>
      <c r="K66" s="64">
        <f ca="1">$G65*'Transition Matrices'!H$21</f>
        <v>10238.004647412488</v>
      </c>
      <c r="L66" s="64">
        <f ca="1">('Markov Model'!$H65*'Transition Matrices'!$I$22)+('Markov Model'!$I65*'Transition Matrices'!$I$23)+('Markov Model'!$J65*'Transition Matrices'!$I$24)+('Markov Model'!$K65*'Transition Matrices'!$I$25)</f>
        <v>8.1789792688214522</v>
      </c>
      <c r="M66" s="64">
        <f ca="1">($G65*'Transition Matrices'!$I$21)+('Markov Model'!$H65*'Transition Matrices'!$I$22)+('Markov Model'!$I65*'Transition Matrices'!$I$23)+('Markov Model'!$J65*'Transition Matrices'!$I$24)+('Markov Model'!$K65*'Transition Matrices'!$I$25)+$M65</f>
        <v>1641.2213798972236</v>
      </c>
      <c r="N66" s="62"/>
      <c r="O66" s="64" t="b">
        <f t="shared" ca="1" si="42"/>
        <v>1</v>
      </c>
      <c r="P66" s="62"/>
      <c r="Q66" s="64">
        <f t="shared" ca="1" si="43"/>
        <v>275574.00190489134</v>
      </c>
      <c r="R66" s="64">
        <f t="shared" ca="1" si="44"/>
        <v>191.18230119563097</v>
      </c>
      <c r="S66" s="64">
        <f t="shared" ca="1" si="45"/>
        <v>20.543877459023413</v>
      </c>
      <c r="T66" s="64">
        <f t="shared" ca="1" si="46"/>
        <v>79.010129519780733</v>
      </c>
      <c r="U66" s="64">
        <f t="shared" ca="1" si="47"/>
        <v>10294.086495984016</v>
      </c>
      <c r="V66" s="64">
        <f t="shared" ca="1" si="53"/>
        <v>8.2273001687107978</v>
      </c>
      <c r="W66" s="64">
        <f t="shared" ca="1" si="54"/>
        <v>1749.3061921553124</v>
      </c>
      <c r="X66" s="62"/>
      <c r="Y66" s="64" t="b">
        <f t="shared" ref="Y66:Y73" ca="1" si="59">IF(ROUND(SUM($P66:$U66,$W66,$P90:$T90,$W90,$U90),5)=ROUND(pop,5),TRUE,FALSE)</f>
        <v>1</v>
      </c>
      <c r="Z66" s="63"/>
      <c r="AA66" s="121">
        <f t="shared" ca="1" si="58"/>
        <v>1690.9753100363371</v>
      </c>
      <c r="AB66" s="121">
        <f t="shared" ca="1" si="49"/>
        <v>4329.3829257571288</v>
      </c>
      <c r="AC66" s="121">
        <f t="shared" ca="1" si="50"/>
        <v>22885.43821094291</v>
      </c>
      <c r="AD66" s="121">
        <f ca="1">IF(half_cycle=1,(($W66-$W65)*fic17_)/((1+dr)^D66),(($M66-$M65)*fic17_)/((1+dr)^D66))</f>
        <v>28385961.912786398</v>
      </c>
      <c r="AE66" s="121">
        <f t="shared" ca="1" si="51"/>
        <v>83971.045729357051</v>
      </c>
      <c r="AF66" s="121">
        <f t="shared" ca="1" si="55"/>
        <v>69.203666794900329</v>
      </c>
      <c r="AG66" s="121">
        <f ca="1">IF(half_cycle=1, ((W66-W65)*le17_)/(IF(discount=1,(1+dr)^D66,1)), ((M66-M65)*le17_)/(IF(discount=1,(1+dr)^D66,1)))</f>
        <v>4050.277083612008</v>
      </c>
      <c r="AH66" s="121">
        <f t="shared" ca="1" si="56"/>
        <v>4119.4807504069086</v>
      </c>
      <c r="AI66" s="54"/>
      <c r="AJ66" s="54"/>
    </row>
    <row r="67" spans="3:36" x14ac:dyDescent="0.75">
      <c r="D67" s="67">
        <f t="shared" si="57"/>
        <v>9</v>
      </c>
      <c r="E67" s="67">
        <f t="shared" si="52"/>
        <v>18</v>
      </c>
      <c r="F67" s="54"/>
      <c r="G67" s="65">
        <f ca="1">($G66*'Transition Matrices'!D$21)+($H66*'Transition Matrices'!$D$22)+('Markov Model'!$I66*'Transition Matrices'!$D$23)+('Markov Model'!$J66*'Transition Matrices'!$D$24)+('Markov Model'!$K66*'Transition Matrices'!$D$25)+$K90</f>
        <v>276967.32006580831</v>
      </c>
      <c r="H67" s="65">
        <f ca="1">$G66*'Transition Matrices'!E$21</f>
        <v>192.22385615724826</v>
      </c>
      <c r="I67" s="65">
        <f ca="1">$G66*'Transition Matrices'!F$21</f>
        <v>20.655799835543025</v>
      </c>
      <c r="J67" s="65">
        <f ca="1">$G66*'Transition Matrices'!G$21</f>
        <v>79.440574136801757</v>
      </c>
      <c r="K67" s="65">
        <f ca="1">$G66*'Transition Matrices'!H$21</f>
        <v>10350.168344555545</v>
      </c>
      <c r="L67" s="65">
        <f ca="1">('Markov Model'!$H66*'Transition Matrices'!$I$22)+('Markov Model'!$I66*'Transition Matrices'!$I$23)+('Markov Model'!$J66*'Transition Matrices'!$I$24)+('Markov Model'!$K66*'Transition Matrices'!$I$25)</f>
        <v>8.2756210686001452</v>
      </c>
      <c r="M67" s="65">
        <f ca="1">($G66*'Transition Matrices'!$I$21)+('Markov Model'!$H66*'Transition Matrices'!$I$22)+('Markov Model'!$I66*'Transition Matrices'!$I$23)+('Markov Model'!$J66*'Transition Matrices'!$I$24)+('Markov Model'!$K66*'Transition Matrices'!$I$25)+$M66</f>
        <v>1857.3910044134011</v>
      </c>
      <c r="N67" s="62"/>
      <c r="O67" s="64" t="b">
        <f t="shared" ca="1" si="42"/>
        <v>1</v>
      </c>
      <c r="P67" s="62"/>
      <c r="Q67" s="65">
        <f t="shared" ca="1" si="43"/>
        <v>278273.62700147671</v>
      </c>
      <c r="R67" s="65">
        <f t="shared" ca="1" si="44"/>
        <v>193.20069006869727</v>
      </c>
      <c r="S67" s="65">
        <f t="shared" ca="1" si="45"/>
        <v>20.760767481863446</v>
      </c>
      <c r="T67" s="65">
        <f t="shared" ca="1" si="46"/>
        <v>79.844271410975296</v>
      </c>
      <c r="U67" s="65">
        <f t="shared" ca="1" si="47"/>
        <v>10402.765330331842</v>
      </c>
      <c r="V67" s="65">
        <f t="shared" ca="1" si="53"/>
        <v>8.3209533519491163</v>
      </c>
      <c r="W67" s="65">
        <f t="shared" ca="1" si="54"/>
        <v>1966.5776146642165</v>
      </c>
      <c r="X67" s="62"/>
      <c r="Y67" s="64" t="b">
        <f t="shared" ca="1" si="59"/>
        <v>1</v>
      </c>
      <c r="Z67" s="63"/>
      <c r="AA67" s="122">
        <f t="shared" ca="1" si="58"/>
        <v>1471.7140477219102</v>
      </c>
      <c r="AB67" s="122">
        <f t="shared" ca="1" si="49"/>
        <v>3768.0528553450758</v>
      </c>
      <c r="AC67" s="122">
        <f t="shared" ca="1" si="50"/>
        <v>19918.411001222947</v>
      </c>
      <c r="AD67" s="122">
        <f ca="1">IF(half_cycle=1,(($W67-$W66)*fic18_)/((1+dr)^D67),(($M67-$M66)*fic18_)/((1+dr)^D67))</f>
        <v>24303232.096227895</v>
      </c>
      <c r="AE67" s="122">
        <f t="shared" ca="1" si="51"/>
        <v>73028.248981543526</v>
      </c>
      <c r="AF67" s="122">
        <f t="shared" ca="1" si="55"/>
        <v>60.230750891394479</v>
      </c>
      <c r="AG67" s="122">
        <f ca="1">IF(half_cycle=1, ((W67-W66)*le18_)/(IF(discount=1,(1+dr)^D67,1)), ((M67-M66)*le18_)/(IF(discount=1,(1+dr)^D67,1)))</f>
        <v>3467.7290246315706</v>
      </c>
      <c r="AH67" s="122">
        <f t="shared" ca="1" si="56"/>
        <v>3527.9597755229652</v>
      </c>
      <c r="AI67" s="54"/>
      <c r="AJ67" s="54"/>
    </row>
    <row r="68" spans="3:36" x14ac:dyDescent="0.75">
      <c r="D68" s="66">
        <f t="shared" si="57"/>
        <v>10</v>
      </c>
      <c r="E68" s="66">
        <f t="shared" si="52"/>
        <v>19</v>
      </c>
      <c r="F68" s="54"/>
      <c r="G68" s="64">
        <f ca="1">($G67*'Transition Matrices'!D$21)+($H67*'Transition Matrices'!$D$22)+('Markov Model'!$I67*'Transition Matrices'!$D$23)+('Markov Model'!$J67*'Transition Matrices'!$D$24)+('Markov Model'!$K67*'Transition Matrices'!$D$25)+$K91</f>
        <v>279579.93393714505</v>
      </c>
      <c r="H68" s="64">
        <f ca="1">$G67*'Transition Matrices'!E$21</f>
        <v>194.17752398014628</v>
      </c>
      <c r="I68" s="64">
        <f ca="1">$G67*'Transition Matrices'!F$21</f>
        <v>20.865735128183864</v>
      </c>
      <c r="J68" s="64">
        <f ca="1">$G67*'Transition Matrices'!G$21</f>
        <v>80.247968685148834</v>
      </c>
      <c r="K68" s="64">
        <f ca="1">$G67*'Transition Matrices'!H$21</f>
        <v>10455.36231610814</v>
      </c>
      <c r="L68" s="64">
        <f ca="1">('Markov Model'!$H67*'Transition Matrices'!$I$22)+('Markov Model'!$I67*'Transition Matrices'!$I$23)+('Markov Model'!$J67*'Transition Matrices'!$I$24)+('Markov Model'!$K67*'Transition Matrices'!$I$25)</f>
        <v>8.3662856352980874</v>
      </c>
      <c r="M68" s="64">
        <f ca="1">($G67*'Transition Matrices'!$I$21)+('Markov Model'!$H67*'Transition Matrices'!$I$22)+('Markov Model'!$I67*'Transition Matrices'!$I$23)+('Markov Model'!$J67*'Transition Matrices'!$I$24)+('Markov Model'!$K67*'Transition Matrices'!$I$25)+$M67</f>
        <v>2075.7642249150322</v>
      </c>
      <c r="N68" s="62"/>
      <c r="O68" s="64" t="b">
        <f t="shared" ca="1" si="42"/>
        <v>1</v>
      </c>
      <c r="P68" s="62"/>
      <c r="Q68" s="64">
        <f t="shared" ca="1" si="43"/>
        <v>280804.22955301264</v>
      </c>
      <c r="R68" s="64">
        <f ca="1">0.5*(H68+H69)</f>
        <v>195.09335566117602</v>
      </c>
      <c r="S68" s="64">
        <f ca="1">0.5*(I68+I69)</f>
        <v>20.964147657536749</v>
      </c>
      <c r="T68" s="64">
        <f ca="1">0.5*(J68+J69)</f>
        <v>80.626455497390083</v>
      </c>
      <c r="U68" s="64">
        <f ca="1">0.5*(K68+K69)</f>
        <v>10504.674676516626</v>
      </c>
      <c r="V68" s="64">
        <f t="shared" ca="1" si="53"/>
        <v>8.4088010217064344</v>
      </c>
      <c r="W68" s="64">
        <f t="shared" ca="1" si="54"/>
        <v>2185.983841110814</v>
      </c>
      <c r="X68" s="62"/>
      <c r="Y68" s="64" t="b">
        <f t="shared" ca="1" si="59"/>
        <v>1</v>
      </c>
      <c r="Z68" s="63"/>
      <c r="AA68" s="121">
        <f t="shared" ca="1" si="58"/>
        <v>1279.9165915236688</v>
      </c>
      <c r="AB68" s="121">
        <f t="shared" ca="1" si="49"/>
        <v>3277.0243299124436</v>
      </c>
      <c r="AC68" s="121">
        <f t="shared" ca="1" si="50"/>
        <v>17322.935774996709</v>
      </c>
      <c r="AD68" s="121">
        <f ca="1">IF(half_cycle=1,(($W68-$W67)*fic19_)/((1+dr)^D68),(($M68-$M67)*fic19_)/((1+dr)^D68))</f>
        <v>20786301.665252294</v>
      </c>
      <c r="AE68" s="121">
        <f t="shared" ca="1" si="51"/>
        <v>63467.163342417829</v>
      </c>
      <c r="AF68" s="121">
        <f t="shared" ca="1" si="55"/>
        <v>52.381662985773978</v>
      </c>
      <c r="AG68" s="121">
        <f ca="1">IF(half_cycle=1, ((W68-W67)*le19_)/(IF(discount=1,(1+dr)^D68,1)), ((M68-M67)*le19_)/(IF(discount=1,(1+dr)^D68,1)))</f>
        <v>2965.912571378959</v>
      </c>
      <c r="AH68" s="121">
        <f t="shared" ca="1" si="56"/>
        <v>3018.2942343647328</v>
      </c>
    </row>
    <row r="69" spans="3:36" x14ac:dyDescent="0.75">
      <c r="D69" s="67">
        <v>11</v>
      </c>
      <c r="E69" s="67">
        <f t="shared" si="52"/>
        <v>20</v>
      </c>
      <c r="F69" s="54"/>
      <c r="G69" s="65">
        <f ca="1">($G68*'Transition Matrices'!D$21)+($H68*'Transition Matrices'!$D$22)+('Markov Model'!$I68*'Transition Matrices'!$D$23)+('Markov Model'!$J68*'Transition Matrices'!$D$24)+('Markov Model'!$K68*'Transition Matrices'!$D$25)+$K92</f>
        <v>282028.52516888024</v>
      </c>
      <c r="H69" s="65">
        <f ca="1">$G68*'Transition Matrices'!E$21</f>
        <v>196.00918734220579</v>
      </c>
      <c r="I69" s="65">
        <f ca="1">$G68*'Transition Matrices'!F$21</f>
        <v>21.06256018688963</v>
      </c>
      <c r="J69" s="65">
        <f ca="1">$G68*'Transition Matrices'!G$21</f>
        <v>81.004942309631318</v>
      </c>
      <c r="K69" s="65">
        <f ca="1">$G68*'Transition Matrices'!H$21</f>
        <v>10553.987036925113</v>
      </c>
      <c r="L69" s="65">
        <f ca="1">('Markov Model'!$H68*'Transition Matrices'!$I$22)+('Markov Model'!$I68*'Transition Matrices'!$I$23)+('Markov Model'!$J68*'Transition Matrices'!$I$24)+('Markov Model'!$K68*'Transition Matrices'!$I$25)</f>
        <v>8.4513164081147796</v>
      </c>
      <c r="M69" s="65">
        <f ca="1">($G68*'Transition Matrices'!$I$21)+('Markov Model'!$H68*'Transition Matrices'!$I$22)+('Markov Model'!$I68*'Transition Matrices'!$I$23)+('Markov Model'!$J68*'Transition Matrices'!$I$24)+('Markov Model'!$K68*'Transition Matrices'!$I$25)+$M68</f>
        <v>2296.2034573065962</v>
      </c>
      <c r="N69" s="62"/>
      <c r="O69" s="64" t="b">
        <f t="shared" ca="1" si="42"/>
        <v>1</v>
      </c>
      <c r="P69" s="62"/>
      <c r="Q69" s="65">
        <f t="shared" ca="1" si="43"/>
        <v>283175.52236452664</v>
      </c>
      <c r="R69" s="65">
        <f t="shared" ref="R69:R74" ca="1" si="60">0.5*(H69+H70)</f>
        <v>196.86752214954851</v>
      </c>
      <c r="S69" s="65">
        <f t="shared" ref="S69:S74" ca="1" si="61">0.5*(I69+I70)</f>
        <v>21.154794274410207</v>
      </c>
      <c r="T69" s="65">
        <f t="shared" ref="T69:T74" ca="1" si="62">0.5*(J69+J70)</f>
        <v>81.359667322748976</v>
      </c>
      <c r="U69" s="65">
        <f t="shared" ref="U69:U74" ca="1" si="63">0.5*(K69+K70)</f>
        <v>10600.203515616089</v>
      </c>
      <c r="V69" s="65">
        <f t="shared" ca="1" si="53"/>
        <v>8.491176754226462</v>
      </c>
      <c r="W69" s="65">
        <f t="shared" ca="1" si="54"/>
        <v>2407.3912403707091</v>
      </c>
      <c r="X69" s="62"/>
      <c r="Y69" s="64" t="b">
        <f t="shared" ca="1" si="59"/>
        <v>1</v>
      </c>
      <c r="Z69" s="63"/>
      <c r="AA69" s="122">
        <f t="shared" ca="1" si="58"/>
        <v>1112.3386072527701</v>
      </c>
      <c r="AB69" s="122">
        <f t="shared" ca="1" si="49"/>
        <v>2847.9943112351589</v>
      </c>
      <c r="AC69" s="122">
        <f t="shared" ca="1" si="50"/>
        <v>15055.13868900443</v>
      </c>
      <c r="AD69" s="122">
        <f ca="1">IF(half_cycle=1,(($W69-$W68)*fic20_)/((1+dr)^D69),(($M69-$M68)*fic20_)/((1+dr)^D69))</f>
        <v>17844380.761793241</v>
      </c>
      <c r="AE69" s="122">
        <f t="shared" ca="1" si="51"/>
        <v>55122.248466802055</v>
      </c>
      <c r="AF69" s="122">
        <f t="shared" ca="1" si="55"/>
        <v>45.523661509776289</v>
      </c>
      <c r="AG69" s="122">
        <f ca="1">IF(half_cycle=1, ((W69-W68)*le20_)/(IF(discount=1,(1+dr)^D69,1)), ((M69-M68)*le20_)/(IF(discount=1,(1+dr)^D69,1)))</f>
        <v>2546.141881427036</v>
      </c>
      <c r="AH69" s="122">
        <f t="shared" ca="1" si="56"/>
        <v>2591.6655429368125</v>
      </c>
    </row>
    <row r="70" spans="3:36" x14ac:dyDescent="0.75">
      <c r="D70" s="66">
        <v>12</v>
      </c>
      <c r="E70" s="66">
        <f t="shared" si="52"/>
        <v>21</v>
      </c>
      <c r="F70" s="54"/>
      <c r="G70" s="64">
        <f ca="1">($G69*'Transition Matrices'!D$21)+($H69*'Transition Matrices'!$D$22)+('Markov Model'!$I69*'Transition Matrices'!$D$23)+('Markov Model'!$J69*'Transition Matrices'!$D$24)+('Markov Model'!$K69*'Transition Matrices'!$D$25)+$K93</f>
        <v>284322.51956017304</v>
      </c>
      <c r="H70" s="64">
        <f ca="1">$G69*'Transition Matrices'!E$21</f>
        <v>197.72585695689125</v>
      </c>
      <c r="I70" s="64">
        <f ca="1">$G69*'Transition Matrices'!F$21</f>
        <v>21.247028361930788</v>
      </c>
      <c r="J70" s="64">
        <f ca="1">$G69*'Transition Matrices'!G$21</f>
        <v>81.714392335866648</v>
      </c>
      <c r="K70" s="64">
        <f ca="1">$G69*'Transition Matrices'!H$21</f>
        <v>10646.419994307067</v>
      </c>
      <c r="L70" s="64">
        <f ca="1">('Markov Model'!$H69*'Transition Matrices'!$I$22)+('Markov Model'!$I69*'Transition Matrices'!$I$23)+('Markov Model'!$J69*'Transition Matrices'!$I$24)+('Markov Model'!$K69*'Transition Matrices'!$I$25)</f>
        <v>8.5310371003381444</v>
      </c>
      <c r="M70" s="64">
        <f ca="1">($G69*'Transition Matrices'!$I$21)+('Markov Model'!$H69*'Transition Matrices'!$I$22)+('Markov Model'!$I69*'Transition Matrices'!$I$23)+('Markov Model'!$J69*'Transition Matrices'!$I$24)+('Markov Model'!$K69*'Transition Matrices'!$I$25)+$M69</f>
        <v>2518.5790234348215</v>
      </c>
      <c r="N70" s="62"/>
      <c r="O70" s="64" t="b">
        <f t="shared" ca="1" si="42"/>
        <v>1</v>
      </c>
      <c r="P70" s="62"/>
      <c r="Q70" s="64">
        <f t="shared" ca="1" si="43"/>
        <v>285396.66070415027</v>
      </c>
      <c r="R70" s="64">
        <f t="shared" ca="1" si="60"/>
        <v>198.52999903188362</v>
      </c>
      <c r="S70" s="64">
        <f t="shared" ca="1" si="61"/>
        <v>21.333439060750564</v>
      </c>
      <c r="T70" s="64">
        <f t="shared" ca="1" si="62"/>
        <v>82.046721056151455</v>
      </c>
      <c r="U70" s="64">
        <f t="shared" ca="1" si="63"/>
        <v>10689.718500618908</v>
      </c>
      <c r="V70" s="64">
        <f t="shared" ca="1" si="53"/>
        <v>8.5683949721054944</v>
      </c>
      <c r="W70" s="64">
        <f t="shared" ca="1" si="54"/>
        <v>2630.6738603525264</v>
      </c>
      <c r="X70" s="62"/>
      <c r="Y70" s="64" t="b">
        <f t="shared" ca="1" si="59"/>
        <v>1</v>
      </c>
      <c r="Z70" s="63"/>
      <c r="AA70" s="121">
        <f t="shared" ca="1" si="58"/>
        <v>966.07802171523451</v>
      </c>
      <c r="AB70" s="121">
        <f t="shared" ca="1" si="49"/>
        <v>2473.5352962588686</v>
      </c>
      <c r="AC70" s="121">
        <f t="shared" ca="1" si="50"/>
        <v>13075.770357546553</v>
      </c>
      <c r="AD70" s="121">
        <f ca="1">IF(half_cycle=1,(($W70-$W69)*fic21_)/((1+dr)^D70),(($M70-$M69)*fic21_)/((1+dr)^D70))</f>
        <v>15232170.129960291</v>
      </c>
      <c r="AE70" s="121">
        <f t="shared" ca="1" si="51"/>
        <v>47845.942419129293</v>
      </c>
      <c r="AF70" s="121">
        <f t="shared" ca="1" si="55"/>
        <v>39.53800454265334</v>
      </c>
      <c r="AG70" s="121">
        <f ca="1">IF(half_cycle=1, ((W70-W69)*le21_)/(IF(discount=1,(1+dr)^D70,1)), ((M70-M69)*le21_)/(IF(discount=1,(1+dr)^D70,1)))</f>
        <v>2173.4162048342405</v>
      </c>
      <c r="AH70" s="121">
        <f t="shared" ca="1" si="56"/>
        <v>2212.9542093768937</v>
      </c>
    </row>
    <row r="71" spans="3:36" x14ac:dyDescent="0.75">
      <c r="D71" s="67">
        <v>13</v>
      </c>
      <c r="E71" s="67">
        <f t="shared" si="52"/>
        <v>22</v>
      </c>
      <c r="F71" s="54"/>
      <c r="G71" s="65">
        <f ca="1">($G70*'Transition Matrices'!D$21)+($H70*'Transition Matrices'!$D$22)+('Markov Model'!$I70*'Transition Matrices'!$D$23)+('Markov Model'!$J70*'Transition Matrices'!$D$24)+('Markov Model'!$K70*'Transition Matrices'!$D$25)+$K94</f>
        <v>286470.80184812751</v>
      </c>
      <c r="H71" s="65">
        <f ca="1">$G70*'Transition Matrices'!E$21</f>
        <v>199.33414110687596</v>
      </c>
      <c r="I71" s="65">
        <f ca="1">$G70*'Transition Matrices'!F$21</f>
        <v>21.419849759570344</v>
      </c>
      <c r="J71" s="65">
        <f ca="1">$G70*'Transition Matrices'!G$21</f>
        <v>82.379049776436275</v>
      </c>
      <c r="K71" s="65">
        <f ca="1">$G70*'Transition Matrices'!H$21</f>
        <v>10733.01700693075</v>
      </c>
      <c r="L71" s="65">
        <f ca="1">('Markov Model'!$H70*'Transition Matrices'!$I$22)+('Markov Model'!$I70*'Transition Matrices'!$I$23)+('Markov Model'!$J70*'Transition Matrices'!$I$24)+('Markov Model'!$K70*'Transition Matrices'!$I$25)</f>
        <v>8.6057528438728426</v>
      </c>
      <c r="M71" s="65">
        <f ca="1">($G70*'Transition Matrices'!$I$21)+('Markov Model'!$H70*'Transition Matrices'!$I$22)+('Markov Model'!$I70*'Transition Matrices'!$I$23)+('Markov Model'!$J70*'Transition Matrices'!$I$24)+('Markov Model'!$K70*'Transition Matrices'!$I$25)+$M70</f>
        <v>2742.7686972702309</v>
      </c>
      <c r="N71" s="62"/>
      <c r="O71" s="64" t="b">
        <f t="shared" ca="1" si="42"/>
        <v>1</v>
      </c>
      <c r="P71" s="62"/>
      <c r="Q71" s="65">
        <f t="shared" ca="1" si="43"/>
        <v>287476.27430680871</v>
      </c>
      <c r="R71" s="65">
        <f t="shared" ca="1" si="60"/>
        <v>200.08720492571618</v>
      </c>
      <c r="S71" s="65">
        <f t="shared" ca="1" si="61"/>
        <v>21.500771741973132</v>
      </c>
      <c r="T71" s="65">
        <f t="shared" ca="1" si="62"/>
        <v>82.690269327049094</v>
      </c>
      <c r="U71" s="65">
        <f t="shared" ca="1" si="63"/>
        <v>10773.565237805975</v>
      </c>
      <c r="V71" s="65">
        <f t="shared" ca="1" si="53"/>
        <v>8.6407520496178556</v>
      </c>
      <c r="W71" s="65">
        <f t="shared" ca="1" si="54"/>
        <v>2855.712987204357</v>
      </c>
      <c r="X71" s="62"/>
      <c r="Y71" s="64" t="b">
        <f t="shared" ca="1" si="59"/>
        <v>1</v>
      </c>
      <c r="Z71" s="63"/>
      <c r="AA71" s="122">
        <f t="shared" ca="1" si="58"/>
        <v>838.54802317889141</v>
      </c>
      <c r="AB71" s="122">
        <f t="shared" ca="1" si="49"/>
        <v>2147.0263477839289</v>
      </c>
      <c r="AC71" s="122">
        <f t="shared" ca="1" si="50"/>
        <v>11349.842047028907</v>
      </c>
      <c r="AD71" s="122">
        <f ca="1">IF(half_cycle=1,(($W71-$W70)*fic22_)/((1+dr)^D71),(($M71-$M70)*fic22_)/((1+dr)^D71))</f>
        <v>12990622.787256883</v>
      </c>
      <c r="AE71" s="122">
        <f t="shared" ca="1" si="51"/>
        <v>41507.115388530568</v>
      </c>
      <c r="AF71" s="122">
        <f t="shared" ca="1" si="55"/>
        <v>34.318846413841577</v>
      </c>
      <c r="AG71" s="122">
        <f ca="1">IF(half_cycle=1, ((W71-W70)*le22_)/(IF(discount=1,(1+dr)^D71,1)), ((M71-M70)*le22_)/(IF(discount=1,(1+dr)^D71,1)))</f>
        <v>1853.5789605697282</v>
      </c>
      <c r="AH71" s="122">
        <f t="shared" ca="1" si="56"/>
        <v>1887.8978069835698</v>
      </c>
    </row>
    <row r="72" spans="3:36" x14ac:dyDescent="0.75">
      <c r="D72" s="66">
        <v>14</v>
      </c>
      <c r="E72" s="66">
        <f t="shared" si="52"/>
        <v>23</v>
      </c>
      <c r="F72" s="54"/>
      <c r="G72" s="64">
        <f ca="1">($G71*'Transition Matrices'!D$21)+($H71*'Transition Matrices'!$D$22)+('Markov Model'!$I71*'Transition Matrices'!$D$23)+('Markov Model'!$J71*'Transition Matrices'!$D$24)+('Markov Model'!$K71*'Transition Matrices'!$D$25)+$K95</f>
        <v>288481.74676548986</v>
      </c>
      <c r="H72" s="64">
        <f ca="1">$G71*'Transition Matrices'!E$21</f>
        <v>200.8402687445564</v>
      </c>
      <c r="I72" s="64">
        <f ca="1">$G71*'Transition Matrices'!F$21</f>
        <v>21.581693724375924</v>
      </c>
      <c r="J72" s="64">
        <f ca="1">$G71*'Transition Matrices'!G$21</f>
        <v>83.001488877661899</v>
      </c>
      <c r="K72" s="64">
        <f ca="1">$G71*'Transition Matrices'!H$21</f>
        <v>10814.1134686812</v>
      </c>
      <c r="L72" s="64">
        <f ca="1">('Markov Model'!$H71*'Transition Matrices'!$I$22)+('Markov Model'!$I71*'Transition Matrices'!$I$23)+('Markov Model'!$J71*'Transition Matrices'!$I$24)+('Markov Model'!$K71*'Transition Matrices'!$I$25)</f>
        <v>8.6757512553628686</v>
      </c>
      <c r="M72" s="64">
        <f ca="1">($G71*'Transition Matrices'!$I$21)+('Markov Model'!$H71*'Transition Matrices'!$I$22)+('Markov Model'!$I71*'Transition Matrices'!$I$23)+('Markov Model'!$J71*'Transition Matrices'!$I$24)+('Markov Model'!$K71*'Transition Matrices'!$I$25)+$M71</f>
        <v>2968.6572771384836</v>
      </c>
      <c r="N72" s="62"/>
      <c r="O72" s="64" t="b">
        <f ca="1">IF(ROUND(SUM($G72:$K72,$M72,$G96:$J96,$M96,$K96),5)=ROUND(pop,5),TRUE,FALSE)</f>
        <v>1</v>
      </c>
      <c r="P72" s="62"/>
      <c r="Q72" s="64">
        <f t="shared" ca="1" si="43"/>
        <v>289422.49754055205</v>
      </c>
      <c r="R72" s="64">
        <f t="shared" ca="1" si="60"/>
        <v>201.54519000534106</v>
      </c>
      <c r="S72" s="64">
        <f t="shared" ca="1" si="61"/>
        <v>21.657442451686208</v>
      </c>
      <c r="T72" s="64">
        <f t="shared" ca="1" si="62"/>
        <v>83.292812497931806</v>
      </c>
      <c r="U72" s="64">
        <f t="shared" ca="1" si="63"/>
        <v>10852.069494871877</v>
      </c>
      <c r="V72" s="64">
        <f t="shared" ca="1" si="53"/>
        <v>8.7085273484866672</v>
      </c>
      <c r="W72" s="64">
        <f t="shared" ca="1" si="54"/>
        <v>3082.3967298223615</v>
      </c>
      <c r="X72" s="62"/>
      <c r="Y72" s="64" t="b">
        <f t="shared" ca="1" si="59"/>
        <v>1</v>
      </c>
      <c r="Z72" s="63"/>
      <c r="AA72" s="121">
        <f t="shared" ca="1" si="58"/>
        <v>727.44992621511983</v>
      </c>
      <c r="AB72" s="121">
        <f t="shared" ca="1" si="49"/>
        <v>1862.5837460735286</v>
      </c>
      <c r="AC72" s="121">
        <f t="shared" ca="1" si="50"/>
        <v>9846.259710492106</v>
      </c>
      <c r="AD72" s="121">
        <f ca="1">IF(half_cycle=1,(($W72-$W71)*fic23_)/((1+dr)^D72),(($M72-$M71)*fic23_)/((1+dr)^D72))</f>
        <v>11072787.409205444</v>
      </c>
      <c r="AE72" s="121">
        <f t="shared" ca="1" si="51"/>
        <v>35989.558232030045</v>
      </c>
      <c r="AF72" s="121">
        <f t="shared" ca="1" si="55"/>
        <v>29.772128437957264</v>
      </c>
      <c r="AG72" s="121">
        <f ca="1">IF(half_cycle=1, ((W72-W71)*le23_)/(IF(discount=1,(1+dr)^D72,1)), ((M72-M71)*le23_)/(IF(discount=1,(1+dr)^D72,1)))</f>
        <v>1579.9308557167749</v>
      </c>
      <c r="AH72" s="121">
        <f t="shared" ca="1" si="56"/>
        <v>1609.7029841547321</v>
      </c>
    </row>
    <row r="73" spans="3:36" x14ac:dyDescent="0.75">
      <c r="D73" s="67">
        <v>15</v>
      </c>
      <c r="E73" s="67">
        <f t="shared" si="52"/>
        <v>24</v>
      </c>
      <c r="F73" s="54"/>
      <c r="G73" s="65">
        <f ca="1">($G72*'Transition Matrices'!D$21)+($H72*'Transition Matrices'!$D$22)+('Markov Model'!$I72*'Transition Matrices'!$D$23)+('Markov Model'!$J72*'Transition Matrices'!$D$24)+('Markov Model'!$K72*'Transition Matrices'!$D$25)+$K96</f>
        <v>290363.2483156143</v>
      </c>
      <c r="H73" s="65">
        <f ca="1">$G72*'Transition Matrices'!E$21</f>
        <v>202.25011126612574</v>
      </c>
      <c r="I73" s="65">
        <f ca="1">$G72*'Transition Matrices'!F$21</f>
        <v>21.733191178996496</v>
      </c>
      <c r="J73" s="65">
        <f ca="1">$G72*'Transition Matrices'!G$21</f>
        <v>83.584136118201727</v>
      </c>
      <c r="K73" s="65">
        <f ca="1">$G72*'Transition Matrices'!H$21</f>
        <v>10890.025521062556</v>
      </c>
      <c r="L73" s="65">
        <f ca="1">('Markov Model'!$H72*'Transition Matrices'!$I$22)+('Markov Model'!$I72*'Transition Matrices'!$I$23)+('Markov Model'!$J72*'Transition Matrices'!$I$24)+('Markov Model'!$K72*'Transition Matrices'!$I$25)</f>
        <v>8.7413034416104658</v>
      </c>
      <c r="M73" s="65">
        <f ca="1">($G72*'Transition Matrices'!$I$21)+('Markov Model'!$H72*'Transition Matrices'!$I$22)+('Markov Model'!$I72*'Transition Matrices'!$I$23)+('Markov Model'!$J72*'Transition Matrices'!$I$24)+('Markov Model'!$K72*'Transition Matrices'!$I$25)+$M72</f>
        <v>3196.1361825062395</v>
      </c>
      <c r="N73" s="62"/>
      <c r="O73" s="64" t="b">
        <f ca="1">IF(ROUND(SUM($G73:$K73,$M73,$G97:$J97,$M97,$K97),5)=ROUND(pop,5),TRUE,FALSE)</f>
        <v>1</v>
      </c>
      <c r="P73" s="62"/>
      <c r="Q73" s="65">
        <f t="shared" ca="1" si="43"/>
        <v>291242.99784130935</v>
      </c>
      <c r="R73" s="65">
        <f t="shared" ca="1" si="60"/>
        <v>202.90965715096365</v>
      </c>
      <c r="S73" s="65">
        <f t="shared" ca="1" si="61"/>
        <v>21.804064004315446</v>
      </c>
      <c r="T73" s="65">
        <f t="shared" ca="1" si="62"/>
        <v>83.856707404661748</v>
      </c>
      <c r="U73" s="65">
        <f t="shared" ca="1" si="63"/>
        <v>10925.538339687144</v>
      </c>
      <c r="V73" s="65">
        <f t="shared" ca="1" si="53"/>
        <v>8.7719841944369747</v>
      </c>
      <c r="W73" s="65">
        <f t="shared" ca="1" si="54"/>
        <v>3310.6196282091601</v>
      </c>
      <c r="X73" s="62"/>
      <c r="Y73" s="64" t="b">
        <f t="shared" ca="1" si="59"/>
        <v>1</v>
      </c>
      <c r="Z73" s="63"/>
      <c r="AA73" s="122">
        <f t="shared" ca="1" si="58"/>
        <v>630.74665388510812</v>
      </c>
      <c r="AB73" s="122">
        <f t="shared" ca="1" si="49"/>
        <v>1614.9931955424822</v>
      </c>
      <c r="AC73" s="122">
        <f t="shared" ca="1" si="50"/>
        <v>8537.4661173208042</v>
      </c>
      <c r="AD73" s="122">
        <f ca="1">IF(half_cycle=1,(($W73-$W72)*fic24_)/((1+dr)^D73),(($M73-$M72)*fic24_)/((1+dr)^D73))</f>
        <v>9430251.0096972268</v>
      </c>
      <c r="AE73" s="122">
        <f t="shared" ca="1" si="51"/>
        <v>31190.535013402052</v>
      </c>
      <c r="AF73" s="122">
        <f t="shared" ca="1" si="55"/>
        <v>25.814494660775082</v>
      </c>
      <c r="AG73" s="122">
        <f ca="1">IF(half_cycle=1, ((W73-W72)*le24_)/(IF(discount=1,(1+dr)^D73,1)), ((M73-M72)*le24_)/(IF(discount=1,(1+dr)^D73,1)))</f>
        <v>1345.5640388244431</v>
      </c>
      <c r="AH73" s="122">
        <f t="shared" ca="1" si="56"/>
        <v>1371.3785334852182</v>
      </c>
    </row>
    <row r="74" spans="3:36" ht="15.5" thickBot="1" x14ac:dyDescent="0.9">
      <c r="D74" s="66">
        <v>16</v>
      </c>
      <c r="E74" s="66">
        <f t="shared" si="52"/>
        <v>25</v>
      </c>
      <c r="F74" s="54"/>
      <c r="G74" s="64">
        <f ca="1">($G73*'Transition Matrices'!D$21)+($H73*'Transition Matrices'!$D$22)+('Markov Model'!$I73*'Transition Matrices'!$D$23)+('Markov Model'!$J73*'Transition Matrices'!$D$24)+('Markov Model'!$K73*'Transition Matrices'!$D$25)+$K97</f>
        <v>292122.7473670044</v>
      </c>
      <c r="H74" s="64">
        <f ca="1">$G73*'Transition Matrices'!E$21</f>
        <v>203.56920303580154</v>
      </c>
      <c r="I74" s="64">
        <f ca="1">$G73*'Transition Matrices'!F$21</f>
        <v>21.874936829634397</v>
      </c>
      <c r="J74" s="64">
        <f ca="1">$G73*'Transition Matrices'!G$21</f>
        <v>84.129278691121769</v>
      </c>
      <c r="K74" s="64">
        <f ca="1">$G73*'Transition Matrices'!H$21</f>
        <v>10961.051158311731</v>
      </c>
      <c r="L74" s="64">
        <f ca="1">('Markov Model'!$H73*'Transition Matrices'!$I$22)+('Markov Model'!$I73*'Transition Matrices'!$I$23)+('Markov Model'!$J73*'Transition Matrices'!$I$24)+('Markov Model'!$K73*'Transition Matrices'!$I$25)</f>
        <v>8.8026649472634855</v>
      </c>
      <c r="M74" s="64">
        <f ca="1">($G73*'Transition Matrices'!$I$21)+('Markov Model'!$H73*'Transition Matrices'!$I$22)+('Markov Model'!$I73*'Transition Matrices'!$I$23)+('Markov Model'!$J73*'Transition Matrices'!$I$24)+('Markov Model'!$K73*'Transition Matrices'!$I$25)+$M73</f>
        <v>3425.1030739120806</v>
      </c>
      <c r="N74" s="62"/>
      <c r="O74" s="64" t="b">
        <f t="shared" ca="1" si="42"/>
        <v>1</v>
      </c>
      <c r="P74" s="62"/>
      <c r="Q74" s="64">
        <f t="shared" ca="1" si="43"/>
        <v>146061.3736835022</v>
      </c>
      <c r="R74" s="64">
        <f t="shared" ca="1" si="60"/>
        <v>101.78460151790077</v>
      </c>
      <c r="S74" s="64">
        <f t="shared" ca="1" si="61"/>
        <v>10.937468414817198</v>
      </c>
      <c r="T74" s="64">
        <f t="shared" ca="1" si="62"/>
        <v>42.064639345560884</v>
      </c>
      <c r="U74" s="64">
        <f t="shared" ca="1" si="63"/>
        <v>5480.5255791558657</v>
      </c>
      <c r="V74" s="64">
        <f t="shared" ca="1" si="53"/>
        <v>4.4013324736317427</v>
      </c>
      <c r="W74" s="64">
        <f t="shared" ca="1" si="54"/>
        <v>1712.5515369560403</v>
      </c>
      <c r="X74" s="62"/>
      <c r="Y74" s="64"/>
      <c r="Z74" s="63"/>
      <c r="AA74" s="121"/>
      <c r="AB74" s="121"/>
      <c r="AC74" s="121"/>
      <c r="AD74" s="121"/>
      <c r="AE74" s="121"/>
      <c r="AF74" s="121"/>
      <c r="AG74" s="121"/>
      <c r="AH74" s="121"/>
    </row>
    <row r="75" spans="3:36" ht="15.5" thickBot="1" x14ac:dyDescent="0.9">
      <c r="X75" s="62"/>
      <c r="Y75" s="119" t="s">
        <v>331</v>
      </c>
      <c r="Z75" s="120"/>
      <c r="AA75" s="123">
        <f t="shared" ref="AA75:AH75" ca="1" si="64">SUM(OFFSET(AA58,,,time_horizon,))</f>
        <v>27104.381621829107</v>
      </c>
      <c r="AB75" s="123">
        <f t="shared" ca="1" si="64"/>
        <v>69228.379686062675</v>
      </c>
      <c r="AC75" s="123">
        <f t="shared" ca="1" si="64"/>
        <v>365128.88444415689</v>
      </c>
      <c r="AD75" s="123">
        <f ca="1">SUM(OFFSET(AD58,,,time_horizon,))</f>
        <v>484219038.09496087</v>
      </c>
      <c r="AE75" s="123">
        <f ca="1">SUM(OFFSET(AE58,,,time_horizon,))</f>
        <v>1468742.8196284699</v>
      </c>
      <c r="AF75" s="123">
        <f ca="1">SUM(OFFSET(AF58,,,time_horizon,))</f>
        <v>1107.5948656961796</v>
      </c>
      <c r="AG75" s="123">
        <f ca="1">SUM(OFFSET(AG58,,,time_horizon,))</f>
        <v>69091.238812704876</v>
      </c>
      <c r="AH75" s="142">
        <f t="shared" ca="1" si="64"/>
        <v>70198.833678401046</v>
      </c>
    </row>
    <row r="76" spans="3:36" x14ac:dyDescent="0.75">
      <c r="G76" s="129"/>
    </row>
    <row r="77" spans="3:36" x14ac:dyDescent="0.75">
      <c r="G77" s="63"/>
      <c r="Q77" s="131"/>
    </row>
    <row r="78" spans="3:36" x14ac:dyDescent="0.75">
      <c r="C78" s="40" t="s">
        <v>333</v>
      </c>
    </row>
    <row r="80" spans="3:36" ht="16" x14ac:dyDescent="0.8">
      <c r="G80" s="258" t="s">
        <v>334</v>
      </c>
      <c r="H80" s="258"/>
      <c r="I80" s="258"/>
      <c r="J80" s="258"/>
      <c r="K80" s="258"/>
      <c r="L80" s="258"/>
      <c r="M80" s="258"/>
      <c r="O80" s="125"/>
      <c r="Q80" s="259" t="s">
        <v>335</v>
      </c>
      <c r="R80" s="259"/>
      <c r="S80" s="259"/>
      <c r="T80" s="259"/>
      <c r="U80" s="259"/>
      <c r="V80" s="259"/>
      <c r="W80" s="259"/>
      <c r="X80" s="125"/>
      <c r="Y80" s="125"/>
      <c r="Z80" s="125"/>
      <c r="AA80" s="125"/>
      <c r="AB80" s="125"/>
      <c r="AC80" s="125"/>
    </row>
    <row r="81" spans="4:34" ht="15.5" thickBot="1" x14ac:dyDescent="0.9">
      <c r="D81" s="68" t="s">
        <v>103</v>
      </c>
      <c r="E81" s="68" t="s">
        <v>113</v>
      </c>
      <c r="F81" s="69"/>
      <c r="G81" s="70" t="s">
        <v>114</v>
      </c>
      <c r="H81" s="70" t="s">
        <v>115</v>
      </c>
      <c r="I81" s="70" t="s">
        <v>202</v>
      </c>
      <c r="J81" s="70" t="s">
        <v>201</v>
      </c>
      <c r="K81" s="70" t="s">
        <v>204</v>
      </c>
      <c r="L81" s="70" t="s">
        <v>326</v>
      </c>
      <c r="M81" s="70" t="s">
        <v>205</v>
      </c>
      <c r="N81" s="70"/>
      <c r="O81" s="70" t="s">
        <v>111</v>
      </c>
      <c r="P81" s="70"/>
      <c r="Q81" s="70" t="s">
        <v>114</v>
      </c>
      <c r="R81" s="70" t="s">
        <v>115</v>
      </c>
      <c r="S81" s="70" t="s">
        <v>202</v>
      </c>
      <c r="T81" s="70" t="s">
        <v>201</v>
      </c>
      <c r="U81" s="70" t="s">
        <v>204</v>
      </c>
      <c r="V81" s="70" t="s">
        <v>326</v>
      </c>
      <c r="W81" s="70" t="s">
        <v>205</v>
      </c>
      <c r="X81" s="70"/>
      <c r="Y81" s="70" t="s">
        <v>111</v>
      </c>
      <c r="Z81" s="71"/>
      <c r="AA81" s="70" t="s">
        <v>319</v>
      </c>
      <c r="AB81" s="70" t="s">
        <v>320</v>
      </c>
      <c r="AC81" s="70" t="s">
        <v>321</v>
      </c>
      <c r="AD81" s="70" t="s">
        <v>322</v>
      </c>
      <c r="AE81" s="70" t="s">
        <v>325</v>
      </c>
      <c r="AF81" s="70" t="s">
        <v>264</v>
      </c>
      <c r="AG81" s="70" t="s">
        <v>263</v>
      </c>
      <c r="AH81" s="71" t="s">
        <v>116</v>
      </c>
    </row>
    <row r="82" spans="4:34" x14ac:dyDescent="0.75">
      <c r="D82" s="66">
        <v>0</v>
      </c>
      <c r="E82" s="66">
        <f>9+D82</f>
        <v>9</v>
      </c>
      <c r="F82" s="54"/>
      <c r="G82" s="64">
        <f>pop*(1-sero)</f>
        <v>78624.862329186202</v>
      </c>
      <c r="H82" s="64">
        <v>0</v>
      </c>
      <c r="I82" s="64">
        <v>0</v>
      </c>
      <c r="J82" s="64">
        <v>0</v>
      </c>
      <c r="K82" s="64">
        <v>0</v>
      </c>
      <c r="L82" s="64">
        <v>0</v>
      </c>
      <c r="M82" s="64">
        <v>0</v>
      </c>
      <c r="N82" s="62"/>
      <c r="O82" s="64" t="b">
        <f t="shared" ref="O82:O98" si="65">IF(SUM($G58:$K58,$M58,$G82:$J82,$M82,$K82)=pop,TRUE,FALSE)</f>
        <v>1</v>
      </c>
      <c r="P82" s="62"/>
      <c r="Q82" s="64">
        <f ca="1">0.5*(G82+G83)</f>
        <v>76368.27413151259</v>
      </c>
      <c r="R82" s="64">
        <f ca="1">0.5*(H82+H83)</f>
        <v>1460.8984884571498</v>
      </c>
      <c r="S82" s="64">
        <f t="shared" ref="S82:S98" ca="1" si="66">0.5*(I82+I83)</f>
        <v>158.44579620062623</v>
      </c>
      <c r="T82" s="64">
        <f t="shared" ref="T82:T98" ca="1" si="67">0.5*(J82+J83)</f>
        <v>607.4357639206363</v>
      </c>
      <c r="U82" s="64">
        <f t="shared" ref="U82:U98" ca="1" si="68">0.5*(K82+K83)</f>
        <v>0</v>
      </c>
      <c r="V82" s="64">
        <f t="shared" ref="V82:V98" ca="1" si="69">0.5*(L82+L83)</f>
        <v>0</v>
      </c>
      <c r="W82" s="64">
        <f t="shared" ref="W82:W98" ca="1" si="70">0.5*(M82+M83)</f>
        <v>29.808149095201085</v>
      </c>
      <c r="X82" s="62"/>
      <c r="Y82" s="64" t="b">
        <f t="shared" ref="Y82:Y90" ca="1" si="71">IF(SUM($P58:$U58,$W58,$P82:$T82,$W82,$U82)=pop,TRUE,FALSE)</f>
        <v>1</v>
      </c>
      <c r="Z82" s="63"/>
      <c r="AA82" s="121">
        <f t="shared" ref="AA82:AA97" ca="1" si="72">IF(half_cycle=1,((SUM($R82:$T82,$V82)*puhp*hc))/((1+dr)^D82),((SUM($H82:$J82,$L82)*puhp*hc))/((1+dr)^D82))</f>
        <v>41617.209016885019</v>
      </c>
      <c r="AB82" s="121">
        <f t="shared" ref="AB82:AB97" ca="1" si="73">IF(half_cycle=1,(($R82*puhp*pac_pu)+(SUM($S82:$T82)*puhp*phc_pu)+($V82*puhp*fdc_pu))/((1+dr)^D82),(($H82*puhp*pac_pu)+(SUM($I82:$J82)*puhp*phc_pu)+($L82*puhp*fdc_pu))/((1+dr)^D82))</f>
        <v>105292.75713920483</v>
      </c>
      <c r="AC82" s="121">
        <f t="shared" ref="AC82:AC97" ca="1" si="74">IF(half_cycle=1,  (($R82*prhp*pac_pr)+(SUM($S82:$T82)*prhp*phc_pr)+($V82*prhp*fdc_pr))/((1+dr)^D82), (($H82*prhp*pac_pr)+(SUM($I82:$J82)*prhp*phc_pr)+($L82*prhp*fdc_pr))/((1+dr)^D82))</f>
        <v>547109.57427213085</v>
      </c>
      <c r="AD82" s="121">
        <f ca="1">IF(half_cycle=1,($W82*fic9_)/((1+dr)^D82),($M82*fic9_)/((1+dr)^D82))</f>
        <v>14562289.479962489</v>
      </c>
      <c r="AE82" s="121">
        <f t="shared" ref="AE82:AE97" ca="1" si="75">IF(half_cycle=1, (SUM($Q82:$U82)*(ilc))/((1+dr)^D82),  (SUM($G82:$K82)*(ilc))/((1+dr)^D82))</f>
        <v>76206.90539851466</v>
      </c>
      <c r="AF82" s="121">
        <f ca="1">IF(half_cycle=1, ((R82*dwdf*drdf)+((S82+T82)*dwdhf*ddhf)+((W82)*dwd))/(IF(discount=1,(1+dr)^D82,1)), ((H82*dwdf*drdf)+((I82+J82)*dwdhf*ddhf)+((M82)*dwd))/(IF(discount=1,(1+dr)^D82,1)))</f>
        <v>50.936583759249842</v>
      </c>
      <c r="AG82" s="121">
        <f ca="1">IF(half_cycle=1, ((W82)*le9_)/(IF(discount=1,(1+dr)^D82,1)), ((M82)*le9_)/(IF(discount=1,(1+dr)^D82,1)))</f>
        <v>2077.8336681642727</v>
      </c>
      <c r="AH82" s="121">
        <f ca="1">SUM(AF82:AG82)</f>
        <v>2128.7702519235227</v>
      </c>
    </row>
    <row r="83" spans="4:34" x14ac:dyDescent="0.75">
      <c r="D83" s="67">
        <f>D82+1</f>
        <v>1</v>
      </c>
      <c r="E83" s="67">
        <f t="shared" ref="E83:E98" si="76">9+D83</f>
        <v>10</v>
      </c>
      <c r="F83" s="54"/>
      <c r="G83" s="65">
        <f ca="1">$G82*'Transition Matrices'!$N$21</f>
        <v>74111.685933838977</v>
      </c>
      <c r="H83" s="65">
        <f ca="1">$G82*'Transition Matrices'!O$21</f>
        <v>2921.7969769142996</v>
      </c>
      <c r="I83" s="65">
        <f ca="1">$G82*'Transition Matrices'!P$21</f>
        <v>316.89159240125247</v>
      </c>
      <c r="J83" s="65">
        <f ca="1">$G82*'Transition Matrices'!Q$21</f>
        <v>1214.8715278412726</v>
      </c>
      <c r="K83" s="65">
        <f ca="1">($H82*'Transition Matrices'!$S$22)+('Markov Model'!$I82*'Transition Matrices'!$S$23)+('Markov Model'!$J82*'Transition Matrices'!$S$24)</f>
        <v>0</v>
      </c>
      <c r="L83" s="65">
        <f ca="1">('Markov Model'!$H82*'Transition Matrices'!$R$22)+('Markov Model'!$I82*'Transition Matrices'!$R$23)+('Markov Model'!$J82*'Transition Matrices'!$R$24)</f>
        <v>0</v>
      </c>
      <c r="M83" s="65">
        <f ca="1">($G82*'Transition Matrices'!$R$21)+('Markov Model'!$H82*'Transition Matrices'!$R$22)+('Markov Model'!$I82*'Transition Matrices'!$R$23)+('Markov Model'!$J82*'Transition Matrices'!$R$24)+$M82</f>
        <v>59.616298190402169</v>
      </c>
      <c r="N83" s="62"/>
      <c r="O83" s="64" t="b">
        <f t="shared" ca="1" si="65"/>
        <v>1</v>
      </c>
      <c r="P83" s="62"/>
      <c r="Q83" s="65">
        <f t="shared" ref="Q83:Q98" ca="1" si="77">0.5*(G83+G84)</f>
        <v>71984.629035630409</v>
      </c>
      <c r="R83" s="65">
        <f t="shared" ref="R83:R98" ca="1" si="78">0.5*(H83+H84)</f>
        <v>2837.9393728590012</v>
      </c>
      <c r="S83" s="65">
        <f t="shared" ca="1" si="66"/>
        <v>307.79658344135487</v>
      </c>
      <c r="T83" s="65">
        <f t="shared" ca="1" si="67"/>
        <v>1180.0038705862637</v>
      </c>
      <c r="U83" s="65">
        <f t="shared" ca="1" si="68"/>
        <v>2222.821021089138</v>
      </c>
      <c r="V83" s="65">
        <f t="shared" ca="1" si="69"/>
        <v>3.9590274892743462</v>
      </c>
      <c r="W83" s="65">
        <f t="shared" ca="1" si="70"/>
        <v>91.672445580038385</v>
      </c>
      <c r="X83" s="62"/>
      <c r="Y83" s="64" t="b">
        <f t="shared" ca="1" si="71"/>
        <v>1</v>
      </c>
      <c r="Z83" s="63"/>
      <c r="AA83" s="122">
        <f t="shared" ca="1" si="72"/>
        <v>69689.722409020484</v>
      </c>
      <c r="AB83" s="122">
        <f t="shared" ca="1" si="73"/>
        <v>176399.43995858831</v>
      </c>
      <c r="AC83" s="122">
        <f t="shared" ca="1" si="74"/>
        <v>917002.28942773573</v>
      </c>
      <c r="AD83" s="122">
        <f ca="1">IF(half_cycle=1,(($W83-$W82)*fic10_)/((1+dr)^D83),(($M83-$M82)*fic10_)/((1+dr)^D83))</f>
        <v>25808461.060862821</v>
      </c>
      <c r="AE83" s="122">
        <f t="shared" ca="1" si="75"/>
        <v>65579.448540776139</v>
      </c>
      <c r="AF83" s="122">
        <f t="shared" ref="AF83:AF97" ca="1" si="79">IF(half_cycle=1, ((R83*dwdf*drdf)+((S83+T83)*dwdhf*ddhf)+((W83-W82)*dwd))/(IF(discount=1,(1+dr)^D83,1)), ((H83*dwdf*drdf)+((I83+J83)*dwdhf*ddhf)+((M83-M82)*dwd))/(IF(discount=1,(1+dr)^D83,1)))</f>
        <v>88.627008192165135</v>
      </c>
      <c r="AG83" s="122">
        <f ca="1">IF(half_cycle=1, ((W83-W82)*le10_)/(IF(discount=1,(1+dr)^D83,1)), ((M83-M82)*le10_)/(IF(discount=1,(1+dr)^D83,1)))</f>
        <v>3682.5040038900215</v>
      </c>
      <c r="AH83" s="122">
        <f t="shared" ref="AH83:AH97" ca="1" si="80">SUM(AF83:AG83)</f>
        <v>3771.1310120821868</v>
      </c>
    </row>
    <row r="84" spans="4:34" x14ac:dyDescent="0.75">
      <c r="D84" s="66">
        <f t="shared" ref="D84:D91" si="81">D83+1</f>
        <v>2</v>
      </c>
      <c r="E84" s="66">
        <f t="shared" si="76"/>
        <v>11</v>
      </c>
      <c r="F84" s="54"/>
      <c r="G84" s="64">
        <f ca="1">$G83*'Transition Matrices'!$N$21</f>
        <v>69857.572137421841</v>
      </c>
      <c r="H84" s="64">
        <f ca="1">$G83*'Transition Matrices'!O$21</f>
        <v>2754.0817688037027</v>
      </c>
      <c r="I84" s="64">
        <f ca="1">$G83*'Transition Matrices'!P$21</f>
        <v>298.70157448145727</v>
      </c>
      <c r="J84" s="64">
        <f ca="1">$G83*'Transition Matrices'!Q$21</f>
        <v>1145.1362133312548</v>
      </c>
      <c r="K84" s="64">
        <f ca="1">($H83*'Transition Matrices'!$S$22)+('Markov Model'!$I83*'Transition Matrices'!$S$23)+('Markov Model'!$J83*'Transition Matrices'!$S$24)</f>
        <v>4445.6420421782759</v>
      </c>
      <c r="L84" s="64">
        <f ca="1">('Markov Model'!$H83*'Transition Matrices'!$R$22)+('Markov Model'!$I83*'Transition Matrices'!$R$23)+('Markov Model'!$J83*'Transition Matrices'!$R$24)</f>
        <v>7.9180549785486924</v>
      </c>
      <c r="M84" s="64">
        <f ca="1">($G83*'Transition Matrices'!$R$21)+('Markov Model'!$H83*'Transition Matrices'!$R$22)+('Markov Model'!$I83*'Transition Matrices'!$R$23)+('Markov Model'!$J83*'Transition Matrices'!$R$24)+$M83</f>
        <v>123.72859296967459</v>
      </c>
      <c r="N84" s="62"/>
      <c r="O84" s="64" t="b">
        <f t="shared" ca="1" si="65"/>
        <v>1</v>
      </c>
      <c r="P84" s="62"/>
      <c r="Q84" s="64">
        <f t="shared" ca="1" si="77"/>
        <v>67852.611262025544</v>
      </c>
      <c r="R84" s="64">
        <f t="shared" ca="1" si="78"/>
        <v>2675.0377077929465</v>
      </c>
      <c r="S84" s="64">
        <f t="shared" ca="1" si="66"/>
        <v>290.12863167897217</v>
      </c>
      <c r="T84" s="64">
        <f t="shared" ca="1" si="67"/>
        <v>1112.2700080727595</v>
      </c>
      <c r="U84" s="64">
        <f t="shared" ca="1" si="68"/>
        <v>4318.049025589462</v>
      </c>
      <c r="V84" s="64">
        <f t="shared" ca="1" si="69"/>
        <v>7.6908012971582558</v>
      </c>
      <c r="W84" s="64">
        <f t="shared" ca="1" si="70"/>
        <v>153.94467293739336</v>
      </c>
      <c r="X84" s="62"/>
      <c r="Y84" s="64" t="b">
        <f t="shared" ca="1" si="71"/>
        <v>1</v>
      </c>
      <c r="Z84" s="63"/>
      <c r="AA84" s="121">
        <f t="shared" ca="1" si="72"/>
        <v>56628.105962367707</v>
      </c>
      <c r="AB84" s="121">
        <f t="shared" ca="1" si="73"/>
        <v>143408.62541435161</v>
      </c>
      <c r="AC84" s="121">
        <f t="shared" ca="1" si="74"/>
        <v>745859.83449412032</v>
      </c>
      <c r="AD84" s="121">
        <f ca="1">IF(half_cycle=1,(($W84-$W83)*fic11_)/((1+dr)^D84),(($M84-$M83)*fic11_)/((1+dr)^D84))</f>
        <v>22037509.419131096</v>
      </c>
      <c r="AE84" s="121">
        <f t="shared" ca="1" si="75"/>
        <v>54835.138271161333</v>
      </c>
      <c r="AF84" s="121">
        <f t="shared" ca="1" si="79"/>
        <v>74.882700307143253</v>
      </c>
      <c r="AG84" s="121">
        <f ca="1">IF(half_cycle=1, ((W84-W83)*le11_)/(IF(discount=1,(1+dr)^D84,1)), ((M84-M83)*le11_)/(IF(discount=1,(1+dr)^D84,1)))</f>
        <v>3144.4423005437902</v>
      </c>
      <c r="AH84" s="121">
        <f t="shared" ca="1" si="80"/>
        <v>3219.3250008509335</v>
      </c>
    </row>
    <row r="85" spans="4:34" x14ac:dyDescent="0.75">
      <c r="D85" s="67">
        <f t="shared" si="81"/>
        <v>3</v>
      </c>
      <c r="E85" s="67">
        <f t="shared" si="76"/>
        <v>12</v>
      </c>
      <c r="F85" s="54"/>
      <c r="G85" s="65">
        <f ca="1">$G84*'Transition Matrices'!$N$21</f>
        <v>65847.650386629233</v>
      </c>
      <c r="H85" s="65">
        <f ca="1">$G84*'Transition Matrices'!O$21</f>
        <v>2595.9936467821904</v>
      </c>
      <c r="I85" s="65">
        <f ca="1">$G84*'Transition Matrices'!P$21</f>
        <v>281.55568887648701</v>
      </c>
      <c r="J85" s="65">
        <f ca="1">$G84*'Transition Matrices'!Q$21</f>
        <v>1079.4038028142645</v>
      </c>
      <c r="K85" s="65">
        <f ca="1">($H84*'Transition Matrices'!$S$22)+('Markov Model'!$I84*'Transition Matrices'!$S$23)+('Markov Model'!$J84*'Transition Matrices'!$S$24)</f>
        <v>4190.4560090006471</v>
      </c>
      <c r="L85" s="65">
        <f ca="1">('Markov Model'!$H84*'Transition Matrices'!$R$22)+('Markov Model'!$I84*'Transition Matrices'!$R$23)+('Markov Model'!$J84*'Transition Matrices'!$R$24)</f>
        <v>7.46354761576782</v>
      </c>
      <c r="M85" s="65">
        <f ca="1">($G84*'Transition Matrices'!$R$21)+('Markov Model'!$H84*'Transition Matrices'!$R$22)+('Markov Model'!$I84*'Transition Matrices'!$R$23)+('Markov Model'!$J84*'Transition Matrices'!$R$24)+$M84</f>
        <v>184.16075290511216</v>
      </c>
      <c r="N85" s="62"/>
      <c r="O85" s="64" t="b">
        <f t="shared" ca="1" si="65"/>
        <v>1</v>
      </c>
      <c r="P85" s="62"/>
      <c r="Q85" s="65">
        <f t="shared" ca="1" si="77"/>
        <v>63957.777052608173</v>
      </c>
      <c r="R85" s="65">
        <f t="shared" ca="1" si="78"/>
        <v>2521.4868247538379</v>
      </c>
      <c r="S85" s="65">
        <f t="shared" ca="1" si="66"/>
        <v>273.4748449082465</v>
      </c>
      <c r="T85" s="65">
        <f t="shared" ca="1" si="67"/>
        <v>1048.4241634254333</v>
      </c>
      <c r="U85" s="65">
        <f t="shared" ca="1" si="68"/>
        <v>4070.1870089330805</v>
      </c>
      <c r="V85" s="65">
        <f t="shared" ca="1" si="69"/>
        <v>7.2493386115980956</v>
      </c>
      <c r="W85" s="65">
        <f t="shared" ca="1" si="70"/>
        <v>212.64238787883812</v>
      </c>
      <c r="X85" s="62"/>
      <c r="Y85" s="64" t="b">
        <f t="shared" ca="1" si="71"/>
        <v>1</v>
      </c>
      <c r="Z85" s="63"/>
      <c r="AA85" s="122">
        <f t="shared" ca="1" si="72"/>
        <v>45969.97257911296</v>
      </c>
      <c r="AB85" s="122">
        <f t="shared" ca="1" si="73"/>
        <v>116417.28900993221</v>
      </c>
      <c r="AC85" s="122">
        <f t="shared" ca="1" si="74"/>
        <v>605479.47978945333</v>
      </c>
      <c r="AD85" s="122">
        <f ca="1">IF(half_cycle=1,(($W85-$W84)*fic12_)/((1+dr)^D85),(($M85-$M84)*fic12_)/((1+dr)^D85))</f>
        <v>17617102.774662755</v>
      </c>
      <c r="AE85" s="122">
        <f t="shared" ca="1" si="75"/>
        <v>44514.464325759625</v>
      </c>
      <c r="AF85" s="122">
        <f t="shared" ca="1" si="79"/>
        <v>60.788818931308299</v>
      </c>
      <c r="AG85" s="122">
        <f ca="1">IF(half_cycle=1, ((W85-W84)*le12_)/(IF(discount=1,(1+dr)^D85,1)), ((M85-M84)*le12_)/(IF(discount=1,(1+dr)^D85,1)))</f>
        <v>2513.7125127936124</v>
      </c>
      <c r="AH85" s="122">
        <f t="shared" ca="1" si="80"/>
        <v>2574.5013317249209</v>
      </c>
    </row>
    <row r="86" spans="4:34" x14ac:dyDescent="0.75">
      <c r="D86" s="66">
        <f t="shared" si="81"/>
        <v>4</v>
      </c>
      <c r="E86" s="66">
        <f t="shared" si="76"/>
        <v>13</v>
      </c>
      <c r="F86" s="54"/>
      <c r="G86" s="64">
        <f ca="1">$G85*'Transition Matrices'!$N$21</f>
        <v>62067.903718587113</v>
      </c>
      <c r="H86" s="64">
        <f ca="1">$G85*'Transition Matrices'!O$21</f>
        <v>2446.980002725486</v>
      </c>
      <c r="I86" s="64">
        <f ca="1">$G85*'Transition Matrices'!P$21</f>
        <v>265.39400094000604</v>
      </c>
      <c r="J86" s="64">
        <f ca="1">$G85*'Transition Matrices'!Q$21</f>
        <v>1017.4445240366022</v>
      </c>
      <c r="K86" s="64">
        <f ca="1">($H85*'Transition Matrices'!$S$22)+('Markov Model'!$I85*'Transition Matrices'!$S$23)+('Markov Model'!$J85*'Transition Matrices'!$S$24)</f>
        <v>3949.9180088655135</v>
      </c>
      <c r="L86" s="64">
        <f ca="1">('Markov Model'!$H85*'Transition Matrices'!$R$22)+('Markov Model'!$I85*'Transition Matrices'!$R$23)+('Markov Model'!$J85*'Transition Matrices'!$R$24)</f>
        <v>7.0351296074283711</v>
      </c>
      <c r="M86" s="64">
        <f ca="1">($G85*'Transition Matrices'!$R$21)+('Markov Model'!$H85*'Transition Matrices'!$R$22)+('Markov Model'!$I85*'Transition Matrices'!$R$23)+('Markov Model'!$J85*'Transition Matrices'!$R$24)+$M85</f>
        <v>241.12402285256408</v>
      </c>
      <c r="N86" s="62"/>
      <c r="O86" s="64" t="b">
        <f t="shared" ca="1" si="65"/>
        <v>1</v>
      </c>
      <c r="P86" s="62"/>
      <c r="Q86" s="64">
        <f t="shared" ca="1" si="77"/>
        <v>60286.511741081369</v>
      </c>
      <c r="R86" s="64">
        <f t="shared" ca="1" si="78"/>
        <v>2376.749975854661</v>
      </c>
      <c r="S86" s="64">
        <f t="shared" ca="1" si="66"/>
        <v>257.7770086488502</v>
      </c>
      <c r="T86" s="64">
        <f t="shared" ca="1" si="67"/>
        <v>988.24315901397154</v>
      </c>
      <c r="U86" s="64">
        <f t="shared" ca="1" si="68"/>
        <v>3836.5526165896449</v>
      </c>
      <c r="V86" s="64">
        <f t="shared" ca="1" si="69"/>
        <v>6.8332164978732788</v>
      </c>
      <c r="W86" s="64">
        <f t="shared" ca="1" si="70"/>
        <v>267.97077238603151</v>
      </c>
      <c r="X86" s="62"/>
      <c r="Y86" s="64" t="b">
        <f t="shared" ca="1" si="71"/>
        <v>1</v>
      </c>
      <c r="Z86" s="63"/>
      <c r="AA86" s="121">
        <f t="shared" ca="1" si="72"/>
        <v>37317.836134741185</v>
      </c>
      <c r="AB86" s="121">
        <f t="shared" ca="1" si="73"/>
        <v>94506.067129946648</v>
      </c>
      <c r="AC86" s="121">
        <f t="shared" ca="1" si="74"/>
        <v>491520.50223318086</v>
      </c>
      <c r="AD86" s="121" cm="1">
        <f t="array" aca="1" ref="AD86" ca="1">IF(half_cycle=1,(($W86-$W85)*fic13_)/((1+dr)^D86),(($M86-$M85)*fic_13)/((1+dr)^D86))</f>
        <v>14082311.421719866</v>
      </c>
      <c r="AE86" s="121">
        <f t="shared" ca="1" si="75"/>
        <v>36136.273139507153</v>
      </c>
      <c r="AF86" s="121">
        <f t="shared" ca="1" si="79"/>
        <v>49.347586183545815</v>
      </c>
      <c r="AG86" s="121">
        <f ca="1">IF(half_cycle=1, ((W86-W85)*le13_)/(IF(discount=1,(1+dr)^D86,1)), ((M86-M85)*le13_)/(IF(discount=1,(1+dr)^D86,1)))</f>
        <v>2009.3475574624542</v>
      </c>
      <c r="AH86" s="121">
        <f t="shared" ca="1" si="80"/>
        <v>2058.6951436459999</v>
      </c>
    </row>
    <row r="87" spans="4:34" x14ac:dyDescent="0.75">
      <c r="D87" s="67">
        <f t="shared" si="81"/>
        <v>5</v>
      </c>
      <c r="E87" s="67">
        <f t="shared" si="76"/>
        <v>14</v>
      </c>
      <c r="F87" s="54"/>
      <c r="G87" s="65">
        <f ca="1">$G86*'Transition Matrices'!$N$21</f>
        <v>58505.119763575625</v>
      </c>
      <c r="H87" s="65">
        <f ca="1">$G86*'Transition Matrices'!O$21</f>
        <v>2306.5199489838355</v>
      </c>
      <c r="I87" s="65">
        <f ca="1">$G86*'Transition Matrices'!P$21</f>
        <v>250.16001635769439</v>
      </c>
      <c r="J87" s="65">
        <f ca="1">$G86*'Transition Matrices'!Q$21</f>
        <v>959.04179399134091</v>
      </c>
      <c r="K87" s="65">
        <f ca="1">($H86*'Transition Matrices'!$S$22)+('Markov Model'!$I86*'Transition Matrices'!$S$23)+('Markov Model'!$J86*'Transition Matrices'!$S$24)</f>
        <v>3723.1872243137764</v>
      </c>
      <c r="L87" s="65">
        <f ca="1">('Markov Model'!$H86*'Transition Matrices'!$R$22)+('Markov Model'!$I86*'Transition Matrices'!$R$23)+('Markov Model'!$J86*'Transition Matrices'!$R$24)</f>
        <v>6.6313033883181856</v>
      </c>
      <c r="M87" s="65">
        <f ca="1">($G86*'Transition Matrices'!$R$21)+('Markov Model'!$H86*'Transition Matrices'!$R$22)+('Markov Model'!$I86*'Transition Matrices'!$R$23)+('Markov Model'!$J86*'Transition Matrices'!$R$24)+$M86</f>
        <v>294.81752191949897</v>
      </c>
      <c r="N87" s="62"/>
      <c r="O87" s="64" t="b">
        <f t="shared" ca="1" si="65"/>
        <v>1</v>
      </c>
      <c r="P87" s="62"/>
      <c r="Q87" s="65">
        <f t="shared" ca="1" si="77"/>
        <v>56825.982161919586</v>
      </c>
      <c r="R87" s="65">
        <f t="shared" ca="1" si="78"/>
        <v>2240.3212232832557</v>
      </c>
      <c r="S87" s="65">
        <f t="shared" ca="1" si="66"/>
        <v>242.98025001255115</v>
      </c>
      <c r="T87" s="65">
        <f t="shared" ca="1" si="67"/>
        <v>931.51662791428396</v>
      </c>
      <c r="U87" s="65">
        <f t="shared" ca="1" si="68"/>
        <v>3616.3291631455486</v>
      </c>
      <c r="V87" s="65">
        <f t="shared" ca="1" si="69"/>
        <v>6.4409803719341294</v>
      </c>
      <c r="W87" s="65">
        <f t="shared" ca="1" si="70"/>
        <v>320.12323070965863</v>
      </c>
      <c r="X87" s="62"/>
      <c r="Y87" s="64" t="b">
        <f t="shared" ca="1" si="71"/>
        <v>1</v>
      </c>
      <c r="Z87" s="63"/>
      <c r="AA87" s="122">
        <f t="shared" ca="1" si="72"/>
        <v>30294.142363968895</v>
      </c>
      <c r="AB87" s="122">
        <f t="shared" ca="1" si="73"/>
        <v>76718.817285016761</v>
      </c>
      <c r="AC87" s="122">
        <f t="shared" ca="1" si="74"/>
        <v>399010.0609182801</v>
      </c>
      <c r="AD87" s="122">
        <f ca="1">IF(half_cycle=1,(($W87-$W86)*fic14_)/((1+dr)^D87),(($M87-$M86)*fic14_)/((1+dr)^D87))</f>
        <v>11254036.744999744</v>
      </c>
      <c r="AE87" s="122">
        <f t="shared" ca="1" si="75"/>
        <v>29334.964627607751</v>
      </c>
      <c r="AF87" s="122">
        <f t="shared" ca="1" si="79"/>
        <v>40.059739684928829</v>
      </c>
      <c r="AG87" s="122">
        <f ca="1">IF(half_cycle=1, ((W87-W86)*le14_)/(IF(discount=1,(1+dr)^D87,1)), ((M87-M86)*le14_)/(IF(discount=1,(1+dr)^D87,1)))</f>
        <v>1605.7925838992846</v>
      </c>
      <c r="AH87" s="122">
        <f t="shared" ca="1" si="80"/>
        <v>1645.8523235842135</v>
      </c>
    </row>
    <row r="88" spans="4:34" x14ac:dyDescent="0.75">
      <c r="D88" s="66">
        <f t="shared" si="81"/>
        <v>6</v>
      </c>
      <c r="E88" s="66">
        <f t="shared" si="76"/>
        <v>15</v>
      </c>
      <c r="F88" s="54"/>
      <c r="G88" s="64">
        <f ca="1">$G87*'Transition Matrices'!$N$21</f>
        <v>55146.844560263547</v>
      </c>
      <c r="H88" s="64">
        <f ca="1">$G87*'Transition Matrices'!O$21</f>
        <v>2174.1224975826754</v>
      </c>
      <c r="I88" s="64">
        <f ca="1">$G87*'Transition Matrices'!P$21</f>
        <v>235.80048366740792</v>
      </c>
      <c r="J88" s="64">
        <f ca="1">$G87*'Transition Matrices'!Q$21</f>
        <v>903.99146183722701</v>
      </c>
      <c r="K88" s="64">
        <f ca="1">($H87*'Transition Matrices'!$S$22)+('Markov Model'!$I87*'Transition Matrices'!$S$23)+('Markov Model'!$J87*'Transition Matrices'!$S$24)</f>
        <v>3509.4711019773208</v>
      </c>
      <c r="L88" s="64">
        <f ca="1">('Markov Model'!$H87*'Transition Matrices'!$R$22)+('Markov Model'!$I87*'Transition Matrices'!$R$23)+('Markov Model'!$J87*'Transition Matrices'!$R$24)</f>
        <v>6.2506573555500733</v>
      </c>
      <c r="M88" s="64">
        <f ca="1">($G87*'Transition Matrices'!$R$21)+('Markov Model'!$H87*'Transition Matrices'!$R$22)+('Markov Model'!$I87*'Transition Matrices'!$R$23)+('Markov Model'!$J87*'Transition Matrices'!$R$24)+$M87</f>
        <v>345.42893949981823</v>
      </c>
      <c r="N88" s="62"/>
      <c r="O88" s="64" t="b">
        <f t="shared" ca="1" si="65"/>
        <v>1</v>
      </c>
      <c r="P88" s="62"/>
      <c r="Q88" s="64">
        <f t="shared" ca="1" si="77"/>
        <v>53564.091791138031</v>
      </c>
      <c r="R88" s="64">
        <f t="shared" ca="1" si="78"/>
        <v>2111.7236707611937</v>
      </c>
      <c r="S88" s="64">
        <f t="shared" ca="1" si="66"/>
        <v>229.03284589118152</v>
      </c>
      <c r="T88" s="64">
        <f t="shared" ca="1" si="67"/>
        <v>878.0462785561574</v>
      </c>
      <c r="U88" s="64">
        <f t="shared" ca="1" si="68"/>
        <v>3408.7468420652131</v>
      </c>
      <c r="V88" s="64">
        <f t="shared" ca="1" si="69"/>
        <v>6.071259144877466</v>
      </c>
      <c r="W88" s="64">
        <f t="shared" ca="1" si="70"/>
        <v>369.28206542756072</v>
      </c>
      <c r="X88" s="62"/>
      <c r="Y88" s="64" t="b">
        <f t="shared" ca="1" si="71"/>
        <v>1</v>
      </c>
      <c r="Z88" s="63"/>
      <c r="AA88" s="121">
        <f t="shared" ca="1" si="72"/>
        <v>24592.39754027555</v>
      </c>
      <c r="AB88" s="121">
        <f t="shared" ca="1" si="73"/>
        <v>62279.355224028041</v>
      </c>
      <c r="AC88" s="121">
        <f t="shared" ca="1" si="74"/>
        <v>323911.2671610993</v>
      </c>
      <c r="AD88" s="121">
        <f ca="1">IF(half_cycle=1,(($W88-$W87)*fic15_)/((1+dr)^D88),(($M88-$M87)*fic15_)/((1+dr)^D88))</f>
        <v>9041129.1821459606</v>
      </c>
      <c r="AE88" s="121">
        <f t="shared" ca="1" si="75"/>
        <v>23813.749314457789</v>
      </c>
      <c r="AF88" s="121">
        <f t="shared" ca="1" si="79"/>
        <v>32.519984617998361</v>
      </c>
      <c r="AG88" s="121">
        <f ca="1">IF(half_cycle=1, ((W88-W87)*le15_)/(IF(discount=1,(1+dr)^D88,1)), ((M88-M87)*le15_)/(IF(discount=1,(1+dr)^D88,1)))</f>
        <v>1290.0418329641516</v>
      </c>
      <c r="AH88" s="121">
        <f t="shared" ca="1" si="80"/>
        <v>1322.5618175821498</v>
      </c>
    </row>
    <row r="89" spans="4:34" x14ac:dyDescent="0.75">
      <c r="D89" s="67">
        <f>D88+1</f>
        <v>7</v>
      </c>
      <c r="E89" s="67">
        <f t="shared" si="76"/>
        <v>16</v>
      </c>
      <c r="F89" s="54"/>
      <c r="G89" s="65">
        <f ca="1">$G88*'Transition Matrices'!$N$21</f>
        <v>51981.339022012515</v>
      </c>
      <c r="H89" s="65">
        <f ca="1">$G88*'Transition Matrices'!O$21</f>
        <v>2049.3248439397116</v>
      </c>
      <c r="I89" s="65">
        <f ca="1">$G88*'Transition Matrices'!P$21</f>
        <v>222.2652081149551</v>
      </c>
      <c r="J89" s="65">
        <f ca="1">$G88*'Transition Matrices'!Q$21</f>
        <v>852.1010952750878</v>
      </c>
      <c r="K89" s="65">
        <f ca="1">($H88*'Transition Matrices'!$S$22)+('Markov Model'!$I88*'Transition Matrices'!$S$23)+('Markov Model'!$J88*'Transition Matrices'!$S$24)</f>
        <v>3308.0225821531053</v>
      </c>
      <c r="L89" s="65">
        <f ca="1">('Markov Model'!$H88*'Transition Matrices'!$R$22)+('Markov Model'!$I88*'Transition Matrices'!$R$23)+('Markov Model'!$J88*'Transition Matrices'!$R$24)</f>
        <v>5.8918609342048596</v>
      </c>
      <c r="M89" s="65">
        <f ca="1">($G88*'Transition Matrices'!$R$21)+('Markov Model'!$H88*'Transition Matrices'!$R$22)+('Markov Model'!$I88*'Transition Matrices'!$R$23)+('Markov Model'!$J88*'Transition Matrices'!$R$24)+$M88</f>
        <v>393.13519135530328</v>
      </c>
      <c r="N89" s="62"/>
      <c r="O89" s="64" t="b">
        <f t="shared" ca="1" si="65"/>
        <v>1</v>
      </c>
      <c r="P89" s="62"/>
      <c r="Q89" s="65">
        <f t="shared" ca="1" si="77"/>
        <v>50489.4384620442</v>
      </c>
      <c r="R89" s="65">
        <f t="shared" ca="1" si="78"/>
        <v>1990.5077965193686</v>
      </c>
      <c r="S89" s="65">
        <f t="shared" ca="1" si="66"/>
        <v>215.88604215488328</v>
      </c>
      <c r="T89" s="65">
        <f t="shared" ca="1" si="67"/>
        <v>827.64520158115693</v>
      </c>
      <c r="U89" s="65">
        <f t="shared" ca="1" si="68"/>
        <v>3213.0800347783234</v>
      </c>
      <c r="V89" s="65">
        <f t="shared" ca="1" si="69"/>
        <v>5.7227604302091208</v>
      </c>
      <c r="W89" s="65">
        <f t="shared" ca="1" si="70"/>
        <v>415.61911469618963</v>
      </c>
      <c r="X89" s="62"/>
      <c r="Y89" s="64" t="b">
        <f t="shared" ca="1" si="71"/>
        <v>1</v>
      </c>
      <c r="Z89" s="63"/>
      <c r="AA89" s="122">
        <f t="shared" ca="1" si="72"/>
        <v>19963.793974186516</v>
      </c>
      <c r="AB89" s="122">
        <f t="shared" ca="1" si="73"/>
        <v>50557.584493396294</v>
      </c>
      <c r="AC89" s="122">
        <f t="shared" ca="1" si="74"/>
        <v>262947.02632923599</v>
      </c>
      <c r="AD89" s="122">
        <f ca="1">IF(half_cycle=1,(($W89-$W88)*fic16_)/((1+dr)^D89),(($M89-$M88)*fic16_)/((1+dr)^D89))</f>
        <v>7221618.6605020259</v>
      </c>
      <c r="AE89" s="122">
        <f t="shared" ca="1" si="75"/>
        <v>19331.697297433726</v>
      </c>
      <c r="AF89" s="122">
        <f t="shared" ca="1" si="79"/>
        <v>26.399307830567885</v>
      </c>
      <c r="AG89" s="122">
        <f ca="1">IF(half_cycle=1, ((W89-W88)*le16_)/(IF(discount=1,(1+dr)^D89,1)), ((M89-M88)*le16_)/(IF(discount=1,(1+dr)^D89,1)))</f>
        <v>1030.4233006823279</v>
      </c>
      <c r="AH89" s="122">
        <f t="shared" ca="1" si="80"/>
        <v>1056.8226085128958</v>
      </c>
    </row>
    <row r="90" spans="4:34" x14ac:dyDescent="0.75">
      <c r="D90" s="66">
        <f t="shared" si="81"/>
        <v>8</v>
      </c>
      <c r="E90" s="66">
        <f t="shared" si="76"/>
        <v>17</v>
      </c>
      <c r="F90" s="54"/>
      <c r="G90" s="64">
        <f ca="1">$G89*'Transition Matrices'!$N$21</f>
        <v>48997.537902075892</v>
      </c>
      <c r="H90" s="64">
        <f ca="1">$G89*'Transition Matrices'!O$21</f>
        <v>1931.6907490990259</v>
      </c>
      <c r="I90" s="64">
        <f ca="1">$G89*'Transition Matrices'!P$21</f>
        <v>209.50687619481147</v>
      </c>
      <c r="J90" s="64">
        <f ca="1">$G89*'Transition Matrices'!Q$21</f>
        <v>803.18930788722616</v>
      </c>
      <c r="K90" s="64">
        <f ca="1">($H89*'Transition Matrices'!$S$22)+('Markov Model'!$I89*'Transition Matrices'!$S$23)+('Markov Model'!$J89*'Transition Matrices'!$S$24)</f>
        <v>3118.1374874035409</v>
      </c>
      <c r="L90" s="64">
        <f ca="1">('Markov Model'!$H89*'Transition Matrices'!$R$22)+('Markov Model'!$I89*'Transition Matrices'!$R$23)+('Markov Model'!$J89*'Transition Matrices'!$R$24)</f>
        <v>5.553659926213383</v>
      </c>
      <c r="M90" s="64">
        <f ca="1">($G89*'Transition Matrices'!$R$21)+('Markov Model'!$H89*'Transition Matrices'!$R$22)+('Markov Model'!$I89*'Transition Matrices'!$R$23)+('Markov Model'!$J89*'Transition Matrices'!$R$24)+$M89</f>
        <v>438.10303803707598</v>
      </c>
      <c r="N90" s="62"/>
      <c r="O90" s="64" t="b">
        <f t="shared" ca="1" si="65"/>
        <v>1</v>
      </c>
      <c r="P90" s="62"/>
      <c r="Q90" s="64">
        <f t="shared" ca="1" si="77"/>
        <v>47591.27450816409</v>
      </c>
      <c r="R90" s="64">
        <f t="shared" ca="1" si="78"/>
        <v>1876.2498819631091</v>
      </c>
      <c r="S90" s="64">
        <f t="shared" ca="1" si="66"/>
        <v>203.49388322862626</v>
      </c>
      <c r="T90" s="64">
        <f t="shared" ca="1" si="67"/>
        <v>780.1372164878477</v>
      </c>
      <c r="U90" s="64">
        <f t="shared" ca="1" si="68"/>
        <v>3028.644774229193</v>
      </c>
      <c r="V90" s="64">
        <f t="shared" ca="1" si="69"/>
        <v>5.3942660262162576</v>
      </c>
      <c r="W90" s="64">
        <f t="shared" ca="1" si="70"/>
        <v>459.29635292294165</v>
      </c>
      <c r="X90" s="62"/>
      <c r="Y90" s="64" t="b">
        <f t="shared" ca="1" si="71"/>
        <v>1</v>
      </c>
      <c r="Z90" s="63"/>
      <c r="AA90" s="121">
        <f t="shared" ca="1" si="72"/>
        <v>16206.352763737092</v>
      </c>
      <c r="AB90" s="121">
        <f t="shared" ca="1" si="73"/>
        <v>41042.000846225012</v>
      </c>
      <c r="AC90" s="121">
        <f t="shared" ca="1" si="74"/>
        <v>213457.03488912649</v>
      </c>
      <c r="AD90" s="121">
        <f ca="1">IF(half_cycle=1,(($W90-$W89)*fic17_)/((1+dr)^D90),(($M90-$M89)*fic17_)/((1+dr)^D90))</f>
        <v>5766744.9892257228</v>
      </c>
      <c r="AE90" s="121">
        <f t="shared" ca="1" si="75"/>
        <v>15693.224761239815</v>
      </c>
      <c r="AF90" s="121">
        <f t="shared" ca="1" si="79"/>
        <v>21.430620651258419</v>
      </c>
      <c r="AG90" s="121">
        <f ca="1">IF(half_cycle=1, ((W90-W89)*le17_)/(IF(discount=1,(1+dr)^D90,1)), ((M90-M89)*le17_)/(IF(discount=1,(1+dr)^D90,1)))</f>
        <v>822.83331277120647</v>
      </c>
      <c r="AH90" s="121">
        <f t="shared" ca="1" si="80"/>
        <v>844.2639334224649</v>
      </c>
    </row>
    <row r="91" spans="4:34" x14ac:dyDescent="0.75">
      <c r="D91" s="67">
        <f t="shared" si="81"/>
        <v>9</v>
      </c>
      <c r="E91" s="67">
        <f t="shared" si="76"/>
        <v>18</v>
      </c>
      <c r="F91" s="54"/>
      <c r="G91" s="65">
        <f ca="1">$G90*'Transition Matrices'!$N$21</f>
        <v>46185.01111425228</v>
      </c>
      <c r="H91" s="65">
        <f ca="1">$G90*'Transition Matrices'!O$21</f>
        <v>1820.8090148271924</v>
      </c>
      <c r="I91" s="65">
        <f ca="1">$G90*'Transition Matrices'!P$21</f>
        <v>197.48089026244102</v>
      </c>
      <c r="J91" s="65">
        <f ca="1">$G90*'Transition Matrices'!Q$21</f>
        <v>757.08512508846923</v>
      </c>
      <c r="K91" s="65">
        <f ca="1">($H90*'Transition Matrices'!$S$22)+('Markov Model'!$I90*'Transition Matrices'!$S$23)+('Markov Model'!$J90*'Transition Matrices'!$S$24)</f>
        <v>2939.1520610548446</v>
      </c>
      <c r="L91" s="65">
        <f ca="1">('Markov Model'!$H90*'Transition Matrices'!$R$22)+('Markov Model'!$I90*'Transition Matrices'!$R$23)+('Markov Model'!$J90*'Transition Matrices'!$R$24)</f>
        <v>5.2348721262191331</v>
      </c>
      <c r="M91" s="65">
        <f ca="1">($G90*'Transition Matrices'!$R$21)+('Markov Model'!$H90*'Transition Matrices'!$R$22)+('Markov Model'!$I90*'Transition Matrices'!$R$23)+('Markov Model'!$J90*'Transition Matrices'!$R$24)+$M90</f>
        <v>480.48966780880733</v>
      </c>
      <c r="N91" s="62"/>
      <c r="O91" s="64" t="b">
        <f t="shared" ca="1" si="65"/>
        <v>1</v>
      </c>
      <c r="P91" s="62"/>
      <c r="Q91" s="65">
        <f t="shared" ca="1" si="77"/>
        <v>44859.469194019766</v>
      </c>
      <c r="R91" s="65">
        <f t="shared" ca="1" si="78"/>
        <v>1768.5505305340944</v>
      </c>
      <c r="S91" s="65">
        <f t="shared" ca="1" si="66"/>
        <v>191.8130514512705</v>
      </c>
      <c r="T91" s="65">
        <f t="shared" ca="1" si="67"/>
        <v>735.35625578048814</v>
      </c>
      <c r="U91" s="65">
        <f t="shared" ca="1" si="68"/>
        <v>2854.7963540219253</v>
      </c>
      <c r="V91" s="65">
        <f t="shared" ca="1" si="69"/>
        <v>5.0846276576577987</v>
      </c>
      <c r="W91" s="65">
        <f t="shared" ca="1" si="70"/>
        <v>500.46645695906551</v>
      </c>
      <c r="X91" s="62"/>
      <c r="Y91" s="64" t="b">
        <f t="shared" ref="Y91:Y97" ca="1" si="82">IF(ROUND(SUM($P67:$U67,$W67,$P91:$T91,$W91,$U91),5)=ROUND(pop,5),TRUE,FALSE)</f>
        <v>1</v>
      </c>
      <c r="Z91" s="63"/>
      <c r="AA91" s="122">
        <f t="shared" ca="1" si="72"/>
        <v>13156.110018080426</v>
      </c>
      <c r="AB91" s="122">
        <f t="shared" ca="1" si="73"/>
        <v>33317.371673117661</v>
      </c>
      <c r="AC91" s="122">
        <f t="shared" ca="1" si="74"/>
        <v>173281.69243719528</v>
      </c>
      <c r="AD91" s="122">
        <f ca="1">IF(half_cycle=1,(($W91-$W90)*fic18_)/((1+dr)^D91),(($M91-$M90)*fic18_)/((1+dr)^D91))</f>
        <v>4605145.8689868059</v>
      </c>
      <c r="AE91" s="122">
        <f t="shared" ca="1" si="75"/>
        <v>12739.559264642716</v>
      </c>
      <c r="AF91" s="122">
        <f t="shared" ca="1" si="79"/>
        <v>17.397103910669635</v>
      </c>
      <c r="AG91" s="122">
        <f ca="1">IF(half_cycle=1, ((W91-W90)*le18_)/(IF(discount=1,(1+dr)^D91,1)), ((M91-M90)*le18_)/(IF(discount=1,(1+dr)^D91,1)))</f>
        <v>657.08947391513141</v>
      </c>
      <c r="AH91" s="122">
        <f t="shared" ca="1" si="80"/>
        <v>674.48657782580108</v>
      </c>
    </row>
    <row r="92" spans="4:34" x14ac:dyDescent="0.75">
      <c r="D92" s="66">
        <f>D91+1</f>
        <v>10</v>
      </c>
      <c r="E92" s="66">
        <f t="shared" si="76"/>
        <v>19</v>
      </c>
      <c r="F92" s="54"/>
      <c r="G92" s="64">
        <f ca="1">$G91*'Transition Matrices'!$N$21</f>
        <v>43533.92727378726</v>
      </c>
      <c r="H92" s="64">
        <f ca="1">$G91*'Transition Matrices'!O$21</f>
        <v>1716.2920462409966</v>
      </c>
      <c r="I92" s="64">
        <f ca="1">$G91*'Transition Matrices'!P$21</f>
        <v>186.14521264009994</v>
      </c>
      <c r="J92" s="64">
        <f ca="1">$G91*'Transition Matrices'!Q$21</f>
        <v>713.62738647250706</v>
      </c>
      <c r="K92" s="64">
        <f ca="1">($H91*'Transition Matrices'!$S$22)+('Markov Model'!$I91*'Transition Matrices'!$S$23)+('Markov Model'!$J91*'Transition Matrices'!$S$24)</f>
        <v>2770.4406469890064</v>
      </c>
      <c r="L92" s="64">
        <f ca="1">('Markov Model'!$H91*'Transition Matrices'!$R$22)+('Markov Model'!$I91*'Transition Matrices'!$R$23)+('Markov Model'!$J91*'Transition Matrices'!$R$24)</f>
        <v>4.9343831890964642</v>
      </c>
      <c r="M92" s="64">
        <f ca="1">($G91*'Transition Matrices'!$R$21)+('Markov Model'!$H91*'Transition Matrices'!$R$22)+('Markov Model'!$I91*'Transition Matrices'!$R$23)+('Markov Model'!$J91*'Transition Matrices'!$R$24)+$M91</f>
        <v>520.4432461093237</v>
      </c>
      <c r="N92" s="62"/>
      <c r="O92" s="64" t="b">
        <f t="shared" ca="1" si="65"/>
        <v>1</v>
      </c>
      <c r="P92" s="62"/>
      <c r="Q92" s="64">
        <f t="shared" ca="1" si="77"/>
        <v>42284.473302432671</v>
      </c>
      <c r="R92" s="64">
        <f t="shared" ca="1" si="78"/>
        <v>1667.0332715916597</v>
      </c>
      <c r="S92" s="64">
        <f t="shared" ca="1" si="66"/>
        <v>180.80271565564203</v>
      </c>
      <c r="T92" s="64">
        <f t="shared" ca="1" si="67"/>
        <v>693.14578446844553</v>
      </c>
      <c r="U92" s="64">
        <f t="shared" ca="1" si="68"/>
        <v>2690.9270748039653</v>
      </c>
      <c r="V92" s="64">
        <f t="shared" ca="1" si="69"/>
        <v>4.7927629618877381</v>
      </c>
      <c r="W92" s="64">
        <f t="shared" ca="1" si="70"/>
        <v>539.2733397923098</v>
      </c>
      <c r="X92" s="62"/>
      <c r="Y92" s="64" t="b">
        <f t="shared" ca="1" si="82"/>
        <v>1</v>
      </c>
      <c r="Z92" s="63"/>
      <c r="AA92" s="121">
        <f t="shared" ca="1" si="72"/>
        <v>10679.961946473404</v>
      </c>
      <c r="AB92" s="121">
        <f t="shared" ca="1" si="73"/>
        <v>27046.616449421072</v>
      </c>
      <c r="AC92" s="121">
        <f t="shared" ca="1" si="74"/>
        <v>140667.86297062112</v>
      </c>
      <c r="AD92" s="121">
        <f ca="1">IF(half_cycle=1,(($W92-$W91)*fic19_)/((1+dr)^D92),(($M92-$M91)*fic19_)/((1+dr)^D92))</f>
        <v>3676520.8824019046</v>
      </c>
      <c r="AE92" s="121">
        <f t="shared" ca="1" si="75"/>
        <v>10341.811369336567</v>
      </c>
      <c r="AF92" s="121">
        <f t="shared" ca="1" si="79"/>
        <v>14.122746578544124</v>
      </c>
      <c r="AG92" s="121">
        <f ca="1">IF(half_cycle=1, ((W92-W91)*le19_)/(IF(discount=1,(1+dr)^D92,1)), ((M92-M91)*le19_)/(IF(discount=1,(1+dr)^D92,1)))</f>
        <v>524.58776359823992</v>
      </c>
      <c r="AH92" s="121">
        <f t="shared" ca="1" si="80"/>
        <v>538.71051017678406</v>
      </c>
    </row>
    <row r="93" spans="4:34" x14ac:dyDescent="0.75">
      <c r="D93" s="67">
        <v>11</v>
      </c>
      <c r="E93" s="67">
        <f t="shared" si="76"/>
        <v>20</v>
      </c>
      <c r="F93" s="54"/>
      <c r="G93" s="65">
        <f ca="1">$G92*'Transition Matrices'!$N$21</f>
        <v>41035.019331078074</v>
      </c>
      <c r="H93" s="65">
        <f ca="1">$G92*'Transition Matrices'!O$21</f>
        <v>1617.7744969423229</v>
      </c>
      <c r="I93" s="65">
        <f ca="1">$G92*'Transition Matrices'!P$21</f>
        <v>175.46021867118415</v>
      </c>
      <c r="J93" s="65">
        <f ca="1">$G92*'Transition Matrices'!Q$21</f>
        <v>672.664182464384</v>
      </c>
      <c r="K93" s="65">
        <f ca="1">($H92*'Transition Matrices'!$S$22)+('Markov Model'!$I92*'Transition Matrices'!$S$23)+('Markov Model'!$J92*'Transition Matrices'!$S$24)</f>
        <v>2611.4135026189247</v>
      </c>
      <c r="L93" s="65">
        <f ca="1">('Markov Model'!$H92*'Transition Matrices'!$R$22)+('Markov Model'!$I92*'Transition Matrices'!$R$23)+('Markov Model'!$J92*'Transition Matrices'!$R$24)</f>
        <v>4.651142734679012</v>
      </c>
      <c r="M93" s="65">
        <f ca="1">($G92*'Transition Matrices'!$R$21)+('Markov Model'!$H92*'Transition Matrices'!$R$22)+('Markov Model'!$I92*'Transition Matrices'!$R$23)+('Markov Model'!$J92*'Transition Matrices'!$R$24)+$M92</f>
        <v>558.10343347529579</v>
      </c>
      <c r="N93" s="62"/>
      <c r="O93" s="64" t="b">
        <f t="shared" ca="1" si="65"/>
        <v>1</v>
      </c>
      <c r="P93" s="62"/>
      <c r="Q93" s="65">
        <f t="shared" ca="1" si="77"/>
        <v>39857.285754564757</v>
      </c>
      <c r="R93" s="65">
        <f t="shared" ca="1" si="78"/>
        <v>1571.3432444332516</v>
      </c>
      <c r="S93" s="65">
        <f t="shared" ca="1" si="66"/>
        <v>170.42438844032284</v>
      </c>
      <c r="T93" s="65">
        <f t="shared" ca="1" si="67"/>
        <v>653.35825288715114</v>
      </c>
      <c r="U93" s="65">
        <f t="shared" ca="1" si="68"/>
        <v>2536.464120010367</v>
      </c>
      <c r="V93" s="65">
        <f t="shared" ca="1" si="69"/>
        <v>4.5176517053805618</v>
      </c>
      <c r="W93" s="65">
        <f t="shared" ca="1" si="70"/>
        <v>575.85265360487051</v>
      </c>
      <c r="X93" s="62"/>
      <c r="Y93" s="64" t="b">
        <f t="shared" ca="1" si="82"/>
        <v>1</v>
      </c>
      <c r="Z93" s="63"/>
      <c r="AA93" s="122">
        <f t="shared" ca="1" si="72"/>
        <v>8669.8565929720262</v>
      </c>
      <c r="AB93" s="122">
        <f t="shared" ca="1" si="73"/>
        <v>21956.097513908207</v>
      </c>
      <c r="AC93" s="122">
        <f t="shared" ca="1" si="74"/>
        <v>114192.37309153858</v>
      </c>
      <c r="AD93" s="122">
        <f ca="1">IF(half_cycle=1,(($W93-$W92)*fic20_)/((1+dr)^D93),(($M93-$M92)*fic20_)/((1+dr)^D93))</f>
        <v>2948118.2917028647</v>
      </c>
      <c r="AE93" s="122">
        <f t="shared" ca="1" si="75"/>
        <v>8395.350276816549</v>
      </c>
      <c r="AF93" s="122">
        <f t="shared" ca="1" si="79"/>
        <v>11.464665150356186</v>
      </c>
      <c r="AG93" s="122">
        <f ca="1">IF(half_cycle=1, ((W93-W92)*le20_)/(IF(discount=1,(1+dr)^D93,1)), ((M93-M92)*le20_)/(IF(discount=1,(1+dr)^D93,1)))</f>
        <v>420.6549699935598</v>
      </c>
      <c r="AH93" s="122">
        <f t="shared" ca="1" si="80"/>
        <v>432.11963514391601</v>
      </c>
    </row>
    <row r="94" spans="4:34" x14ac:dyDescent="0.75">
      <c r="D94" s="66">
        <v>12</v>
      </c>
      <c r="E94" s="66">
        <f t="shared" si="76"/>
        <v>21</v>
      </c>
      <c r="F94" s="54"/>
      <c r="G94" s="64">
        <f ca="1">$G93*'Transition Matrices'!$N$21</f>
        <v>38679.552178051446</v>
      </c>
      <c r="H94" s="64">
        <f ca="1">$G93*'Transition Matrices'!O$21</f>
        <v>1524.91199192418</v>
      </c>
      <c r="I94" s="64">
        <f ca="1">$G93*'Transition Matrices'!P$21</f>
        <v>165.38855820946151</v>
      </c>
      <c r="J94" s="64">
        <f ca="1">$G93*'Transition Matrices'!Q$21</f>
        <v>634.05232330991817</v>
      </c>
      <c r="K94" s="64">
        <f ca="1">($H93*'Transition Matrices'!$S$22)+('Markov Model'!$I93*'Transition Matrices'!$S$23)+('Markov Model'!$J93*'Transition Matrices'!$S$24)</f>
        <v>2461.5147374018088</v>
      </c>
      <c r="L94" s="64">
        <f ca="1">('Markov Model'!$H93*'Transition Matrices'!$R$22)+('Markov Model'!$I93*'Transition Matrices'!$R$23)+('Markov Model'!$J93*'Transition Matrices'!$R$24)</f>
        <v>4.3841606760821117</v>
      </c>
      <c r="M94" s="64">
        <f ca="1">($G93*'Transition Matrices'!$R$21)+('Markov Model'!$H93*'Transition Matrices'!$R$22)+('Markov Model'!$I93*'Transition Matrices'!$R$23)+('Markov Model'!$J93*'Transition Matrices'!$R$24)+$M93</f>
        <v>593.60187373444512</v>
      </c>
      <c r="N94" s="62"/>
      <c r="O94" s="64" t="b">
        <f t="shared" ca="1" si="65"/>
        <v>1</v>
      </c>
      <c r="P94" s="62"/>
      <c r="Q94" s="64">
        <f t="shared" ca="1" si="77"/>
        <v>37569.422146015873</v>
      </c>
      <c r="R94" s="64">
        <f t="shared" ca="1" si="78"/>
        <v>1481.1459578539404</v>
      </c>
      <c r="S94" s="64">
        <f t="shared" ca="1" si="66"/>
        <v>160.64179163423807</v>
      </c>
      <c r="T94" s="64">
        <f t="shared" ca="1" si="67"/>
        <v>615.85458092789338</v>
      </c>
      <c r="U94" s="64">
        <f t="shared" ca="1" si="68"/>
        <v>2390.8675535432922</v>
      </c>
      <c r="V94" s="64">
        <f t="shared" ca="1" si="69"/>
        <v>4.2583322174333613</v>
      </c>
      <c r="W94" s="64">
        <f t="shared" ca="1" si="70"/>
        <v>610.33226395511338</v>
      </c>
      <c r="X94" s="62"/>
      <c r="Y94" s="64" t="b">
        <f t="shared" ca="1" si="82"/>
        <v>1</v>
      </c>
      <c r="Z94" s="63"/>
      <c r="AA94" s="121">
        <f t="shared" ca="1" si="72"/>
        <v>7038.0787609005474</v>
      </c>
      <c r="AB94" s="121">
        <f t="shared" ca="1" si="73"/>
        <v>17823.679310931511</v>
      </c>
      <c r="AC94" s="121">
        <f t="shared" ca="1" si="74"/>
        <v>92699.908827082705</v>
      </c>
      <c r="AD94" s="121">
        <f ca="1">IF(half_cycle=1,(($W94-$W93)*fic21_)/((1+dr)^D94),(($M94-$M93)*fic21_)/((1+dr)^D94))</f>
        <v>2352172.7347717783</v>
      </c>
      <c r="AE94" s="121">
        <f t="shared" ca="1" si="75"/>
        <v>6815.238042285544</v>
      </c>
      <c r="AF94" s="121">
        <f t="shared" ca="1" si="79"/>
        <v>9.3068686235210425</v>
      </c>
      <c r="AG94" s="121">
        <f ca="1">IF(half_cycle=1, ((W94-W93)*le21_)/(IF(discount=1,(1+dr)^D94,1)), ((M94-M93)*le21_)/(IF(discount=1,(1+dr)^D94,1)))</f>
        <v>335.62193007987253</v>
      </c>
      <c r="AH94" s="121">
        <f t="shared" ca="1" si="80"/>
        <v>344.92879870339357</v>
      </c>
    </row>
    <row r="95" spans="4:34" x14ac:dyDescent="0.75">
      <c r="D95" s="67">
        <v>13</v>
      </c>
      <c r="E95" s="67">
        <f t="shared" si="76"/>
        <v>22</v>
      </c>
      <c r="F95" s="54"/>
      <c r="G95" s="65">
        <f ca="1">$G94*'Transition Matrices'!$N$21</f>
        <v>36459.292113980307</v>
      </c>
      <c r="H95" s="65">
        <f ca="1">$G94*'Transition Matrices'!O$21</f>
        <v>1437.3799237837009</v>
      </c>
      <c r="I95" s="65">
        <f ca="1">$G94*'Transition Matrices'!P$21</f>
        <v>155.89502505901461</v>
      </c>
      <c r="J95" s="65">
        <f ca="1">$G94*'Transition Matrices'!Q$21</f>
        <v>597.6568385458686</v>
      </c>
      <c r="K95" s="65">
        <f ca="1">($H94*'Transition Matrices'!$S$22)+('Markov Model'!$I94*'Transition Matrices'!$S$23)+('Markov Model'!$J94*'Transition Matrices'!$S$24)</f>
        <v>2320.2203696847751</v>
      </c>
      <c r="L95" s="65">
        <f ca="1">('Markov Model'!$H94*'Transition Matrices'!$R$22)+('Markov Model'!$I94*'Transition Matrices'!$R$23)+('Markov Model'!$J94*'Transition Matrices'!$R$24)</f>
        <v>4.1325037587846118</v>
      </c>
      <c r="M95" s="65">
        <f ca="1">($G94*'Transition Matrices'!$R$21)+('Markov Model'!$H94*'Transition Matrices'!$R$22)+('Markov Model'!$I94*'Transition Matrices'!$R$23)+('Markov Model'!$J94*'Transition Matrices'!$R$24)+$M94</f>
        <v>627.06265417578174</v>
      </c>
      <c r="N95" s="62"/>
      <c r="O95" s="64" t="b">
        <f t="shared" ca="1" si="65"/>
        <v>1</v>
      </c>
      <c r="P95" s="62"/>
      <c r="Q95" s="65">
        <f t="shared" ca="1" si="77"/>
        <v>35412.885088992713</v>
      </c>
      <c r="R95" s="65">
        <f t="shared" ca="1" si="78"/>
        <v>1396.1261209089421</v>
      </c>
      <c r="S95" s="65">
        <f t="shared" ca="1" si="66"/>
        <v>151.42072948376352</v>
      </c>
      <c r="T95" s="65">
        <f t="shared" ca="1" si="67"/>
        <v>580.50367187353856</v>
      </c>
      <c r="U95" s="65">
        <f t="shared" ca="1" si="68"/>
        <v>2253.6284323874934</v>
      </c>
      <c r="V95" s="65">
        <f t="shared" ca="1" si="69"/>
        <v>4.01389802857841</v>
      </c>
      <c r="W95" s="65">
        <f t="shared" ca="1" si="70"/>
        <v>642.83269674060637</v>
      </c>
      <c r="X95" s="62"/>
      <c r="Y95" s="64" t="b">
        <f t="shared" ca="1" si="82"/>
        <v>1</v>
      </c>
      <c r="Z95" s="63"/>
      <c r="AA95" s="122">
        <f t="shared" ca="1" si="72"/>
        <v>5713.4223748052718</v>
      </c>
      <c r="AB95" s="122">
        <f t="shared" ca="1" si="73"/>
        <v>14469.035035834107</v>
      </c>
      <c r="AC95" s="122">
        <f t="shared" ca="1" si="74"/>
        <v>75252.601061727051</v>
      </c>
      <c r="AD95" s="122">
        <f ca="1">IF(half_cycle=1,(($W95-$W94)*fic22_)/((1+dr)^D95),(($M95-$M94)*fic22_)/((1+dr)^D95))</f>
        <v>1876122.0266239292</v>
      </c>
      <c r="AE95" s="122">
        <f t="shared" ca="1" si="75"/>
        <v>5532.5231278650826</v>
      </c>
      <c r="AF95" s="122">
        <f t="shared" ca="1" si="79"/>
        <v>7.5551969847797817</v>
      </c>
      <c r="AG95" s="122">
        <f ca="1">IF(half_cycle=1, ((W95-W94)*le22_)/(IF(discount=1,(1+dr)^D95,1)), ((M95-M94)*le22_)/(IF(discount=1,(1+dr)^D95,1)))</f>
        <v>267.69619693852081</v>
      </c>
      <c r="AH95" s="122">
        <f t="shared" ca="1" si="80"/>
        <v>275.25139392330061</v>
      </c>
    </row>
    <row r="96" spans="4:34" x14ac:dyDescent="0.75">
      <c r="D96" s="66">
        <v>14</v>
      </c>
      <c r="E96" s="66">
        <f t="shared" si="76"/>
        <v>23</v>
      </c>
      <c r="F96" s="54"/>
      <c r="G96" s="64">
        <f ca="1">$G95*'Transition Matrices'!$N$21</f>
        <v>34366.478064005125</v>
      </c>
      <c r="H96" s="64">
        <f ca="1">$G95*'Transition Matrices'!O$21</f>
        <v>1354.8723180341831</v>
      </c>
      <c r="I96" s="64">
        <f ca="1">$G95*'Transition Matrices'!P$21</f>
        <v>146.9464339085124</v>
      </c>
      <c r="J96" s="64">
        <f ca="1">$G95*'Transition Matrices'!Q$21</f>
        <v>563.35050520120853</v>
      </c>
      <c r="K96" s="64">
        <f ca="1">($H95*'Transition Matrices'!$S$22)+('Markov Model'!$I95*'Transition Matrices'!$S$23)+('Markov Model'!$J95*'Transition Matrices'!$S$24)</f>
        <v>2187.0364950902122</v>
      </c>
      <c r="L96" s="64">
        <f ca="1">('Markov Model'!$H95*'Transition Matrices'!$R$22)+('Markov Model'!$I95*'Transition Matrices'!$R$23)+('Markov Model'!$J95*'Transition Matrices'!$R$24)</f>
        <v>3.8952922983722083</v>
      </c>
      <c r="M96" s="64">
        <f ca="1">($G95*'Transition Matrices'!$R$21)+('Markov Model'!$H95*'Transition Matrices'!$R$22)+('Markov Model'!$I95*'Transition Matrices'!$R$23)+('Markov Model'!$J95*'Transition Matrices'!$R$24)+$M95</f>
        <v>658.60273930543099</v>
      </c>
      <c r="N96" s="62"/>
      <c r="O96" s="64" t="b">
        <f t="shared" ca="1" si="65"/>
        <v>1</v>
      </c>
      <c r="P96" s="62"/>
      <c r="Q96" s="64">
        <f t="shared" ca="1" si="77"/>
        <v>33380.136256878606</v>
      </c>
      <c r="R96" s="64">
        <f t="shared" ca="1" si="78"/>
        <v>1315.9865407919924</v>
      </c>
      <c r="S96" s="64">
        <f t="shared" ca="1" si="66"/>
        <v>142.72896911906903</v>
      </c>
      <c r="T96" s="64">
        <f t="shared" ca="1" si="67"/>
        <v>547.18195414075581</v>
      </c>
      <c r="U96" s="64">
        <f t="shared" ca="1" si="68"/>
        <v>2124.2670275642886</v>
      </c>
      <c r="V96" s="64">
        <f t="shared" ca="1" si="69"/>
        <v>3.783494701955525</v>
      </c>
      <c r="W96" s="64">
        <f t="shared" ca="1" si="70"/>
        <v>673.46755950485158</v>
      </c>
      <c r="X96" s="62"/>
      <c r="Y96" s="64" t="b">
        <f t="shared" ca="1" si="82"/>
        <v>1</v>
      </c>
      <c r="Z96" s="63"/>
      <c r="AA96" s="121">
        <f t="shared" ca="1" si="72"/>
        <v>4638.0832528149631</v>
      </c>
      <c r="AB96" s="121">
        <f t="shared" ca="1" si="73"/>
        <v>11745.777693598639</v>
      </c>
      <c r="AC96" s="121">
        <f t="shared" ca="1" si="74"/>
        <v>61089.099635672828</v>
      </c>
      <c r="AD96" s="121">
        <f ca="1">IF(half_cycle=1,(($W96-$W95)*fic23_)/((1+dr)^D96),(($M96-$M95)*fic23_)/((1+dr)^D96))</f>
        <v>1496416.6321812298</v>
      </c>
      <c r="AE96" s="121">
        <f t="shared" ca="1" si="75"/>
        <v>4491.2315564691762</v>
      </c>
      <c r="AF96" s="121">
        <f t="shared" ca="1" si="79"/>
        <v>6.133212338956378</v>
      </c>
      <c r="AG96" s="121">
        <f ca="1">IF(half_cycle=1, ((W96-W95)*le23_)/(IF(discount=1,(1+dr)^D96,1)), ((M96-M95)*le23_)/(IF(discount=1,(1+dr)^D96,1)))</f>
        <v>213.51758349712202</v>
      </c>
      <c r="AH96" s="121">
        <f t="shared" ca="1" si="80"/>
        <v>219.6507958360784</v>
      </c>
    </row>
    <row r="97" spans="2:39" x14ac:dyDescent="0.75">
      <c r="D97" s="67">
        <v>15</v>
      </c>
      <c r="E97" s="67">
        <f t="shared" si="76"/>
        <v>24</v>
      </c>
      <c r="F97" s="54"/>
      <c r="G97" s="65">
        <f ca="1">$G96*'Transition Matrices'!$N$21</f>
        <v>32393.794449752091</v>
      </c>
      <c r="H97" s="65">
        <f ca="1">$G96*'Transition Matrices'!O$21</f>
        <v>1277.100763549802</v>
      </c>
      <c r="I97" s="65">
        <f ca="1">$G96*'Transition Matrices'!P$21</f>
        <v>138.51150432962567</v>
      </c>
      <c r="J97" s="65">
        <f ca="1">$G96*'Transition Matrices'!Q$21</f>
        <v>531.01340308030308</v>
      </c>
      <c r="K97" s="65">
        <f ca="1">($H96*'Transition Matrices'!$S$22)+('Markov Model'!$I96*'Transition Matrices'!$S$23)+('Markov Model'!$J96*'Transition Matrices'!$S$24)</f>
        <v>2061.4975600383655</v>
      </c>
      <c r="L97" s="65">
        <f ca="1">('Markov Model'!$H96*'Transition Matrices'!$R$22)+('Markov Model'!$I96*'Transition Matrices'!$R$23)+('Markov Model'!$J96*'Transition Matrices'!$R$24)</f>
        <v>3.6716971055388412</v>
      </c>
      <c r="M97" s="65">
        <f ca="1">($G96*'Transition Matrices'!$R$21)+('Markov Model'!$H96*'Transition Matrices'!$R$22)+('Markov Model'!$I96*'Transition Matrices'!$R$23)+('Markov Model'!$J96*'Transition Matrices'!$R$24)+$M96</f>
        <v>688.33237970427228</v>
      </c>
      <c r="N97" s="62"/>
      <c r="O97" s="64" t="b">
        <f t="shared" ca="1" si="65"/>
        <v>1</v>
      </c>
      <c r="P97" s="62"/>
      <c r="Q97" s="65">
        <f t="shared" ca="1" si="77"/>
        <v>31464.070033483826</v>
      </c>
      <c r="R97" s="65">
        <f t="shared" ca="1" si="78"/>
        <v>1240.4470839770411</v>
      </c>
      <c r="S97" s="65">
        <f t="shared" ca="1" si="66"/>
        <v>134.53612788186018</v>
      </c>
      <c r="T97" s="65">
        <f t="shared" ca="1" si="67"/>
        <v>515.77294932687619</v>
      </c>
      <c r="U97" s="65">
        <f t="shared" ca="1" si="68"/>
        <v>2002.3311472052494</v>
      </c>
      <c r="V97" s="65">
        <f t="shared" ca="1" si="69"/>
        <v>3.5663168465680641</v>
      </c>
      <c r="W97" s="65">
        <f t="shared" ca="1" si="70"/>
        <v>702.34393856042698</v>
      </c>
      <c r="X97" s="62"/>
      <c r="Y97" s="64" t="b">
        <f t="shared" ca="1" si="82"/>
        <v>1</v>
      </c>
      <c r="Z97" s="63"/>
      <c r="AA97" s="122">
        <f t="shared" ca="1" si="72"/>
        <v>3765.1366989607186</v>
      </c>
      <c r="AB97" s="122">
        <f t="shared" ca="1" si="73"/>
        <v>9535.0721928420626</v>
      </c>
      <c r="AC97" s="122">
        <f t="shared" ca="1" si="74"/>
        <v>49591.350221051296</v>
      </c>
      <c r="AD97" s="122">
        <f ca="1">IF(half_cycle=1,(($W97-$W96)*fic24_)/((1+dr)^D97),(($M97-$M96)*fic24_)/((1+dr)^D97))</f>
        <v>1193182.2120833758</v>
      </c>
      <c r="AE97" s="122">
        <f t="shared" ca="1" si="75"/>
        <v>3645.9243689792388</v>
      </c>
      <c r="AF97" s="122">
        <f t="shared" ca="1" si="79"/>
        <v>4.9788633798041735</v>
      </c>
      <c r="AG97" s="122">
        <f ca="1">IF(half_cycle=1, ((W97-W96)*le24_)/(IF(discount=1,(1+dr)^D97,1)), ((M97-M96)*le24_)/(IF(discount=1,(1+dr)^D97,1)))</f>
        <v>170.25030136455905</v>
      </c>
      <c r="AH97" s="122">
        <f t="shared" ca="1" si="80"/>
        <v>175.22916474436323</v>
      </c>
    </row>
    <row r="98" spans="2:39" ht="15.5" thickBot="1" x14ac:dyDescent="0.9">
      <c r="D98" s="66">
        <v>16</v>
      </c>
      <c r="E98" s="66">
        <f t="shared" si="76"/>
        <v>25</v>
      </c>
      <c r="F98" s="54"/>
      <c r="G98" s="64">
        <f ca="1">$G97*'Transition Matrices'!$N$21</f>
        <v>30534.345617215557</v>
      </c>
      <c r="H98" s="64">
        <f ca="1">$G97*'Transition Matrices'!O$21</f>
        <v>1203.79340440428</v>
      </c>
      <c r="I98" s="64">
        <f ca="1">$G97*'Transition Matrices'!P$21</f>
        <v>130.5607514340947</v>
      </c>
      <c r="J98" s="64">
        <f ca="1">$G97*'Transition Matrices'!Q$21</f>
        <v>500.53249557344941</v>
      </c>
      <c r="K98" s="64">
        <f ca="1">($H97*'Transition Matrices'!$S$22)+('Markov Model'!$I97*'Transition Matrices'!$S$23)+('Markov Model'!$J97*'Transition Matrices'!$S$24)</f>
        <v>1943.1647343721334</v>
      </c>
      <c r="L98" s="64">
        <f ca="1">('Markov Model'!$H97*'Transition Matrices'!$R$22)+('Markov Model'!$I97*'Transition Matrices'!$R$23)+('Markov Model'!$J97*'Transition Matrices'!$R$24)</f>
        <v>3.4609365875972875</v>
      </c>
      <c r="M98" s="64">
        <f ca="1">($G97*'Transition Matrices'!$R$21)+('Markov Model'!$H97*'Transition Matrices'!$R$22)+('Markov Model'!$I97*'Transition Matrices'!$R$23)+('Markov Model'!$J97*'Transition Matrices'!$R$24)+$M97</f>
        <v>716.35549741658156</v>
      </c>
      <c r="N98" s="62"/>
      <c r="O98" s="64" t="b">
        <f t="shared" ca="1" si="65"/>
        <v>1</v>
      </c>
      <c r="P98" s="62"/>
      <c r="Q98" s="64">
        <f t="shared" ca="1" si="77"/>
        <v>15267.172808607778</v>
      </c>
      <c r="R98" s="64">
        <f t="shared" ca="1" si="78"/>
        <v>601.89670220213998</v>
      </c>
      <c r="S98" s="64">
        <f t="shared" ca="1" si="66"/>
        <v>65.280375717047349</v>
      </c>
      <c r="T98" s="64">
        <f t="shared" ca="1" si="67"/>
        <v>250.2662477867247</v>
      </c>
      <c r="U98" s="64">
        <f t="shared" ca="1" si="68"/>
        <v>971.58236718606668</v>
      </c>
      <c r="V98" s="64">
        <f t="shared" ca="1" si="69"/>
        <v>1.7304682937986438</v>
      </c>
      <c r="W98" s="64">
        <f t="shared" ca="1" si="70"/>
        <v>358.17774870829078</v>
      </c>
      <c r="X98" s="62"/>
      <c r="Y98" s="121"/>
      <c r="Z98" s="63"/>
      <c r="AA98" s="121"/>
      <c r="AB98" s="121"/>
      <c r="AC98" s="121"/>
      <c r="AD98" s="121"/>
      <c r="AE98" s="121"/>
      <c r="AF98" s="121"/>
      <c r="AG98" s="121"/>
      <c r="AH98" s="121"/>
    </row>
    <row r="99" spans="2:39" ht="15.5" thickBot="1" x14ac:dyDescent="0.9">
      <c r="X99" s="62"/>
      <c r="Y99" s="119" t="s">
        <v>331</v>
      </c>
      <c r="Z99" s="120"/>
      <c r="AA99" s="123">
        <f t="shared" ref="AA99:AH99" ca="1" si="83">SUM(OFFSET(AA82,,,time_horizon,))</f>
        <v>355435.64276237582</v>
      </c>
      <c r="AB99" s="123">
        <f t="shared" ca="1" si="83"/>
        <v>899939.30817380734</v>
      </c>
      <c r="AC99" s="123">
        <f t="shared" ca="1" si="83"/>
        <v>4679578.7619515574</v>
      </c>
      <c r="AD99" s="123">
        <f t="shared" ca="1" si="83"/>
        <v>131996349.6021993</v>
      </c>
      <c r="AE99" s="123">
        <f t="shared" ca="1" si="83"/>
        <v>378185.4249411007</v>
      </c>
      <c r="AF99" s="123">
        <f t="shared" ca="1" si="83"/>
        <v>462.38945406883545</v>
      </c>
      <c r="AG99" s="123">
        <f ca="1">SUM(OFFSET(AG82,,,time_horizon,))</f>
        <v>18834.020547086249</v>
      </c>
      <c r="AH99" s="142">
        <f t="shared" ca="1" si="83"/>
        <v>19296.410001155091</v>
      </c>
    </row>
    <row r="101" spans="2:39" ht="16" x14ac:dyDescent="0.8">
      <c r="B101" s="117" t="s">
        <v>330</v>
      </c>
      <c r="C101" s="117"/>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row>
    <row r="103" spans="2:39" x14ac:dyDescent="0.75">
      <c r="C103" s="40" t="s">
        <v>332</v>
      </c>
    </row>
    <row r="104" spans="2:39" x14ac:dyDescent="0.75">
      <c r="C104" s="40"/>
    </row>
    <row r="105" spans="2:39" ht="16" x14ac:dyDescent="0.8">
      <c r="G105" s="257" t="s">
        <v>334</v>
      </c>
      <c r="H105" s="257"/>
      <c r="I105" s="257"/>
      <c r="J105" s="257"/>
      <c r="K105" s="257"/>
      <c r="L105" s="257"/>
      <c r="M105" s="257"/>
      <c r="N105" s="115"/>
      <c r="O105" s="124"/>
      <c r="P105" s="105"/>
      <c r="Q105" s="257" t="s">
        <v>335</v>
      </c>
      <c r="R105" s="257"/>
      <c r="S105" s="257"/>
      <c r="T105" s="257"/>
      <c r="U105" s="257"/>
      <c r="V105" s="257"/>
      <c r="W105" s="257"/>
      <c r="X105" s="124"/>
      <c r="Y105" s="124"/>
      <c r="Z105" s="124"/>
      <c r="AA105" s="124"/>
      <c r="AB105" s="124"/>
      <c r="AC105" s="124"/>
      <c r="AD105" s="124"/>
      <c r="AE105" s="124"/>
      <c r="AF105" s="124"/>
      <c r="AG105" s="124"/>
      <c r="AH105" s="124"/>
    </row>
    <row r="106" spans="2:39" ht="15.5" thickBot="1" x14ac:dyDescent="0.9">
      <c r="D106" s="68" t="s">
        <v>103</v>
      </c>
      <c r="E106" s="68" t="s">
        <v>113</v>
      </c>
      <c r="F106" s="69"/>
      <c r="G106" s="70" t="s">
        <v>206</v>
      </c>
      <c r="H106" s="70" t="s">
        <v>115</v>
      </c>
      <c r="I106" s="70" t="s">
        <v>202</v>
      </c>
      <c r="J106" s="70" t="s">
        <v>201</v>
      </c>
      <c r="K106" s="70" t="s">
        <v>179</v>
      </c>
      <c r="L106" s="70" t="s">
        <v>324</v>
      </c>
      <c r="M106" s="70" t="s">
        <v>205</v>
      </c>
      <c r="N106" s="70"/>
      <c r="O106" s="70" t="s">
        <v>111</v>
      </c>
      <c r="P106" s="70"/>
      <c r="Q106" s="70" t="s">
        <v>206</v>
      </c>
      <c r="R106" s="70" t="s">
        <v>115</v>
      </c>
      <c r="S106" s="70" t="s">
        <v>202</v>
      </c>
      <c r="T106" s="70" t="s">
        <v>201</v>
      </c>
      <c r="U106" s="70" t="s">
        <v>179</v>
      </c>
      <c r="V106" s="70" t="s">
        <v>324</v>
      </c>
      <c r="W106" s="70" t="s">
        <v>205</v>
      </c>
      <c r="X106" s="70"/>
      <c r="Y106" s="70" t="s">
        <v>111</v>
      </c>
      <c r="Z106" s="71"/>
      <c r="AA106" s="70" t="s">
        <v>319</v>
      </c>
      <c r="AB106" s="70" t="s">
        <v>320</v>
      </c>
      <c r="AC106" s="70" t="s">
        <v>321</v>
      </c>
      <c r="AD106" s="70" t="s">
        <v>322</v>
      </c>
      <c r="AE106" s="70" t="s">
        <v>325</v>
      </c>
      <c r="AF106" s="70" t="s">
        <v>264</v>
      </c>
      <c r="AG106" s="70" t="s">
        <v>263</v>
      </c>
      <c r="AH106" s="71" t="s">
        <v>116</v>
      </c>
      <c r="AL106" s="97" t="s">
        <v>327</v>
      </c>
      <c r="AM106" s="118">
        <f ca="1">SUM(AA124:AE124,AA148:AE148)</f>
        <v>622784143.64337659</v>
      </c>
    </row>
    <row r="107" spans="2:39" x14ac:dyDescent="0.75">
      <c r="D107" s="66">
        <v>0</v>
      </c>
      <c r="E107" s="66">
        <f>9+D107</f>
        <v>9</v>
      </c>
      <c r="F107" s="54"/>
      <c r="G107" s="64">
        <f>pop*sero</f>
        <v>263222.3651890147</v>
      </c>
      <c r="H107" s="64">
        <v>0</v>
      </c>
      <c r="I107" s="64">
        <v>0</v>
      </c>
      <c r="J107" s="64">
        <v>0</v>
      </c>
      <c r="K107" s="64">
        <v>0</v>
      </c>
      <c r="L107" s="64">
        <v>0</v>
      </c>
      <c r="M107" s="64">
        <v>0</v>
      </c>
      <c r="N107" s="62"/>
      <c r="O107" s="64" t="b">
        <f>IF(SUM($G107:$K107,$M107,$G131:$J131,$M131,$K131)=pop,TRUE,FALSE)</f>
        <v>1</v>
      </c>
      <c r="P107" s="62"/>
      <c r="Q107" s="64">
        <f t="shared" ref="Q107:W107" ca="1" si="84">0.5*(G107+G108)</f>
        <v>260237.61484239629</v>
      </c>
      <c r="R107" s="64">
        <f t="shared" ca="1" si="84"/>
        <v>52.107899238115948</v>
      </c>
      <c r="S107" s="64">
        <f t="shared" ca="1" si="84"/>
        <v>5.5993587790304176</v>
      </c>
      <c r="T107" s="64">
        <f t="shared" ca="1" si="84"/>
        <v>21.534691454489678</v>
      </c>
      <c r="U107" s="64">
        <f t="shared" ca="1" si="84"/>
        <v>2805.7158980019826</v>
      </c>
      <c r="V107" s="64">
        <f t="shared" ca="1" si="84"/>
        <v>0</v>
      </c>
      <c r="W107" s="64">
        <f t="shared" ca="1" si="84"/>
        <v>99.792499144803642</v>
      </c>
      <c r="X107" s="62"/>
      <c r="Y107" s="64" t="b">
        <f t="shared" ref="Y107:Y122" ca="1" si="85">IF(SUM($P107:$U107,$W107,$P131:$T131,$W131,$U131)=pop,TRUE,FALSE)</f>
        <v>1</v>
      </c>
      <c r="Z107" s="63"/>
      <c r="AA107" s="121">
        <f t="shared" ref="AA107:AA122" ca="1" si="86">IF(half_cycle=1,((SUM($R107:$T107,$V107)*puhp*hc))/((1+dr)^D107),((SUM($H107:$J107,$L107)*puhp*hc))/((1+dr)^D107))</f>
        <v>1480.9854148692727</v>
      </c>
      <c r="AB107" s="121">
        <f t="shared" ref="AB107:AB122" ca="1" si="87">IF(half_cycle=1,(($R107*puhp*pac_pu)+(SUM($S107:$T107)*puhp*phc_pu)+($V107*puhp*fdc_pu))/((1+dr)^D107),(($H107*puhp*pac_pu)+(SUM($I107:$J107)*puhp*phc_pu)+($L107*puhp*fdc_pu))/((1+dr)^D107))</f>
        <v>3738.8229573652989</v>
      </c>
      <c r="AC107" s="121">
        <f t="shared" ref="AC107:AC122" ca="1" si="88">IF(half_cycle=1,  (($R107*prhp*pac_pr)+(SUM($S107:$T107)*prhp*phc_pr)+($V107*prhp*fdc_pr))/((1+dr)^D107), (($H107*prhp*pac_pr)+(SUM($I107:$J107)*prhp*phc_pr)+($L107*prhp*fdc_pr))/((1+dr)^D107))</f>
        <v>19504.053429270116</v>
      </c>
      <c r="AD107" s="121">
        <f ca="1">IF(half_cycle=1,($W107*fic9_)/((1+dr)^D107),($M107*fic9_)/((1+dr)^D107))</f>
        <v>48752012.606830947</v>
      </c>
      <c r="AE107" s="121">
        <f t="shared" ref="AE107:AE122" ca="1" si="89">IF(half_cycle=1, (SUM($Q107:$U107)*(emphac+ilc))/((1+dr)^D107),  (SUM($G107:$K107)*(emphac+ilc))/((1+dr)^D107))</f>
        <v>564100.92962675914</v>
      </c>
      <c r="AF107" s="121">
        <f ca="1">IF(half_cycle=1, ((R107*dwdf*drdf)+((S107+T107)*dwdhf*ddhf)+(U107*dwdf*dudf)+((W107)*dwd))/(IF(discount=1,(1+dr)^D107,1)), ((H107*dwdf*drdf)+((I107+J107)*dwdhf*ddhf)+(K107*dwdf*dudf)+((M107)*dwd))/(IF(discount=1,(1+dr)^D107,1)))</f>
        <v>103.51925975978659</v>
      </c>
      <c r="AG107" s="121">
        <f ca="1">IF(half_cycle=1, ((W107)*le9_)/(IF(discount=1,(1+dr)^D107,1)), ((M107)*le9_)/(IF(discount=1,(1+dr)^D107,1)))</f>
        <v>6956.2257586369133</v>
      </c>
      <c r="AH107" s="121">
        <f ca="1">SUM(AF107:AG107)</f>
        <v>7059.7450183967003</v>
      </c>
      <c r="AI107" s="54"/>
      <c r="AJ107" s="54"/>
      <c r="AL107" s="97" t="s">
        <v>328</v>
      </c>
      <c r="AM107" s="118">
        <f ca="1">SUM(AH124,AH148)</f>
        <v>89194.962381197533</v>
      </c>
    </row>
    <row r="108" spans="2:39" x14ac:dyDescent="0.75">
      <c r="D108" s="67">
        <f>D107+1</f>
        <v>1</v>
      </c>
      <c r="E108" s="67">
        <f t="shared" ref="E108:E123" si="90">9+D108</f>
        <v>10</v>
      </c>
      <c r="F108" s="54"/>
      <c r="G108" s="65">
        <f ca="1">$G107*'Transition Matrices'!D$33</f>
        <v>257252.86449577785</v>
      </c>
      <c r="H108" s="65">
        <f ca="1">$G$107*'Transition Matrices'!E$33</f>
        <v>104.2157984762319</v>
      </c>
      <c r="I108" s="65">
        <f ca="1">$G$107*'Transition Matrices'!F$33</f>
        <v>11.198717558060835</v>
      </c>
      <c r="J108" s="65">
        <f ca="1">$G$107*'Transition Matrices'!G$33</f>
        <v>43.069382908979357</v>
      </c>
      <c r="K108" s="65">
        <f ca="1">$G$107*'Transition Matrices'!H$33</f>
        <v>5611.4317960039652</v>
      </c>
      <c r="L108" s="65">
        <f ca="1">('Markov Model'!$H107*'Transition Matrices'!$I$34)+('Markov Model'!$I107*'Transition Matrices'!$I$35)+('Markov Model'!$J107*'Transition Matrices'!$I$36)+('Markov Model'!$K107*'Transition Matrices'!$I$37)</f>
        <v>0</v>
      </c>
      <c r="M108" s="65">
        <f ca="1">$G$107*'Transition Matrices'!I$33</f>
        <v>199.58499828960728</v>
      </c>
      <c r="N108" s="62"/>
      <c r="O108" s="64" t="b">
        <f ca="1">IF(SUM($G108:$K108,$M108,$G132:$J132,$M132,$K132)=pop,TRUE,FALSE)</f>
        <v>1</v>
      </c>
      <c r="P108" s="62"/>
      <c r="Q108" s="65">
        <f t="shared" ref="Q108:Q117" ca="1" si="91">0.5*(G108+G109)</f>
        <v>257218.49387020769</v>
      </c>
      <c r="R108" s="65">
        <f t="shared" ref="R108:R116" ca="1" si="92">0.5*(H108+H109)</f>
        <v>103.03406705154204</v>
      </c>
      <c r="S108" s="65">
        <f t="shared" ref="S108:S116" ca="1" si="93">0.5*(I108+I109)</f>
        <v>11.071732238674688</v>
      </c>
      <c r="T108" s="65">
        <f t="shared" ref="T108:T116" ca="1" si="94">0.5*(J108+J109)</f>
        <v>42.581007403828387</v>
      </c>
      <c r="U108" s="65">
        <f t="shared" ref="U108:U116" ca="1" si="95">0.5*(K108+K109)</f>
        <v>5547.8022370714571</v>
      </c>
      <c r="V108" s="65">
        <f ca="1">0.5*(L108+L109)</f>
        <v>2.2679264561459123</v>
      </c>
      <c r="W108" s="65">
        <f ca="1">0.5*(M108+M109)</f>
        <v>299.3822750414954</v>
      </c>
      <c r="X108" s="62"/>
      <c r="Y108" s="64" t="b">
        <f t="shared" ca="1" si="85"/>
        <v>1</v>
      </c>
      <c r="Z108" s="63"/>
      <c r="AA108" s="122">
        <f ca="1">IF(half_cycle=1,((SUM($R108:$T108,$V108)*puhp*hc))/((1+dr)^D108),((SUM($H108:$J108,$L108)*puhp*hc))/((1+dr)^D108))</f>
        <v>2558.4946208536044</v>
      </c>
      <c r="AB108" s="122">
        <f ca="1">IF(half_cycle=1,(($R108*puhp*pac_pu)+(SUM($S108:$T108)*puhp*phc_pu)+($V108*puhp*fdc_pu))/((1+dr)^D108),(($H108*puhp*pac_pu)+(SUM($I108:$J108)*puhp*phc_pu)+($L108*puhp*fdc_pu))/((1+dr)^D108))</f>
        <v>6506.4537090700724</v>
      </c>
      <c r="AC108" s="122">
        <f ca="1">IF(half_cycle=1,  (($R108*prhp*pac_pr)+(SUM($S108:$T108)*prhp*phc_pr)+($V108*prhp*fdc_pr))/((1+dr)^D108), (($H108*prhp*pac_pr)+(SUM($I108:$J108)*prhp*phc_pr)+($L108*prhp*fdc_pr))/((1+dr)^D108))</f>
        <v>34177.603024428456</v>
      </c>
      <c r="AD108" s="122">
        <f ca="1">IF(half_cycle=1,(($W108-$W107)*fic10_)/((1+dr)^D108),(($M108-$M107)*fic10_)/((1+dr)^D108))</f>
        <v>83264584.77772592</v>
      </c>
      <c r="AE108" s="122">
        <f t="shared" ca="1" si="89"/>
        <v>485447.95187162579</v>
      </c>
      <c r="AF108" s="122">
        <f t="shared" ref="AF108:AF122" ca="1" si="96">IF(half_cycle=1, ((R108*dwdf*drdf)+((S108+T108)*dwdhf*ddhf)+(U108*dwdf*dudf)+((W108-W107)*dwd))/(IF(discount=1,(1+dr)^D108,1)), ((H108*dwdf*drdf)+((I108+J108)*dwdhf*ddhf)+(K108*dwdf*dudf)+((M108-M107)*dwd))/(IF(discount=1,(1+dr)^D108,1)))</f>
        <v>178.23757653007129</v>
      </c>
      <c r="AG108" s="122">
        <f ca="1">IF(half_cycle=1, ((W108-W107)*le10_)/(IF(discount=1,(1+dr)^D108,1)), ((M108-M107)*le10_)/(IF(discount=1,(1+dr)^D108,1)))</f>
        <v>11880.683861897998</v>
      </c>
      <c r="AH108" s="122">
        <f t="shared" ref="AH108:AH122" ca="1" si="97">SUM(AF108:AG108)</f>
        <v>12058.921438428069</v>
      </c>
      <c r="AI108" s="54"/>
      <c r="AJ108" s="54"/>
      <c r="AL108" s="97" t="s">
        <v>329</v>
      </c>
      <c r="AM108" s="94">
        <f ca="1">AM106/AM107</f>
        <v>6982.2793464696915</v>
      </c>
    </row>
    <row r="109" spans="2:39" x14ac:dyDescent="0.75">
      <c r="D109" s="66">
        <f t="shared" ref="D109:D117" si="98">D108+1</f>
        <v>2</v>
      </c>
      <c r="E109" s="66">
        <f t="shared" si="90"/>
        <v>11</v>
      </c>
      <c r="F109" s="54"/>
      <c r="G109" s="64">
        <f ca="1">($G108*'Transition Matrices'!D$33)+($H108*'Transition Matrices'!$D$34)+('Markov Model'!$I108*'Transition Matrices'!$D$35)+('Markov Model'!$J108*'Transition Matrices'!$D$36)+('Markov Model'!$K108*'Transition Matrices'!$D$37)</f>
        <v>257184.12324463751</v>
      </c>
      <c r="H109" s="64">
        <f ca="1">$G108*'Transition Matrices'!E$33</f>
        <v>101.85233562685218</v>
      </c>
      <c r="I109" s="64">
        <f ca="1">$G108*'Transition Matrices'!F$33</f>
        <v>10.944746919288542</v>
      </c>
      <c r="J109" s="64">
        <f ca="1">$G108*'Transition Matrices'!G$33</f>
        <v>42.092631898677418</v>
      </c>
      <c r="K109" s="64">
        <f ca="1">$G108*'Transition Matrices'!H$33</f>
        <v>5484.1726781389498</v>
      </c>
      <c r="L109" s="64">
        <f ca="1">('Markov Model'!$H108*'Transition Matrices'!$I$34)+('Markov Model'!$I108*'Transition Matrices'!$I$35)+('Markov Model'!$J108*'Transition Matrices'!$I$36)+('Markov Model'!$K108*'Transition Matrices'!$I$37)</f>
        <v>4.5358529122918245</v>
      </c>
      <c r="M109" s="64">
        <f ca="1">($G108*'Transition Matrices'!$I$33)+('Markov Model'!$H108*'Transition Matrices'!$I$34)+('Markov Model'!$I108*'Transition Matrices'!$I$35)+('Markov Model'!$J108*'Transition Matrices'!$I$36)+('Markov Model'!$K108*'Transition Matrices'!$I$37)+$M108</f>
        <v>399.17955179338355</v>
      </c>
      <c r="N109" s="62"/>
      <c r="O109" s="64" t="b">
        <f t="shared" ref="O109:O123" ca="1" si="99">IF(SUM($G109:$K109,$M109,$G133:$J133,$M133,$K133)=pop,TRUE,FALSE)</f>
        <v>1</v>
      </c>
      <c r="P109" s="62"/>
      <c r="Q109" s="64">
        <f t="shared" ca="1" si="91"/>
        <v>258340.44910007244</v>
      </c>
      <c r="R109" s="64">
        <f t="shared" ca="1" si="92"/>
        <v>101.83872750436095</v>
      </c>
      <c r="S109" s="64">
        <f t="shared" ca="1" si="93"/>
        <v>10.943284631204557</v>
      </c>
      <c r="T109" s="64">
        <f t="shared" ca="1" si="94"/>
        <v>42.087008054242922</v>
      </c>
      <c r="U109" s="64">
        <f t="shared" ca="1" si="95"/>
        <v>5483.4399576460137</v>
      </c>
      <c r="V109" s="64">
        <f t="shared" ref="V109:V116" ca="1" si="100">0.5*(L109+L110)</f>
        <v>4.4844196363144899</v>
      </c>
      <c r="W109" s="64">
        <f t="shared" ref="W109:W123" ca="1" si="101">0.5*(M109+M110)</f>
        <v>498.89933418120745</v>
      </c>
      <c r="X109" s="62"/>
      <c r="Y109" s="64" t="b">
        <f t="shared" ca="1" si="85"/>
        <v>1</v>
      </c>
      <c r="Z109" s="63"/>
      <c r="AA109" s="121">
        <f t="shared" ca="1" si="86"/>
        <v>2208.9602470512605</v>
      </c>
      <c r="AB109" s="121">
        <f t="shared" ca="1" si="87"/>
        <v>5657.3573410711861</v>
      </c>
      <c r="AC109" s="121">
        <f t="shared" ca="1" si="88"/>
        <v>29913.961380859488</v>
      </c>
      <c r="AD109" s="121">
        <f ca="1">IF(half_cycle=1,(($W109-$W108)*fic11_)/((1+dr)^D109),(($M109-$M108)*fic11_)/((1+dr)^D109))</f>
        <v>70607062.837771252</v>
      </c>
      <c r="AE109" s="121">
        <f t="shared" ca="1" si="89"/>
        <v>419757.55099007953</v>
      </c>
      <c r="AF109" s="121">
        <f t="shared" ca="1" si="96"/>
        <v>153.38488436799017</v>
      </c>
      <c r="AG109" s="121">
        <f ca="1">IF(half_cycle=1, ((W109-W108)*le11_)/(IF(discount=1,(1+dr)^D109,1)), ((M109-M108)*le11_)/(IF(discount=1,(1+dr)^D109,1)))</f>
        <v>10074.633702096235</v>
      </c>
      <c r="AH109" s="121">
        <f t="shared" ca="1" si="97"/>
        <v>10228.018586464224</v>
      </c>
      <c r="AI109" s="54"/>
      <c r="AJ109" s="54"/>
    </row>
    <row r="110" spans="2:39" x14ac:dyDescent="0.75">
      <c r="D110" s="67">
        <f t="shared" si="98"/>
        <v>3</v>
      </c>
      <c r="E110" s="67">
        <f t="shared" si="90"/>
        <v>12</v>
      </c>
      <c r="F110" s="54"/>
      <c r="G110" s="65">
        <f ca="1">($G109*'Transition Matrices'!D$33)+($H109*'Transition Matrices'!$D$34)+('Markov Model'!$I109*'Transition Matrices'!$D$35)+('Markov Model'!$J109*'Transition Matrices'!$D$36)+('Markov Model'!$K109*'Transition Matrices'!$D$37)+$K133</f>
        <v>259496.77495550734</v>
      </c>
      <c r="H110" s="65">
        <f ca="1">$G109*'Transition Matrices'!E$33</f>
        <v>101.82511938186973</v>
      </c>
      <c r="I110" s="65">
        <f ca="1">$G109*'Transition Matrices'!F$33</f>
        <v>10.941822343120572</v>
      </c>
      <c r="J110" s="65">
        <f ca="1">$G109*'Transition Matrices'!G$33</f>
        <v>42.081384209808427</v>
      </c>
      <c r="K110" s="65">
        <f ca="1">$G109*'Transition Matrices'!H$33</f>
        <v>5482.7072371530776</v>
      </c>
      <c r="L110" s="65">
        <f ca="1">('Markov Model'!$H109*'Transition Matrices'!$I$34)+('Markov Model'!$I109*'Transition Matrices'!$I$35)+('Markov Model'!$J109*'Transition Matrices'!$I$36)+('Markov Model'!$K109*'Transition Matrices'!$I$37)</f>
        <v>4.4329863603371562</v>
      </c>
      <c r="M110" s="65">
        <f ca="1">($G109*'Transition Matrices'!$I$33)+('Markov Model'!$H109*'Transition Matrices'!$I$34)+('Markov Model'!$I109*'Transition Matrices'!$I$35)+('Markov Model'!$J109*'Transition Matrices'!$I$36)+('Markov Model'!$K109*'Transition Matrices'!$I$37)+$M109</f>
        <v>598.61911656903135</v>
      </c>
      <c r="N110" s="62"/>
      <c r="O110" s="64" t="b">
        <f t="shared" ca="1" si="99"/>
        <v>1</v>
      </c>
      <c r="P110" s="62"/>
      <c r="Q110" s="65">
        <f t="shared" ca="1" si="91"/>
        <v>260585.01803926605</v>
      </c>
      <c r="R110" s="65">
        <f t="shared" ca="1" si="92"/>
        <v>102.28293542738822</v>
      </c>
      <c r="S110" s="65">
        <f t="shared" ca="1" si="93"/>
        <v>10.991017884125608</v>
      </c>
      <c r="T110" s="65">
        <f t="shared" ca="1" si="94"/>
        <v>42.270586373536105</v>
      </c>
      <c r="U110" s="65">
        <f t="shared" ca="1" si="95"/>
        <v>5507.3580439607349</v>
      </c>
      <c r="V110" s="65">
        <f t="shared" ca="1" si="100"/>
        <v>4.4323940850493866</v>
      </c>
      <c r="W110" s="65">
        <f t="shared" ca="1" si="101"/>
        <v>699.21507600059363</v>
      </c>
      <c r="X110" s="62"/>
      <c r="Y110" s="64" t="b">
        <f t="shared" ca="1" si="85"/>
        <v>1</v>
      </c>
      <c r="Z110" s="63"/>
      <c r="AA110" s="122">
        <f t="shared" ca="1" si="86"/>
        <v>1909.8499158664729</v>
      </c>
      <c r="AB110" s="122">
        <f t="shared" ca="1" si="87"/>
        <v>4890.2287575492874</v>
      </c>
      <c r="AC110" s="122">
        <f t="shared" ca="1" si="88"/>
        <v>25852.38662101945</v>
      </c>
      <c r="AD110" s="122">
        <f ca="1">IF(half_cycle=1,(($W110-$W109)*fic12_)/((1+dr)^D110),(($M110-$M109)*fic12_)/((1+dr)^D110))</f>
        <v>60121301.391976729</v>
      </c>
      <c r="AE110" s="122">
        <f t="shared" ca="1" si="89"/>
        <v>364612.18174554774</v>
      </c>
      <c r="AF110" s="122">
        <f t="shared" ca="1" si="96"/>
        <v>132.62899785819687</v>
      </c>
      <c r="AG110" s="122">
        <f ca="1">IF(half_cycle=1, ((W110-W109)*le12_)/(IF(discount=1,(1+dr)^D110,1)), ((M110-M109)*le12_)/(IF(discount=1,(1+dr)^D110,1)))</f>
        <v>8578.4631858878965</v>
      </c>
      <c r="AH110" s="122">
        <f t="shared" ca="1" si="97"/>
        <v>8711.0921837460937</v>
      </c>
      <c r="AI110" s="54"/>
      <c r="AJ110" s="54"/>
      <c r="AL110" s="40"/>
    </row>
    <row r="111" spans="2:39" x14ac:dyDescent="0.75">
      <c r="D111" s="66">
        <f t="shared" si="98"/>
        <v>4</v>
      </c>
      <c r="E111" s="66">
        <f t="shared" si="90"/>
        <v>13</v>
      </c>
      <c r="F111" s="54"/>
      <c r="G111" s="64">
        <f ca="1">($G110*'Transition Matrices'!D$33)+($H110*'Transition Matrices'!$D$34)+('Markov Model'!$I110*'Transition Matrices'!$D$35)+('Markov Model'!$J110*'Transition Matrices'!$D$36)+('Markov Model'!$K110*'Transition Matrices'!$D$37)+$K134</f>
        <v>261673.2611230248</v>
      </c>
      <c r="H111" s="64">
        <f ca="1">$G110*'Transition Matrices'!E$33</f>
        <v>102.74075147290672</v>
      </c>
      <c r="I111" s="64">
        <f ca="1">$G110*'Transition Matrices'!F$33</f>
        <v>11.040213425130645</v>
      </c>
      <c r="J111" s="64">
        <f ca="1">$G110*'Transition Matrices'!G$33</f>
        <v>42.45978853726379</v>
      </c>
      <c r="K111" s="64">
        <f ca="1">$G110*'Transition Matrices'!H$33</f>
        <v>5532.0088507683922</v>
      </c>
      <c r="L111" s="64">
        <f ca="1">('Markov Model'!$H110*'Transition Matrices'!$I$34)+('Markov Model'!$I110*'Transition Matrices'!$I$35)+('Markov Model'!$J110*'Transition Matrices'!$I$36)+('Markov Model'!$K110*'Transition Matrices'!$I$37)</f>
        <v>4.431801809761617</v>
      </c>
      <c r="M111" s="64">
        <f ca="1">($G110*'Transition Matrices'!$I$33)+('Markov Model'!$H110*'Transition Matrices'!$I$34)+('Markov Model'!$I110*'Transition Matrices'!$I$35)+('Markov Model'!$J110*'Transition Matrices'!$I$36)+('Markov Model'!$K110*'Transition Matrices'!$I$37)+$M110</f>
        <v>799.81103543215579</v>
      </c>
      <c r="N111" s="62"/>
      <c r="O111" s="64" t="b">
        <f t="shared" ca="1" si="99"/>
        <v>1</v>
      </c>
      <c r="P111" s="62"/>
      <c r="Q111" s="64">
        <f t="shared" ca="1" si="91"/>
        <v>262722.39144471131</v>
      </c>
      <c r="R111" s="64">
        <f t="shared" ca="1" si="92"/>
        <v>103.17161198063263</v>
      </c>
      <c r="S111" s="64">
        <f t="shared" ca="1" si="93"/>
        <v>11.086512404781466</v>
      </c>
      <c r="T111" s="64">
        <f t="shared" ca="1" si="94"/>
        <v>42.637850754882706</v>
      </c>
      <c r="U111" s="64">
        <f t="shared" ca="1" si="95"/>
        <v>5555.2082541990239</v>
      </c>
      <c r="V111" s="64">
        <f t="shared" ca="1" si="100"/>
        <v>4.451727639374031</v>
      </c>
      <c r="W111" s="64">
        <f t="shared" ca="1" si="101"/>
        <v>901.2520671198306</v>
      </c>
      <c r="X111" s="62"/>
      <c r="Y111" s="64" t="b">
        <f t="shared" ca="1" si="85"/>
        <v>1</v>
      </c>
      <c r="Z111" s="63"/>
      <c r="AA111" s="121">
        <f t="shared" ca="1" si="86"/>
        <v>1658.8994817943983</v>
      </c>
      <c r="AB111" s="121">
        <f t="shared" ca="1" si="87"/>
        <v>4247.4135957882318</v>
      </c>
      <c r="AC111" s="121">
        <f t="shared" ca="1" si="88"/>
        <v>22452.897821555853</v>
      </c>
      <c r="AD111" s="121" cm="1">
        <f t="array" aca="1" ref="AD111" ca="1">IF(half_cycle=1,(($W111-$W110)*fic13_)/((1+dr)^D111),(($M111-$M110)*fic_13)/((1+dr)^D111))</f>
        <v>51422933.327801041</v>
      </c>
      <c r="AE111" s="121">
        <f t="shared" ca="1" si="89"/>
        <v>316591.09019112145</v>
      </c>
      <c r="AF111" s="121">
        <f t="shared" ca="1" si="96"/>
        <v>115.20495710450554</v>
      </c>
      <c r="AG111" s="121">
        <f ca="1">IF(half_cycle=1, ((W111-W110)*le13_)/(IF(discount=1,(1+dr)^D111,1)), ((M111-M110)*le13_)/(IF(discount=1,(1+dr)^D111,1)))</f>
        <v>7337.3285382970498</v>
      </c>
      <c r="AH111" s="121">
        <f t="shared" ca="1" si="97"/>
        <v>7452.5334954015552</v>
      </c>
      <c r="AI111" s="54"/>
      <c r="AJ111" s="54"/>
    </row>
    <row r="112" spans="2:39" x14ac:dyDescent="0.75">
      <c r="D112" s="67">
        <f t="shared" si="98"/>
        <v>5</v>
      </c>
      <c r="E112" s="67">
        <f t="shared" si="90"/>
        <v>14</v>
      </c>
      <c r="F112" s="54"/>
      <c r="G112" s="65">
        <f ca="1">($G111*'Transition Matrices'!D$33)+($H111*'Transition Matrices'!$D$34)+('Markov Model'!$I111*'Transition Matrices'!$D$35)+('Markov Model'!$J111*'Transition Matrices'!$D$36)+('Markov Model'!$K111*'Transition Matrices'!$D$37)+$K135</f>
        <v>263771.52176639781</v>
      </c>
      <c r="H112" s="65">
        <f ca="1">$G111*'Transition Matrices'!E$33</f>
        <v>103.60247248835854</v>
      </c>
      <c r="I112" s="65">
        <f ca="1">$G111*'Transition Matrices'!F$33</f>
        <v>11.132811384432287</v>
      </c>
      <c r="J112" s="65">
        <f ca="1">$G111*'Transition Matrices'!G$33</f>
        <v>42.815912972501629</v>
      </c>
      <c r="K112" s="65">
        <f ca="1">$G111*'Transition Matrices'!H$33</f>
        <v>5578.4076576296566</v>
      </c>
      <c r="L112" s="65">
        <f ca="1">('Markov Model'!$H111*'Transition Matrices'!$I$34)+('Markov Model'!$I111*'Transition Matrices'!$I$35)+('Markov Model'!$J111*'Transition Matrices'!$I$36)+('Markov Model'!$K111*'Transition Matrices'!$I$37)</f>
        <v>4.4716534689864442</v>
      </c>
      <c r="M112" s="65">
        <f ca="1">($G111*'Transition Matrices'!$I$33)+('Markov Model'!$H111*'Transition Matrices'!$I$34)+('Markov Model'!$I111*'Transition Matrices'!$I$35)+('Markov Model'!$J111*'Transition Matrices'!$I$36)+('Markov Model'!$K111*'Transition Matrices'!$I$37)+$M111</f>
        <v>1002.6930988075055</v>
      </c>
      <c r="N112" s="62"/>
      <c r="O112" s="64" t="b">
        <f ca="1">IF(SUM($G112:$K112,$M112,$G136:$J136,$M136,$K136)=pop,TRUE,FALSE)</f>
        <v>1</v>
      </c>
      <c r="P112" s="62"/>
      <c r="Q112" s="65">
        <f t="shared" ca="1" si="91"/>
        <v>264782.23711955332</v>
      </c>
      <c r="R112" s="65">
        <f t="shared" ca="1" si="92"/>
        <v>104.01784735250305</v>
      </c>
      <c r="S112" s="65">
        <f t="shared" ca="1" si="93"/>
        <v>11.177446323206308</v>
      </c>
      <c r="T112" s="65">
        <f t="shared" ca="1" si="94"/>
        <v>42.987575420385532</v>
      </c>
      <c r="U112" s="65">
        <f t="shared" ca="1" si="95"/>
        <v>5600.7732466670323</v>
      </c>
      <c r="V112" s="65">
        <f t="shared" ca="1" si="100"/>
        <v>4.490406094954241</v>
      </c>
      <c r="W112" s="65">
        <f t="shared" ca="1" si="101"/>
        <v>1104.9483727950937</v>
      </c>
      <c r="X112" s="62"/>
      <c r="Y112" s="64" t="b">
        <f t="shared" ca="1" si="85"/>
        <v>1</v>
      </c>
      <c r="Z112" s="63"/>
      <c r="AA112" s="122">
        <f t="shared" ca="1" si="86"/>
        <v>1440.4192257699328</v>
      </c>
      <c r="AB112" s="122">
        <f t="shared" ca="1" si="87"/>
        <v>3688.0452482142246</v>
      </c>
      <c r="AC112" s="122">
        <f t="shared" ca="1" si="88"/>
        <v>19496.054603359851</v>
      </c>
      <c r="AD112" s="122">
        <f ca="1">IF(half_cycle=1,(($W112-$W111)*fic14_)/((1+dr)^D112),(($M112-$M111)*fic14_)/((1+dr)^D112))</f>
        <v>43955851.412886538</v>
      </c>
      <c r="AE112" s="122">
        <f t="shared" ca="1" si="89"/>
        <v>274795.22275262565</v>
      </c>
      <c r="AF112" s="122">
        <f t="shared" ca="1" si="96"/>
        <v>100.03193691772049</v>
      </c>
      <c r="AG112" s="122">
        <f ca="1">IF(half_cycle=1, ((W112-W111)*le14_)/(IF(discount=1,(1+dr)^D112,1)), ((M112-M111)*le14_)/(IF(discount=1,(1+dr)^D112,1)))</f>
        <v>6271.8810873932061</v>
      </c>
      <c r="AH112" s="122">
        <f t="shared" ca="1" si="97"/>
        <v>6371.9130243109266</v>
      </c>
      <c r="AI112" s="54"/>
      <c r="AJ112" s="54"/>
    </row>
    <row r="113" spans="3:36" x14ac:dyDescent="0.75">
      <c r="D113" s="66">
        <f t="shared" si="98"/>
        <v>6</v>
      </c>
      <c r="E113" s="66">
        <f t="shared" si="90"/>
        <v>15</v>
      </c>
      <c r="F113" s="54"/>
      <c r="G113" s="64">
        <f ca="1">($G112*'Transition Matrices'!D$33)+($H112*'Transition Matrices'!$D$34)+('Markov Model'!$I112*'Transition Matrices'!$D$35)+('Markov Model'!$J112*'Transition Matrices'!$D$36)+('Markov Model'!$K112*'Transition Matrices'!$D$37)+$K136</f>
        <v>265792.95247270883</v>
      </c>
      <c r="H113" s="64">
        <f ca="1">$G112*'Transition Matrices'!E$33</f>
        <v>104.43322221664758</v>
      </c>
      <c r="I113" s="64">
        <f ca="1">$G112*'Transition Matrices'!F$33</f>
        <v>11.222081261980328</v>
      </c>
      <c r="J113" s="64">
        <f ca="1">$G112*'Transition Matrices'!G$33</f>
        <v>43.159237868269436</v>
      </c>
      <c r="K113" s="64">
        <f ca="1">$G112*'Transition Matrices'!H$33</f>
        <v>5623.1388357044079</v>
      </c>
      <c r="L113" s="64">
        <f ca="1">('Markov Model'!$H112*'Transition Matrices'!$I$34)+('Markov Model'!$I112*'Transition Matrices'!$I$35)+('Markov Model'!$J112*'Transition Matrices'!$I$36)+('Markov Model'!$K112*'Transition Matrices'!$I$37)</f>
        <v>4.5091587209220378</v>
      </c>
      <c r="M113" s="64">
        <f ca="1">($G112*'Transition Matrices'!$I$33)+('Markov Model'!$H112*'Transition Matrices'!$I$34)+('Markov Model'!$I112*'Transition Matrices'!$I$35)+('Markov Model'!$J112*'Transition Matrices'!$I$36)+('Markov Model'!$K112*'Transition Matrices'!$I$37)+$M112</f>
        <v>1207.203646782682</v>
      </c>
      <c r="N113" s="62"/>
      <c r="O113" s="64" t="b">
        <f t="shared" ca="1" si="99"/>
        <v>1</v>
      </c>
      <c r="P113" s="62"/>
      <c r="Q113" s="64">
        <f t="shared" ca="1" si="91"/>
        <v>266766.52672278718</v>
      </c>
      <c r="R113" s="64">
        <f t="shared" ca="1" si="92"/>
        <v>104.83338770974939</v>
      </c>
      <c r="S113" s="64">
        <f t="shared" ca="1" si="93"/>
        <v>11.265081847297068</v>
      </c>
      <c r="T113" s="64">
        <f t="shared" ca="1" si="94"/>
        <v>43.324614721888167</v>
      </c>
      <c r="U113" s="64">
        <f t="shared" ca="1" si="95"/>
        <v>5644.6854860634439</v>
      </c>
      <c r="V113" s="64">
        <f t="shared" ca="1" si="100"/>
        <v>4.5272373550137051</v>
      </c>
      <c r="W113" s="64">
        <f t="shared" ca="1" si="101"/>
        <v>1310.2433614187976</v>
      </c>
      <c r="X113" s="62"/>
      <c r="Y113" s="64" t="b">
        <f t="shared" ca="1" si="85"/>
        <v>1</v>
      </c>
      <c r="Z113" s="63"/>
      <c r="AA113" s="121">
        <f t="shared" ca="1" si="86"/>
        <v>1250.2601399379307</v>
      </c>
      <c r="AB113" s="121">
        <f t="shared" ca="1" si="87"/>
        <v>3201.1781164967529</v>
      </c>
      <c r="AC113" s="121">
        <f t="shared" ca="1" si="88"/>
        <v>16922.413422569407</v>
      </c>
      <c r="AD113" s="121">
        <f ca="1">IF(half_cycle=1,(($W113-$W112)*fic15_)/((1+dr)^D113),(($M113-$M112)*fic15_)/((1+dr)^D113))</f>
        <v>37757170.674311347</v>
      </c>
      <c r="AE113" s="121">
        <f t="shared" ca="1" si="89"/>
        <v>238435.1379298566</v>
      </c>
      <c r="AF113" s="121">
        <f t="shared" ca="1" si="96"/>
        <v>86.825874531320139</v>
      </c>
      <c r="AG113" s="121">
        <f ca="1">IF(half_cycle=1, ((W113-W112)*le15_)/(IF(discount=1,(1+dr)^D113,1)), ((M113-M112)*le15_)/(IF(discount=1,(1+dr)^D113,1)))</f>
        <v>5387.4166249516793</v>
      </c>
      <c r="AH113" s="121">
        <f t="shared" ca="1" si="97"/>
        <v>5474.2424994829998</v>
      </c>
      <c r="AI113" s="54"/>
      <c r="AJ113" s="54"/>
    </row>
    <row r="114" spans="3:36" x14ac:dyDescent="0.75">
      <c r="D114" s="67">
        <f>D113+1</f>
        <v>7</v>
      </c>
      <c r="E114" s="67">
        <f t="shared" si="90"/>
        <v>16</v>
      </c>
      <c r="F114" s="54"/>
      <c r="G114" s="65">
        <f ca="1">($G113*'Transition Matrices'!D$33)+($H113*'Transition Matrices'!$D$34)+('Markov Model'!$I113*'Transition Matrices'!$D$35)+('Markov Model'!$J113*'Transition Matrices'!$D$36)+('Markov Model'!$K113*'Transition Matrices'!$D$37)+$K137</f>
        <v>267740.10097286548</v>
      </c>
      <c r="H114" s="65">
        <f ca="1">$G113*'Transition Matrices'!E$33</f>
        <v>105.2335532028512</v>
      </c>
      <c r="I114" s="65">
        <f ca="1">$G113*'Transition Matrices'!F$33</f>
        <v>11.308082432613809</v>
      </c>
      <c r="J114" s="65">
        <f ca="1">$G113*'Transition Matrices'!G$33</f>
        <v>43.489991575506892</v>
      </c>
      <c r="K114" s="65">
        <f ca="1">$G113*'Transition Matrices'!H$33</f>
        <v>5666.2321364224799</v>
      </c>
      <c r="L114" s="65">
        <f ca="1">('Markov Model'!$H113*'Transition Matrices'!$I$34)+('Markov Model'!$I113*'Transition Matrices'!$I$35)+('Markov Model'!$J113*'Transition Matrices'!$I$36)+('Markov Model'!$K113*'Transition Matrices'!$I$37)</f>
        <v>4.5453159891053723</v>
      </c>
      <c r="M114" s="65">
        <f ca="1">($G113*'Transition Matrices'!$I$33)+('Markov Model'!$H113*'Transition Matrices'!$I$34)+('Markov Model'!$I113*'Transition Matrices'!$I$35)+('Markov Model'!$J113*'Transition Matrices'!$I$36)+('Markov Model'!$K113*'Transition Matrices'!$I$37)+$M113</f>
        <v>1413.2830760549134</v>
      </c>
      <c r="N114" s="62"/>
      <c r="O114" s="64" t="b">
        <f t="shared" ca="1" si="99"/>
        <v>1</v>
      </c>
      <c r="P114" s="62"/>
      <c r="Q114" s="65">
        <f t="shared" ca="1" si="91"/>
        <v>268677.75314037665</v>
      </c>
      <c r="R114" s="65">
        <f t="shared" ca="1" si="92"/>
        <v>105.6190136775907</v>
      </c>
      <c r="S114" s="65">
        <f t="shared" ca="1" si="93"/>
        <v>11.349502860701669</v>
      </c>
      <c r="T114" s="65">
        <f t="shared" ca="1" si="94"/>
        <v>43.649291269272794</v>
      </c>
      <c r="U114" s="65">
        <f t="shared" ca="1" si="95"/>
        <v>5686.9870046447804</v>
      </c>
      <c r="V114" s="65">
        <f t="shared" ca="1" si="100"/>
        <v>4.5627326557127725</v>
      </c>
      <c r="W114" s="65">
        <f t="shared" ca="1" si="101"/>
        <v>1517.0784076047817</v>
      </c>
      <c r="X114" s="62"/>
      <c r="Y114" s="64" t="b">
        <f t="shared" ca="1" si="85"/>
        <v>1</v>
      </c>
      <c r="Z114" s="63"/>
      <c r="AA114" s="122">
        <f t="shared" ca="1" si="86"/>
        <v>1084.8318041268494</v>
      </c>
      <c r="AB114" s="122">
        <f t="shared" ca="1" si="87"/>
        <v>2777.6268140200964</v>
      </c>
      <c r="AC114" s="122">
        <f t="shared" ca="1" si="88"/>
        <v>14683.454581665466</v>
      </c>
      <c r="AD114" s="122">
        <f ca="1">IF(half_cycle=1,(($W114-$W113)*fic16_)/((1+dr)^D114),(($M114-$M113)*fic16_)/((1+dr)^D114))</f>
        <v>32235195.22193129</v>
      </c>
      <c r="AE114" s="122">
        <f t="shared" ca="1" si="89"/>
        <v>206818.35100055448</v>
      </c>
      <c r="AF114" s="122">
        <f t="shared" ca="1" si="96"/>
        <v>75.337333308967231</v>
      </c>
      <c r="AG114" s="122">
        <f ca="1">IF(half_cycle=1, ((W114-W113)*le16_)/(IF(discount=1,(1+dr)^D114,1)), ((M114-M113)*le16_)/(IF(discount=1,(1+dr)^D114,1)))</f>
        <v>4599.5084786729194</v>
      </c>
      <c r="AH114" s="122">
        <f t="shared" ca="1" si="97"/>
        <v>4674.845811981887</v>
      </c>
      <c r="AI114" s="54"/>
      <c r="AJ114" s="54"/>
    </row>
    <row r="115" spans="3:36" x14ac:dyDescent="0.75">
      <c r="D115" s="66">
        <f t="shared" si="98"/>
        <v>8</v>
      </c>
      <c r="E115" s="66">
        <f t="shared" si="90"/>
        <v>17</v>
      </c>
      <c r="F115" s="54"/>
      <c r="G115" s="64">
        <f ca="1">($G114*'Transition Matrices'!D$33)+($H114*'Transition Matrices'!$D$34)+('Markov Model'!$I114*'Transition Matrices'!$D$35)+('Markov Model'!$J114*'Transition Matrices'!$D$36)+('Markov Model'!$K114*'Transition Matrices'!$D$37)+$K138</f>
        <v>269615.40530788788</v>
      </c>
      <c r="H115" s="64">
        <f ca="1">$G114*'Transition Matrices'!E$33</f>
        <v>106.0044741523302</v>
      </c>
      <c r="I115" s="64">
        <f ca="1">$G114*'Transition Matrices'!F$33</f>
        <v>11.390923288789528</v>
      </c>
      <c r="J115" s="64">
        <f ca="1">$G114*'Transition Matrices'!G$33</f>
        <v>43.808590963038689</v>
      </c>
      <c r="K115" s="64">
        <f ca="1">$G114*'Transition Matrices'!H$33</f>
        <v>5707.7418728670809</v>
      </c>
      <c r="L115" s="64">
        <f ca="1">('Markov Model'!$H114*'Transition Matrices'!$I$34)+('Markov Model'!$I114*'Transition Matrices'!$I$35)+('Markov Model'!$J114*'Transition Matrices'!$I$36)+('Markov Model'!$K114*'Transition Matrices'!$I$37)</f>
        <v>4.5801493223201728</v>
      </c>
      <c r="M115" s="64">
        <f ca="1">($G114*'Transition Matrices'!$I$33)+('Markov Model'!$H114*'Transition Matrices'!$I$34)+('Markov Model'!$I114*'Transition Matrices'!$I$35)+('Markov Model'!$J114*'Transition Matrices'!$I$36)+('Markov Model'!$K114*'Transition Matrices'!$I$37)+$M114</f>
        <v>1620.8737391546501</v>
      </c>
      <c r="N115" s="62"/>
      <c r="O115" s="64" t="b">
        <f t="shared" ca="1" si="99"/>
        <v>1</v>
      </c>
      <c r="P115" s="62"/>
      <c r="Q115" s="64">
        <f t="shared" ca="1" si="91"/>
        <v>270518.31478038523</v>
      </c>
      <c r="R115" s="64">
        <f t="shared" ca="1" si="92"/>
        <v>106.37571224701102</v>
      </c>
      <c r="S115" s="64">
        <f t="shared" ca="1" si="93"/>
        <v>11.430815422515025</v>
      </c>
      <c r="T115" s="64">
        <f t="shared" ca="1" si="94"/>
        <v>43.962012957438652</v>
      </c>
      <c r="U115" s="64">
        <f t="shared" ca="1" si="95"/>
        <v>5727.7309462977755</v>
      </c>
      <c r="V115" s="64">
        <f t="shared" ca="1" si="100"/>
        <v>4.5969259727175622</v>
      </c>
      <c r="W115" s="64">
        <f t="shared" ca="1" si="101"/>
        <v>1725.3968101415112</v>
      </c>
      <c r="X115" s="62"/>
      <c r="Y115" s="64" t="b">
        <f t="shared" ca="1" si="85"/>
        <v>1</v>
      </c>
      <c r="Z115" s="63"/>
      <c r="AA115" s="121">
        <f t="shared" ca="1" si="86"/>
        <v>940.98374722532401</v>
      </c>
      <c r="AB115" s="121">
        <f t="shared" ca="1" si="87"/>
        <v>2409.3258797806411</v>
      </c>
      <c r="AC115" s="121">
        <f t="shared" ca="1" si="88"/>
        <v>12736.546649997435</v>
      </c>
      <c r="AD115" s="121">
        <f ca="1">IF(half_cycle=1,(($W115-$W114)*fic17_)/((1+dr)^D115),(($M115-$M114)*fic17_)/((1+dr)^D115))</f>
        <v>27504465.775869321</v>
      </c>
      <c r="AE115" s="121">
        <f t="shared" ca="1" si="89"/>
        <v>179338.00532718535</v>
      </c>
      <c r="AF115" s="121">
        <f t="shared" ca="1" si="96"/>
        <v>65.347511782788573</v>
      </c>
      <c r="AG115" s="121">
        <f ca="1">IF(half_cycle=1, ((W115-W114)*le17_)/(IF(discount=1,(1+dr)^D115,1)), ((M115-M114)*le17_)/(IF(discount=1,(1+dr)^D115,1)))</f>
        <v>3924.4999965568923</v>
      </c>
      <c r="AH115" s="121">
        <f t="shared" ca="1" si="97"/>
        <v>3989.8475083396806</v>
      </c>
      <c r="AI115" s="54"/>
      <c r="AJ115" s="54"/>
    </row>
    <row r="116" spans="3:36" x14ac:dyDescent="0.75">
      <c r="D116" s="67">
        <f t="shared" si="98"/>
        <v>9</v>
      </c>
      <c r="E116" s="67">
        <f t="shared" si="90"/>
        <v>18</v>
      </c>
      <c r="F116" s="54"/>
      <c r="G116" s="65">
        <f ca="1">($G115*'Transition Matrices'!D$33)+($H115*'Transition Matrices'!$D$34)+('Markov Model'!$I115*'Transition Matrices'!$D$35)+('Markov Model'!$J115*'Transition Matrices'!$D$36)+('Markov Model'!$K115*'Transition Matrices'!$D$37)+$K139</f>
        <v>271421.22425288259</v>
      </c>
      <c r="H116" s="65">
        <f ca="1">$G115*'Transition Matrices'!E$33</f>
        <v>106.74695034169184</v>
      </c>
      <c r="I116" s="65">
        <f ca="1">$G115*'Transition Matrices'!F$33</f>
        <v>11.470707556240519</v>
      </c>
      <c r="J116" s="65">
        <f ca="1">$G115*'Transition Matrices'!G$33</f>
        <v>44.115434951838616</v>
      </c>
      <c r="K116" s="65">
        <f ca="1">$G115*'Transition Matrices'!H$33</f>
        <v>5747.7200197284701</v>
      </c>
      <c r="L116" s="65">
        <f ca="1">('Markov Model'!$H115*'Transition Matrices'!$I$34)+('Markov Model'!$I115*'Transition Matrices'!$I$35)+('Markov Model'!$J115*'Transition Matrices'!$I$36)+('Markov Model'!$K115*'Transition Matrices'!$I$37)</f>
        <v>4.6137026231149516</v>
      </c>
      <c r="M116" s="65">
        <f ca="1">($G115*'Transition Matrices'!$I$33)+('Markov Model'!$H115*'Transition Matrices'!$I$34)+('Markov Model'!$I115*'Transition Matrices'!$I$35)+('Markov Model'!$J115*'Transition Matrices'!$I$36)+('Markov Model'!$K115*'Transition Matrices'!$I$37)+$M115</f>
        <v>1829.919881128372</v>
      </c>
      <c r="N116" s="62"/>
      <c r="O116" s="64" t="b">
        <f t="shared" ca="1" si="99"/>
        <v>1</v>
      </c>
      <c r="P116" s="62"/>
      <c r="Q116" s="65">
        <f t="shared" ca="1" si="91"/>
        <v>272290.53178872145</v>
      </c>
      <c r="R116" s="65">
        <f t="shared" ca="1" si="92"/>
        <v>107.10443300301698</v>
      </c>
      <c r="S116" s="65">
        <f t="shared" ca="1" si="93"/>
        <v>11.50912157229776</v>
      </c>
      <c r="T116" s="65">
        <f t="shared" ca="1" si="94"/>
        <v>44.263172222473685</v>
      </c>
      <c r="U116" s="65">
        <f t="shared" ca="1" si="95"/>
        <v>5766.9684408086723</v>
      </c>
      <c r="V116" s="65">
        <f t="shared" ca="1" si="100"/>
        <v>4.6298602634874495</v>
      </c>
      <c r="W116" s="65">
        <f t="shared" ca="1" si="101"/>
        <v>1935.1437293372078</v>
      </c>
      <c r="X116" s="62"/>
      <c r="Y116" s="64" t="b">
        <f t="shared" ca="1" si="85"/>
        <v>1</v>
      </c>
      <c r="Z116" s="63"/>
      <c r="AA116" s="122">
        <f t="shared" ca="1" si="86"/>
        <v>815.95506684921997</v>
      </c>
      <c r="AB116" s="122">
        <f t="shared" ca="1" si="87"/>
        <v>2089.2071928557102</v>
      </c>
      <c r="AC116" s="122">
        <f t="shared" ca="1" si="88"/>
        <v>11044.329877425349</v>
      </c>
      <c r="AD116" s="122">
        <f ca="1">IF(half_cycle=1,(($W116-$W115)*fic18_)/((1+dr)^D116),(($M116-$M115)*fic18_)/((1+dr)^D116))</f>
        <v>23461567.102654133</v>
      </c>
      <c r="AE116" s="122">
        <f t="shared" ca="1" si="89"/>
        <v>155462.75751917434</v>
      </c>
      <c r="AF116" s="122">
        <f t="shared" ca="1" si="96"/>
        <v>56.664664028271645</v>
      </c>
      <c r="AG116" s="122">
        <f ca="1">IF(half_cycle=1, ((W116-W115)*le18_)/(IF(discount=1,(1+dr)^D116,1)), ((M116-M115)*le18_)/(IF(discount=1,(1+dr)^D116,1)))</f>
        <v>3347.635280899226</v>
      </c>
      <c r="AH116" s="122">
        <f t="shared" ca="1" si="97"/>
        <v>3404.2999449274976</v>
      </c>
      <c r="AI116" s="54"/>
      <c r="AJ116" s="54"/>
    </row>
    <row r="117" spans="3:36" x14ac:dyDescent="0.75">
      <c r="D117" s="66">
        <f t="shared" si="98"/>
        <v>10</v>
      </c>
      <c r="E117" s="66">
        <f t="shared" si="90"/>
        <v>19</v>
      </c>
      <c r="F117" s="54"/>
      <c r="G117" s="64">
        <f ca="1">($G116*'Transition Matrices'!D$33)+($H116*'Transition Matrices'!$D$34)+('Markov Model'!$I116*'Transition Matrices'!$D$35)+('Markov Model'!$J116*'Transition Matrices'!$D$36)+('Markov Model'!$K116*'Transition Matrices'!$D$37)+$K140</f>
        <v>273159.83932456031</v>
      </c>
      <c r="H117" s="64">
        <f ca="1">$G116*'Transition Matrices'!E$33</f>
        <v>107.46191566434211</v>
      </c>
      <c r="I117" s="64">
        <f ca="1">$G116*'Transition Matrices'!F$33</f>
        <v>11.547535588355</v>
      </c>
      <c r="J117" s="64">
        <f ca="1">$G116*'Transition Matrices'!G$33</f>
        <v>44.410909493108761</v>
      </c>
      <c r="K117" s="64">
        <f ca="1">$G116*'Transition Matrices'!H$33</f>
        <v>5786.2168618888745</v>
      </c>
      <c r="L117" s="64">
        <f ca="1">('Markov Model'!$H116*'Transition Matrices'!$I$34)+('Markov Model'!$I116*'Transition Matrices'!$I$35)+('Markov Model'!$J116*'Transition Matrices'!$I$36)+('Markov Model'!$K116*'Transition Matrices'!$I$37)</f>
        <v>4.6460179038599483</v>
      </c>
      <c r="M117" s="64">
        <f ca="1">($G116*'Transition Matrices'!$I$33)+('Markov Model'!$H116*'Transition Matrices'!$I$34)+('Markov Model'!$I116*'Transition Matrices'!$I$35)+('Markov Model'!$J116*'Transition Matrices'!$I$36)+('Markov Model'!$K116*'Transition Matrices'!$I$37)+$M116</f>
        <v>2040.3675775460435</v>
      </c>
      <c r="N117" s="62"/>
      <c r="O117" s="64" t="b">
        <f ca="1">IF(SUM($G117:$K117,$M117,$G141:$J141,$M141,$K141)=pop,TRUE,FALSE)</f>
        <v>1</v>
      </c>
      <c r="P117" s="62"/>
      <c r="Q117" s="64">
        <f t="shared" ca="1" si="91"/>
        <v>273996.64832430851</v>
      </c>
      <c r="R117" s="64">
        <f ca="1">0.5*(H117+H118)</f>
        <v>107.80609454482516</v>
      </c>
      <c r="S117" s="64">
        <f ca="1">0.5*(I117+I118)</f>
        <v>11.584520019970309</v>
      </c>
      <c r="T117" s="64">
        <f ca="1">0.5*(J117+J118)</f>
        <v>44.553148694932744</v>
      </c>
      <c r="U117" s="64">
        <f ca="1">0.5*(K117+K118)</f>
        <v>5804.7489495540285</v>
      </c>
      <c r="V117" s="64">
        <f ca="1">0.5*(L117+L118)</f>
        <v>4.661576857436792</v>
      </c>
      <c r="W117" s="64">
        <f t="shared" ca="1" si="101"/>
        <v>2146.2661260505261</v>
      </c>
      <c r="X117" s="62"/>
      <c r="Y117" s="64" t="b">
        <f t="shared" ca="1" si="85"/>
        <v>1</v>
      </c>
      <c r="Z117" s="63"/>
      <c r="AA117" s="121">
        <f t="shared" ca="1" si="86"/>
        <v>707.32839530565309</v>
      </c>
      <c r="AB117" s="121">
        <f t="shared" ca="1" si="87"/>
        <v>1811.0820311088576</v>
      </c>
      <c r="AC117" s="121">
        <f t="shared" ca="1" si="88"/>
        <v>9574.0923508990909</v>
      </c>
      <c r="AD117" s="121">
        <f ca="1">IF(half_cycle=1,(($W117-$W116)*fic19_)/((1+dr)^D117),(($M117-$M116)*fic19_)/((1+dr)^D117))</f>
        <v>20001500.857325193</v>
      </c>
      <c r="AE117" s="121">
        <f t="shared" ca="1" si="89"/>
        <v>134727.76828545146</v>
      </c>
      <c r="AF117" s="121">
        <f t="shared" ca="1" si="96"/>
        <v>49.120903723834338</v>
      </c>
      <c r="AG117" s="121">
        <f ca="1">IF(half_cycle=1, ((W117-W116)*le19_)/(IF(discount=1,(1+dr)^D117,1)), ((M117-M116)*le19_)/(IF(discount=1,(1+dr)^D117,1)))</f>
        <v>2853.9325462766378</v>
      </c>
      <c r="AH117" s="121">
        <f t="shared" ca="1" si="97"/>
        <v>2903.0534500004724</v>
      </c>
    </row>
    <row r="118" spans="3:36" x14ac:dyDescent="0.75">
      <c r="D118" s="67">
        <v>11</v>
      </c>
      <c r="E118" s="67">
        <f t="shared" si="90"/>
        <v>20</v>
      </c>
      <c r="F118" s="54"/>
      <c r="G118" s="65">
        <f ca="1">($G117*'Transition Matrices'!D$33)+($H117*'Transition Matrices'!$D$34)+('Markov Model'!$I117*'Transition Matrices'!$D$35)+('Markov Model'!$J117*'Transition Matrices'!$D$36)+('Markov Model'!$K117*'Transition Matrices'!$D$37)+$K141</f>
        <v>274833.45732405671</v>
      </c>
      <c r="H118" s="65">
        <f ca="1">$G117*'Transition Matrices'!E$33</f>
        <v>108.15027342530819</v>
      </c>
      <c r="I118" s="65">
        <f ca="1">$G117*'Transition Matrices'!F$33</f>
        <v>11.62150445158562</v>
      </c>
      <c r="J118" s="65">
        <f ca="1">$G117*'Transition Matrices'!G$33</f>
        <v>44.695387896756721</v>
      </c>
      <c r="K118" s="65">
        <f ca="1">$G117*'Transition Matrices'!H$33</f>
        <v>5823.2810372191825</v>
      </c>
      <c r="L118" s="65">
        <f ca="1">('Markov Model'!$H117*'Transition Matrices'!$I$34)+('Markov Model'!$I117*'Transition Matrices'!$I$35)+('Markov Model'!$J117*'Transition Matrices'!$I$36)+('Markov Model'!$K117*'Transition Matrices'!$I$37)</f>
        <v>4.6771358110136365</v>
      </c>
      <c r="M118" s="65">
        <f ca="1">($G117*'Transition Matrices'!$I$33)+('Markov Model'!$H117*'Transition Matrices'!$I$34)+('Markov Model'!$I117*'Transition Matrices'!$I$35)+('Markov Model'!$J117*'Transition Matrices'!$I$36)+('Markov Model'!$K117*'Transition Matrices'!$I$37)+$M117</f>
        <v>2252.1646745550088</v>
      </c>
      <c r="N118" s="62"/>
      <c r="O118" s="64" t="b">
        <f ca="1">IF(SUM($G118:$K118,$M118,$G142:$J142,$M142,$K142)=pop,TRUE,FALSE)</f>
        <v>1</v>
      </c>
      <c r="P118" s="62"/>
      <c r="Q118" s="65">
        <f t="shared" ref="Q118:Q123" ca="1" si="102">0.5*(G118+G119)</f>
        <v>275638.83505368402</v>
      </c>
      <c r="R118" s="65">
        <f t="shared" ref="R118:R123" ca="1" si="103">0.5*(H118+H119)</f>
        <v>108.48158538665399</v>
      </c>
      <c r="S118" s="65">
        <f t="shared" ref="S118:S123" ca="1" si="104">0.5*(I118+I119)</f>
        <v>11.65710624260932</v>
      </c>
      <c r="T118" s="65">
        <f t="shared" ref="T118:T123" ca="1" si="105">0.5*(J118+J119)</f>
        <v>44.832309572108869</v>
      </c>
      <c r="U118" s="65">
        <f t="shared" ref="U118:U123" ca="1" si="106">0.5*(K118+K119)</f>
        <v>5841.1203140032712</v>
      </c>
      <c r="V118" s="65">
        <f t="shared" ref="V118:V123" ca="1" si="107">0.5*(L118+L119)</f>
        <v>4.6921157353649754</v>
      </c>
      <c r="W118" s="65">
        <f t="shared" ca="1" si="101"/>
        <v>2358.7127027257757</v>
      </c>
      <c r="X118" s="62"/>
      <c r="Y118" s="64" t="b">
        <f t="shared" ca="1" si="85"/>
        <v>1</v>
      </c>
      <c r="Z118" s="63"/>
      <c r="AA118" s="122">
        <f t="shared" ca="1" si="86"/>
        <v>612.98891689196626</v>
      </c>
      <c r="AB118" s="122">
        <f t="shared" ca="1" si="87"/>
        <v>1569.536177345549</v>
      </c>
      <c r="AC118" s="122">
        <f t="shared" ca="1" si="88"/>
        <v>8297.2156829334763</v>
      </c>
      <c r="AD118" s="122">
        <f ca="1">IF(half_cycle=1,(($W118-$W117)*fic20_)/((1+dr)^D118),(($M118-$M117)*fic20_)/((1+dr)^D118))</f>
        <v>17122181.184571367</v>
      </c>
      <c r="AE118" s="122">
        <f t="shared" ca="1" si="89"/>
        <v>116726.69567660351</v>
      </c>
      <c r="AF118" s="122">
        <f t="shared" ca="1" si="96"/>
        <v>42.56935756804473</v>
      </c>
      <c r="AG118" s="122">
        <f ca="1">IF(half_cycle=1, ((W118-W117)*le20_)/(IF(discount=1,(1+dr)^D118,1)), ((M118-M117)*le20_)/(IF(discount=1,(1+dr)^D118,1)))</f>
        <v>2443.0941705055889</v>
      </c>
      <c r="AH118" s="122">
        <f t="shared" ca="1" si="97"/>
        <v>2485.6635280736336</v>
      </c>
    </row>
    <row r="119" spans="3:36" x14ac:dyDescent="0.75">
      <c r="D119" s="66">
        <v>12</v>
      </c>
      <c r="E119" s="66">
        <f t="shared" si="90"/>
        <v>21</v>
      </c>
      <c r="F119" s="54"/>
      <c r="G119" s="64">
        <f ca="1">($G118*'Transition Matrices'!D$33)+($H118*'Transition Matrices'!$D$34)+('Markov Model'!$I118*'Transition Matrices'!$D$35)+('Markov Model'!$J118*'Transition Matrices'!$D$36)+('Markov Model'!$K118*'Transition Matrices'!$D$37)+$K142</f>
        <v>276444.21278331132</v>
      </c>
      <c r="H119" s="64">
        <f ca="1">$G118*'Transition Matrices'!E$33</f>
        <v>108.81289734799981</v>
      </c>
      <c r="I119" s="64">
        <f ca="1">$G118*'Transition Matrices'!F$33</f>
        <v>11.692708033633021</v>
      </c>
      <c r="J119" s="64">
        <f ca="1">$G118*'Transition Matrices'!G$33</f>
        <v>44.969231247461018</v>
      </c>
      <c r="K119" s="64">
        <f ca="1">$G118*'Transition Matrices'!H$33</f>
        <v>5858.95959078736</v>
      </c>
      <c r="L119" s="64">
        <f ca="1">('Markov Model'!$H118*'Transition Matrices'!$I$34)+('Markov Model'!$I118*'Transition Matrices'!$I$35)+('Markov Model'!$J118*'Transition Matrices'!$I$36)+('Markov Model'!$K118*'Transition Matrices'!$I$37)</f>
        <v>4.7070956597163143</v>
      </c>
      <c r="M119" s="64">
        <f ca="1">($G118*'Transition Matrices'!$I$33)+('Markov Model'!$H118*'Transition Matrices'!$I$34)+('Markov Model'!$I118*'Transition Matrices'!$I$35)+('Markov Model'!$J118*'Transition Matrices'!$I$36)+('Markov Model'!$K118*'Transition Matrices'!$I$37)+$M118</f>
        <v>2465.260730896543</v>
      </c>
      <c r="N119" s="62"/>
      <c r="O119" s="64" t="b">
        <f t="shared" ca="1" si="99"/>
        <v>1</v>
      </c>
      <c r="P119" s="62"/>
      <c r="Q119" s="64">
        <f t="shared" ca="1" si="102"/>
        <v>277219.19155746815</v>
      </c>
      <c r="R119" s="64">
        <f t="shared" ca="1" si="103"/>
        <v>109.13176494539341</v>
      </c>
      <c r="S119" s="64">
        <f t="shared" ca="1" si="104"/>
        <v>11.726972590579663</v>
      </c>
      <c r="T119" s="64">
        <f t="shared" ca="1" si="105"/>
        <v>45.101010026208691</v>
      </c>
      <c r="U119" s="64">
        <f t="shared" ca="1" si="106"/>
        <v>5876.1288088991223</v>
      </c>
      <c r="V119" s="64">
        <f t="shared" ca="1" si="107"/>
        <v>4.7215155686621753</v>
      </c>
      <c r="W119" s="64">
        <f t="shared" ca="1" si="101"/>
        <v>2572.4338463588501</v>
      </c>
      <c r="X119" s="62"/>
      <c r="Y119" s="64" t="b">
        <f t="shared" ca="1" si="85"/>
        <v>1</v>
      </c>
      <c r="Z119" s="63"/>
      <c r="AA119" s="121">
        <f t="shared" ca="1" si="86"/>
        <v>531.08794420982565</v>
      </c>
      <c r="AB119" s="121">
        <f t="shared" ca="1" si="87"/>
        <v>1359.836689345746</v>
      </c>
      <c r="AC119" s="121">
        <f t="shared" ca="1" si="88"/>
        <v>7188.6823144386753</v>
      </c>
      <c r="AD119" s="121">
        <f ca="1">IF(half_cycle=1,(($W119-$W118)*fic21_)/((1+dr)^D119),(($M119-$M118)*fic21_)/((1+dr)^D119))</f>
        <v>14579893.502027929</v>
      </c>
      <c r="AE119" s="121">
        <f t="shared" ca="1" si="89"/>
        <v>101104.59332588383</v>
      </c>
      <c r="AF119" s="121">
        <f t="shared" ca="1" si="96"/>
        <v>36.881635417818394</v>
      </c>
      <c r="AG119" s="121">
        <f ca="1">IF(half_cycle=1, ((W119-W118)*le21_)/(IF(discount=1,(1+dr)^D119,1)), ((M119-M118)*le21_)/(IF(discount=1,(1+dr)^D119,1)))</f>
        <v>2080.3455142440398</v>
      </c>
      <c r="AH119" s="121">
        <f t="shared" ca="1" si="97"/>
        <v>2117.2271496618582</v>
      </c>
    </row>
    <row r="120" spans="3:36" x14ac:dyDescent="0.75">
      <c r="D120" s="67">
        <v>13</v>
      </c>
      <c r="E120" s="67">
        <f t="shared" si="90"/>
        <v>22</v>
      </c>
      <c r="F120" s="54"/>
      <c r="G120" s="65">
        <f ca="1">($G119*'Transition Matrices'!D$33)+($H119*'Transition Matrices'!$D$34)+('Markov Model'!$I119*'Transition Matrices'!$D$35)+('Markov Model'!$J119*'Transition Matrices'!$D$36)+('Markov Model'!$K119*'Transition Matrices'!$D$37)+$K143</f>
        <v>277994.17033162498</v>
      </c>
      <c r="H120" s="65">
        <f ca="1">$G119*'Transition Matrices'!E$33</f>
        <v>109.45063254278702</v>
      </c>
      <c r="I120" s="65">
        <f ca="1">$G119*'Transition Matrices'!F$33</f>
        <v>11.761237147526304</v>
      </c>
      <c r="J120" s="65">
        <f ca="1">$G119*'Transition Matrices'!G$33</f>
        <v>45.232788804956364</v>
      </c>
      <c r="K120" s="65">
        <f ca="1">$G119*'Transition Matrices'!H$33</f>
        <v>5893.2980270108847</v>
      </c>
      <c r="L120" s="65">
        <f ca="1">('Markov Model'!$H119*'Transition Matrices'!$I$34)+('Markov Model'!$I119*'Transition Matrices'!$I$35)+('Markov Model'!$J119*'Transition Matrices'!$I$36)+('Markov Model'!$K119*'Transition Matrices'!$I$37)</f>
        <v>4.7359354776080362</v>
      </c>
      <c r="M120" s="65">
        <f ca="1">($G119*'Transition Matrices'!$I$33)+('Markov Model'!$H119*'Transition Matrices'!$I$34)+('Markov Model'!$I119*'Transition Matrices'!$I$35)+('Markov Model'!$J119*'Transition Matrices'!$I$36)+('Markov Model'!$K119*'Transition Matrices'!$I$37)+$M119</f>
        <v>2679.6069618211568</v>
      </c>
      <c r="N120" s="62"/>
      <c r="O120" s="64" t="b">
        <f t="shared" ca="1" si="99"/>
        <v>1</v>
      </c>
      <c r="P120" s="62"/>
      <c r="Q120" s="65">
        <f t="shared" ca="1" si="102"/>
        <v>278739.74865817005</v>
      </c>
      <c r="R120" s="65">
        <f t="shared" ca="1" si="103"/>
        <v>109.75746449338092</v>
      </c>
      <c r="S120" s="65">
        <f t="shared" ca="1" si="104"/>
        <v>11.794208389916905</v>
      </c>
      <c r="T120" s="65">
        <f t="shared" ca="1" si="105"/>
        <v>45.359593598107296</v>
      </c>
      <c r="U120" s="65">
        <f t="shared" ca="1" si="106"/>
        <v>5909.8191935592095</v>
      </c>
      <c r="V120" s="65">
        <f t="shared" ca="1" si="107"/>
        <v>4.7498137622963528</v>
      </c>
      <c r="W120" s="65">
        <f t="shared" ca="1" si="101"/>
        <v>2787.3815733308124</v>
      </c>
      <c r="X120" s="62"/>
      <c r="Y120" s="64" t="b">
        <f t="shared" ca="1" si="85"/>
        <v>1</v>
      </c>
      <c r="Z120" s="63"/>
      <c r="AA120" s="122">
        <f t="shared" ca="1" si="86"/>
        <v>460.01061103584567</v>
      </c>
      <c r="AB120" s="122">
        <f t="shared" ca="1" si="87"/>
        <v>1177.849204473511</v>
      </c>
      <c r="AC120" s="122">
        <f t="shared" ca="1" si="88"/>
        <v>6226.6384796181355</v>
      </c>
      <c r="AD120" s="122">
        <f ca="1">IF(half_cycle=1,(($W120-$W119)*fic22_)/((1+dr)^D120),(($M120-$M119)*fic22_)/((1+dr)^D120))</f>
        <v>12408086.003237752</v>
      </c>
      <c r="AE120" s="122">
        <f t="shared" ca="1" si="89"/>
        <v>87551.622802130281</v>
      </c>
      <c r="AF120" s="122">
        <f t="shared" ca="1" si="96"/>
        <v>31.945586375368499</v>
      </c>
      <c r="AG120" s="122">
        <f ca="1">IF(half_cycle=1, ((W120-W119)*le22_)/(IF(discount=1,(1+dr)^D120,1)), ((M120-M119)*le22_)/(IF(discount=1,(1+dr)^D120,1)))</f>
        <v>1770.4591637517483</v>
      </c>
      <c r="AH120" s="122">
        <f t="shared" ca="1" si="97"/>
        <v>1802.4047501271168</v>
      </c>
    </row>
    <row r="121" spans="3:36" x14ac:dyDescent="0.75">
      <c r="D121" s="66">
        <v>14</v>
      </c>
      <c r="E121" s="66">
        <f t="shared" si="90"/>
        <v>23</v>
      </c>
      <c r="F121" s="54"/>
      <c r="G121" s="64">
        <f ca="1">($G120*'Transition Matrices'!D$33)+($H120*'Transition Matrices'!$D$34)+('Markov Model'!$I120*'Transition Matrices'!$D$35)+('Markov Model'!$J120*'Transition Matrices'!$D$36)+('Markov Model'!$K120*'Transition Matrices'!$D$37)+$K144</f>
        <v>279485.32698471512</v>
      </c>
      <c r="H121" s="64">
        <f ca="1">$G120*'Transition Matrices'!E$33</f>
        <v>110.06429644397483</v>
      </c>
      <c r="I121" s="64">
        <f ca="1">$G120*'Transition Matrices'!F$33</f>
        <v>11.827179632307507</v>
      </c>
      <c r="J121" s="64">
        <f ca="1">$G120*'Transition Matrices'!G$33</f>
        <v>45.486398391258227</v>
      </c>
      <c r="K121" s="64">
        <f ca="1">$G120*'Transition Matrices'!H$33</f>
        <v>5926.3403601075352</v>
      </c>
      <c r="L121" s="64">
        <f ca="1">('Markov Model'!$H120*'Transition Matrices'!$I$34)+('Markov Model'!$I120*'Transition Matrices'!$I$35)+('Markov Model'!$J120*'Transition Matrices'!$I$36)+('Markov Model'!$K120*'Transition Matrices'!$I$37)</f>
        <v>4.7636920469846693</v>
      </c>
      <c r="M121" s="64">
        <f ca="1">($G120*'Transition Matrices'!$I$33)+('Markov Model'!$H120*'Transition Matrices'!$I$34)+('Markov Model'!$I120*'Transition Matrices'!$I$35)+('Markov Model'!$J120*'Transition Matrices'!$I$36)+('Markov Model'!$K120*'Transition Matrices'!$I$37)+$M120</f>
        <v>2895.1561848404681</v>
      </c>
      <c r="N121" s="62"/>
      <c r="O121" s="64" t="b">
        <f t="shared" ca="1" si="99"/>
        <v>1</v>
      </c>
      <c r="P121" s="62"/>
      <c r="Q121" s="64">
        <f t="shared" ca="1" si="102"/>
        <v>280202.47067176411</v>
      </c>
      <c r="R121" s="64">
        <f t="shared" ca="1" si="103"/>
        <v>110.35948808003383</v>
      </c>
      <c r="S121" s="64">
        <f t="shared" ca="1" si="104"/>
        <v>11.858900041363153</v>
      </c>
      <c r="T121" s="64">
        <f t="shared" ca="1" si="105"/>
        <v>45.608392578232227</v>
      </c>
      <c r="U121" s="64">
        <f t="shared" ca="1" si="106"/>
        <v>5942.2347615007529</v>
      </c>
      <c r="V121" s="64">
        <f t="shared" ca="1" si="107"/>
        <v>4.7770464962815566</v>
      </c>
      <c r="W121" s="64">
        <f t="shared" ca="1" si="101"/>
        <v>3003.5094760479851</v>
      </c>
      <c r="X121" s="62"/>
      <c r="Y121" s="64" t="b">
        <f t="shared" ca="1" si="85"/>
        <v>1</v>
      </c>
      <c r="Z121" s="63"/>
      <c r="AA121" s="121">
        <f t="shared" ca="1" si="86"/>
        <v>398.34726840699773</v>
      </c>
      <c r="AB121" s="121">
        <f t="shared" ca="1" si="87"/>
        <v>1019.964721501964</v>
      </c>
      <c r="AC121" s="121">
        <f t="shared" ca="1" si="88"/>
        <v>5392.0072481160933</v>
      </c>
      <c r="AD121" s="121">
        <f ca="1">IF(half_cycle=1,(($W121-$W120)*fic23_)/((1+dr)^D121),(($M121-$M120)*fic23_)/((1+dr)^D121))</f>
        <v>10557167.851324383</v>
      </c>
      <c r="AE121" s="121">
        <f t="shared" ca="1" si="89"/>
        <v>75797.495966084767</v>
      </c>
      <c r="AF121" s="121">
        <f t="shared" ca="1" si="96"/>
        <v>27.663312106729176</v>
      </c>
      <c r="AG121" s="121">
        <f ca="1">IF(half_cycle=1, ((W121-W120)*le23_)/(IF(discount=1,(1+dr)^D121,1)), ((M121-M120)*le23_)/(IF(discount=1,(1+dr)^D121,1)))</f>
        <v>1506.3592048576545</v>
      </c>
      <c r="AH121" s="121">
        <f t="shared" ca="1" si="97"/>
        <v>1534.0225169643836</v>
      </c>
    </row>
    <row r="122" spans="3:36" x14ac:dyDescent="0.75">
      <c r="D122" s="67">
        <v>15</v>
      </c>
      <c r="E122" s="67">
        <f t="shared" si="90"/>
        <v>24</v>
      </c>
      <c r="F122" s="54"/>
      <c r="G122" s="65">
        <f ca="1">($G121*'Transition Matrices'!D$33)+($H121*'Transition Matrices'!$D$34)+('Markov Model'!$I121*'Transition Matrices'!$D$35)+('Markov Model'!$J121*'Transition Matrices'!$D$36)+('Markov Model'!$K121*'Transition Matrices'!$D$37)+$K145</f>
        <v>280919.61435881304</v>
      </c>
      <c r="H122" s="65">
        <f ca="1">$G121*'Transition Matrices'!E$33</f>
        <v>110.65467971609284</v>
      </c>
      <c r="I122" s="65">
        <f ca="1">$G121*'Transition Matrices'!F$33</f>
        <v>11.890620450418798</v>
      </c>
      <c r="J122" s="65">
        <f ca="1">$G121*'Transition Matrices'!G$33</f>
        <v>45.730386765206219</v>
      </c>
      <c r="K122" s="65">
        <f ca="1">$G121*'Transition Matrices'!H$33</f>
        <v>5958.1291628939716</v>
      </c>
      <c r="L122" s="65">
        <f ca="1">('Markov Model'!$H121*'Transition Matrices'!$I$34)+('Markov Model'!$I121*'Transition Matrices'!$I$35)+('Markov Model'!$J121*'Transition Matrices'!$I$36)+('Markov Model'!$K121*'Transition Matrices'!$I$37)</f>
        <v>4.7904009455784449</v>
      </c>
      <c r="M122" s="65">
        <f ca="1">($G121*'Transition Matrices'!$I$33)+('Markov Model'!$H121*'Transition Matrices'!$I$34)+('Markov Model'!$I121*'Transition Matrices'!$I$35)+('Markov Model'!$J121*'Transition Matrices'!$I$36)+('Markov Model'!$K121*'Transition Matrices'!$I$37)+$M121</f>
        <v>3111.8627672555026</v>
      </c>
      <c r="N122" s="62"/>
      <c r="O122" s="64" t="b">
        <f t="shared" ca="1" si="99"/>
        <v>1</v>
      </c>
      <c r="P122" s="62"/>
      <c r="Q122" s="65">
        <f t="shared" ca="1" si="102"/>
        <v>281609.25758553541</v>
      </c>
      <c r="R122" s="65">
        <f t="shared" ca="1" si="103"/>
        <v>110.93861342330017</v>
      </c>
      <c r="S122" s="65">
        <f t="shared" ca="1" si="104"/>
        <v>11.921131116159684</v>
      </c>
      <c r="T122" s="65">
        <f t="shared" ca="1" si="105"/>
        <v>45.847728374974409</v>
      </c>
      <c r="U122" s="65">
        <f t="shared" ca="1" si="106"/>
        <v>5973.4173884401571</v>
      </c>
      <c r="V122" s="65">
        <f t="shared" ca="1" si="107"/>
        <v>4.8032487657907303</v>
      </c>
      <c r="W122" s="65">
        <f t="shared" ca="1" si="101"/>
        <v>3220.772671329376</v>
      </c>
      <c r="X122" s="62"/>
      <c r="Y122" s="64" t="b">
        <f t="shared" ca="1" si="85"/>
        <v>1</v>
      </c>
      <c r="Z122" s="63"/>
      <c r="AA122" s="122">
        <f t="shared" ca="1" si="86"/>
        <v>344.86820139512673</v>
      </c>
      <c r="AB122" s="122">
        <f t="shared" ca="1" si="87"/>
        <v>883.03488105925919</v>
      </c>
      <c r="AC122" s="122">
        <f t="shared" ca="1" si="88"/>
        <v>4668.1464753261071</v>
      </c>
      <c r="AD122" s="122">
        <f ca="1">IF(half_cycle=1,(($W122-$W121)*fic24_)/((1+dr)^D122),(($M122-$M121)*fic24_)/((1+dr)^D122))</f>
        <v>8977392.1948880851</v>
      </c>
      <c r="AE122" s="122">
        <f t="shared" ca="1" si="89"/>
        <v>65606.570039092985</v>
      </c>
      <c r="AF122" s="122">
        <f t="shared" ca="1" si="96"/>
        <v>23.949410816422027</v>
      </c>
      <c r="AG122" s="122">
        <f ca="1">IF(half_cycle=1, ((W122-W121)*le24_)/(IF(discount=1,(1+dr)^D122,1)), ((M122-M121)*le24_)/(IF(discount=1,(1+dr)^D122,1)))</f>
        <v>1280.9474623149486</v>
      </c>
      <c r="AH122" s="122">
        <f t="shared" ca="1" si="97"/>
        <v>1304.8968731313705</v>
      </c>
    </row>
    <row r="123" spans="3:36" ht="15.5" thickBot="1" x14ac:dyDescent="0.9">
      <c r="D123" s="66">
        <v>16</v>
      </c>
      <c r="E123" s="66">
        <f t="shared" si="90"/>
        <v>25</v>
      </c>
      <c r="F123" s="54"/>
      <c r="G123" s="64">
        <f ca="1">($G122*'Transition Matrices'!D$33)+($H122*'Transition Matrices'!$D$34)+('Markov Model'!$I122*'Transition Matrices'!$D$35)+('Markov Model'!$J122*'Transition Matrices'!$D$36)+('Markov Model'!$K122*'Transition Matrices'!$D$37)+$K146</f>
        <v>282298.90081225784</v>
      </c>
      <c r="H123" s="64">
        <f ca="1">$G122*'Transition Matrices'!E$33</f>
        <v>111.22254713050749</v>
      </c>
      <c r="I123" s="64">
        <f ca="1">$G122*'Transition Matrices'!F$33</f>
        <v>11.95164178190057</v>
      </c>
      <c r="J123" s="64">
        <f ca="1">$G122*'Transition Matrices'!G$33</f>
        <v>45.965069984742591</v>
      </c>
      <c r="K123" s="64">
        <f ca="1">$G122*'Transition Matrices'!H$33</f>
        <v>5988.7056139863425</v>
      </c>
      <c r="L123" s="64">
        <f ca="1">('Markov Model'!$H122*'Transition Matrices'!$I$34)+('Markov Model'!$I122*'Transition Matrices'!$I$35)+('Markov Model'!$J122*'Transition Matrices'!$I$36)+('Markov Model'!$K122*'Transition Matrices'!$I$37)</f>
        <v>4.8160965860030167</v>
      </c>
      <c r="M123" s="64">
        <f ca="1">($G122*'Transition Matrices'!$I$33)+('Markov Model'!$H122*'Transition Matrices'!$I$34)+('Markov Model'!$I122*'Transition Matrices'!$I$35)+('Markov Model'!$J122*'Transition Matrices'!$I$36)+('Markov Model'!$K122*'Transition Matrices'!$I$37)+$M122</f>
        <v>3329.6825754032493</v>
      </c>
      <c r="N123" s="62"/>
      <c r="O123" s="64" t="b">
        <f t="shared" ca="1" si="99"/>
        <v>1</v>
      </c>
      <c r="P123" s="62"/>
      <c r="Q123" s="64">
        <f t="shared" ca="1" si="102"/>
        <v>141149.45040612892</v>
      </c>
      <c r="R123" s="64">
        <f t="shared" ca="1" si="103"/>
        <v>55.611273565253747</v>
      </c>
      <c r="S123" s="64">
        <f t="shared" ca="1" si="104"/>
        <v>5.9758208909502848</v>
      </c>
      <c r="T123" s="64">
        <f t="shared" ca="1" si="105"/>
        <v>22.982534992371296</v>
      </c>
      <c r="U123" s="64">
        <f t="shared" ca="1" si="106"/>
        <v>2994.3528069931713</v>
      </c>
      <c r="V123" s="64">
        <f t="shared" ca="1" si="107"/>
        <v>2.4080482930015084</v>
      </c>
      <c r="W123" s="64">
        <f t="shared" ca="1" si="101"/>
        <v>1664.8412877016247</v>
      </c>
      <c r="X123" s="62"/>
      <c r="Y123" s="64"/>
      <c r="Z123" s="63"/>
      <c r="AA123" s="121"/>
      <c r="AB123" s="121"/>
      <c r="AC123" s="121"/>
      <c r="AD123" s="121"/>
      <c r="AE123" s="121"/>
      <c r="AF123" s="121"/>
      <c r="AG123" s="121"/>
      <c r="AH123" s="121"/>
    </row>
    <row r="124" spans="3:36" ht="15.5" thickBot="1" x14ac:dyDescent="0.9">
      <c r="H124" s="63"/>
      <c r="I124" s="63"/>
      <c r="J124" s="63"/>
      <c r="K124" s="63"/>
      <c r="L124" s="63"/>
      <c r="X124" s="62"/>
      <c r="Y124" s="119" t="s">
        <v>331</v>
      </c>
      <c r="Z124" s="120"/>
      <c r="AA124" s="123">
        <f t="shared" ref="AA124:AH124" ca="1" si="108">SUM(OFFSET(AA107,,,time_horizon,))</f>
        <v>15349.639664344264</v>
      </c>
      <c r="AB124" s="123">
        <f t="shared" ca="1" si="108"/>
        <v>39205.659612211508</v>
      </c>
      <c r="AC124" s="123">
        <f t="shared" ca="1" si="108"/>
        <v>206783.70141215087</v>
      </c>
      <c r="AD124" s="123">
        <f t="shared" ca="1" si="108"/>
        <v>479082145.12975854</v>
      </c>
      <c r="AE124" s="123">
        <f t="shared" ca="1" si="108"/>
        <v>3205359.17895453</v>
      </c>
      <c r="AF124" s="123">
        <f t="shared" ca="1" si="108"/>
        <v>1067.1829961896185</v>
      </c>
      <c r="AG124" s="123">
        <f t="shared" ca="1" si="108"/>
        <v>68358.276515290025</v>
      </c>
      <c r="AH124" s="142">
        <f t="shared" ca="1" si="108"/>
        <v>69425.459511479625</v>
      </c>
    </row>
    <row r="125" spans="3:36" x14ac:dyDescent="0.75">
      <c r="G125" s="63"/>
    </row>
    <row r="126" spans="3:36" x14ac:dyDescent="0.75">
      <c r="G126" s="63"/>
      <c r="Q126" s="63"/>
    </row>
    <row r="127" spans="3:36" x14ac:dyDescent="0.75">
      <c r="C127" s="40" t="s">
        <v>333</v>
      </c>
    </row>
    <row r="129" spans="4:39" ht="16" x14ac:dyDescent="0.8">
      <c r="G129" s="258" t="s">
        <v>334</v>
      </c>
      <c r="H129" s="258"/>
      <c r="I129" s="258"/>
      <c r="J129" s="258"/>
      <c r="K129" s="258"/>
      <c r="L129" s="258"/>
      <c r="M129" s="258"/>
      <c r="O129" s="125"/>
      <c r="Q129" s="259" t="s">
        <v>335</v>
      </c>
      <c r="R129" s="259"/>
      <c r="S129" s="259"/>
      <c r="T129" s="259"/>
      <c r="U129" s="259"/>
      <c r="V129" s="259"/>
      <c r="W129" s="259"/>
      <c r="X129" s="125"/>
      <c r="Y129" s="125"/>
      <c r="Z129" s="125"/>
      <c r="AA129" s="125"/>
      <c r="AB129" s="125"/>
      <c r="AC129" s="125"/>
    </row>
    <row r="130" spans="4:39" ht="15.5" thickBot="1" x14ac:dyDescent="0.9">
      <c r="D130" s="68" t="s">
        <v>103</v>
      </c>
      <c r="E130" s="68" t="s">
        <v>113</v>
      </c>
      <c r="F130" s="69"/>
      <c r="G130" s="70" t="s">
        <v>114</v>
      </c>
      <c r="H130" s="70" t="s">
        <v>115</v>
      </c>
      <c r="I130" s="70" t="s">
        <v>202</v>
      </c>
      <c r="J130" s="70" t="s">
        <v>201</v>
      </c>
      <c r="K130" s="70" t="s">
        <v>204</v>
      </c>
      <c r="L130" s="70" t="s">
        <v>326</v>
      </c>
      <c r="M130" s="70" t="s">
        <v>205</v>
      </c>
      <c r="N130" s="70"/>
      <c r="O130" s="70" t="s">
        <v>111</v>
      </c>
      <c r="P130" s="70"/>
      <c r="Q130" s="70" t="s">
        <v>114</v>
      </c>
      <c r="R130" s="70" t="s">
        <v>115</v>
      </c>
      <c r="S130" s="70" t="s">
        <v>202</v>
      </c>
      <c r="T130" s="70" t="s">
        <v>201</v>
      </c>
      <c r="U130" s="70" t="s">
        <v>204</v>
      </c>
      <c r="V130" s="70" t="s">
        <v>326</v>
      </c>
      <c r="W130" s="70" t="s">
        <v>205</v>
      </c>
      <c r="X130" s="70"/>
      <c r="Y130" s="70" t="s">
        <v>111</v>
      </c>
      <c r="Z130" s="71"/>
      <c r="AA130" s="70" t="s">
        <v>319</v>
      </c>
      <c r="AB130" s="70" t="s">
        <v>320</v>
      </c>
      <c r="AC130" s="70" t="s">
        <v>321</v>
      </c>
      <c r="AD130" s="70" t="s">
        <v>322</v>
      </c>
      <c r="AE130" s="70" t="s">
        <v>325</v>
      </c>
      <c r="AF130" s="70" t="s">
        <v>264</v>
      </c>
      <c r="AG130" s="70" t="s">
        <v>263</v>
      </c>
      <c r="AH130" s="71" t="s">
        <v>116</v>
      </c>
    </row>
    <row r="131" spans="4:39" x14ac:dyDescent="0.75">
      <c r="D131" s="66">
        <v>0</v>
      </c>
      <c r="E131" s="66">
        <f>9+D131</f>
        <v>9</v>
      </c>
      <c r="F131" s="54"/>
      <c r="G131" s="64">
        <f>pop*(1-sero)</f>
        <v>78624.862329186202</v>
      </c>
      <c r="H131" s="64">
        <v>0</v>
      </c>
      <c r="I131" s="64">
        <v>0</v>
      </c>
      <c r="J131" s="64">
        <v>0</v>
      </c>
      <c r="K131" s="64">
        <v>0</v>
      </c>
      <c r="L131" s="64">
        <v>0</v>
      </c>
      <c r="M131" s="64">
        <v>0</v>
      </c>
      <c r="N131" s="62"/>
      <c r="O131" s="64" t="b">
        <f>IF(SUM($G107:$K107,$M107,$G131:$J131,$M131,$K131)=pop,TRUE,FALSE)</f>
        <v>1</v>
      </c>
      <c r="P131" s="62"/>
      <c r="Q131" s="64">
        <f t="shared" ref="Q131:W131" ca="1" si="109">0.5*(G131+G132)</f>
        <v>77337.526178079861</v>
      </c>
      <c r="R131" s="64">
        <f t="shared" ca="1" si="109"/>
        <v>825.01222269502659</v>
      </c>
      <c r="S131" s="64">
        <f t="shared" ca="1" si="109"/>
        <v>89.478988124776919</v>
      </c>
      <c r="T131" s="64">
        <f t="shared" ca="1" si="109"/>
        <v>343.03679119133733</v>
      </c>
      <c r="U131" s="64">
        <f t="shared" si="109"/>
        <v>0</v>
      </c>
      <c r="V131" s="64">
        <f t="shared" si="109"/>
        <v>0</v>
      </c>
      <c r="W131" s="64">
        <f t="shared" ca="1" si="109"/>
        <v>29.808149095201085</v>
      </c>
      <c r="X131" s="62"/>
      <c r="Y131" s="64" t="b">
        <f t="shared" ref="Y131:Y146" ca="1" si="110">IF(SUM($P107:$U107,$W107,$P131:$T131,$W131,$U131)=pop,TRUE,FALSE)</f>
        <v>1</v>
      </c>
      <c r="Z131" s="63"/>
      <c r="AA131" s="121">
        <f t="shared" ref="AA131:AA146" ca="1" si="111">IF(half_cycle=1,((SUM($R131:$T131,$V131)*puhp*hc))/((1+dr)^D131),((SUM($H131:$J131,$L131)*puhp*hc))/((1+dr)^D131))</f>
        <v>23502.458510751552</v>
      </c>
      <c r="AB131" s="121">
        <f t="shared" ref="AB131:AB146" ca="1" si="112">IF(half_cycle=1,(($R131*puhp*pac_pu)+(SUM($S131:$T131)*puhp*phc_pu)+($V131*puhp*fdc_pu))/((1+dr)^D131),(($H131*puhp*pac_pu)+(SUM($I131:$J131)*puhp*phc_pu)+($L131*puhp*fdc_pu))/((1+dr)^D131))</f>
        <v>59461.908056899847</v>
      </c>
      <c r="AC131" s="121">
        <f t="shared" ref="AC131:AC146" ca="1" si="113">IF(half_cycle=1,  (($R131*prhp*pac_pr)+(SUM($S131:$T131)*prhp*phc_pr)+($V131*prhp*fdc_pr))/((1+dr)^D131), (($H131*prhp*pac_pr)+(SUM($I131:$J131)*prhp*phc_pr)+($L131*prhp*fdc_pr))/((1+dr)^D131))</f>
        <v>308968.82260770421</v>
      </c>
      <c r="AD131" s="121">
        <f ca="1">IF(half_cycle=1,($W131*fic9_)/((1+dr)^D131),($M131*fic9_)/((1+dr)^D131))</f>
        <v>14562289.479962489</v>
      </c>
      <c r="AE131" s="121">
        <f t="shared" ref="AE131:AE146" ca="1" si="114">IF(half_cycle=1, (SUM($Q131:$U131)*(emphac+ilc))/((1+dr)^D131),  (SUM($G131:$K131)*(emphac+ilc))/((1+dr)^D131))</f>
        <v>168497.68027812286</v>
      </c>
      <c r="AF131" s="121">
        <f ca="1">IF(half_cycle=1, ((R131*dwdf*drdf)+((S131+T131)*dwdhf*ddhf)+((W131)*dwd))/(IF(discount=1,(1+dr)^D131,1)), ((H131*dwdf*drdf)+((I131+J131)*dwdhf*ddhf)+((M131)*dwd))/(IF(discount=1,(1+dr)^D131,1)))</f>
        <v>41.739995819652535</v>
      </c>
      <c r="AG131" s="121">
        <f ca="1">IF(half_cycle=1, ((W131)*le9_)/(IF(discount=1,(1+dr)^D131,1)), ((M131)*le9_)/(IF(discount=1,(1+dr)^D131,1)))</f>
        <v>2077.8336681642727</v>
      </c>
      <c r="AH131" s="121">
        <f ca="1">SUM(AF131:AG131)</f>
        <v>2119.5736639839251</v>
      </c>
    </row>
    <row r="132" spans="4:39" x14ac:dyDescent="0.75">
      <c r="D132" s="67">
        <f>D131+1</f>
        <v>1</v>
      </c>
      <c r="E132" s="67">
        <f t="shared" ref="E132:E147" si="115">9+D132</f>
        <v>10</v>
      </c>
      <c r="F132" s="54"/>
      <c r="G132" s="65">
        <f ca="1">$G131*'Transition Matrices'!$N$33</f>
        <v>76050.19002697352</v>
      </c>
      <c r="H132" s="65">
        <f ca="1">$G$131*'Transition Matrices'!O$33</f>
        <v>1650.0244453900532</v>
      </c>
      <c r="I132" s="65">
        <f ca="1">$G$131*'Transition Matrices'!P$33</f>
        <v>178.95797624955384</v>
      </c>
      <c r="J132" s="65">
        <f ca="1">$G$131*'Transition Matrices'!Q$33</f>
        <v>686.07358238267466</v>
      </c>
      <c r="K132" s="65">
        <v>0</v>
      </c>
      <c r="L132" s="65">
        <v>0</v>
      </c>
      <c r="M132" s="65">
        <f ca="1">($G$131*'Transition Matrices'!$R$33)</f>
        <v>59.616298190402169</v>
      </c>
      <c r="N132" s="62"/>
      <c r="O132" s="64" t="b">
        <f ca="1">IF(SUM($G108:$K108,$M108,$G132:$J132,$M132,$K132)=pop,TRUE,FALSE)</f>
        <v>1</v>
      </c>
      <c r="P132" s="62"/>
      <c r="Q132" s="65">
        <f t="shared" ref="Q132:Q139" ca="1" si="116">0.5*(G132+G133)</f>
        <v>74805.009354855662</v>
      </c>
      <c r="R132" s="65">
        <f t="shared" ref="R132:R139" ca="1" si="117">0.5*(H132+H133)</f>
        <v>1623.0083584191598</v>
      </c>
      <c r="S132" s="65">
        <f t="shared" ref="S132:S139" ca="1" si="118">0.5*(I132+I133)</f>
        <v>176.02787162958856</v>
      </c>
      <c r="T132" s="65">
        <f t="shared" ref="T132:T139" ca="1" si="119">0.5*(J132+J133)</f>
        <v>674.8404011883797</v>
      </c>
      <c r="U132" s="65">
        <f t="shared" ref="U132:U139" ca="1" si="120">0.5*(K132+K133)</f>
        <v>1255.2922230747918</v>
      </c>
      <c r="V132" s="65">
        <f t="shared" ref="V132:V141" ca="1" si="121">0.5*(L132+L133)</f>
        <v>2.2357789363492402</v>
      </c>
      <c r="W132" s="65">
        <f t="shared" ref="W132:W141" ca="1" si="122">0.5*(M132+M133)</f>
        <v>90.684120018620533</v>
      </c>
      <c r="X132" s="62"/>
      <c r="Y132" s="64" t="b">
        <f t="shared" ca="1" si="110"/>
        <v>1</v>
      </c>
      <c r="Z132" s="63"/>
      <c r="AA132" s="122">
        <f t="shared" ca="1" si="111"/>
        <v>39854.870355271843</v>
      </c>
      <c r="AB132" s="122">
        <f t="shared" ca="1" si="112"/>
        <v>100880.52363096346</v>
      </c>
      <c r="AC132" s="122">
        <f t="shared" ca="1" si="113"/>
        <v>524418.58666821383</v>
      </c>
      <c r="AD132" s="122">
        <f ca="1">IF(half_cycle=1,(($W132-$W131)*fic10_)/((1+dr)^D132),(($M132-$M131)*fic10_)/((1+dr)^D132))</f>
        <v>25396152.779404234</v>
      </c>
      <c r="AE132" s="122">
        <f t="shared" ca="1" si="114"/>
        <v>145001.61051358414</v>
      </c>
      <c r="AF132" s="122">
        <f t="shared" ref="AF132:AF146" ca="1" si="123">IF(half_cycle=1, ((R132*dwdf*drdf)+((S132+T132)*dwdhf*ddhf)+((W132-W131)*dwd))/(IF(discount=1,(1+dr)^D132,1)), ((H132*dwdf*drdf)+((I132+J132)*dwdhf*ddhf)+((M132-M131)*dwd))/(IF(discount=1,(1+dr)^D132,1)))</f>
        <v>72.643213303990294</v>
      </c>
      <c r="AG132" s="122">
        <f ca="1">IF(half_cycle=1, ((W132-W131)*le10_)/(IF(discount=1,(1+dr)^D132,1)), ((M132-M131)*le10_)/(IF(discount=1,(1+dr)^D132,1)))</f>
        <v>3623.6734175281422</v>
      </c>
      <c r="AH132" s="122">
        <f t="shared" ref="AH132:AH146" ca="1" si="124">SUM(AF132:AG132)</f>
        <v>3696.3166308321324</v>
      </c>
    </row>
    <row r="133" spans="4:39" x14ac:dyDescent="0.75">
      <c r="D133" s="66">
        <f t="shared" ref="D133:D140" si="125">D132+1</f>
        <v>2</v>
      </c>
      <c r="E133" s="66">
        <f t="shared" si="115"/>
        <v>11</v>
      </c>
      <c r="F133" s="54"/>
      <c r="G133" s="64">
        <f ca="1">$G132*'Transition Matrices'!$N$33</f>
        <v>73559.828682737803</v>
      </c>
      <c r="H133" s="64">
        <f ca="1">$G$132*'Transition Matrices'!O$33</f>
        <v>1595.9922714482666</v>
      </c>
      <c r="I133" s="64">
        <f ca="1">$G$132*'Transition Matrices'!P$33</f>
        <v>173.09776700962331</v>
      </c>
      <c r="J133" s="64">
        <f ca="1">$G$132*'Transition Matrices'!Q$33</f>
        <v>663.60721999408463</v>
      </c>
      <c r="K133" s="64">
        <f ca="1">($H132*'Transition Matrices'!$S$34)+('Markov Model'!$I132*'Transition Matrices'!$S$35)+('Markov Model'!$J132*'Transition Matrices'!$S$36)</f>
        <v>2510.5844461495835</v>
      </c>
      <c r="L133" s="64">
        <f ca="1">('Markov Model'!$H132*'Transition Matrices'!$R$34)+('Markov Model'!$I132*'Transition Matrices'!$R$35)+('Markov Model'!$J132*'Transition Matrices'!$R$36)</f>
        <v>4.4715578726984804</v>
      </c>
      <c r="M133" s="64">
        <f ca="1">($G$132*'Transition Matrices'!$R$33)+('Markov Model'!$H132*'Transition Matrices'!$R$34)+('Markov Model'!$I132*'Transition Matrices'!$R$35)+('Markov Model'!$J132*'Transition Matrices'!$R$36)+$M132</f>
        <v>121.75194184683889</v>
      </c>
      <c r="N133" s="62"/>
      <c r="O133" s="64" t="b">
        <f t="shared" ref="O133:O147" ca="1" si="126">IF(SUM($G109:$K109,$M109,$G133:$J133,$M133,$K133)=pop,TRUE,FALSE)</f>
        <v>1</v>
      </c>
      <c r="P133" s="62"/>
      <c r="Q133" s="64">
        <f t="shared" ca="1" si="116"/>
        <v>72355.423054197512</v>
      </c>
      <c r="R133" s="64">
        <f t="shared" ca="1" si="117"/>
        <v>1569.8608610132369</v>
      </c>
      <c r="S133" s="64">
        <f t="shared" ca="1" si="118"/>
        <v>170.26361243629884</v>
      </c>
      <c r="T133" s="64">
        <f t="shared" ca="1" si="119"/>
        <v>652.74188377439305</v>
      </c>
      <c r="U133" s="64">
        <f t="shared" ca="1" si="120"/>
        <v>2469.4782868230072</v>
      </c>
      <c r="V133" s="64">
        <f t="shared" ca="1" si="121"/>
        <v>4.398344414121115</v>
      </c>
      <c r="W133" s="64">
        <f t="shared" ca="1" si="122"/>
        <v>151.80240786696322</v>
      </c>
      <c r="X133" s="62"/>
      <c r="Y133" s="64" t="b">
        <f t="shared" ca="1" si="110"/>
        <v>1</v>
      </c>
      <c r="Z133" s="63"/>
      <c r="AA133" s="121">
        <f t="shared" ca="1" si="111"/>
        <v>33230.92638198303</v>
      </c>
      <c r="AB133" s="121">
        <f t="shared" ca="1" si="112"/>
        <v>84154.058007965723</v>
      </c>
      <c r="AC133" s="121">
        <f t="shared" ca="1" si="113"/>
        <v>437669.9119120026</v>
      </c>
      <c r="AD133" s="121">
        <f ca="1">IF(half_cycle=1,(($W133-$W132)*fic11_)/((1+dr)^D133),(($M133-$M132)*fic11_)/((1+dr)^D133))</f>
        <v>21629141.935292218</v>
      </c>
      <c r="AE133" s="121">
        <f t="shared" ca="1" si="114"/>
        <v>122785.41386413356</v>
      </c>
      <c r="AF133" s="121">
        <f t="shared" ca="1" si="123"/>
        <v>62.171590959660634</v>
      </c>
      <c r="AG133" s="121">
        <f ca="1">IF(half_cycle=1, ((W133-W132)*le11_)/(IF(discount=1,(1+dr)^D133,1)), ((M133-M132)*le11_)/(IF(discount=1,(1+dr)^D133,1)))</f>
        <v>3086.1740105148419</v>
      </c>
      <c r="AH133" s="121">
        <f t="shared" ca="1" si="124"/>
        <v>3148.3456014745025</v>
      </c>
    </row>
    <row r="134" spans="4:39" x14ac:dyDescent="0.75">
      <c r="D134" s="67">
        <f t="shared" si="125"/>
        <v>3</v>
      </c>
      <c r="E134" s="67">
        <f t="shared" si="115"/>
        <v>12</v>
      </c>
      <c r="F134" s="54"/>
      <c r="G134" s="65">
        <f ca="1">$G133*'Transition Matrices'!$N$33</f>
        <v>71151.017425657221</v>
      </c>
      <c r="H134" s="65">
        <f ca="1">$G$133*'Transition Matrices'!O$33</f>
        <v>1543.729450578207</v>
      </c>
      <c r="I134" s="65">
        <f ca="1">$G$133*'Transition Matrices'!P$33</f>
        <v>167.42945786297435</v>
      </c>
      <c r="J134" s="65">
        <f ca="1">$G$133*'Transition Matrices'!Q$33</f>
        <v>641.87654755470157</v>
      </c>
      <c r="K134" s="65">
        <f ca="1">($H133*'Transition Matrices'!$S$34)+('Markov Model'!$I133*'Transition Matrices'!$S$35)+('Markov Model'!$J133*'Transition Matrices'!$S$36)</f>
        <v>2428.3721274964309</v>
      </c>
      <c r="L134" s="65">
        <f ca="1">('Markov Model'!$H133*'Transition Matrices'!$R$34)+('Markov Model'!$I133*'Transition Matrices'!$R$35)+('Markov Model'!$J133*'Transition Matrices'!$R$36)</f>
        <v>4.3251309555437496</v>
      </c>
      <c r="M134" s="65">
        <f ca="1">($G$133*'Transition Matrices'!$R$33)+('Markov Model'!$H133*'Transition Matrices'!$R$34)+('Markov Model'!$I133*'Transition Matrices'!$R$35)+('Markov Model'!$J133*'Transition Matrices'!$R$36)+$M133</f>
        <v>181.85287388708753</v>
      </c>
      <c r="N134" s="62"/>
      <c r="O134" s="64" t="b">
        <f t="shared" ca="1" si="126"/>
        <v>1</v>
      </c>
      <c r="P134" s="62"/>
      <c r="Q134" s="65">
        <f t="shared" ca="1" si="116"/>
        <v>69986.051609417627</v>
      </c>
      <c r="R134" s="65">
        <f t="shared" ca="1" si="117"/>
        <v>1518.4537468073509</v>
      </c>
      <c r="S134" s="65">
        <f t="shared" ca="1" si="118"/>
        <v>164.68811132853173</v>
      </c>
      <c r="T134" s="65">
        <f t="shared" ca="1" si="119"/>
        <v>631.36701075252699</v>
      </c>
      <c r="U134" s="65">
        <f t="shared" ca="1" si="120"/>
        <v>2388.6120422580402</v>
      </c>
      <c r="V134" s="65">
        <f t="shared" ca="1" si="121"/>
        <v>4.2543149658886072</v>
      </c>
      <c r="W134" s="65">
        <f t="shared" ca="1" si="122"/>
        <v>210.91929872432667</v>
      </c>
      <c r="X134" s="62"/>
      <c r="Y134" s="64" t="b">
        <f t="shared" ca="1" si="110"/>
        <v>1</v>
      </c>
      <c r="Z134" s="63"/>
      <c r="AA134" s="122">
        <f t="shared" ca="1" si="111"/>
        <v>27682.051200972059</v>
      </c>
      <c r="AB134" s="122">
        <f t="shared" ca="1" si="112"/>
        <v>70102.07647443458</v>
      </c>
      <c r="AC134" s="122">
        <f t="shared" ca="1" si="113"/>
        <v>364588.11805023171</v>
      </c>
      <c r="AD134" s="122">
        <f ca="1">IF(half_cycle=1,(($W134-$W133)*fic12_)/((1+dr)^D134),(($M134-$M133)*fic12_)/((1+dr)^D134))</f>
        <v>17742911.16769423</v>
      </c>
      <c r="AE134" s="122">
        <f t="shared" ca="1" si="114"/>
        <v>102282.79748356086</v>
      </c>
      <c r="AF134" s="122">
        <f t="shared" ca="1" si="123"/>
        <v>51.790225298212583</v>
      </c>
      <c r="AG134" s="122">
        <f ca="1">IF(half_cycle=1, ((W134-W133)*le12_)/(IF(discount=1,(1+dr)^D134,1)), ((M134-M133)*le12_)/(IF(discount=1,(1+dr)^D134,1)))</f>
        <v>2531.6635990660111</v>
      </c>
      <c r="AH134" s="122">
        <f t="shared" ca="1" si="124"/>
        <v>2583.4538243642237</v>
      </c>
    </row>
    <row r="135" spans="4:39" x14ac:dyDescent="0.75">
      <c r="D135" s="66">
        <f t="shared" si="125"/>
        <v>4</v>
      </c>
      <c r="E135" s="66">
        <f t="shared" si="115"/>
        <v>13</v>
      </c>
      <c r="F135" s="54"/>
      <c r="G135" s="64">
        <f ca="1">$G134*'Transition Matrices'!$N$33</f>
        <v>68821.085793178034</v>
      </c>
      <c r="H135" s="64">
        <f ca="1">$G$134*'Transition Matrices'!O$33</f>
        <v>1493.1780430364947</v>
      </c>
      <c r="I135" s="64">
        <f ca="1">$G$134*'Transition Matrices'!P$33</f>
        <v>161.94676479408912</v>
      </c>
      <c r="J135" s="64">
        <f ca="1">$G$134*'Transition Matrices'!Q$33</f>
        <v>620.8574739503523</v>
      </c>
      <c r="K135" s="64">
        <f ca="1">($H134*'Transition Matrices'!$S$34)+('Markov Model'!$I134*'Transition Matrices'!$S$35)+('Markov Model'!$J134*'Transition Matrices'!$S$36)</f>
        <v>2348.8519570196495</v>
      </c>
      <c r="L135" s="64">
        <f ca="1">('Markov Model'!$H134*'Transition Matrices'!$R$34)+('Markov Model'!$I134*'Transition Matrices'!$R$35)+('Markov Model'!$J134*'Transition Matrices'!$R$36)</f>
        <v>4.1834989762334658</v>
      </c>
      <c r="M135" s="64">
        <f ca="1">($G$134*'Transition Matrices'!$R$33)+('Markov Model'!$H134*'Transition Matrices'!$R$34)+('Markov Model'!$I134*'Transition Matrices'!$R$35)+('Markov Model'!$J134*'Transition Matrices'!$R$36)+$M134</f>
        <v>239.98572356156578</v>
      </c>
      <c r="N135" s="62"/>
      <c r="O135" s="64" t="b">
        <f t="shared" ca="1" si="126"/>
        <v>1</v>
      </c>
      <c r="P135" s="62"/>
      <c r="Q135" s="64">
        <f t="shared" ca="1" si="116"/>
        <v>67694.268281828816</v>
      </c>
      <c r="R135" s="64">
        <f t="shared" ca="1" si="117"/>
        <v>1468.7300247138533</v>
      </c>
      <c r="S135" s="64">
        <f t="shared" ca="1" si="118"/>
        <v>159.29518717985707</v>
      </c>
      <c r="T135" s="64">
        <f t="shared" ca="1" si="119"/>
        <v>610.69208545587651</v>
      </c>
      <c r="U135" s="64">
        <f t="shared" ca="1" si="120"/>
        <v>2310.3938669411145</v>
      </c>
      <c r="V135" s="64">
        <f t="shared" ca="1" si="121"/>
        <v>4.1150019472952986</v>
      </c>
      <c r="W135" s="64">
        <f t="shared" ca="1" si="122"/>
        <v>268.10033091085228</v>
      </c>
      <c r="X135" s="62"/>
      <c r="Y135" s="64" t="b">
        <f t="shared" ca="1" si="110"/>
        <v>1</v>
      </c>
      <c r="Z135" s="63"/>
      <c r="AA135" s="121">
        <f t="shared" ca="1" si="111"/>
        <v>23059.72303885892</v>
      </c>
      <c r="AB135" s="121">
        <f t="shared" ca="1" si="112"/>
        <v>58396.484285550483</v>
      </c>
      <c r="AC135" s="121">
        <f t="shared" ca="1" si="113"/>
        <v>303709.46735341352</v>
      </c>
      <c r="AD135" s="121" cm="1">
        <f t="array" aca="1" ref="AD135" ca="1">IF(half_cycle=1,(($W135-$W134)*fic13_)/((1+dr)^D135),(($M135-$M134)*fic_13)/((1+dr)^D135))</f>
        <v>14553851.695441231</v>
      </c>
      <c r="AE135" s="121">
        <f t="shared" ca="1" si="114"/>
        <v>85203.69261970681</v>
      </c>
      <c r="AF135" s="121">
        <f t="shared" ca="1" si="123"/>
        <v>43.142332294181621</v>
      </c>
      <c r="AG135" s="121">
        <f ca="1">IF(half_cycle=1, ((W135-W134)*le13_)/(IF(discount=1,(1+dr)^D135,1)), ((M135-M134)*le13_)/(IF(discount=1,(1+dr)^D135,1)))</f>
        <v>2076.6297151191757</v>
      </c>
      <c r="AH135" s="121">
        <f t="shared" ca="1" si="124"/>
        <v>2119.7720474133571</v>
      </c>
    </row>
    <row r="136" spans="4:39" x14ac:dyDescent="0.75">
      <c r="D136" s="67">
        <f t="shared" si="125"/>
        <v>5</v>
      </c>
      <c r="E136" s="67">
        <f t="shared" si="115"/>
        <v>14</v>
      </c>
      <c r="F136" s="54"/>
      <c r="G136" s="65">
        <f ca="1">$G135*'Transition Matrices'!$N$33</f>
        <v>66567.450770479583</v>
      </c>
      <c r="H136" s="65">
        <f ca="1">$G$135*'Transition Matrices'!O$33</f>
        <v>1444.2820063912118</v>
      </c>
      <c r="I136" s="65">
        <f ca="1">$G$135*'Transition Matrices'!P$33</f>
        <v>156.64360956562501</v>
      </c>
      <c r="J136" s="65">
        <f ca="1">$G$135*'Transition Matrices'!Q$33</f>
        <v>600.52669696140072</v>
      </c>
      <c r="K136" s="65">
        <f ca="1">($H135*'Transition Matrices'!$S$34)+('Markov Model'!$I135*'Transition Matrices'!$S$35)+('Markov Model'!$J135*'Transition Matrices'!$S$36)</f>
        <v>2271.9357768625791</v>
      </c>
      <c r="L136" s="65">
        <f ca="1">('Markov Model'!$H135*'Transition Matrices'!$R$34)+('Markov Model'!$I135*'Transition Matrices'!$R$35)+('Markov Model'!$J135*'Transition Matrices'!$R$36)</f>
        <v>4.0465049183571313</v>
      </c>
      <c r="M136" s="65">
        <f ca="1">($G$135*'Transition Matrices'!$R$33)+('Markov Model'!$H135*'Transition Matrices'!$R$34)+('Markov Model'!$I135*'Transition Matrices'!$R$35)+('Markov Model'!$J135*'Transition Matrices'!$R$36)+$M135</f>
        <v>296.21493826013881</v>
      </c>
      <c r="N136" s="62"/>
      <c r="O136" s="64" t="b">
        <f t="shared" ca="1" si="126"/>
        <v>1</v>
      </c>
      <c r="P136" s="62"/>
      <c r="Q136" s="65">
        <f t="shared" ca="1" si="116"/>
        <v>65477.532348682624</v>
      </c>
      <c r="R136" s="65">
        <f t="shared" ca="1" si="117"/>
        <v>1420.6345698916043</v>
      </c>
      <c r="S136" s="65">
        <f t="shared" ca="1" si="118"/>
        <v>154.07886127278431</v>
      </c>
      <c r="T136" s="65">
        <f t="shared" ca="1" si="119"/>
        <v>590.69418719539101</v>
      </c>
      <c r="U136" s="65">
        <f t="shared" ca="1" si="120"/>
        <v>2234.7370464368041</v>
      </c>
      <c r="V136" s="65">
        <f t="shared" ca="1" si="121"/>
        <v>3.9802509127829038</v>
      </c>
      <c r="W136" s="65">
        <f t="shared" ca="1" si="122"/>
        <v>323.40889661004485</v>
      </c>
      <c r="X136" s="62"/>
      <c r="Y136" s="64" t="b">
        <f t="shared" ca="1" si="110"/>
        <v>1</v>
      </c>
      <c r="Z136" s="63"/>
      <c r="AA136" s="122">
        <f t="shared" ca="1" si="111"/>
        <v>19209.227768865923</v>
      </c>
      <c r="AB136" s="122">
        <f t="shared" ca="1" si="112"/>
        <v>48645.483107140011</v>
      </c>
      <c r="AC136" s="122">
        <f t="shared" ca="1" si="113"/>
        <v>252996.28812199979</v>
      </c>
      <c r="AD136" s="122">
        <f ca="1">IF(half_cycle=1,(($W136-$W135)*fic14_)/((1+dr)^D136),(($M136-$M135)*fic14_)/((1+dr)^D136))</f>
        <v>11935096.651234055</v>
      </c>
      <c r="AE136" s="122">
        <f t="shared" ca="1" si="114"/>
        <v>70976.443885397937</v>
      </c>
      <c r="AF136" s="122">
        <f t="shared" ca="1" si="123"/>
        <v>35.938457982453031</v>
      </c>
      <c r="AG136" s="122">
        <f ca="1">IF(half_cycle=1, ((W136-W135)*le14_)/(IF(discount=1,(1+dr)^D136,1)), ((M136-M135)*le14_)/(IF(discount=1,(1+dr)^D136,1)))</f>
        <v>1702.9702430275179</v>
      </c>
      <c r="AH136" s="122">
        <f t="shared" ca="1" si="124"/>
        <v>1738.9087010099709</v>
      </c>
    </row>
    <row r="137" spans="4:39" x14ac:dyDescent="0.75">
      <c r="D137" s="66">
        <f t="shared" si="125"/>
        <v>6</v>
      </c>
      <c r="E137" s="66">
        <f t="shared" si="115"/>
        <v>15</v>
      </c>
      <c r="F137" s="54"/>
      <c r="G137" s="64">
        <f ca="1">$G136*'Transition Matrices'!$N$33</f>
        <v>64387.613926885657</v>
      </c>
      <c r="H137" s="64">
        <f ca="1">$G$136*'Transition Matrices'!O$33</f>
        <v>1396.9871333919971</v>
      </c>
      <c r="I137" s="64">
        <f ca="1">$G$136*'Transition Matrices'!P$33</f>
        <v>151.51411297994358</v>
      </c>
      <c r="J137" s="64">
        <f ca="1">$G$136*'Transition Matrices'!Q$33</f>
        <v>580.8616774293813</v>
      </c>
      <c r="K137" s="64">
        <f ca="1">($H136*'Transition Matrices'!$S$34)+('Markov Model'!$I136*'Transition Matrices'!$S$35)+('Markov Model'!$J136*'Transition Matrices'!$S$36)</f>
        <v>2197.5383160110287</v>
      </c>
      <c r="L137" s="64">
        <f ca="1">('Markov Model'!$H136*'Transition Matrices'!$R$34)+('Markov Model'!$I136*'Transition Matrices'!$R$35)+('Markov Model'!$J136*'Transition Matrices'!$R$36)</f>
        <v>3.9139969072086762</v>
      </c>
      <c r="M137" s="64">
        <f ca="1">($G$136*'Transition Matrices'!$R$33)+('Markov Model'!$H136*'Transition Matrices'!$R$34)+('Markov Model'!$I136*'Transition Matrices'!$R$35)+('Markov Model'!$J136*'Transition Matrices'!$R$36)+$M136</f>
        <v>350.60285495995089</v>
      </c>
      <c r="N137" s="62"/>
      <c r="O137" s="64" t="b">
        <f t="shared" ca="1" si="126"/>
        <v>1</v>
      </c>
      <c r="P137" s="62"/>
      <c r="Q137" s="64">
        <f t="shared" ca="1" si="116"/>
        <v>63333.386286466768</v>
      </c>
      <c r="R137" s="64">
        <f t="shared" ca="1" si="117"/>
        <v>1374.1140626333299</v>
      </c>
      <c r="S137" s="64">
        <f t="shared" ca="1" si="118"/>
        <v>149.03335067062139</v>
      </c>
      <c r="T137" s="64">
        <f t="shared" ca="1" si="119"/>
        <v>571.35114584947996</v>
      </c>
      <c r="U137" s="64">
        <f t="shared" ca="1" si="120"/>
        <v>2161.5577058854678</v>
      </c>
      <c r="V137" s="64">
        <f t="shared" ca="1" si="121"/>
        <v>3.8499124743117079</v>
      </c>
      <c r="W137" s="64">
        <f t="shared" ca="1" si="122"/>
        <v>376.90631214677842</v>
      </c>
      <c r="X137" s="62"/>
      <c r="Y137" s="64" t="b">
        <f t="shared" ca="1" si="110"/>
        <v>1</v>
      </c>
      <c r="Z137" s="63"/>
      <c r="AA137" s="121">
        <f t="shared" ca="1" si="111"/>
        <v>16001.685313148018</v>
      </c>
      <c r="AB137" s="121">
        <f t="shared" ca="1" si="112"/>
        <v>40522.696797221026</v>
      </c>
      <c r="AC137" s="121">
        <f t="shared" ca="1" si="113"/>
        <v>210751.15754961848</v>
      </c>
      <c r="AD137" s="121">
        <f ca="1">IF(half_cycle=1,(($W137-$W136)*fic15_)/((1+dr)^D137),(($M137-$M136)*fic15_)/((1+dr)^D137))</f>
        <v>9839066.518849168</v>
      </c>
      <c r="AE137" s="121">
        <f t="shared" ca="1" si="114"/>
        <v>59124.850481560978</v>
      </c>
      <c r="AF137" s="121">
        <f t="shared" ca="1" si="123"/>
        <v>29.937481204063889</v>
      </c>
      <c r="AG137" s="121">
        <f ca="1">IF(half_cycle=1, ((W137-W136)*le15_)/(IF(discount=1,(1+dr)^D137,1)), ((M137-M136)*le15_)/(IF(discount=1,(1+dr)^D137,1)))</f>
        <v>1403.8962557572581</v>
      </c>
      <c r="AH137" s="121">
        <f t="shared" ca="1" si="124"/>
        <v>1433.8337369613221</v>
      </c>
    </row>
    <row r="138" spans="4:39" x14ac:dyDescent="0.75">
      <c r="D138" s="67">
        <f>D137+1</f>
        <v>7</v>
      </c>
      <c r="E138" s="67">
        <f t="shared" si="115"/>
        <v>16</v>
      </c>
      <c r="F138" s="54"/>
      <c r="G138" s="65">
        <f ca="1">$G137*'Transition Matrices'!$N$33</f>
        <v>62279.158646047879</v>
      </c>
      <c r="H138" s="65">
        <f ca="1">$G$137*'Transition Matrices'!O$33</f>
        <v>1351.2409918746628</v>
      </c>
      <c r="I138" s="65">
        <f ca="1">$G$137*'Transition Matrices'!P$33</f>
        <v>146.5525883612992</v>
      </c>
      <c r="J138" s="65">
        <f ca="1">$G$137*'Transition Matrices'!Q$33</f>
        <v>561.84061426957874</v>
      </c>
      <c r="K138" s="65">
        <f ca="1">($H137*'Transition Matrices'!$S$34)+('Markov Model'!$I137*'Transition Matrices'!$S$35)+('Markov Model'!$J137*'Transition Matrices'!$S$36)</f>
        <v>2125.577095759907</v>
      </c>
      <c r="L138" s="65">
        <f ca="1">('Markov Model'!$H137*'Transition Matrices'!$R$34)+('Markov Model'!$I137*'Transition Matrices'!$R$35)+('Markov Model'!$J137*'Transition Matrices'!$R$36)</f>
        <v>3.7858280414147392</v>
      </c>
      <c r="M138" s="65">
        <f ca="1">($G$137*'Transition Matrices'!$R$33)+('Markov Model'!$H137*'Transition Matrices'!$R$34)+('Markov Model'!$I137*'Transition Matrices'!$R$35)+('Markov Model'!$J137*'Transition Matrices'!$R$36)+$M137</f>
        <v>403.20976933360595</v>
      </c>
      <c r="N138" s="62"/>
      <c r="O138" s="64" t="b">
        <f t="shared" ca="1" si="126"/>
        <v>1</v>
      </c>
      <c r="P138" s="62"/>
      <c r="Q138" s="65">
        <f t="shared" ca="1" si="116"/>
        <v>61259.453046439048</v>
      </c>
      <c r="R138" s="65">
        <f t="shared" ca="1" si="117"/>
        <v>1329.116929254189</v>
      </c>
      <c r="S138" s="65">
        <f t="shared" ca="1" si="118"/>
        <v>144.15306180638052</v>
      </c>
      <c r="T138" s="65">
        <f t="shared" ca="1" si="119"/>
        <v>552.64151728571619</v>
      </c>
      <c r="U138" s="65">
        <f t="shared" ca="1" si="120"/>
        <v>2090.7747170176854</v>
      </c>
      <c r="V138" s="65">
        <f t="shared" ca="1" si="121"/>
        <v>3.7238421357456084</v>
      </c>
      <c r="W138" s="65">
        <f t="shared" ca="1" si="122"/>
        <v>428.65188596395888</v>
      </c>
      <c r="X138" s="62"/>
      <c r="Y138" s="64" t="b">
        <f t="shared" ca="1" si="110"/>
        <v>1</v>
      </c>
      <c r="Z138" s="63"/>
      <c r="AA138" s="122">
        <f t="shared" ca="1" si="111"/>
        <v>13329.735892664354</v>
      </c>
      <c r="AB138" s="122">
        <f t="shared" ca="1" si="112"/>
        <v>33756.247257383831</v>
      </c>
      <c r="AC138" s="122">
        <f t="shared" ca="1" si="113"/>
        <v>175560.0872179034</v>
      </c>
      <c r="AD138" s="122">
        <f ca="1">IF(half_cycle=1,(($W138-$W137)*fic16_)/((1+dr)^D138),(($M138-$M137)*fic16_)/((1+dr)^D138))</f>
        <v>8064535.9895527223</v>
      </c>
      <c r="AE138" s="122">
        <f t="shared" ca="1" si="114"/>
        <v>49252.22726164398</v>
      </c>
      <c r="AF138" s="122">
        <f t="shared" ca="1" si="123"/>
        <v>24.93854303045709</v>
      </c>
      <c r="AG138" s="122">
        <f ca="1">IF(half_cycle=1, ((W138-W137)*le16_)/(IF(discount=1,(1+dr)^D138,1)), ((M138-M137)*le16_)/(IF(discount=1,(1+dr)^D138,1)))</f>
        <v>1150.6957350540386</v>
      </c>
      <c r="AH138" s="122">
        <f t="shared" ca="1" si="124"/>
        <v>1175.6342780844957</v>
      </c>
    </row>
    <row r="139" spans="4:39" x14ac:dyDescent="0.75">
      <c r="D139" s="66">
        <f t="shared" si="125"/>
        <v>8</v>
      </c>
      <c r="E139" s="66">
        <f t="shared" si="115"/>
        <v>17</v>
      </c>
      <c r="F139" s="54"/>
      <c r="G139" s="64">
        <f ca="1">$G138*'Transition Matrices'!$N$33</f>
        <v>60239.747446830217</v>
      </c>
      <c r="H139" s="64">
        <f ca="1">$G$138*'Transition Matrices'!O$33</f>
        <v>1306.9928666337153</v>
      </c>
      <c r="I139" s="64">
        <f ca="1">$G$138*'Transition Matrices'!P$33</f>
        <v>141.75353525146184</v>
      </c>
      <c r="J139" s="64">
        <f ca="1">$G$138*'Transition Matrices'!Q$33</f>
        <v>543.44242030185376</v>
      </c>
      <c r="K139" s="64">
        <f ca="1">($H138*'Transition Matrices'!$S$34)+('Markov Model'!$I138*'Transition Matrices'!$S$35)+('Markov Model'!$J138*'Transition Matrices'!$S$36)</f>
        <v>2055.9723382754642</v>
      </c>
      <c r="L139" s="64">
        <f ca="1">('Markov Model'!$H138*'Transition Matrices'!$R$34)+('Markov Model'!$I138*'Transition Matrices'!$R$35)+('Markov Model'!$J138*'Transition Matrices'!$R$36)</f>
        <v>3.6618562300764776</v>
      </c>
      <c r="M139" s="64">
        <f ca="1">($G$138*'Transition Matrices'!$R$33)+('Markov Model'!$H138*'Transition Matrices'!$R$34)+('Markov Model'!$I138*'Transition Matrices'!$R$35)+('Markov Model'!$J138*'Transition Matrices'!$R$36)+$M138</f>
        <v>454.09400259431175</v>
      </c>
      <c r="N139" s="62"/>
      <c r="O139" s="64" t="b">
        <f t="shared" ca="1" si="126"/>
        <v>1</v>
      </c>
      <c r="P139" s="62"/>
      <c r="Q139" s="64">
        <f t="shared" ca="1" si="116"/>
        <v>59253.433419377427</v>
      </c>
      <c r="R139" s="64">
        <f t="shared" ca="1" si="117"/>
        <v>1285.5932849160235</v>
      </c>
      <c r="S139" s="64">
        <f t="shared" ca="1" si="118"/>
        <v>139.43258428162346</v>
      </c>
      <c r="T139" s="64">
        <f t="shared" ca="1" si="119"/>
        <v>534.54455958738595</v>
      </c>
      <c r="U139" s="64">
        <f t="shared" ca="1" si="120"/>
        <v>2022.3096082136253</v>
      </c>
      <c r="V139" s="64">
        <f t="shared" ca="1" si="121"/>
        <v>3.6019001326604378</v>
      </c>
      <c r="W139" s="64">
        <f t="shared" ca="1" si="122"/>
        <v>478.70298437320281</v>
      </c>
      <c r="X139" s="62"/>
      <c r="Y139" s="64" t="b">
        <f t="shared" ca="1" si="110"/>
        <v>1</v>
      </c>
      <c r="Z139" s="63"/>
      <c r="AA139" s="121">
        <f t="shared" ca="1" si="111"/>
        <v>11103.946583813238</v>
      </c>
      <c r="AB139" s="121">
        <f t="shared" ca="1" si="112"/>
        <v>28119.654390321277</v>
      </c>
      <c r="AC139" s="121">
        <f t="shared" ca="1" si="113"/>
        <v>146245.19543481697</v>
      </c>
      <c r="AD139" s="121">
        <f ca="1">IF(half_cycle=1,(($W139-$W138)*fic17_)/((1+dr)^D139),(($M139-$M138)*fic17_)/((1+dr)^D139))</f>
        <v>6608291.4734285073</v>
      </c>
      <c r="AE139" s="121">
        <f t="shared" ca="1" si="114"/>
        <v>41028.127267554693</v>
      </c>
      <c r="AF139" s="121">
        <f t="shared" ca="1" si="123"/>
        <v>20.774323806424128</v>
      </c>
      <c r="AG139" s="121">
        <f ca="1">IF(half_cycle=1, ((W139-W138)*le17_)/(IF(discount=1,(1+dr)^D139,1)), ((M139-M138)*le17_)/(IF(discount=1,(1+dr)^D139,1)))</f>
        <v>942.91014688495341</v>
      </c>
      <c r="AH139" s="121">
        <f t="shared" ca="1" si="124"/>
        <v>963.68447069137756</v>
      </c>
    </row>
    <row r="140" spans="4:39" x14ac:dyDescent="0.75">
      <c r="D140" s="67">
        <f t="shared" si="125"/>
        <v>9</v>
      </c>
      <c r="E140" s="67">
        <f t="shared" si="115"/>
        <v>18</v>
      </c>
      <c r="F140" s="54"/>
      <c r="G140" s="65">
        <f ca="1">$G139*'Transition Matrices'!$N$33</f>
        <v>58267.119391924643</v>
      </c>
      <c r="H140" s="65">
        <f ca="1">$G$139*'Transition Matrices'!O$33</f>
        <v>1264.1937031983316</v>
      </c>
      <c r="I140" s="65">
        <f ca="1">$G$139*'Transition Matrices'!P$33</f>
        <v>137.11163331178508</v>
      </c>
      <c r="J140" s="65">
        <f ca="1">$G$139*'Transition Matrices'!Q$33</f>
        <v>525.64669887291814</v>
      </c>
      <c r="K140" s="65">
        <f ca="1">($H139*'Transition Matrices'!$S$34)+('Markov Model'!$I139*'Transition Matrices'!$S$35)+('Markov Model'!$J139*'Transition Matrices'!$S$36)</f>
        <v>1988.6468781517865</v>
      </c>
      <c r="L140" s="65">
        <f ca="1">('Markov Model'!$H139*'Transition Matrices'!$R$34)+('Markov Model'!$I139*'Transition Matrices'!$R$35)+('Markov Model'!$J139*'Transition Matrices'!$R$36)</f>
        <v>3.5419440352443976</v>
      </c>
      <c r="M140" s="65">
        <f ca="1">($G$139*'Transition Matrices'!$R$33)+('Markov Model'!$H139*'Transition Matrices'!$R$34)+('Markov Model'!$I139*'Transition Matrices'!$R$35)+('Markov Model'!$J139*'Transition Matrices'!$R$36)+$M139</f>
        <v>503.31196615209387</v>
      </c>
      <c r="N140" s="62"/>
      <c r="O140" s="64" t="b">
        <f t="shared" ca="1" si="126"/>
        <v>1</v>
      </c>
      <c r="P140" s="62"/>
      <c r="Q140" s="65">
        <f t="shared" ref="Q140:U141" ca="1" si="127">0.5*(G140+G141)</f>
        <v>57313.103486624801</v>
      </c>
      <c r="R140" s="65">
        <f t="shared" ca="1" si="127"/>
        <v>1243.4948783238988</v>
      </c>
      <c r="S140" s="65">
        <f t="shared" ca="1" si="127"/>
        <v>134.86668486837169</v>
      </c>
      <c r="T140" s="65">
        <f t="shared" ca="1" si="127"/>
        <v>517.04021005853167</v>
      </c>
      <c r="U140" s="65">
        <f t="shared" ca="1" si="127"/>
        <v>1956.086477507635</v>
      </c>
      <c r="V140" s="65">
        <f t="shared" ca="1" si="121"/>
        <v>3.4839512773979648</v>
      </c>
      <c r="W140" s="65">
        <f t="shared" ca="1" si="122"/>
        <v>527.11509515242619</v>
      </c>
      <c r="X140" s="62"/>
      <c r="Y140" s="64" t="b">
        <f t="shared" ca="1" si="110"/>
        <v>1</v>
      </c>
      <c r="Z140" s="63"/>
      <c r="AA140" s="122">
        <f t="shared" ca="1" si="111"/>
        <v>9249.8179055468809</v>
      </c>
      <c r="AB140" s="122">
        <f t="shared" ca="1" si="112"/>
        <v>23424.255575629883</v>
      </c>
      <c r="AC140" s="122">
        <f t="shared" ca="1" si="113"/>
        <v>121825.28231044716</v>
      </c>
      <c r="AD140" s="122">
        <f ca="1">IF(half_cycle=1,(($W140-$W139)*fic18_)/((1+dr)^D140),(($M140-$M139)*fic18_)/((1+dr)^D140))</f>
        <v>5415211.7703723526</v>
      </c>
      <c r="AE140" s="122">
        <f t="shared" ca="1" si="114"/>
        <v>34177.281326596363</v>
      </c>
      <c r="AF140" s="122">
        <f t="shared" ca="1" si="123"/>
        <v>17.30544278737883</v>
      </c>
      <c r="AG140" s="122">
        <f ca="1">IF(half_cycle=1, ((W140-W139)*le18_)/(IF(discount=1,(1+dr)^D140,1)), ((M140-M139)*le18_)/(IF(discount=1,(1+dr)^D140,1)))</f>
        <v>772.67447211522642</v>
      </c>
      <c r="AH140" s="122">
        <f t="shared" ca="1" si="124"/>
        <v>789.97991490260529</v>
      </c>
    </row>
    <row r="141" spans="4:39" x14ac:dyDescent="0.75">
      <c r="D141" s="66">
        <f>D140+1</f>
        <v>10</v>
      </c>
      <c r="E141" s="66">
        <f t="shared" si="115"/>
        <v>19</v>
      </c>
      <c r="F141" s="54"/>
      <c r="G141" s="64">
        <f ca="1">$G140*'Transition Matrices'!$N$33</f>
        <v>56359.087581324959</v>
      </c>
      <c r="H141" s="64">
        <f ca="1">$G140*'Transition Matrices'!O$33</f>
        <v>1222.7960534494659</v>
      </c>
      <c r="I141" s="64">
        <f ca="1">$G140*'Transition Matrices'!P$33</f>
        <v>132.62173642495833</v>
      </c>
      <c r="J141" s="64">
        <f ca="1">$G140*'Transition Matrices'!Q$33</f>
        <v>508.43372124414526</v>
      </c>
      <c r="K141" s="64">
        <f ca="1">($H140*'Transition Matrices'!$S$34)+('Markov Model'!$I140*'Transition Matrices'!$S$35)+('Markov Model'!$J140*'Transition Matrices'!$S$36)</f>
        <v>1923.5260768634835</v>
      </c>
      <c r="L141" s="64">
        <f ca="1">('Markov Model'!$H140*'Transition Matrices'!$R$34)+('Markov Model'!$I140*'Transition Matrices'!$R$35)+('Markov Model'!$J140*'Transition Matrices'!$R$36)</f>
        <v>3.4259585195515321</v>
      </c>
      <c r="M141" s="64">
        <f ca="1">($G$140*'Transition Matrices'!$R$33)+('Markov Model'!$H140*'Transition Matrices'!$R$34)+('Markov Model'!$I140*'Transition Matrices'!$R$35)+('Markov Model'!$J140*'Transition Matrices'!$R$36)+$M140</f>
        <v>550.91822415275863</v>
      </c>
      <c r="N141" s="62"/>
      <c r="O141" s="64" t="b">
        <f t="shared" ca="1" si="126"/>
        <v>1</v>
      </c>
      <c r="P141" s="62"/>
      <c r="Q141" s="64">
        <f t="shared" ca="1" si="127"/>
        <v>55436.312154602521</v>
      </c>
      <c r="R141" s="64">
        <f t="shared" ca="1" si="127"/>
        <v>1202.7750382336299</v>
      </c>
      <c r="S141" s="64">
        <f t="shared" ca="1" si="127"/>
        <v>130.45030170743172</v>
      </c>
      <c r="T141" s="64">
        <f t="shared" ca="1" si="127"/>
        <v>500.10906298199461</v>
      </c>
      <c r="U141" s="64">
        <f t="shared" ca="1" si="127"/>
        <v>1892.0319084416085</v>
      </c>
      <c r="V141" s="64">
        <f t="shared" ca="1" si="121"/>
        <v>3.3698648091938064</v>
      </c>
      <c r="W141" s="64">
        <f t="shared" ca="1" si="122"/>
        <v>573.94188906084798</v>
      </c>
      <c r="X141" s="62"/>
      <c r="Y141" s="64" t="b">
        <f t="shared" ca="1" si="110"/>
        <v>1</v>
      </c>
      <c r="Z141" s="63"/>
      <c r="AA141" s="121">
        <f t="shared" ca="1" si="111"/>
        <v>7705.2902443262283</v>
      </c>
      <c r="AB141" s="121">
        <f t="shared" ca="1" si="112"/>
        <v>19512.890935860429</v>
      </c>
      <c r="AC141" s="121">
        <f t="shared" ca="1" si="113"/>
        <v>101482.98797709985</v>
      </c>
      <c r="AD141" s="121">
        <f ca="1">IF(half_cycle=1,(($W141-$W140)*fic19_)/((1+dr)^D141),(($M141-$M140)*fic19_)/((1+dr)^D141))</f>
        <v>4436318.3304370111</v>
      </c>
      <c r="AE141" s="121">
        <f t="shared" ca="1" si="114"/>
        <v>28470.384506217586</v>
      </c>
      <c r="AF141" s="121">
        <f t="shared" ca="1" si="123"/>
        <v>14.415792921001536</v>
      </c>
      <c r="AG141" s="121">
        <f ca="1">IF(half_cycle=1, ((W141-W140)*le19_)/(IF(discount=1,(1+dr)^D141,1)), ((M141-M140)*le19_)/(IF(discount=1,(1+dr)^D141,1)))</f>
        <v>633.00016129744472</v>
      </c>
      <c r="AH141" s="121">
        <f t="shared" ca="1" si="124"/>
        <v>647.41595421844625</v>
      </c>
    </row>
    <row r="142" spans="4:39" x14ac:dyDescent="0.75">
      <c r="D142" s="67">
        <v>11</v>
      </c>
      <c r="E142" s="67">
        <f t="shared" si="115"/>
        <v>20</v>
      </c>
      <c r="F142" s="54"/>
      <c r="G142" s="65">
        <f ca="1">$G141*'Transition Matrices'!$N$33</f>
        <v>54513.536727880077</v>
      </c>
      <c r="H142" s="65">
        <f ca="1">$G141*'Transition Matrices'!O$33</f>
        <v>1182.7540230177935</v>
      </c>
      <c r="I142" s="65">
        <f ca="1">$G141*'Transition Matrices'!P$33</f>
        <v>128.27886698990508</v>
      </c>
      <c r="J142" s="65">
        <f ca="1">$G141*'Transition Matrices'!Q$33</f>
        <v>491.78440471984402</v>
      </c>
      <c r="K142" s="65">
        <f ca="1">($H141*'Transition Matrices'!$S$34)+('Markov Model'!$I141*'Transition Matrices'!$S$35)+('Markov Model'!$J141*'Transition Matrices'!$S$36)</f>
        <v>1860.5377400197335</v>
      </c>
      <c r="L142" s="65">
        <f ca="1">('Markov Model'!$H141*'Transition Matrices'!$R$34)+('Markov Model'!$I141*'Transition Matrices'!$R$35)+('Markov Model'!$J141*'Transition Matrices'!$R$36)</f>
        <v>3.3137710988360807</v>
      </c>
      <c r="M142" s="65">
        <f ca="1">($G$141*'Transition Matrices'!$R$33)+('Markov Model'!$H141*'Transition Matrices'!$R$34)+('Markov Model'!$I141*'Transition Matrices'!$R$35)+('Markov Model'!$J141*'Transition Matrices'!$R$36)+$M141</f>
        <v>596.96555396893734</v>
      </c>
      <c r="N142" s="62"/>
      <c r="O142" s="64" t="b">
        <f t="shared" ca="1" si="126"/>
        <v>1</v>
      </c>
      <c r="P142" s="62"/>
      <c r="Q142" s="65">
        <f t="shared" ref="Q142:Q147" ca="1" si="128">0.5*(G142+G143)</f>
        <v>53620.97877005949</v>
      </c>
      <c r="R142" s="65">
        <f t="shared" ref="R142:R147" ca="1" si="129">0.5*(H142+H143)</f>
        <v>1163.388621710985</v>
      </c>
      <c r="S142" s="65">
        <f t="shared" ref="S142:S147" ca="1" si="130">0.5*(I142+I143)</f>
        <v>126.17853869670353</v>
      </c>
      <c r="T142" s="65">
        <f t="shared" ref="T142:T147" ca="1" si="131">0.5*(J142+J143)</f>
        <v>483.73234810579822</v>
      </c>
      <c r="U142" s="65">
        <f t="shared" ref="U142:U147" ca="1" si="132">0.5*(K142+K143)</f>
        <v>1830.0748886738429</v>
      </c>
      <c r="V142" s="65">
        <f t="shared" ref="V142:V147" ca="1" si="133">0.5*(L142+L143)</f>
        <v>3.2595142492130891</v>
      </c>
      <c r="W142" s="65">
        <f t="shared" ref="W142:W147" ca="1" si="134">0.5*(M142+M143)</f>
        <v>619.23527933960531</v>
      </c>
      <c r="X142" s="62"/>
      <c r="Y142" s="64" t="b">
        <f t="shared" ca="1" si="110"/>
        <v>1</v>
      </c>
      <c r="Z142" s="63"/>
      <c r="AA142" s="122">
        <f t="shared" ca="1" si="111"/>
        <v>6418.666654367903</v>
      </c>
      <c r="AB142" s="122">
        <f t="shared" ca="1" si="112"/>
        <v>16254.643032110336</v>
      </c>
      <c r="AC142" s="122">
        <f t="shared" ca="1" si="113"/>
        <v>84537.434705185296</v>
      </c>
      <c r="AD142" s="122">
        <f ca="1">IF(half_cycle=1,(($W142-$W141)*fic20_)/((1+dr)^D142),(($M142-$M141)*fic20_)/((1+dr)^D142))</f>
        <v>3650431.3082053815</v>
      </c>
      <c r="AE142" s="122">
        <f t="shared" ca="1" si="114"/>
        <v>23716.421039642602</v>
      </c>
      <c r="AF142" s="122">
        <f t="shared" ca="1" si="123"/>
        <v>12.00865462354772</v>
      </c>
      <c r="AG142" s="122">
        <f ca="1">IF(half_cycle=1, ((W142-W141)*le20_)/(IF(discount=1,(1+dr)^D142,1)), ((M142-M141)*le20_)/(IF(discount=1,(1+dr)^D142,1)))</f>
        <v>520.86514870803353</v>
      </c>
      <c r="AH142" s="122">
        <f t="shared" ca="1" si="124"/>
        <v>532.87380333158126</v>
      </c>
      <c r="AM142" s="77"/>
    </row>
    <row r="143" spans="4:39" x14ac:dyDescent="0.75">
      <c r="D143" s="66">
        <v>12</v>
      </c>
      <c r="E143" s="66">
        <f t="shared" si="115"/>
        <v>21</v>
      </c>
      <c r="F143" s="54"/>
      <c r="G143" s="64">
        <f ca="1">$G142*'Transition Matrices'!$N$33</f>
        <v>52728.420812238903</v>
      </c>
      <c r="H143" s="64">
        <f ca="1">$G142*'Transition Matrices'!O$33</f>
        <v>1144.0232204041765</v>
      </c>
      <c r="I143" s="64">
        <f ca="1">$G142*'Transition Matrices'!P$33</f>
        <v>124.07821040350198</v>
      </c>
      <c r="J143" s="64">
        <f ca="1">$G142*'Transition Matrices'!Q$33</f>
        <v>475.68029149175237</v>
      </c>
      <c r="K143" s="64">
        <f ca="1">($H142*'Transition Matrices'!$S$34)+('Markov Model'!$I142*'Transition Matrices'!$S$35)+('Markov Model'!$J142*'Transition Matrices'!$S$36)</f>
        <v>1799.6120373279525</v>
      </c>
      <c r="L143" s="64">
        <f ca="1">('Markov Model'!$H142*'Transition Matrices'!$R$34)+('Markov Model'!$I142*'Transition Matrices'!$R$35)+('Markov Model'!$J142*'Transition Matrices'!$R$36)</f>
        <v>3.2052573995900975</v>
      </c>
      <c r="M143" s="64">
        <f ca="1">($G142*'Transition Matrices'!$R$33)+('Markov Model'!$H142*'Transition Matrices'!$R$34)+('Markov Model'!$I142*'Transition Matrices'!$R$35)+('Markov Model'!$J142*'Transition Matrices'!$R$36)+$M142</f>
        <v>641.5050047102734</v>
      </c>
      <c r="N143" s="62"/>
      <c r="O143" s="64" t="b">
        <f t="shared" ca="1" si="126"/>
        <v>1</v>
      </c>
      <c r="P143" s="62"/>
      <c r="Q143" s="64">
        <f t="shared" ca="1" si="128"/>
        <v>51865.090813413</v>
      </c>
      <c r="R143" s="64">
        <f t="shared" ca="1" si="129"/>
        <v>1125.2919640852106</v>
      </c>
      <c r="S143" s="64">
        <f t="shared" ca="1" si="130"/>
        <v>122.04666006325149</v>
      </c>
      <c r="T143" s="64">
        <f t="shared" ca="1" si="131"/>
        <v>467.89190983402295</v>
      </c>
      <c r="U143" s="64">
        <f t="shared" ca="1" si="132"/>
        <v>1770.1467312531536</v>
      </c>
      <c r="V143" s="64">
        <f t="shared" ca="1" si="133"/>
        <v>3.1527772603331572</v>
      </c>
      <c r="W143" s="64">
        <f t="shared" ca="1" si="134"/>
        <v>663.04547926394559</v>
      </c>
      <c r="X143" s="62"/>
      <c r="Y143" s="64" t="b">
        <f t="shared" ca="1" si="110"/>
        <v>1</v>
      </c>
      <c r="Z143" s="63"/>
      <c r="AA143" s="121">
        <f t="shared" ca="1" si="111"/>
        <v>5346.8825071490946</v>
      </c>
      <c r="AB143" s="121">
        <f t="shared" ca="1" si="112"/>
        <v>13540.454921303668</v>
      </c>
      <c r="AC143" s="121">
        <f t="shared" ca="1" si="113"/>
        <v>70421.437218089501</v>
      </c>
      <c r="AD143" s="121">
        <f ca="1">IF(half_cycle=1,(($W143-$W142)*fic21_)/((1+dr)^D143),(($M143-$M142)*fic21_)/((1+dr)^D143))</f>
        <v>2988698.4429395678</v>
      </c>
      <c r="AE143" s="121">
        <f t="shared" ca="1" si="114"/>
        <v>19756.270829667443</v>
      </c>
      <c r="AF143" s="121">
        <f t="shared" ca="1" si="123"/>
        <v>10.003458474876298</v>
      </c>
      <c r="AG143" s="121">
        <f ca="1">IF(half_cycle=1, ((W143-W142)*le21_)/(IF(discount=1,(1+dr)^D143,1)), ((M143-M142)*le21_)/(IF(discount=1,(1+dr)^D143,1)))</f>
        <v>426.44518619650239</v>
      </c>
      <c r="AH143" s="121">
        <f t="shared" ca="1" si="124"/>
        <v>436.4486446713787</v>
      </c>
      <c r="AM143" s="77"/>
    </row>
    <row r="144" spans="4:39" x14ac:dyDescent="0.75">
      <c r="D144" s="67">
        <v>13</v>
      </c>
      <c r="E144" s="67">
        <f t="shared" si="115"/>
        <v>22</v>
      </c>
      <c r="F144" s="54"/>
      <c r="G144" s="65">
        <f ca="1">$G143*'Transition Matrices'!$N$33</f>
        <v>51001.760814587098</v>
      </c>
      <c r="H144" s="65">
        <f ca="1">$G143*'Transition Matrices'!O$33</f>
        <v>1106.5607077662446</v>
      </c>
      <c r="I144" s="65">
        <f ca="1">$G143*'Transition Matrices'!P$33</f>
        <v>120.01510972300099</v>
      </c>
      <c r="J144" s="65">
        <f ca="1">$G143*'Transition Matrices'!Q$33</f>
        <v>460.10352817629354</v>
      </c>
      <c r="K144" s="65">
        <f ca="1">($H143*'Transition Matrices'!$S$34)+('Markov Model'!$I143*'Transition Matrices'!$S$35)+('Markov Model'!$J143*'Transition Matrices'!$S$36)</f>
        <v>1740.6814251783546</v>
      </c>
      <c r="L144" s="65">
        <f ca="1">('Markov Model'!$H143*'Transition Matrices'!$R$34)+('Markov Model'!$I143*'Transition Matrices'!$R$35)+('Markov Model'!$J143*'Transition Matrices'!$R$36)</f>
        <v>3.1002971210762169</v>
      </c>
      <c r="M144" s="65">
        <f ca="1">($G143*'Transition Matrices'!$R$33)+('Markov Model'!$H143*'Transition Matrices'!$R$34)+('Markov Model'!$I143*'Transition Matrices'!$R$35)+('Markov Model'!$J143*'Transition Matrices'!$R$36)+$M143</f>
        <v>684.58595381761779</v>
      </c>
      <c r="N144" s="62"/>
      <c r="O144" s="64" t="b">
        <f t="shared" ca="1" si="126"/>
        <v>1</v>
      </c>
      <c r="P144" s="62"/>
      <c r="Q144" s="65">
        <f t="shared" ca="1" si="128"/>
        <v>50166.70166762406</v>
      </c>
      <c r="R144" s="65">
        <f t="shared" ca="1" si="129"/>
        <v>1088.4428305413899</v>
      </c>
      <c r="S144" s="65">
        <f t="shared" ca="1" si="130"/>
        <v>118.05008511311927</v>
      </c>
      <c r="T144" s="65">
        <f t="shared" ca="1" si="131"/>
        <v>452.5701870991029</v>
      </c>
      <c r="U144" s="65">
        <f t="shared" ca="1" si="132"/>
        <v>1712.1809984709671</v>
      </c>
      <c r="V144" s="65">
        <f t="shared" ca="1" si="133"/>
        <v>3.0495355115178775</v>
      </c>
      <c r="W144" s="65">
        <f t="shared" ca="1" si="134"/>
        <v>705.42105781079658</v>
      </c>
      <c r="X144" s="62"/>
      <c r="Y144" s="64" t="b">
        <f t="shared" ca="1" si="110"/>
        <v>1</v>
      </c>
      <c r="Z144" s="63"/>
      <c r="AA144" s="122">
        <f t="shared" ca="1" si="111"/>
        <v>4454.0640735412007</v>
      </c>
      <c r="AB144" s="122">
        <f t="shared" ca="1" si="112"/>
        <v>11279.4799069822</v>
      </c>
      <c r="AC144" s="122">
        <f t="shared" ca="1" si="113"/>
        <v>58662.518411587655</v>
      </c>
      <c r="AD144" s="122">
        <f ca="1">IF(half_cycle=1,(($W144-$W143)*fic22_)/((1+dr)^D144),(($M144-$M143)*fic22_)/((1+dr)^D144))</f>
        <v>2446175.3117997325</v>
      </c>
      <c r="AE144" s="122">
        <f t="shared" ca="1" si="114"/>
        <v>16457.383533660297</v>
      </c>
      <c r="AF144" s="122">
        <f t="shared" ca="1" si="123"/>
        <v>8.3330884762352078</v>
      </c>
      <c r="AG144" s="122">
        <f ca="1">IF(half_cycle=1, ((W144-W143)*le22_)/(IF(discount=1,(1+dr)^D144,1)), ((M144-M143)*le22_)/(IF(discount=1,(1+dr)^D144,1)))</f>
        <v>349.03477424229965</v>
      </c>
      <c r="AH144" s="122">
        <f t="shared" ca="1" si="124"/>
        <v>357.36786271853487</v>
      </c>
    </row>
    <row r="145" spans="2:39" x14ac:dyDescent="0.75">
      <c r="D145" s="66">
        <v>14</v>
      </c>
      <c r="E145" s="66">
        <f t="shared" si="115"/>
        <v>23</v>
      </c>
      <c r="F145" s="54"/>
      <c r="G145" s="64">
        <f ca="1">$G144*'Transition Matrices'!$N$33</f>
        <v>49331.642520661015</v>
      </c>
      <c r="H145" s="64">
        <f ca="1">$G144*'Transition Matrices'!O$33</f>
        <v>1070.3249533165351</v>
      </c>
      <c r="I145" s="64">
        <f ca="1">$G144*'Transition Matrices'!P$33</f>
        <v>116.08506050323754</v>
      </c>
      <c r="J145" s="64">
        <f ca="1">$G144*'Transition Matrices'!Q$33</f>
        <v>445.03684602191225</v>
      </c>
      <c r="K145" s="64">
        <f ca="1">($H144*'Transition Matrices'!$S$34)+('Markov Model'!$I144*'Transition Matrices'!$S$35)+('Markov Model'!$J144*'Transition Matrices'!$S$36)</f>
        <v>1683.6805717635793</v>
      </c>
      <c r="L145" s="64">
        <f ca="1">('Markov Model'!$H144*'Transition Matrices'!$R$34)+('Markov Model'!$I144*'Transition Matrices'!$R$35)+('Markov Model'!$J144*'Transition Matrices'!$R$36)</f>
        <v>2.9987739019595385</v>
      </c>
      <c r="M145" s="64">
        <f ca="1">($G144*'Transition Matrices'!$R$33)+('Markov Model'!$H144*'Transition Matrices'!$R$34)+('Markov Model'!$I144*'Transition Matrices'!$R$35)+('Markov Model'!$J144*'Transition Matrices'!$R$36)+$M144</f>
        <v>726.25616180397537</v>
      </c>
      <c r="N145" s="62"/>
      <c r="O145" s="64" t="b">
        <f t="shared" ca="1" si="126"/>
        <v>1</v>
      </c>
      <c r="P145" s="62"/>
      <c r="Q145" s="64">
        <f t="shared" ca="1" si="128"/>
        <v>48523.928460133786</v>
      </c>
      <c r="R145" s="64">
        <f t="shared" ca="1" si="129"/>
        <v>1052.8003692979746</v>
      </c>
      <c r="S145" s="64">
        <f t="shared" ca="1" si="130"/>
        <v>114.18438315306925</v>
      </c>
      <c r="T145" s="64">
        <f t="shared" ca="1" si="131"/>
        <v>437.75019389322949</v>
      </c>
      <c r="U145" s="64">
        <f t="shared" ca="1" si="132"/>
        <v>1656.1134282069788</v>
      </c>
      <c r="V145" s="64">
        <f t="shared" ca="1" si="133"/>
        <v>2.9496745466331804</v>
      </c>
      <c r="W145" s="64">
        <f t="shared" ca="1" si="134"/>
        <v>746.40899350343147</v>
      </c>
      <c r="X145" s="62"/>
      <c r="Y145" s="64" t="b">
        <f t="shared" ca="1" si="110"/>
        <v>1</v>
      </c>
      <c r="Z145" s="63"/>
      <c r="AA145" s="121">
        <f t="shared" ca="1" si="111"/>
        <v>3710.3277928185171</v>
      </c>
      <c r="AB145" s="121">
        <f t="shared" ca="1" si="112"/>
        <v>9396.040805973591</v>
      </c>
      <c r="AC145" s="121">
        <f t="shared" ca="1" si="113"/>
        <v>48867.095054201454</v>
      </c>
      <c r="AD145" s="121">
        <f ca="1">IF(half_cycle=1,(($W145-$W144)*fic23_)/((1+dr)^D145),(($M145-$M144)*fic23_)/((1+dr)^D145))</f>
        <v>2002131.6616054608</v>
      </c>
      <c r="AE145" s="121">
        <f t="shared" ca="1" si="114"/>
        <v>13709.341965856833</v>
      </c>
      <c r="AF145" s="121">
        <f t="shared" ca="1" si="123"/>
        <v>6.9416356080413184</v>
      </c>
      <c r="AG145" s="121">
        <f ca="1">IF(half_cycle=1, ((W145-W144)*le23_)/(IF(discount=1,(1+dr)^D145,1)), ((M145-M144)*le23_)/(IF(discount=1,(1+dr)^D145,1)))</f>
        <v>285.67599760365579</v>
      </c>
      <c r="AH145" s="121">
        <f t="shared" ca="1" si="124"/>
        <v>292.61763321169713</v>
      </c>
    </row>
    <row r="146" spans="2:39" x14ac:dyDescent="0.75">
      <c r="D146" s="67">
        <v>15</v>
      </c>
      <c r="E146" s="67">
        <f t="shared" si="115"/>
        <v>24</v>
      </c>
      <c r="F146" s="54"/>
      <c r="G146" s="65">
        <f ca="1">$G145*'Transition Matrices'!$N$33</f>
        <v>47716.21439960655</v>
      </c>
      <c r="H146" s="65">
        <f ca="1">$G145*'Transition Matrices'!O$33</f>
        <v>1035.2757852794139</v>
      </c>
      <c r="I146" s="65">
        <f ca="1">$G145*'Transition Matrices'!P$33</f>
        <v>112.28370580290095</v>
      </c>
      <c r="J146" s="65">
        <f ca="1">$G145*'Transition Matrices'!Q$33</f>
        <v>430.46354176454673</v>
      </c>
      <c r="K146" s="65">
        <f ca="1">($H145*'Transition Matrices'!$S$34)+('Markov Model'!$I145*'Transition Matrices'!$S$35)+('Markov Model'!$J145*'Transition Matrices'!$S$36)</f>
        <v>1628.5462846503783</v>
      </c>
      <c r="L146" s="65">
        <f ca="1">('Markov Model'!$H145*'Transition Matrices'!$R$34)+('Markov Model'!$I145*'Transition Matrices'!$R$35)+('Markov Model'!$J145*'Transition Matrices'!$R$36)</f>
        <v>2.9005751913068218</v>
      </c>
      <c r="M146" s="65">
        <f ca="1">($G145*'Transition Matrices'!$R$33)+('Markov Model'!$H145*'Transition Matrices'!$R$34)+('Markov Model'!$I145*'Transition Matrices'!$R$35)+('Markov Model'!$J145*'Transition Matrices'!$R$36)+$M145</f>
        <v>766.56182520288769</v>
      </c>
      <c r="N146" s="62"/>
      <c r="O146" s="64" t="b">
        <f t="shared" ca="1" si="126"/>
        <v>1</v>
      </c>
      <c r="P146" s="62"/>
      <c r="Q146" s="65">
        <f t="shared" ca="1" si="128"/>
        <v>46934.949975468378</v>
      </c>
      <c r="R146" s="65">
        <f t="shared" ca="1" si="129"/>
        <v>1018.3250663175764</v>
      </c>
      <c r="S146" s="65">
        <f t="shared" ca="1" si="130"/>
        <v>110.44526857861591</v>
      </c>
      <c r="T146" s="65">
        <f t="shared" ca="1" si="131"/>
        <v>423.41550043727983</v>
      </c>
      <c r="U146" s="65">
        <f t="shared" ca="1" si="132"/>
        <v>1601.8818626867148</v>
      </c>
      <c r="V146" s="65">
        <f t="shared" ca="1" si="133"/>
        <v>2.8530836575584013</v>
      </c>
      <c r="W146" s="65">
        <f t="shared" ca="1" si="134"/>
        <v>786.05472649292062</v>
      </c>
      <c r="X146" s="62"/>
      <c r="Y146" s="64" t="b">
        <f t="shared" ca="1" si="110"/>
        <v>1</v>
      </c>
      <c r="Z146" s="63"/>
      <c r="AA146" s="122">
        <f t="shared" ca="1" si="111"/>
        <v>3090.7800388278774</v>
      </c>
      <c r="AB146" s="122">
        <f t="shared" ca="1" si="112"/>
        <v>7827.0969544323107</v>
      </c>
      <c r="AC146" s="122">
        <f t="shared" ca="1" si="113"/>
        <v>40707.304147458126</v>
      </c>
      <c r="AD146" s="122">
        <f ca="1">IF(half_cycle=1,(($W146-$W145)*fic24_)/((1+dr)^D146),(($M146-$M145)*fic24_)/((1+dr)^D146))</f>
        <v>1638175.7316948657</v>
      </c>
      <c r="AE146" s="122">
        <f t="shared" ca="1" si="114"/>
        <v>11420.166319415055</v>
      </c>
      <c r="AF146" s="122">
        <f t="shared" ca="1" si="123"/>
        <v>5.7825264968982175</v>
      </c>
      <c r="AG146" s="122">
        <f ca="1">IF(half_cycle=1, ((W146-W145)*le24_)/(IF(discount=1,(1+dr)^D146,1)), ((M146-M145)*le24_)/(IF(discount=1,(1+dr)^D146,1)))</f>
        <v>233.7446109946444</v>
      </c>
      <c r="AH146" s="122">
        <f t="shared" ca="1" si="124"/>
        <v>239.52713749154262</v>
      </c>
    </row>
    <row r="147" spans="2:39" ht="15.5" thickBot="1" x14ac:dyDescent="0.9">
      <c r="D147" s="66">
        <v>16</v>
      </c>
      <c r="E147" s="66">
        <f t="shared" si="115"/>
        <v>25</v>
      </c>
      <c r="F147" s="54"/>
      <c r="G147" s="64">
        <f ca="1">$G146*'Transition Matrices'!$N$33</f>
        <v>46153.685551330214</v>
      </c>
      <c r="H147" s="64">
        <f ca="1">$G146*'Transition Matrices'!O$33</f>
        <v>1001.374347355739</v>
      </c>
      <c r="I147" s="64">
        <f ca="1">$G146*'Transition Matrices'!P$33</f>
        <v>108.60683135433086</v>
      </c>
      <c r="J147" s="64">
        <f ca="1">$G146*'Transition Matrices'!Q$33</f>
        <v>416.36745911001293</v>
      </c>
      <c r="K147" s="64">
        <f ca="1">($H146*'Transition Matrices'!$S$34)+('Markov Model'!$I146*'Transition Matrices'!$S$35)+('Markov Model'!$J146*'Transition Matrices'!$S$36)</f>
        <v>1575.2174407230514</v>
      </c>
      <c r="L147" s="64">
        <f ca="1">('Markov Model'!$H146*'Transition Matrices'!$R$34)+('Markov Model'!$I146*'Transition Matrices'!$R$35)+('Markov Model'!$J146*'Transition Matrices'!$R$36)</f>
        <v>2.8055921238099808</v>
      </c>
      <c r="M147" s="64">
        <f ca="1">($G146*'Transition Matrices'!$R$33)+('Markov Model'!$H146*'Transition Matrices'!$R$34)+('Markov Model'!$I146*'Transition Matrices'!$R$35)+('Markov Model'!$J146*'Transition Matrices'!$R$36)+$M146</f>
        <v>805.54762778295355</v>
      </c>
      <c r="N147" s="62"/>
      <c r="O147" s="64" t="b">
        <f t="shared" ca="1" si="126"/>
        <v>1</v>
      </c>
      <c r="P147" s="62"/>
      <c r="Q147" s="64">
        <f t="shared" ca="1" si="128"/>
        <v>23076.842775665107</v>
      </c>
      <c r="R147" s="64">
        <f t="shared" ca="1" si="129"/>
        <v>500.68717367786951</v>
      </c>
      <c r="S147" s="64">
        <f t="shared" ca="1" si="130"/>
        <v>54.303415677165432</v>
      </c>
      <c r="T147" s="64">
        <f t="shared" ca="1" si="131"/>
        <v>208.18372955500647</v>
      </c>
      <c r="U147" s="64">
        <f t="shared" ca="1" si="132"/>
        <v>787.60872036152568</v>
      </c>
      <c r="V147" s="64">
        <f t="shared" ca="1" si="133"/>
        <v>1.4027960619049904</v>
      </c>
      <c r="W147" s="64">
        <f t="shared" ca="1" si="134"/>
        <v>402.77381389147678</v>
      </c>
      <c r="X147" s="62"/>
      <c r="Y147" s="121"/>
      <c r="Z147" s="63"/>
      <c r="AA147" s="121"/>
      <c r="AB147" s="121"/>
      <c r="AC147" s="121"/>
      <c r="AD147" s="121"/>
      <c r="AE147" s="121"/>
      <c r="AF147" s="121"/>
      <c r="AG147" s="121"/>
      <c r="AH147" s="121"/>
    </row>
    <row r="148" spans="2:39" ht="15.5" thickBot="1" x14ac:dyDescent="0.9">
      <c r="H148" s="63"/>
      <c r="I148" s="63"/>
      <c r="J148" s="63"/>
      <c r="K148" s="63"/>
      <c r="L148" s="63"/>
      <c r="X148" s="62"/>
      <c r="Y148" s="119" t="s">
        <v>331</v>
      </c>
      <c r="Z148" s="120"/>
      <c r="AA148" s="123">
        <f t="shared" ref="AA148:AH148" ca="1" si="135">SUM(OFFSET(AA131,,,time_horizon,))</f>
        <v>216224.44295187583</v>
      </c>
      <c r="AB148" s="123">
        <f t="shared" ca="1" si="135"/>
        <v>547463.38758351014</v>
      </c>
      <c r="AC148" s="123">
        <f t="shared" ca="1" si="135"/>
        <v>2846732.9172263518</v>
      </c>
      <c r="AD148" s="123">
        <f t="shared" ca="1" si="135"/>
        <v>135746549.4612312</v>
      </c>
      <c r="AE148" s="123">
        <f t="shared" ca="1" si="135"/>
        <v>878330.12498186226</v>
      </c>
      <c r="AF148" s="123">
        <f t="shared" ca="1" si="135"/>
        <v>400.38160648647465</v>
      </c>
      <c r="AG148" s="123">
        <f t="shared" ca="1" si="135"/>
        <v>19369.121263231442</v>
      </c>
      <c r="AH148" s="142">
        <f t="shared" ca="1" si="135"/>
        <v>19769.502869717911</v>
      </c>
    </row>
    <row r="149" spans="2:39" x14ac:dyDescent="0.75">
      <c r="X149" s="62"/>
      <c r="Y149" s="132"/>
      <c r="Z149" s="133"/>
      <c r="AA149" s="134"/>
      <c r="AB149" s="134"/>
      <c r="AC149" s="134"/>
      <c r="AD149" s="134"/>
      <c r="AE149" s="134"/>
      <c r="AF149" s="134"/>
      <c r="AG149" s="134"/>
      <c r="AH149" s="134"/>
    </row>
    <row r="150" spans="2:39" x14ac:dyDescent="0.75">
      <c r="X150" s="62"/>
      <c r="Y150" s="132"/>
      <c r="Z150" s="133"/>
      <c r="AA150" s="134"/>
      <c r="AB150" s="134"/>
      <c r="AC150" s="134"/>
      <c r="AD150" s="134"/>
      <c r="AE150" s="134"/>
      <c r="AF150" s="134"/>
      <c r="AG150" s="134"/>
      <c r="AH150" s="134"/>
    </row>
    <row r="151" spans="2:39" ht="16" x14ac:dyDescent="0.8">
      <c r="B151" s="117" t="s">
        <v>342</v>
      </c>
      <c r="C151" s="117"/>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row>
    <row r="153" spans="2:39" x14ac:dyDescent="0.75">
      <c r="C153" s="40" t="s">
        <v>343</v>
      </c>
      <c r="H153" s="130"/>
      <c r="I153" s="130"/>
      <c r="J153" s="63"/>
      <c r="K153" s="130"/>
      <c r="L153" s="130"/>
    </row>
    <row r="154" spans="2:39" x14ac:dyDescent="0.75">
      <c r="C154" s="40"/>
      <c r="L154" s="63"/>
    </row>
    <row r="155" spans="2:39" ht="16" x14ac:dyDescent="0.8">
      <c r="G155" s="257" t="s">
        <v>334</v>
      </c>
      <c r="H155" s="257"/>
      <c r="I155" s="257"/>
      <c r="J155" s="257"/>
      <c r="K155" s="257"/>
      <c r="L155" s="257"/>
      <c r="M155" s="257"/>
      <c r="N155" s="126"/>
      <c r="O155" s="124"/>
      <c r="P155" s="126"/>
      <c r="Q155" s="257" t="s">
        <v>335</v>
      </c>
      <c r="R155" s="257"/>
      <c r="S155" s="257"/>
      <c r="T155" s="257"/>
      <c r="U155" s="257"/>
      <c r="V155" s="257"/>
      <c r="W155" s="257"/>
      <c r="X155" s="124"/>
      <c r="Y155" s="124"/>
      <c r="Z155" s="124"/>
      <c r="AA155" s="124"/>
      <c r="AB155" s="124"/>
      <c r="AC155" s="124"/>
      <c r="AD155" s="124"/>
      <c r="AE155" s="124"/>
      <c r="AF155" s="124"/>
      <c r="AG155" s="124"/>
      <c r="AH155" s="124"/>
    </row>
    <row r="156" spans="2:39" ht="15.5" thickBot="1" x14ac:dyDescent="0.9">
      <c r="D156" s="68" t="s">
        <v>103</v>
      </c>
      <c r="E156" s="68" t="s">
        <v>113</v>
      </c>
      <c r="F156" s="69"/>
      <c r="G156" s="70" t="s">
        <v>206</v>
      </c>
      <c r="H156" s="70" t="s">
        <v>115</v>
      </c>
      <c r="I156" s="70" t="s">
        <v>202</v>
      </c>
      <c r="J156" s="70" t="s">
        <v>201</v>
      </c>
      <c r="K156" s="70" t="s">
        <v>179</v>
      </c>
      <c r="L156" s="70" t="s">
        <v>324</v>
      </c>
      <c r="M156" s="70" t="s">
        <v>205</v>
      </c>
      <c r="N156" s="70"/>
      <c r="O156" s="70" t="s">
        <v>111</v>
      </c>
      <c r="P156" s="70"/>
      <c r="Q156" s="70" t="s">
        <v>206</v>
      </c>
      <c r="R156" s="70" t="s">
        <v>115</v>
      </c>
      <c r="S156" s="70" t="s">
        <v>202</v>
      </c>
      <c r="T156" s="70" t="s">
        <v>201</v>
      </c>
      <c r="U156" s="70" t="s">
        <v>179</v>
      </c>
      <c r="V156" s="70" t="s">
        <v>324</v>
      </c>
      <c r="W156" s="70" t="s">
        <v>205</v>
      </c>
      <c r="X156" s="70"/>
      <c r="Y156" s="70" t="s">
        <v>111</v>
      </c>
      <c r="Z156" s="71"/>
      <c r="AA156" s="70" t="s">
        <v>319</v>
      </c>
      <c r="AB156" s="70" t="s">
        <v>320</v>
      </c>
      <c r="AC156" s="70" t="s">
        <v>321</v>
      </c>
      <c r="AD156" s="70" t="s">
        <v>322</v>
      </c>
      <c r="AE156" s="70" t="s">
        <v>325</v>
      </c>
      <c r="AF156" s="70" t="s">
        <v>264</v>
      </c>
      <c r="AG156" s="70" t="s">
        <v>263</v>
      </c>
      <c r="AH156" s="71" t="s">
        <v>116</v>
      </c>
      <c r="AL156" s="97" t="s">
        <v>327</v>
      </c>
      <c r="AM156" s="118">
        <f ca="1">SUM(AA174:AE174,AA196:AE196,AA218:AE218,AA242:AE242)</f>
        <v>641443891.62565064</v>
      </c>
    </row>
    <row r="157" spans="2:39" x14ac:dyDescent="0.75">
      <c r="D157" s="66">
        <v>0</v>
      </c>
      <c r="E157" s="66">
        <f>9+D157</f>
        <v>9</v>
      </c>
      <c r="F157" s="54"/>
      <c r="G157" s="64">
        <f ca="1">(pop*(1-vtc)*sero)+(pop*vtc*sero*(1-tspe))</f>
        <v>16914.681009290947</v>
      </c>
      <c r="H157" s="64">
        <v>0</v>
      </c>
      <c r="I157" s="64">
        <v>0</v>
      </c>
      <c r="J157" s="64">
        <v>0</v>
      </c>
      <c r="K157" s="64">
        <v>0</v>
      </c>
      <c r="L157" s="64">
        <v>0</v>
      </c>
      <c r="M157" s="64">
        <v>0</v>
      </c>
      <c r="N157" s="62"/>
      <c r="O157" s="64" t="b">
        <f t="shared" ref="O157:O173" ca="1" si="136">IF(SUM($G157:$K157,$M157,$G179:$K179,$M179,$G201:$K201,$M201,$G225:$K225,$M225)=pop,TRUE,FALSE)</f>
        <v>1</v>
      </c>
      <c r="P157" s="62"/>
      <c r="Q157" s="64">
        <f t="shared" ref="Q157:Q173" ca="1" si="137">0.5*(G157+G158)</f>
        <v>18833.457614791048</v>
      </c>
      <c r="R157" s="64">
        <f t="shared" ref="R157:R166" ca="1" si="138">0.5*(H157+H158)</f>
        <v>3.3484559453908815</v>
      </c>
      <c r="S157" s="64">
        <f t="shared" ref="S157:S166" ca="1" si="139">0.5*(I157+I158)</f>
        <v>0.35981504662744757</v>
      </c>
      <c r="T157" s="64">
        <f t="shared" ref="T157:T166" ca="1" si="140">0.5*(J157+J158)</f>
        <v>1.3838202400644575</v>
      </c>
      <c r="U157" s="64">
        <f t="shared" ref="U157:U166" ca="1" si="141">0.5*(K157+K158)</f>
        <v>180.29542962020474</v>
      </c>
      <c r="V157" s="64">
        <f ca="1">0.5*(L157+L158)</f>
        <v>0</v>
      </c>
      <c r="W157" s="64">
        <f ca="1">0.5*(M157+M158)</f>
        <v>6.4126704770782084</v>
      </c>
      <c r="X157" s="62"/>
      <c r="Y157" s="64" t="b">
        <f t="shared" ref="Y157:Y172" ca="1" si="142">IF(SUM($P157:$U157,$W157,$Q179:$U179,$W179,$Q201:$U201,$W201,$Q225:$U225,$W225)=pop,TRUE,FALSE)</f>
        <v>1</v>
      </c>
      <c r="Z157" s="63"/>
      <c r="AA157" s="121">
        <f ca="1">IF(half_cycle=1,((SUM($R157:$T157,$V157)*puhp*hc))/((1+dr)^D157),((SUM($H157:$J157,$L157)*puhp*hc))/((1+dr)^D157))</f>
        <v>95.168189275778204</v>
      </c>
      <c r="AB157" s="121">
        <f ca="1">IF(half_cycle=1,(($R157*puhp*pac_pu)+(SUM($S157:$T157)*puhp*phc_pu)+($V157*puhp*fdc_pu))/((1+dr)^D157),(($H157*puhp*pac_pu)+(SUM($I157:$J157)*puhp*phc_pu)+($L157*puhp*fdc_pu))/((1+dr)^D157))</f>
        <v>240.25693116402073</v>
      </c>
      <c r="AC157" s="121">
        <f ca="1">IF(half_cycle=1,  (($R157*prhp*pac_pr)+(SUM($S157:$T157)*prhp*phc_pr)+($V157*prhp*fdc_pr))/((1+dr)^D157), (($H157*prhp*pac_pr)+(SUM($I157:$J157)*prhp*phc_pr)+($L157*prhp*fdc_pr))/((1+dr)^D157))</f>
        <v>1253.3313493607322</v>
      </c>
      <c r="AD157" s="121">
        <f ca="1">IF(half_cycle=1,($W157*fic9_)/((1+dr)^D157),($M157*fic9_)/((1+dr)^D157))</f>
        <v>3132806.5197398015</v>
      </c>
      <c r="AE157" s="121">
        <f t="shared" ref="AE157:AE172" ca="1" si="143">IF(half_cycle=1, (SUM($Q157:$U157)*(emphac+ilc))/((1+dr)^D157),  (SUM($G157:$K157)*(emphac+ilc))/((1+dr)^D157))</f>
        <v>40773.956075935013</v>
      </c>
      <c r="AF157" s="121">
        <f ca="1">IF(half_cycle=1, ((R157*dwdf*drdf)+((S157+T157)*dwdhf*ddhf)+(U157*dwdf*dudf)+((W157)*dwd))/(IF(discount=1,(1+dr)^D157,1)), ((H157*dwdf*drdf)+((I157+J157)*dwdhf*ddhf)+(K157*dwdf*dudf)+((M157)*dwd))/(IF(discount=1,(1+dr)^D157,1)))</f>
        <v>6.6521522815789771</v>
      </c>
      <c r="AG157" s="121">
        <f ca="1">IF(half_cycle=1, ((W157)*le9_)/(IF(discount=1,(1+dr)^D157,1)), ((M157)*le9_)/(IF(discount=1,(1+dr)^D157,1)))</f>
        <v>447.00737967864302</v>
      </c>
      <c r="AH157" s="121">
        <f ca="1">SUM(AF157:AG157)</f>
        <v>453.65953196022201</v>
      </c>
      <c r="AI157" s="54"/>
      <c r="AJ157" s="54"/>
      <c r="AL157" s="97" t="s">
        <v>328</v>
      </c>
      <c r="AM157" s="118">
        <f ca="1">SUM(AH174,AH196,AH218,AH242)</f>
        <v>89113.180057876743</v>
      </c>
    </row>
    <row r="158" spans="2:39" x14ac:dyDescent="0.75">
      <c r="D158" s="67">
        <f>D157+1</f>
        <v>1</v>
      </c>
      <c r="E158" s="67">
        <f t="shared" ref="E158:E173" si="144">9+D158</f>
        <v>10</v>
      </c>
      <c r="F158" s="54"/>
      <c r="G158" s="65">
        <f ca="1">($G157*'Transition Matrices'!D$55)+($G$201*vdr)</f>
        <v>20752.234220291153</v>
      </c>
      <c r="H158" s="65">
        <f ca="1">$G157*'Transition Matrices'!E$55</f>
        <v>6.6969118907817631</v>
      </c>
      <c r="I158" s="65">
        <f ca="1">$G157*'Transition Matrices'!F$55</f>
        <v>0.71963009325489513</v>
      </c>
      <c r="J158" s="65">
        <f ca="1">$G157*'Transition Matrices'!G$55</f>
        <v>2.7676404801289149</v>
      </c>
      <c r="K158" s="65">
        <f ca="1">$G157*'Transition Matrices'!H$55</f>
        <v>360.59085924040949</v>
      </c>
      <c r="L158" s="65">
        <f ca="1">('Markov Model'!$H157*'Transition Matrices'!$I$56)+('Markov Model'!$I157*'Transition Matrices'!$I$57)+('Markov Model'!$J157*'Transition Matrices'!$I$58)+('Markov Model'!$K157*'Transition Matrices'!$I$59)</f>
        <v>0</v>
      </c>
      <c r="M158" s="65">
        <f ca="1">$G157*'Transition Matrices'!I$55</f>
        <v>12.825340954156417</v>
      </c>
      <c r="N158" s="62"/>
      <c r="O158" s="64" t="b">
        <f t="shared" ca="1" si="136"/>
        <v>1</v>
      </c>
      <c r="P158" s="62"/>
      <c r="Q158" s="65">
        <f t="shared" ca="1" si="137"/>
        <v>20702.160747963117</v>
      </c>
      <c r="R158" s="65">
        <f t="shared" ca="1" si="138"/>
        <v>7.4565997535365671</v>
      </c>
      <c r="S158" s="65">
        <f t="shared" ca="1" si="139"/>
        <v>0.80126387557647094</v>
      </c>
      <c r="T158" s="65">
        <f t="shared" ca="1" si="140"/>
        <v>3.0815975569895118</v>
      </c>
      <c r="U158" s="65">
        <f t="shared" ca="1" si="141"/>
        <v>401.49575744615356</v>
      </c>
      <c r="V158" s="65">
        <f t="shared" ref="V158:V173" ca="1" si="145">0.5*(L158+L159)</f>
        <v>0.1457370559325129</v>
      </c>
      <c r="W158" s="65">
        <f t="shared" ref="W158:W173" ca="1" si="146">0.5*(M158+M159)</f>
        <v>20.838636354510328</v>
      </c>
      <c r="X158" s="62"/>
      <c r="Y158" s="64" t="b">
        <f t="shared" ca="1" si="142"/>
        <v>1</v>
      </c>
      <c r="Z158" s="63"/>
      <c r="AA158" s="122">
        <f ca="1">IF(half_cycle=1,((SUM($R158:$T158,$V158)*puhp*hc))/((1+dr)^D158),((SUM($H158:$J158,$L158)*puhp*hc))/((1+dr)^D158))</f>
        <v>184.86280552538969</v>
      </c>
      <c r="AB158" s="122">
        <f t="shared" ref="AB158:AB172" ca="1" si="147">IF(half_cycle=1,(($R158*puhp*pac_pu)+(SUM($S158:$T158)*puhp*phc_pu)+($V158*puhp*fdc_pu))/((1+dr)^D158),(($H158*puhp*pac_pu)+(SUM($I158:$J158)*puhp*phc_pu)+($L158*puhp*fdc_pu))/((1+dr)^D158))</f>
        <v>469.74173166696568</v>
      </c>
      <c r="AC158" s="122">
        <f t="shared" ref="AC158:AC172" ca="1" si="148">IF(half_cycle=1,  (($R158*prhp*pac_pr)+(SUM($S158:$T158)*prhp*phc_pr)+($V158*prhp*fdc_pr))/((1+dr)^D158), (($H158*prhp*pac_pr)+(SUM($I158:$J158)*prhp*phc_pr)+($L158*prhp*fdc_pr))/((1+dr)^D158))</f>
        <v>2465.623953838121</v>
      </c>
      <c r="AD158" s="122">
        <f ca="1">IF(half_cycle=1,(($W158-$W157)*fic10_)/((1+dr)^D158),(($M158-$M157)*fic10_)/((1+dr)^D158))</f>
        <v>6018204.3564383686</v>
      </c>
      <c r="AE158" s="122">
        <f t="shared" ca="1" si="143"/>
        <v>38985.681023994694</v>
      </c>
      <c r="AF158" s="122">
        <f t="shared" ref="AF158:AF172" ca="1" si="149">IF(half_cycle=1, ((R158*dwdf*drdf)+((S158+T158)*dwdhf*ddhf)+(U158*dwdf*dudf)+((W158-W157)*dwd))/(IF(discount=1,(1+dr)^D158,1)), ((H158*dwdf*drdf)+((I158+J158)*dwdhf*ddhf)+(K158*dwdf*dudf)+((M158-M157)*dwd))/(IF(discount=1,(1+dr)^D158,1)))</f>
        <v>12.883254745990124</v>
      </c>
      <c r="AG158" s="122">
        <f ca="1">IF(half_cycle=1, ((W158-W157)*le10_)/(IF(discount=1,(1+dr)^D158,1)), ((M158-M157)*le10_)/(IF(discount=1,(1+dr)^D158,1)))</f>
        <v>858.71302386256048</v>
      </c>
      <c r="AH158" s="122">
        <f t="shared" ref="AH158:AH172" ca="1" si="150">SUM(AF158:AG158)</f>
        <v>871.59627860855062</v>
      </c>
      <c r="AI158" s="54"/>
      <c r="AJ158" s="54"/>
      <c r="AL158" s="97" t="s">
        <v>329</v>
      </c>
      <c r="AM158" s="94">
        <f ca="1">AM156/AM157</f>
        <v>7198.081038170214</v>
      </c>
    </row>
    <row r="159" spans="2:39" x14ac:dyDescent="0.75">
      <c r="D159" s="66">
        <f t="shared" ref="D159:D167" si="151">D158+1</f>
        <v>2</v>
      </c>
      <c r="E159" s="66">
        <f t="shared" si="144"/>
        <v>11</v>
      </c>
      <c r="F159" s="54"/>
      <c r="G159" s="64">
        <f ca="1">($G158*'Transition Matrices'!D$55)+($H158*'Transition Matrices'!$D$56)+('Markov Model'!$I158*'Transition Matrices'!$D$57)+('Markov Model'!$J158*'Transition Matrices'!$D$58)+('Markov Model'!$K158*'Transition Matrices'!$D$59)</f>
        <v>20652.08727563508</v>
      </c>
      <c r="H159" s="64">
        <f ca="1">$G158*'Transition Matrices'!E$55</f>
        <v>8.2162876162913712</v>
      </c>
      <c r="I159" s="64">
        <f ca="1">$G158*'Transition Matrices'!F$55</f>
        <v>0.88289765789804686</v>
      </c>
      <c r="J159" s="64">
        <f ca="1">$G158*'Transition Matrices'!G$55</f>
        <v>3.3955546338501081</v>
      </c>
      <c r="K159" s="64">
        <f ca="1">$G158*'Transition Matrices'!H$55</f>
        <v>442.40065565189758</v>
      </c>
      <c r="L159" s="64">
        <f ca="1">('Markov Model'!$H158*'Transition Matrices'!$I$56)+('Markov Model'!$I158*'Transition Matrices'!$I$57)+('Markov Model'!$J158*'Transition Matrices'!$I$58)+('Markov Model'!$K158*'Transition Matrices'!$I$59)</f>
        <v>0.29147411186502581</v>
      </c>
      <c r="M159" s="64">
        <f ca="1">($G158*'Transition Matrices'!$I$55)+('Markov Model'!$H158*'Transition Matrices'!$I$56)+('Markov Model'!$I158*'Transition Matrices'!$I$57)+('Markov Model'!$J158*'Transition Matrices'!$I$58)+('Markov Model'!$K158*'Transition Matrices'!$I$59)+$M158</f>
        <v>28.851931754864243</v>
      </c>
      <c r="N159" s="62"/>
      <c r="O159" s="64" t="b">
        <f t="shared" ca="1" si="136"/>
        <v>1</v>
      </c>
      <c r="P159" s="62"/>
      <c r="Q159" s="64">
        <f t="shared" ca="1" si="137"/>
        <v>21834.587833344824</v>
      </c>
      <c r="R159" s="64">
        <f t="shared" ca="1" si="138"/>
        <v>8.1964623750076502</v>
      </c>
      <c r="S159" s="64">
        <f t="shared" ca="1" si="139"/>
        <v>0.88076729685007749</v>
      </c>
      <c r="T159" s="64">
        <f t="shared" ca="1" si="140"/>
        <v>3.3873614335810895</v>
      </c>
      <c r="U159" s="64">
        <f t="shared" ca="1" si="141"/>
        <v>441.33317844662247</v>
      </c>
      <c r="V159" s="64">
        <f t="shared" ca="1" si="145"/>
        <v>0.32453850761971559</v>
      </c>
      <c r="W159" s="64">
        <f t="shared" ca="1" si="146"/>
        <v>36.86032397978348</v>
      </c>
      <c r="X159" s="62"/>
      <c r="Y159" s="64" t="b">
        <f t="shared" ca="1" si="142"/>
        <v>1</v>
      </c>
      <c r="Z159" s="63"/>
      <c r="AA159" s="121">
        <f t="shared" ref="AA159:AA172" ca="1" si="152">IF(half_cycle=1,((SUM($R159:$T159,$V159)*puhp*hc))/((1+dr)^D159),((SUM($H159:$J159,$L159)*puhp*hc))/((1+dr)^D159))</f>
        <v>177.28314456504887</v>
      </c>
      <c r="AB159" s="121">
        <f t="shared" ca="1" si="147"/>
        <v>453.40239096702618</v>
      </c>
      <c r="AC159" s="121">
        <f t="shared" ca="1" si="148"/>
        <v>2394.2979167461795</v>
      </c>
      <c r="AD159" s="121">
        <f ca="1">IF(half_cycle=1,(($W159-$W158)*fic11_)/((1+dr)^D159),(($M159-$M158)*fic11_)/((1+dr)^D159))</f>
        <v>5669912.6871785354</v>
      </c>
      <c r="AE159" s="121">
        <f t="shared" ca="1" si="143"/>
        <v>35441.17801112384</v>
      </c>
      <c r="AF159" s="121">
        <f t="shared" ca="1" si="149"/>
        <v>12.318151111435</v>
      </c>
      <c r="AG159" s="121">
        <f ca="1">IF(half_cycle=1, ((W159-W158)*le11_)/(IF(discount=1,(1+dr)^D159,1)), ((M159-M158)*le11_)/(IF(discount=1,(1+dr)^D159,1)))</f>
        <v>809.01670669176065</v>
      </c>
      <c r="AH159" s="121">
        <f t="shared" ca="1" si="150"/>
        <v>821.33485780319563</v>
      </c>
      <c r="AI159" s="54"/>
      <c r="AJ159" s="54"/>
    </row>
    <row r="160" spans="2:39" x14ac:dyDescent="0.75">
      <c r="D160" s="67">
        <f t="shared" si="151"/>
        <v>3</v>
      </c>
      <c r="E160" s="67">
        <f t="shared" si="144"/>
        <v>12</v>
      </c>
      <c r="F160" s="54"/>
      <c r="G160" s="65">
        <f ca="1">($G159*'Transition Matrices'!D$55)+($H159*'Transition Matrices'!$D$56)+('Markov Model'!$I159*'Transition Matrices'!$D$57)+('Markov Model'!$J159*'Transition Matrices'!$D$58)+('Markov Model'!$K159*'Transition Matrices'!$D$59)+$K181</f>
        <v>23017.088391054567</v>
      </c>
      <c r="H160" s="65">
        <f ca="1">$G159*'Transition Matrices'!E$55</f>
        <v>8.1766371337239292</v>
      </c>
      <c r="I160" s="65">
        <f ca="1">$G159*'Transition Matrices'!F$55</f>
        <v>0.878636935802108</v>
      </c>
      <c r="J160" s="65">
        <f ca="1">$G159*'Transition Matrices'!G$55</f>
        <v>3.3791682333120709</v>
      </c>
      <c r="K160" s="65">
        <f ca="1">$G159*'Transition Matrices'!H$55</f>
        <v>440.26570124134741</v>
      </c>
      <c r="L160" s="65">
        <f ca="1">('Markov Model'!$H159*'Transition Matrices'!$I$56)+('Markov Model'!$I159*'Transition Matrices'!$I$57)+('Markov Model'!$J159*'Transition Matrices'!$I$58)+('Markov Model'!$K159*'Transition Matrices'!$I$59)</f>
        <v>0.35760290337440542</v>
      </c>
      <c r="M160" s="65">
        <f ca="1">($G159*'Transition Matrices'!$I$55)+('Markov Model'!$H159*'Transition Matrices'!$I$56)+('Markov Model'!$I159*'Transition Matrices'!$I$57)+('Markov Model'!$J159*'Transition Matrices'!$I$58)+('Markov Model'!$K159*'Transition Matrices'!$I$59)+$M159</f>
        <v>44.868716204702721</v>
      </c>
      <c r="N160" s="62"/>
      <c r="O160" s="64" t="b">
        <f t="shared" ca="1" si="136"/>
        <v>1</v>
      </c>
      <c r="P160" s="62"/>
      <c r="Q160" s="65">
        <f t="shared" ca="1" si="137"/>
        <v>24133.855035835746</v>
      </c>
      <c r="R160" s="65">
        <f t="shared" ca="1" si="138"/>
        <v>8.6448163468839425</v>
      </c>
      <c r="S160" s="65">
        <f t="shared" ca="1" si="139"/>
        <v>0.92894607176223687</v>
      </c>
      <c r="T160" s="65">
        <f t="shared" ca="1" si="140"/>
        <v>3.5726531952510423</v>
      </c>
      <c r="U160" s="65">
        <f t="shared" ca="1" si="141"/>
        <v>465.4745060614091</v>
      </c>
      <c r="V160" s="65">
        <f t="shared" ca="1" si="145"/>
        <v>0.35674003632614154</v>
      </c>
      <c r="W160" s="65">
        <f t="shared" ca="1" si="146"/>
        <v>53.77286151547149</v>
      </c>
      <c r="X160" s="62"/>
      <c r="Y160" s="64" t="b">
        <f t="shared" ca="1" si="142"/>
        <v>1</v>
      </c>
      <c r="Z160" s="63"/>
      <c r="AA160" s="122">
        <f t="shared" ca="1" si="152"/>
        <v>161.20449414021149</v>
      </c>
      <c r="AB160" s="122">
        <f t="shared" ca="1" si="147"/>
        <v>412.49949327993193</v>
      </c>
      <c r="AC160" s="122">
        <f t="shared" ca="1" si="148"/>
        <v>2179.3727403270982</v>
      </c>
      <c r="AD160" s="122">
        <f ca="1">IF(half_cycle=1,(($W160-$W159)*fic12_)/((1+dr)^D160),(($M160-$M159)*fic12_)/((1+dr)^D160))</f>
        <v>5076005.2966931323</v>
      </c>
      <c r="AE160" s="122">
        <f t="shared" ca="1" si="143"/>
        <v>33705.459693478217</v>
      </c>
      <c r="AF160" s="122">
        <f t="shared" ca="1" si="149"/>
        <v>11.198203564681497</v>
      </c>
      <c r="AG160" s="122">
        <f ca="1">IF(half_cycle=1, ((W160-W159)*le12_)/(IF(discount=1,(1+dr)^D160,1)), ((M160-M159)*le12_)/(IF(discount=1,(1+dr)^D160,1)))</f>
        <v>724.27448443198637</v>
      </c>
      <c r="AH160" s="122">
        <f t="shared" ca="1" si="150"/>
        <v>735.4726879966679</v>
      </c>
      <c r="AI160" s="54"/>
      <c r="AJ160" s="54"/>
      <c r="AL160" s="40"/>
    </row>
    <row r="161" spans="3:36" x14ac:dyDescent="0.75">
      <c r="D161" s="66">
        <f t="shared" si="151"/>
        <v>4</v>
      </c>
      <c r="E161" s="66">
        <f t="shared" si="144"/>
        <v>13</v>
      </c>
      <c r="F161" s="54"/>
      <c r="G161" s="64">
        <f ca="1">($G160*'Transition Matrices'!D$55)+($H160*'Transition Matrices'!$D$56)+('Markov Model'!$I160*'Transition Matrices'!$D$57)+('Markov Model'!$J160*'Transition Matrices'!$D$58)+('Markov Model'!$K160*'Transition Matrices'!$D$59)+$K182</f>
        <v>25250.621680616921</v>
      </c>
      <c r="H161" s="64">
        <f ca="1">$G160*'Transition Matrices'!E$55</f>
        <v>9.1129955600439558</v>
      </c>
      <c r="I161" s="64">
        <f ca="1">$G160*'Transition Matrices'!F$55</f>
        <v>0.97925520772236574</v>
      </c>
      <c r="J161" s="64">
        <f ca="1">$G160*'Transition Matrices'!G$55</f>
        <v>3.7661381571900137</v>
      </c>
      <c r="K161" s="64">
        <f ca="1">$G160*'Transition Matrices'!H$55</f>
        <v>490.68331088147085</v>
      </c>
      <c r="L161" s="64">
        <f ca="1">('Markov Model'!$H160*'Transition Matrices'!$I$56)+('Markov Model'!$I160*'Transition Matrices'!$I$57)+('Markov Model'!$J160*'Transition Matrices'!$I$58)+('Markov Model'!$K160*'Transition Matrices'!$I$59)</f>
        <v>0.35587716927787766</v>
      </c>
      <c r="M161" s="64">
        <f ca="1">($G160*'Transition Matrices'!$I$55)+('Markov Model'!$H160*'Transition Matrices'!$I$56)+('Markov Model'!$I160*'Transition Matrices'!$I$57)+('Markov Model'!$J160*'Transition Matrices'!$I$58)+('Markov Model'!$K160*'Transition Matrices'!$I$59)+$M160</f>
        <v>62.677006826240259</v>
      </c>
      <c r="N161" s="62"/>
      <c r="O161" s="64" t="b">
        <f t="shared" ca="1" si="136"/>
        <v>1</v>
      </c>
      <c r="P161" s="62"/>
      <c r="Q161" s="64">
        <f t="shared" ca="1" si="137"/>
        <v>26330.251734257443</v>
      </c>
      <c r="R161" s="64">
        <f t="shared" ca="1" si="138"/>
        <v>9.5551492027023954</v>
      </c>
      <c r="S161" s="64">
        <f t="shared" ca="1" si="139"/>
        <v>1.0267677138279434</v>
      </c>
      <c r="T161" s="64">
        <f t="shared" ca="1" si="140"/>
        <v>3.9488675016722659</v>
      </c>
      <c r="U161" s="64">
        <f t="shared" ca="1" si="141"/>
        <v>514.49078580762989</v>
      </c>
      <c r="V161" s="64">
        <f t="shared" ca="1" si="145"/>
        <v>0.37625404186855937</v>
      </c>
      <c r="W161" s="64">
        <f t="shared" ca="1" si="146"/>
        <v>72.448303062133164</v>
      </c>
      <c r="X161" s="62"/>
      <c r="Y161" s="64" t="b">
        <f t="shared" ca="1" si="142"/>
        <v>1</v>
      </c>
      <c r="Z161" s="63"/>
      <c r="AA161" s="121">
        <f t="shared" ca="1" si="152"/>
        <v>153.26700009029821</v>
      </c>
      <c r="AB161" s="121">
        <f t="shared" ca="1" si="147"/>
        <v>391.95391267889244</v>
      </c>
      <c r="AC161" s="121">
        <f t="shared" ca="1" si="148"/>
        <v>2069.6717516228723</v>
      </c>
      <c r="AD161" s="121" cm="1">
        <f t="array" aca="1" ref="AD161" ca="1">IF(half_cycle=1,(($W161-$W160)*fic13_)/((1+dr)^D161),(($M161-$M160)*fic_13)/((1+dr)^D161))</f>
        <v>4753317.5989265135</v>
      </c>
      <c r="AE161" s="121">
        <f t="shared" ca="1" si="143"/>
        <v>31677.77150196446</v>
      </c>
      <c r="AF161" s="121">
        <f t="shared" ca="1" si="149"/>
        <v>10.649781123762729</v>
      </c>
      <c r="AG161" s="121">
        <f ca="1">IF(half_cycle=1, ((W161-W160)*le13_)/(IF(discount=1,(1+dr)^D161,1)), ((M161-M160)*le13_)/(IF(discount=1,(1+dr)^D161,1)))</f>
        <v>678.2314934830365</v>
      </c>
      <c r="AH161" s="121">
        <f t="shared" ca="1" si="150"/>
        <v>688.88127460679925</v>
      </c>
      <c r="AI161" s="54"/>
      <c r="AJ161" s="54"/>
    </row>
    <row r="162" spans="3:36" x14ac:dyDescent="0.75">
      <c r="D162" s="67">
        <f t="shared" si="151"/>
        <v>5</v>
      </c>
      <c r="E162" s="67">
        <f t="shared" si="144"/>
        <v>14</v>
      </c>
      <c r="F162" s="54"/>
      <c r="G162" s="65">
        <f ca="1">($G161*'Transition Matrices'!D$55)+($H161*'Transition Matrices'!$D$56)+('Markov Model'!$I161*'Transition Matrices'!$D$57)+('Markov Model'!$J161*'Transition Matrices'!$D$58)+('Markov Model'!$K161*'Transition Matrices'!$D$59)+$K183</f>
        <v>27409.881787897964</v>
      </c>
      <c r="H162" s="65">
        <f ca="1">$G161*'Transition Matrices'!E$55</f>
        <v>9.9973028453608332</v>
      </c>
      <c r="I162" s="65">
        <f ca="1">$G161*'Transition Matrices'!F$55</f>
        <v>1.0742802199335211</v>
      </c>
      <c r="J162" s="65">
        <f ca="1">$G161*'Transition Matrices'!G$55</f>
        <v>4.1315968461545181</v>
      </c>
      <c r="K162" s="65">
        <f ca="1">$G161*'Transition Matrices'!H$55</f>
        <v>538.29826073378899</v>
      </c>
      <c r="L162" s="65">
        <f ca="1">('Markov Model'!$H161*'Transition Matrices'!$I$56)+('Markov Model'!$I161*'Transition Matrices'!$I$57)+('Markov Model'!$J161*'Transition Matrices'!$I$58)+('Markov Model'!$K161*'Transition Matrices'!$I$59)</f>
        <v>0.39663091445924109</v>
      </c>
      <c r="M162" s="65">
        <f ca="1">($G161*'Transition Matrices'!$I$55)+('Markov Model'!$H161*'Transition Matrices'!$I$56)+('Markov Model'!$I161*'Transition Matrices'!$I$57)+('Markov Model'!$J161*'Transition Matrices'!$I$58)+('Markov Model'!$K161*'Transition Matrices'!$I$59)+$M161</f>
        <v>82.219599298026054</v>
      </c>
      <c r="N162" s="62"/>
      <c r="O162" s="64" t="b">
        <f t="shared" ca="1" si="136"/>
        <v>1</v>
      </c>
      <c r="P162" s="62"/>
      <c r="Q162" s="65">
        <f t="shared" ca="1" si="137"/>
        <v>28453.012553203203</v>
      </c>
      <c r="R162" s="65">
        <f t="shared" ca="1" si="138"/>
        <v>10.424753256036574</v>
      </c>
      <c r="S162" s="65">
        <f t="shared" ca="1" si="139"/>
        <v>1.1202127607692223</v>
      </c>
      <c r="T162" s="65">
        <f t="shared" ca="1" si="140"/>
        <v>4.3082497690431012</v>
      </c>
      <c r="U162" s="65">
        <f t="shared" ca="1" si="141"/>
        <v>561.31404970965946</v>
      </c>
      <c r="V162" s="65">
        <f t="shared" ca="1" si="145"/>
        <v>0.41587505898489197</v>
      </c>
      <c r="W162" s="65">
        <f t="shared" ca="1" si="146"/>
        <v>92.828755384805731</v>
      </c>
      <c r="X162" s="62"/>
      <c r="Y162" s="64" t="b">
        <f t="shared" ca="1" si="142"/>
        <v>1</v>
      </c>
      <c r="Z162" s="63"/>
      <c r="AA162" s="122">
        <f t="shared" ca="1" si="152"/>
        <v>144.05753625587315</v>
      </c>
      <c r="AB162" s="122">
        <f t="shared" ca="1" si="147"/>
        <v>368.46258263163696</v>
      </c>
      <c r="AC162" s="122">
        <f t="shared" ca="1" si="148"/>
        <v>1945.9243213476479</v>
      </c>
      <c r="AD162" s="122">
        <f ca="1">IF(half_cycle=1,(($W162-$W161)*fic14_)/((1+dr)^D162),(($M162-$M161)*fic14_)/((1+dr)^D162))</f>
        <v>4397920.3798176907</v>
      </c>
      <c r="AE162" s="122">
        <f t="shared" ca="1" si="143"/>
        <v>29486.654636321484</v>
      </c>
      <c r="AF162" s="122">
        <f t="shared" ca="1" si="149"/>
        <v>10.009099110864289</v>
      </c>
      <c r="AG162" s="122">
        <f ca="1">IF(half_cycle=1, ((W162-W161)*le14_)/(IF(discount=1,(1+dr)^D162,1)), ((M162-M161)*le14_)/(IF(discount=1,(1+dr)^D162,1)))</f>
        <v>627.52131439667994</v>
      </c>
      <c r="AH162" s="122">
        <f t="shared" ca="1" si="150"/>
        <v>637.53041350754427</v>
      </c>
      <c r="AI162" s="54"/>
      <c r="AJ162" s="54"/>
    </row>
    <row r="163" spans="3:36" x14ac:dyDescent="0.75">
      <c r="D163" s="66">
        <f t="shared" si="151"/>
        <v>6</v>
      </c>
      <c r="E163" s="66">
        <f t="shared" si="144"/>
        <v>15</v>
      </c>
      <c r="F163" s="54"/>
      <c r="G163" s="64">
        <f ca="1">($G162*'Transition Matrices'!D$55)+($H162*'Transition Matrices'!$D$56)+('Markov Model'!$I162*'Transition Matrices'!$D$57)+('Markov Model'!$J162*'Transition Matrices'!$D$58)+('Markov Model'!$K162*'Transition Matrices'!$D$59)+$K184</f>
        <v>29496.143318508446</v>
      </c>
      <c r="H163" s="64">
        <f ca="1">$G162*'Transition Matrices'!E$55</f>
        <v>10.852203666712315</v>
      </c>
      <c r="I163" s="64">
        <f ca="1">$G162*'Transition Matrices'!F$55</f>
        <v>1.1661453016049235</v>
      </c>
      <c r="J163" s="64">
        <f ca="1">$G162*'Transition Matrices'!G$55</f>
        <v>4.4849026919316852</v>
      </c>
      <c r="K163" s="64">
        <f ca="1">$G162*'Transition Matrices'!H$55</f>
        <v>584.32983868553004</v>
      </c>
      <c r="L163" s="64">
        <f ca="1">('Markov Model'!$H162*'Transition Matrices'!$I$56)+('Markov Model'!$I162*'Transition Matrices'!$I$57)+('Markov Model'!$J162*'Transition Matrices'!$I$58)+('Markov Model'!$K162*'Transition Matrices'!$I$59)</f>
        <v>0.4351192035105429</v>
      </c>
      <c r="M163" s="64">
        <f ca="1">($G162*'Transition Matrices'!$I$55)+('Markov Model'!$H162*'Transition Matrices'!$I$56)+('Markov Model'!$I162*'Transition Matrices'!$I$57)+('Markov Model'!$J162*'Transition Matrices'!$I$58)+('Markov Model'!$K162*'Transition Matrices'!$I$59)+$M162</f>
        <v>103.43791147158541</v>
      </c>
      <c r="N163" s="62"/>
      <c r="O163" s="64" t="b">
        <f t="shared" ca="1" si="136"/>
        <v>1</v>
      </c>
      <c r="P163" s="62"/>
      <c r="Q163" s="64">
        <f t="shared" ca="1" si="137"/>
        <v>30503.983577001145</v>
      </c>
      <c r="R163" s="64">
        <f t="shared" ca="1" si="138"/>
        <v>11.26520316826814</v>
      </c>
      <c r="S163" s="64">
        <f t="shared" ca="1" si="139"/>
        <v>1.2105249910298279</v>
      </c>
      <c r="T163" s="64">
        <f t="shared" ca="1" si="140"/>
        <v>4.6555834709863326</v>
      </c>
      <c r="U163" s="64">
        <f t="shared" ca="1" si="141"/>
        <v>606.56752787132746</v>
      </c>
      <c r="V163" s="64">
        <f t="shared" ca="1" si="145"/>
        <v>0.45372340957596091</v>
      </c>
      <c r="W163" s="64">
        <f t="shared" ca="1" si="146"/>
        <v>114.85661235133611</v>
      </c>
      <c r="X163" s="62"/>
      <c r="Y163" s="64" t="b">
        <f t="shared" ca="1" si="142"/>
        <v>1</v>
      </c>
      <c r="Z163" s="63"/>
      <c r="AA163" s="121">
        <f t="shared" ca="1" si="152"/>
        <v>134.10079437865895</v>
      </c>
      <c r="AB163" s="121">
        <f t="shared" ca="1" si="147"/>
        <v>343.03745568310637</v>
      </c>
      <c r="AC163" s="121">
        <f t="shared" ca="1" si="148"/>
        <v>1811.8538823719566</v>
      </c>
      <c r="AD163" s="121">
        <f ca="1">IF(half_cycle=1,(($W163-$W162)*fic15_)/((1+dr)^D163),(($M163-$M162)*fic15_)/((1+dr)^D163))</f>
        <v>4051290.1004081042</v>
      </c>
      <c r="AE163" s="121">
        <f t="shared" ca="1" si="143"/>
        <v>27229.394107086653</v>
      </c>
      <c r="AF163" s="121">
        <f t="shared" ca="1" si="149"/>
        <v>9.3167797036226414</v>
      </c>
      <c r="AG163" s="121">
        <f ca="1">IF(half_cycle=1, ((W163-W162)*le15_)/(IF(discount=1,(1+dr)^D163,1)), ((M163-M162)*le15_)/(IF(discount=1,(1+dr)^D163,1)))</f>
        <v>578.06205416473153</v>
      </c>
      <c r="AH163" s="121">
        <f t="shared" ca="1" si="150"/>
        <v>587.37883386835415</v>
      </c>
      <c r="AI163" s="54"/>
      <c r="AJ163" s="54"/>
    </row>
    <row r="164" spans="3:36" x14ac:dyDescent="0.75">
      <c r="D164" s="67">
        <f>D163+1</f>
        <v>7</v>
      </c>
      <c r="E164" s="67">
        <f t="shared" si="144"/>
        <v>16</v>
      </c>
      <c r="F164" s="54"/>
      <c r="G164" s="65">
        <f ca="1">($G163*'Transition Matrices'!D$55)+($H163*'Transition Matrices'!$D$56)+('Markov Model'!$I163*'Transition Matrices'!$D$57)+('Markov Model'!$J163*'Transition Matrices'!$D$58)+('Markov Model'!$K163*'Transition Matrices'!$D$59)+$K185</f>
        <v>31511.823835493844</v>
      </c>
      <c r="H164" s="65">
        <f ca="1">$G163*'Transition Matrices'!E$55</f>
        <v>11.678202669823966</v>
      </c>
      <c r="I164" s="65">
        <f ca="1">$G163*'Transition Matrices'!F$55</f>
        <v>1.2549046804547324</v>
      </c>
      <c r="J164" s="65">
        <f ca="1">$G163*'Transition Matrices'!G$55</f>
        <v>4.8262642500409809</v>
      </c>
      <c r="K164" s="65">
        <f ca="1">$G163*'Transition Matrices'!H$55</f>
        <v>628.80521705712499</v>
      </c>
      <c r="L164" s="65">
        <f ca="1">('Markov Model'!$H163*'Transition Matrices'!$I$56)+('Markov Model'!$I163*'Transition Matrices'!$I$57)+('Markov Model'!$J163*'Transition Matrices'!$I$58)+('Markov Model'!$K163*'Transition Matrices'!$I$59)</f>
        <v>0.47232761564137887</v>
      </c>
      <c r="M164" s="65">
        <f ca="1">($G163*'Transition Matrices'!$I$55)+('Markov Model'!$H163*'Transition Matrices'!$I$56)+('Markov Model'!$I163*'Transition Matrices'!$I$57)+('Markov Model'!$J163*'Transition Matrices'!$I$58)+('Markov Model'!$K163*'Transition Matrices'!$I$59)+$M163</f>
        <v>126.27531323108683</v>
      </c>
      <c r="N164" s="62"/>
      <c r="O164" s="64" t="b">
        <f t="shared" ca="1" si="136"/>
        <v>1</v>
      </c>
      <c r="P164" s="62"/>
      <c r="Q164" s="65">
        <f t="shared" ca="1" si="137"/>
        <v>32485.529800826142</v>
      </c>
      <c r="R164" s="65">
        <f t="shared" ca="1" si="138"/>
        <v>12.07722984671255</v>
      </c>
      <c r="S164" s="65">
        <f t="shared" ca="1" si="139"/>
        <v>1.2977829457206727</v>
      </c>
      <c r="T164" s="65">
        <f t="shared" ca="1" si="140"/>
        <v>4.9911706704089349</v>
      </c>
      <c r="U164" s="65">
        <f t="shared" ca="1" si="141"/>
        <v>650.29057552101438</v>
      </c>
      <c r="V164" s="65">
        <f t="shared" ca="1" si="145"/>
        <v>0.49030286526089129</v>
      </c>
      <c r="W164" s="65">
        <f t="shared" ca="1" si="146"/>
        <v>138.4761713710663</v>
      </c>
      <c r="X164" s="62"/>
      <c r="Y164" s="64" t="b">
        <f t="shared" ca="1" si="142"/>
        <v>1</v>
      </c>
      <c r="Z164" s="63"/>
      <c r="AA164" s="122">
        <f t="shared" ca="1" si="152"/>
        <v>123.84095623755994</v>
      </c>
      <c r="AB164" s="122">
        <f t="shared" ca="1" si="147"/>
        <v>316.82439240011041</v>
      </c>
      <c r="AC164" s="122">
        <f t="shared" ca="1" si="148"/>
        <v>1673.559863132622</v>
      </c>
      <c r="AD164" s="122">
        <f ca="1">IF(half_cycle=1,(($W164-$W163)*fic16_)/((1+dr)^D164),(($M164-$M163)*fic16_)/((1+dr)^D164))</f>
        <v>3681102.9373247712</v>
      </c>
      <c r="AE164" s="122">
        <f t="shared" ca="1" si="143"/>
        <v>24977.270749038984</v>
      </c>
      <c r="AF164" s="122">
        <f t="shared" ca="1" si="149"/>
        <v>8.6035614362868689</v>
      </c>
      <c r="AG164" s="122">
        <f ca="1">IF(half_cycle=1, ((W164-W163)*le16_)/(IF(discount=1,(1+dr)^D164,1)), ((M164-M163)*le16_)/(IF(discount=1,(1+dr)^D164,1)))</f>
        <v>525.24155831926987</v>
      </c>
      <c r="AH164" s="122">
        <f t="shared" ca="1" si="150"/>
        <v>533.84511975555677</v>
      </c>
      <c r="AI164" s="54"/>
      <c r="AJ164" s="54"/>
    </row>
    <row r="165" spans="3:36" x14ac:dyDescent="0.75">
      <c r="D165" s="66">
        <f t="shared" si="151"/>
        <v>8</v>
      </c>
      <c r="E165" s="66">
        <f t="shared" si="144"/>
        <v>17</v>
      </c>
      <c r="F165" s="54"/>
      <c r="G165" s="64">
        <f ca="1">($G164*'Transition Matrices'!D$55)+($H164*'Transition Matrices'!$D$56)+('Markov Model'!$I164*'Transition Matrices'!$D$57)+('Markov Model'!$J164*'Transition Matrices'!$D$58)+('Markov Model'!$K164*'Transition Matrices'!$D$59)+$K186</f>
        <v>33459.235766158439</v>
      </c>
      <c r="H165" s="64">
        <f ca="1">$G164*'Transition Matrices'!E$55</f>
        <v>12.476257023601134</v>
      </c>
      <c r="I165" s="64">
        <f ca="1">$G164*'Transition Matrices'!F$55</f>
        <v>1.3406612109866127</v>
      </c>
      <c r="J165" s="64">
        <f ca="1">$G164*'Transition Matrices'!G$55</f>
        <v>5.1560770907768889</v>
      </c>
      <c r="K165" s="64">
        <f ca="1">$G164*'Transition Matrices'!H$55</f>
        <v>671.77593398490376</v>
      </c>
      <c r="L165" s="64">
        <f ca="1">('Markov Model'!$H164*'Transition Matrices'!$I$56)+('Markov Model'!$I164*'Transition Matrices'!$I$57)+('Markov Model'!$J164*'Transition Matrices'!$I$58)+('Markov Model'!$K164*'Transition Matrices'!$I$59)</f>
        <v>0.50827811488040364</v>
      </c>
      <c r="M165" s="64">
        <f ca="1">($G164*'Transition Matrices'!$I$55)+('Markov Model'!$H164*'Transition Matrices'!$I$56)+('Markov Model'!$I164*'Transition Matrices'!$I$57)+('Markov Model'!$J164*'Transition Matrices'!$I$58)+('Markov Model'!$K164*'Transition Matrices'!$I$59)+$M164</f>
        <v>150.67702951104576</v>
      </c>
      <c r="N165" s="62"/>
      <c r="O165" s="64" t="b">
        <f t="shared" ca="1" si="136"/>
        <v>1</v>
      </c>
      <c r="P165" s="62"/>
      <c r="Q165" s="64">
        <f t="shared" ca="1" si="137"/>
        <v>34399.926074234529</v>
      </c>
      <c r="R165" s="64">
        <f t="shared" ca="1" si="138"/>
        <v>12.861769647444127</v>
      </c>
      <c r="S165" s="64">
        <f t="shared" ca="1" si="139"/>
        <v>1.3820872428609379</v>
      </c>
      <c r="T165" s="64">
        <f t="shared" ca="1" si="140"/>
        <v>5.3153983362627732</v>
      </c>
      <c r="U165" s="64">
        <f t="shared" ca="1" si="141"/>
        <v>692.53361014171855</v>
      </c>
      <c r="V165" s="64">
        <f t="shared" ca="1" si="145"/>
        <v>0.52564523780070105</v>
      </c>
      <c r="W165" s="64">
        <f t="shared" ca="1" si="146"/>
        <v>163.63355489250071</v>
      </c>
      <c r="X165" s="62"/>
      <c r="Y165" s="64" t="b">
        <f t="shared" ca="1" si="142"/>
        <v>1</v>
      </c>
      <c r="Z165" s="63"/>
      <c r="AA165" s="121">
        <f t="shared" ca="1" si="152"/>
        <v>113.60269224073006</v>
      </c>
      <c r="AB165" s="121">
        <f t="shared" ca="1" si="147"/>
        <v>290.65665337111534</v>
      </c>
      <c r="AC165" s="121">
        <f t="shared" ca="1" si="148"/>
        <v>1535.4568062681385</v>
      </c>
      <c r="AD165" s="121">
        <f ca="1">IF(half_cycle=1,(($W165-$W164)*fic17_)/((1+dr)^D165),(($M165-$M164)*fic17_)/((1+dr)^D165))</f>
        <v>3321551.9399622534</v>
      </c>
      <c r="AE165" s="121">
        <f t="shared" ca="1" si="143"/>
        <v>22781.264185060507</v>
      </c>
      <c r="AF165" s="121">
        <f t="shared" ca="1" si="149"/>
        <v>7.891966565230522</v>
      </c>
      <c r="AG165" s="121">
        <f ca="1">IF(half_cycle=1, ((W165-W164)*le17_)/(IF(discount=1,(1+dr)^D165,1)), ((M165-M164)*le17_)/(IF(discount=1,(1+dr)^D165,1)))</f>
        <v>473.93869356233284</v>
      </c>
      <c r="AH165" s="121">
        <f t="shared" ca="1" si="150"/>
        <v>481.83066012756336</v>
      </c>
      <c r="AI165" s="54"/>
      <c r="AJ165" s="54"/>
    </row>
    <row r="166" spans="3:36" x14ac:dyDescent="0.75">
      <c r="D166" s="67">
        <f t="shared" si="151"/>
        <v>9</v>
      </c>
      <c r="E166" s="67">
        <f t="shared" si="144"/>
        <v>18</v>
      </c>
      <c r="F166" s="54"/>
      <c r="G166" s="65">
        <f ca="1">($G165*'Transition Matrices'!D$55)+($H165*'Transition Matrices'!$D$56)+('Markov Model'!$I165*'Transition Matrices'!$D$57)+('Markov Model'!$J165*'Transition Matrices'!$D$58)+('Markov Model'!$K165*'Transition Matrices'!$D$59)+$K187</f>
        <v>35340.616382310618</v>
      </c>
      <c r="H166" s="65">
        <f ca="1">$G165*'Transition Matrices'!E$55</f>
        <v>13.247282271287121</v>
      </c>
      <c r="I166" s="65">
        <f ca="1">$G165*'Transition Matrices'!F$55</f>
        <v>1.423513274735263</v>
      </c>
      <c r="J166" s="65">
        <f ca="1">$G165*'Transition Matrices'!G$55</f>
        <v>5.4747195817486576</v>
      </c>
      <c r="K166" s="65">
        <f ca="1">$G165*'Transition Matrices'!H$55</f>
        <v>713.29128629853324</v>
      </c>
      <c r="L166" s="65">
        <f ca="1">('Markov Model'!$H165*'Transition Matrices'!$I$56)+('Markov Model'!$I165*'Transition Matrices'!$I$57)+('Markov Model'!$J165*'Transition Matrices'!$I$58)+('Markov Model'!$K165*'Transition Matrices'!$I$59)</f>
        <v>0.54301236072099857</v>
      </c>
      <c r="M166" s="65">
        <f ca="1">($G165*'Transition Matrices'!$I$55)+('Markov Model'!$H165*'Transition Matrices'!$I$56)+('Markov Model'!$I165*'Transition Matrices'!$I$57)+('Markov Model'!$J165*'Transition Matrices'!$I$58)+('Markov Model'!$K165*'Transition Matrices'!$I$59)+$M165</f>
        <v>176.59008027395566</v>
      </c>
      <c r="N166" s="62"/>
      <c r="O166" s="64" t="b">
        <f t="shared" ca="1" si="136"/>
        <v>1</v>
      </c>
      <c r="P166" s="62"/>
      <c r="Q166" s="65">
        <f t="shared" ca="1" si="137"/>
        <v>36249.373030972456</v>
      </c>
      <c r="R166" s="65">
        <f t="shared" ca="1" si="138"/>
        <v>13.619723235810046</v>
      </c>
      <c r="S166" s="65">
        <f t="shared" ca="1" si="139"/>
        <v>1.4635346652511667</v>
      </c>
      <c r="T166" s="65">
        <f t="shared" ca="1" si="140"/>
        <v>5.6286386875518515</v>
      </c>
      <c r="U166" s="65">
        <f t="shared" ca="1" si="141"/>
        <v>733.34512747247936</v>
      </c>
      <c r="V166" s="65">
        <f t="shared" ca="1" si="145"/>
        <v>0.55979128083820429</v>
      </c>
      <c r="W166" s="65">
        <f t="shared" ca="1" si="146"/>
        <v>190.27665099342357</v>
      </c>
      <c r="X166" s="62"/>
      <c r="Y166" s="64" t="b">
        <f t="shared" ca="1" si="142"/>
        <v>1</v>
      </c>
      <c r="Z166" s="63"/>
      <c r="AA166" s="122">
        <f t="shared" ca="1" si="152"/>
        <v>103.61826243385018</v>
      </c>
      <c r="AB166" s="122">
        <f t="shared" ca="1" si="147"/>
        <v>265.13064751659391</v>
      </c>
      <c r="AC166" s="122">
        <f t="shared" ca="1" si="148"/>
        <v>1400.7059901069074</v>
      </c>
      <c r="AD166" s="122">
        <f ca="1">IF(half_cycle=1,(($W166-$W165)*fic18_)/((1+dr)^D166),(($M166-$M165)*fic18_)/((1+dr)^D166))</f>
        <v>2980204.8554098113</v>
      </c>
      <c r="AE166" s="122">
        <f t="shared" ca="1" si="143"/>
        <v>20676.613758331583</v>
      </c>
      <c r="AF166" s="122">
        <f t="shared" ca="1" si="149"/>
        <v>7.1981028650396377</v>
      </c>
      <c r="AG166" s="122">
        <f ca="1">IF(half_cycle=1, ((W166-W165)*le18_)/(IF(discount=1,(1+dr)^D166,1)), ((M166-M165)*le18_)/(IF(discount=1,(1+dr)^D166,1)))</f>
        <v>425.23327084781289</v>
      </c>
      <c r="AH166" s="122">
        <f t="shared" ca="1" si="150"/>
        <v>432.43137371285252</v>
      </c>
      <c r="AI166" s="54"/>
      <c r="AJ166" s="54"/>
    </row>
    <row r="167" spans="3:36" x14ac:dyDescent="0.75">
      <c r="D167" s="66">
        <f t="shared" si="151"/>
        <v>10</v>
      </c>
      <c r="E167" s="66">
        <f t="shared" si="144"/>
        <v>19</v>
      </c>
      <c r="F167" s="54"/>
      <c r="G167" s="64">
        <f ca="1">($G166*'Transition Matrices'!D$55)+($H166*'Transition Matrices'!$D$56)+('Markov Model'!$I166*'Transition Matrices'!$D$57)+('Markov Model'!$J166*'Transition Matrices'!$D$58)+('Markov Model'!$K166*'Transition Matrices'!$D$59)+$K188</f>
        <v>37158.129679634294</v>
      </c>
      <c r="H167" s="64">
        <f ca="1">$G166*'Transition Matrices'!E$55</f>
        <v>13.99216420033297</v>
      </c>
      <c r="I167" s="64">
        <f ca="1">$G166*'Transition Matrices'!F$55</f>
        <v>1.5035560557670702</v>
      </c>
      <c r="J167" s="64">
        <f ca="1">$G166*'Transition Matrices'!G$55</f>
        <v>5.7825577933550454</v>
      </c>
      <c r="K167" s="64">
        <f ca="1">$G166*'Transition Matrices'!H$55</f>
        <v>753.39896864642537</v>
      </c>
      <c r="L167" s="64">
        <f ca="1">('Markov Model'!$H166*'Transition Matrices'!$I$56)+('Markov Model'!$I166*'Transition Matrices'!$I$57)+('Markov Model'!$J166*'Transition Matrices'!$I$58)+('Markov Model'!$K166*'Transition Matrices'!$I$59)</f>
        <v>0.57657020095541001</v>
      </c>
      <c r="M167" s="64">
        <f ca="1">($G166*'Transition Matrices'!$I$55)+('Markov Model'!$H166*'Transition Matrices'!$I$56)+('Markov Model'!$I166*'Transition Matrices'!$I$57)+('Markov Model'!$J166*'Transition Matrices'!$I$58)+('Markov Model'!$K166*'Transition Matrices'!$I$59)+$M166</f>
        <v>203.96322171289151</v>
      </c>
      <c r="N167" s="62"/>
      <c r="O167" s="64" t="b">
        <f t="shared" ca="1" si="136"/>
        <v>1</v>
      </c>
      <c r="P167" s="62"/>
      <c r="Q167" s="64">
        <f t="shared" ca="1" si="137"/>
        <v>38035.999234797855</v>
      </c>
      <c r="R167" s="64">
        <f ca="1">0.5*(H167+H168)</f>
        <v>14.351961893408447</v>
      </c>
      <c r="S167" s="64">
        <f ca="1">0.5*(I167+I168)</f>
        <v>1.5422188382022406</v>
      </c>
      <c r="T167" s="64">
        <f ca="1">0.5*(J167+J168)</f>
        <v>5.9312517998244125</v>
      </c>
      <c r="U167" s="64">
        <f ca="1">0.5*(K167+K168)</f>
        <v>772.77204110350647</v>
      </c>
      <c r="V167" s="64">
        <f t="shared" ca="1" si="145"/>
        <v>0.59278019462516407</v>
      </c>
      <c r="W167" s="64">
        <f t="shared" ca="1" si="146"/>
        <v>218.35505555431712</v>
      </c>
      <c r="X167" s="62"/>
      <c r="Y167" s="64" t="b">
        <f t="shared" ca="1" si="142"/>
        <v>1</v>
      </c>
      <c r="Z167" s="63"/>
      <c r="AA167" s="121">
        <f t="shared" ca="1" si="152"/>
        <v>94.048257440279244</v>
      </c>
      <c r="AB167" s="121">
        <f t="shared" ca="1" si="147"/>
        <v>240.65898042317801</v>
      </c>
      <c r="AC167" s="121">
        <f t="shared" ca="1" si="148"/>
        <v>1271.4955790349798</v>
      </c>
      <c r="AD167" s="121">
        <f ca="1">IF(half_cycle=1,(($W167-$W166)*fic19_)/((1+dr)^D167),(($M167-$M166)*fic19_)/((1+dr)^D167))</f>
        <v>2660116.793101978</v>
      </c>
      <c r="AE167" s="121">
        <f t="shared" ca="1" si="143"/>
        <v>18686.454603056965</v>
      </c>
      <c r="AF167" s="121">
        <f t="shared" ca="1" si="149"/>
        <v>6.5331047281058785</v>
      </c>
      <c r="AG167" s="121">
        <f ca="1">IF(half_cycle=1, ((W167-W166)*le19_)/(IF(discount=1,(1+dr)^D167,1)), ((M167-M166)*le19_)/(IF(discount=1,(1+dr)^D167,1)))</f>
        <v>379.56121127532361</v>
      </c>
      <c r="AH167" s="121">
        <f t="shared" ca="1" si="150"/>
        <v>386.09431600342947</v>
      </c>
    </row>
    <row r="168" spans="3:36" x14ac:dyDescent="0.75">
      <c r="D168" s="67">
        <v>11</v>
      </c>
      <c r="E168" s="67">
        <f t="shared" si="144"/>
        <v>20</v>
      </c>
      <c r="F168" s="54"/>
      <c r="G168" s="65">
        <f ca="1">($G167*'Transition Matrices'!D$55)+($H167*'Transition Matrices'!$D$56)+('Markov Model'!$I167*'Transition Matrices'!$D$57)+('Markov Model'!$J167*'Transition Matrices'!$D$58)+('Markov Model'!$K167*'Transition Matrices'!$D$59)+$K189</f>
        <v>38913.868789961416</v>
      </c>
      <c r="H168" s="65">
        <f ca="1">$G167*'Transition Matrices'!E$55</f>
        <v>14.711759586483923</v>
      </c>
      <c r="I168" s="65">
        <f ca="1">$G167*'Transition Matrices'!F$55</f>
        <v>1.580881620637411</v>
      </c>
      <c r="J168" s="65">
        <f ca="1">$G167*'Transition Matrices'!G$55</f>
        <v>6.0799458062937797</v>
      </c>
      <c r="K168" s="65">
        <f ca="1">$G167*'Transition Matrices'!H$55</f>
        <v>792.14511356058756</v>
      </c>
      <c r="L168" s="65">
        <f ca="1">('Markov Model'!$H167*'Transition Matrices'!$I$56)+('Markov Model'!$I167*'Transition Matrices'!$I$57)+('Markov Model'!$J167*'Transition Matrices'!$I$58)+('Markov Model'!$K167*'Transition Matrices'!$I$59)</f>
        <v>0.60899018829491824</v>
      </c>
      <c r="M168" s="65">
        <f ca="1">($G167*'Transition Matrices'!$I$55)+('Markov Model'!$H167*'Transition Matrices'!$I$56)+('Markov Model'!$I167*'Transition Matrices'!$I$57)+('Markov Model'!$J167*'Transition Matrices'!$I$58)+('Markov Model'!$K167*'Transition Matrices'!$I$59)+$M167</f>
        <v>232.74688939574276</v>
      </c>
      <c r="N168" s="62"/>
      <c r="O168" s="64" t="b">
        <f t="shared" ca="1" si="136"/>
        <v>1</v>
      </c>
      <c r="P168" s="62"/>
      <c r="Q168" s="65">
        <f t="shared" ca="1" si="137"/>
        <v>39761.863545741478</v>
      </c>
      <c r="R168" s="65">
        <f t="shared" ref="R168:R173" ca="1" si="153">0.5*(H168+H169)</f>
        <v>15.059328367668794</v>
      </c>
      <c r="S168" s="65">
        <f t="shared" ref="S168:S173" ca="1" si="154">0.5*(I168+I169)</f>
        <v>1.6182303208287407</v>
      </c>
      <c r="T168" s="65">
        <f t="shared" ref="T168:T173" ca="1" si="155">0.5*(J168+J169)</f>
        <v>6.2235859562799885</v>
      </c>
      <c r="U168" s="65">
        <f t="shared" ref="U168:U173" ca="1" si="156">0.5*(K168+K169)</f>
        <v>810.85972822128065</v>
      </c>
      <c r="V168" s="65">
        <f t="shared" ca="1" si="145"/>
        <v>0.62464990052506031</v>
      </c>
      <c r="W168" s="65">
        <f t="shared" ca="1" si="146"/>
        <v>247.8200163333247</v>
      </c>
      <c r="X168" s="62"/>
      <c r="Y168" s="64" t="b">
        <f t="shared" ca="1" si="142"/>
        <v>1</v>
      </c>
      <c r="Z168" s="63"/>
      <c r="AA168" s="122">
        <f t="shared" ca="1" si="152"/>
        <v>84.998151499982072</v>
      </c>
      <c r="AB168" s="122">
        <f t="shared" ca="1" si="147"/>
        <v>217.51289028841876</v>
      </c>
      <c r="AC168" s="122">
        <f t="shared" ca="1" si="148"/>
        <v>1149.2652148490272</v>
      </c>
      <c r="AD168" s="122">
        <f ca="1">IF(half_cycle=1,(($W168-$W167)*fic20_)/((1+dr)^D168),(($M168-$M167)*fic20_)/((1+dr)^D168))</f>
        <v>2374735.3567652595</v>
      </c>
      <c r="AE168" s="122">
        <f t="shared" ca="1" si="143"/>
        <v>16824.706052421669</v>
      </c>
      <c r="AF168" s="122">
        <f t="shared" ca="1" si="149"/>
        <v>5.9042820371679703</v>
      </c>
      <c r="AG168" s="122">
        <f ca="1">IF(half_cycle=1, ((W168-W167)*le20_)/(IF(discount=1,(1+dr)^D168,1)), ((M168-M167)*le20_)/(IF(discount=1,(1+dr)^D168,1)))</f>
        <v>338.84129855106153</v>
      </c>
      <c r="AH168" s="122">
        <f t="shared" ca="1" si="150"/>
        <v>344.74558058822947</v>
      </c>
    </row>
    <row r="169" spans="3:36" x14ac:dyDescent="0.75">
      <c r="D169" s="66">
        <v>12</v>
      </c>
      <c r="E169" s="66">
        <f t="shared" si="144"/>
        <v>21</v>
      </c>
      <c r="F169" s="54"/>
      <c r="G169" s="64">
        <f ca="1">($G168*'Transition Matrices'!D$55)+($H168*'Transition Matrices'!$D$56)+('Markov Model'!$I168*'Transition Matrices'!$D$57)+('Markov Model'!$J168*'Transition Matrices'!$D$58)+('Markov Model'!$K168*'Transition Matrices'!$D$59)+$K190</f>
        <v>40609.858301521548</v>
      </c>
      <c r="H169" s="64">
        <f ca="1">$G168*'Transition Matrices'!E$55</f>
        <v>15.406897148853666</v>
      </c>
      <c r="I169" s="64">
        <f ca="1">$G168*'Transition Matrices'!F$55</f>
        <v>1.6555790210200705</v>
      </c>
      <c r="J169" s="64">
        <f ca="1">$G168*'Transition Matrices'!G$55</f>
        <v>6.3672261062661981</v>
      </c>
      <c r="K169" s="64">
        <f ca="1">$G168*'Transition Matrices'!H$55</f>
        <v>829.57434288197385</v>
      </c>
      <c r="L169" s="64">
        <f ca="1">('Markov Model'!$H168*'Transition Matrices'!$I$56)+('Markov Model'!$I168*'Transition Matrices'!$I$57)+('Markov Model'!$J168*'Transition Matrices'!$I$58)+('Markov Model'!$K168*'Transition Matrices'!$I$59)</f>
        <v>0.64030961275520248</v>
      </c>
      <c r="M169" s="64">
        <f ca="1">($G168*'Transition Matrices'!$I$55)+('Markov Model'!$H168*'Transition Matrices'!$I$56)+('Markov Model'!$I168*'Transition Matrices'!$I$57)+('Markov Model'!$J168*'Transition Matrices'!$I$58)+('Markov Model'!$K168*'Transition Matrices'!$I$59)+$M168</f>
        <v>262.89314327090665</v>
      </c>
      <c r="N169" s="62"/>
      <c r="O169" s="64" t="b">
        <f t="shared" ca="1" si="136"/>
        <v>1</v>
      </c>
      <c r="P169" s="62"/>
      <c r="Q169" s="64">
        <f t="shared" ca="1" si="137"/>
        <v>41428.957402509477</v>
      </c>
      <c r="R169" s="64">
        <f t="shared" ca="1" si="153"/>
        <v>15.742637808709134</v>
      </c>
      <c r="S169" s="64">
        <f t="shared" ca="1" si="154"/>
        <v>1.6916567067208221</v>
      </c>
      <c r="T169" s="64">
        <f t="shared" ca="1" si="155"/>
        <v>6.5059780349454801</v>
      </c>
      <c r="U169" s="64">
        <f t="shared" ca="1" si="156"/>
        <v>847.65208005302293</v>
      </c>
      <c r="V169" s="64">
        <f t="shared" ca="1" si="145"/>
        <v>0.65543707798993522</v>
      </c>
      <c r="W169" s="64">
        <f t="shared" ca="1" si="146"/>
        <v>278.62437887237803</v>
      </c>
      <c r="X169" s="62"/>
      <c r="Y169" s="64" t="b">
        <f t="shared" ca="1" si="142"/>
        <v>1</v>
      </c>
      <c r="Z169" s="63"/>
      <c r="AA169" s="121">
        <f t="shared" ca="1" si="152"/>
        <v>76.531451802631082</v>
      </c>
      <c r="AB169" s="121">
        <f t="shared" ca="1" si="147"/>
        <v>195.85595797061049</v>
      </c>
      <c r="AC169" s="121">
        <f t="shared" ca="1" si="148"/>
        <v>1034.8844263128642</v>
      </c>
      <c r="AD169" s="121">
        <f ca="1">IF(half_cycle=1,(($W169-$W168)*fic21_)/((1+dr)^D169),(($M169-$M168)*fic21_)/((1+dr)^D169))</f>
        <v>2101450.1306821187</v>
      </c>
      <c r="AE169" s="121">
        <f t="shared" ca="1" si="143"/>
        <v>15098.356820006793</v>
      </c>
      <c r="AF169" s="121">
        <f t="shared" ca="1" si="149"/>
        <v>5.316032802287757</v>
      </c>
      <c r="AG169" s="121">
        <f ca="1">IF(half_cycle=1, ((W169-W168)*le21_)/(IF(discount=1,(1+dr)^D169,1)), ((M169-M168)*le21_)/(IF(discount=1,(1+dr)^D169,1)))</f>
        <v>299.84734471236209</v>
      </c>
      <c r="AH169" s="121">
        <f t="shared" ca="1" si="150"/>
        <v>305.16337751464982</v>
      </c>
    </row>
    <row r="170" spans="3:36" x14ac:dyDescent="0.75">
      <c r="D170" s="67">
        <v>13</v>
      </c>
      <c r="E170" s="67">
        <f t="shared" si="144"/>
        <v>22</v>
      </c>
      <c r="F170" s="54"/>
      <c r="G170" s="65">
        <f ca="1">($G169*'Transition Matrices'!D$55)+($H169*'Transition Matrices'!$D$56)+('Markov Model'!$I169*'Transition Matrices'!$D$57)+('Markov Model'!$J169*'Transition Matrices'!$D$58)+('Markov Model'!$K169*'Transition Matrices'!$D$59)+$K191</f>
        <v>42248.056503497399</v>
      </c>
      <c r="H170" s="65">
        <f ca="1">$G169*'Transition Matrices'!E$55</f>
        <v>16.078378468564601</v>
      </c>
      <c r="I170" s="65">
        <f ca="1">$G169*'Transition Matrices'!F$55</f>
        <v>1.7277343924215738</v>
      </c>
      <c r="J170" s="65">
        <f ca="1">$G169*'Transition Matrices'!G$55</f>
        <v>6.6447299636247621</v>
      </c>
      <c r="K170" s="65">
        <f ca="1">$G169*'Transition Matrices'!H$55</f>
        <v>865.72981722407189</v>
      </c>
      <c r="L170" s="65">
        <f ca="1">('Markov Model'!$H169*'Transition Matrices'!$I$56)+('Markov Model'!$I169*'Transition Matrices'!$I$57)+('Markov Model'!$J169*'Transition Matrices'!$I$58)+('Markov Model'!$K169*'Transition Matrices'!$I$59)</f>
        <v>0.67056454322466807</v>
      </c>
      <c r="M170" s="65">
        <f ca="1">($G169*'Transition Matrices'!$I$55)+('Markov Model'!$H169*'Transition Matrices'!$I$56)+('Markov Model'!$I169*'Transition Matrices'!$I$57)+('Markov Model'!$J169*'Transition Matrices'!$I$58)+('Markov Model'!$K169*'Transition Matrices'!$I$59)+$M169</f>
        <v>294.35561447384941</v>
      </c>
      <c r="N170" s="62"/>
      <c r="O170" s="64" t="b">
        <f t="shared" ca="1" si="136"/>
        <v>1</v>
      </c>
      <c r="P170" s="62"/>
      <c r="Q170" s="65">
        <f t="shared" ca="1" si="137"/>
        <v>43039.207030285354</v>
      </c>
      <c r="R170" s="65">
        <f t="shared" ca="1" si="153"/>
        <v>16.402678672991847</v>
      </c>
      <c r="S170" s="65">
        <f t="shared" ca="1" si="154"/>
        <v>1.7625827210483549</v>
      </c>
      <c r="T170" s="65">
        <f t="shared" ca="1" si="155"/>
        <v>6.7787538821300046</v>
      </c>
      <c r="U170" s="65">
        <f t="shared" ca="1" si="156"/>
        <v>883.19155052344934</v>
      </c>
      <c r="V170" s="65">
        <f t="shared" ca="1" si="145"/>
        <v>0.68517720533585003</v>
      </c>
      <c r="W170" s="65">
        <f t="shared" ca="1" si="146"/>
        <v>310.72253417470256</v>
      </c>
      <c r="X170" s="62"/>
      <c r="Y170" s="64" t="b">
        <f t="shared" ca="1" si="142"/>
        <v>1</v>
      </c>
      <c r="Z170" s="63"/>
      <c r="AA170" s="122">
        <f t="shared" ca="1" si="152"/>
        <v>68.680101960417943</v>
      </c>
      <c r="AB170" s="122">
        <f t="shared" ca="1" si="147"/>
        <v>175.77077930740049</v>
      </c>
      <c r="AC170" s="122">
        <f t="shared" ca="1" si="148"/>
        <v>928.79379975942788</v>
      </c>
      <c r="AD170" s="122">
        <f ca="1">IF(half_cycle=1,(($W170-$W169)*fic22_)/((1+dr)^D170),(($M170-$M169)*fic22_)/((1+dr)^D170))</f>
        <v>1852900.1313350743</v>
      </c>
      <c r="AE170" s="122">
        <f t="shared" ca="1" si="143"/>
        <v>13509.264541296026</v>
      </c>
      <c r="AF170" s="122">
        <f t="shared" ca="1" si="149"/>
        <v>4.7705651990734701</v>
      </c>
      <c r="AG170" s="122">
        <f ca="1">IF(half_cycle=1, ((W170-W169)*le22_)/(IF(discount=1,(1+dr)^D170,1)), ((M170-M169)*le22_)/(IF(discount=1,(1+dr)^D170,1)))</f>
        <v>264.3827594508125</v>
      </c>
      <c r="AH170" s="122">
        <f t="shared" ca="1" si="150"/>
        <v>269.15332464988597</v>
      </c>
    </row>
    <row r="171" spans="3:36" x14ac:dyDescent="0.75">
      <c r="D171" s="66">
        <v>14</v>
      </c>
      <c r="E171" s="66">
        <f t="shared" si="144"/>
        <v>23</v>
      </c>
      <c r="F171" s="54"/>
      <c r="G171" s="64">
        <f ca="1">($G170*'Transition Matrices'!D$55)+($H170*'Transition Matrices'!$D$56)+('Markov Model'!$I170*'Transition Matrices'!$D$57)+('Markov Model'!$J170*'Transition Matrices'!$D$58)+('Markov Model'!$K170*'Transition Matrices'!$D$59)+$K192</f>
        <v>43830.357557073301</v>
      </c>
      <c r="H171" s="64">
        <f ca="1">$G170*'Transition Matrices'!E$55</f>
        <v>16.726978877419093</v>
      </c>
      <c r="I171" s="64">
        <f ca="1">$G170*'Transition Matrices'!F$55</f>
        <v>1.7974310496751358</v>
      </c>
      <c r="J171" s="64">
        <f ca="1">$G170*'Transition Matrices'!G$55</f>
        <v>6.9127778006352472</v>
      </c>
      <c r="K171" s="64">
        <f ca="1">$G170*'Transition Matrices'!H$55</f>
        <v>900.65328382282678</v>
      </c>
      <c r="L171" s="64">
        <f ca="1">('Markov Model'!$H170*'Transition Matrices'!$I$56)+('Markov Model'!$I170*'Transition Matrices'!$I$57)+('Markov Model'!$J170*'Transition Matrices'!$I$58)+('Markov Model'!$K170*'Transition Matrices'!$I$59)</f>
        <v>0.69978986744703198</v>
      </c>
      <c r="M171" s="64">
        <f ca="1">($G170*'Transition Matrices'!$I$55)+('Markov Model'!$H170*'Transition Matrices'!$I$56)+('Markov Model'!$I170*'Transition Matrices'!$I$57)+('Markov Model'!$J170*'Transition Matrices'!$I$58)+('Markov Model'!$K170*'Transition Matrices'!$I$59)+$M170</f>
        <v>327.08945387555565</v>
      </c>
      <c r="N171" s="62"/>
      <c r="O171" s="64" t="b">
        <f t="shared" ca="1" si="136"/>
        <v>1</v>
      </c>
      <c r="P171" s="62"/>
      <c r="Q171" s="64">
        <f t="shared" ca="1" si="137"/>
        <v>44594.475576231685</v>
      </c>
      <c r="R171" s="64">
        <f t="shared" ca="1" si="153"/>
        <v>17.040213597443326</v>
      </c>
      <c r="S171" s="64">
        <f t="shared" ca="1" si="154"/>
        <v>1.8310903144912056</v>
      </c>
      <c r="T171" s="64">
        <f t="shared" ca="1" si="155"/>
        <v>7.0422286736733453</v>
      </c>
      <c r="U171" s="64">
        <f t="shared" ca="1" si="156"/>
        <v>917.51920332117675</v>
      </c>
      <c r="V171" s="64">
        <f t="shared" ca="1" si="145"/>
        <v>0.71390459907328951</v>
      </c>
      <c r="W171" s="64">
        <f t="shared" ca="1" si="146"/>
        <v>344.07036809569064</v>
      </c>
      <c r="X171" s="62"/>
      <c r="Y171" s="64" t="b">
        <f t="shared" ca="1" si="142"/>
        <v>1</v>
      </c>
      <c r="Z171" s="63"/>
      <c r="AA171" s="121">
        <f t="shared" ca="1" si="152"/>
        <v>61.452674830653784</v>
      </c>
      <c r="AB171" s="121">
        <f t="shared" ca="1" si="147"/>
        <v>157.27997124948214</v>
      </c>
      <c r="AC171" s="121">
        <f t="shared" ca="1" si="148"/>
        <v>831.11616698826811</v>
      </c>
      <c r="AD171" s="121">
        <f ca="1">IF(half_cycle=1,(($W171-$W170)*fic23_)/((1+dr)^D171),(($M171-$M170)*fic23_)/((1+dr)^D171))</f>
        <v>1628936.7349419384</v>
      </c>
      <c r="AE171" s="121">
        <f t="shared" ca="1" si="143"/>
        <v>12055.565276527228</v>
      </c>
      <c r="AF171" s="121">
        <f t="shared" ca="1" si="149"/>
        <v>4.2684661614693411</v>
      </c>
      <c r="AG171" s="121">
        <f ca="1">IF(half_cycle=1, ((W171-W170)*le23_)/(IF(discount=1,(1+dr)^D171,1)), ((M171-M170)*le23_)/(IF(discount=1,(1+dr)^D171,1)))</f>
        <v>232.42633624535392</v>
      </c>
      <c r="AH171" s="121">
        <f t="shared" ca="1" si="150"/>
        <v>236.69480240682327</v>
      </c>
    </row>
    <row r="172" spans="3:36" x14ac:dyDescent="0.75">
      <c r="D172" s="67">
        <v>15</v>
      </c>
      <c r="E172" s="67">
        <f t="shared" si="144"/>
        <v>24</v>
      </c>
      <c r="F172" s="54"/>
      <c r="G172" s="65">
        <f ca="1">($G171*'Transition Matrices'!D$55)+($H171*'Transition Matrices'!$D$56)+('Markov Model'!$I171*'Transition Matrices'!$D$57)+('Markov Model'!$J171*'Transition Matrices'!$D$58)+('Markov Model'!$K171*'Transition Matrices'!$D$59)+$K193</f>
        <v>45358.59359539007</v>
      </c>
      <c r="H172" s="65">
        <f ca="1">$G171*'Transition Matrices'!E$55</f>
        <v>17.35344831746756</v>
      </c>
      <c r="I172" s="65">
        <f ca="1">$G171*'Transition Matrices'!F$55</f>
        <v>1.8647495793072755</v>
      </c>
      <c r="J172" s="65">
        <f ca="1">$G171*'Transition Matrices'!G$55</f>
        <v>7.1716795467114434</v>
      </c>
      <c r="K172" s="65">
        <f ca="1">$G171*'Transition Matrices'!H$55</f>
        <v>934.3851228195266</v>
      </c>
      <c r="L172" s="65">
        <f ca="1">('Markov Model'!$H171*'Transition Matrices'!$I$56)+('Markov Model'!$I171*'Transition Matrices'!$I$57)+('Markov Model'!$J171*'Transition Matrices'!$I$58)+('Markov Model'!$K171*'Transition Matrices'!$I$59)</f>
        <v>0.72801933069954705</v>
      </c>
      <c r="M172" s="65">
        <f ca="1">($G171*'Transition Matrices'!$I$55)+('Markov Model'!$H171*'Transition Matrices'!$I$56)+('Markov Model'!$I171*'Transition Matrices'!$I$57)+('Markov Model'!$J171*'Transition Matrices'!$I$58)+('Markov Model'!$K171*'Transition Matrices'!$I$59)+$M171</f>
        <v>361.05128231582563</v>
      </c>
      <c r="N172" s="62"/>
      <c r="O172" s="64" t="b">
        <f t="shared" ca="1" si="136"/>
        <v>1</v>
      </c>
      <c r="P172" s="62"/>
      <c r="Q172" s="65">
        <f t="shared" ca="1" si="137"/>
        <v>46096.565175062075</v>
      </c>
      <c r="R172" s="65">
        <f t="shared" ca="1" si="153"/>
        <v>17.655980244948285</v>
      </c>
      <c r="S172" s="65">
        <f t="shared" ca="1" si="154"/>
        <v>1.8972587540935248</v>
      </c>
      <c r="T172" s="65">
        <f t="shared" ca="1" si="155"/>
        <v>7.2967072643643531</v>
      </c>
      <c r="U172" s="65">
        <f t="shared" ca="1" si="156"/>
        <v>950.67475742381248</v>
      </c>
      <c r="V172" s="65">
        <f t="shared" ca="1" si="145"/>
        <v>0.74165245195204954</v>
      </c>
      <c r="W172" s="65">
        <f t="shared" ca="1" si="146"/>
        <v>378.62521239103694</v>
      </c>
      <c r="X172" s="62"/>
      <c r="Y172" s="64" t="b">
        <f t="shared" ca="1" si="142"/>
        <v>1</v>
      </c>
      <c r="Z172" s="63"/>
      <c r="AA172" s="122">
        <f t="shared" ca="1" si="152"/>
        <v>54.840789839594983</v>
      </c>
      <c r="AB172" s="122">
        <f t="shared" ca="1" si="147"/>
        <v>140.36262700014677</v>
      </c>
      <c r="AC172" s="122">
        <f t="shared" ca="1" si="148"/>
        <v>741.74371072787858</v>
      </c>
      <c r="AD172" s="122">
        <f ca="1">IF(half_cycle=1,(($W172-$W171)*fic24_)/((1+dr)^D172),(($M172-$M171)*fic24_)/((1+dr)^D172))</f>
        <v>1427818.4073967978</v>
      </c>
      <c r="AE172" s="122">
        <f t="shared" ca="1" si="143"/>
        <v>10732.770589648653</v>
      </c>
      <c r="AF172" s="122">
        <f t="shared" ca="1" si="149"/>
        <v>3.8091467358088473</v>
      </c>
      <c r="AG172" s="122">
        <f ca="1">IF(half_cycle=1, ((W172-W171)*le24_)/(IF(discount=1,(1+dr)^D172,1)), ((M172-M171)*le24_)/(IF(discount=1,(1+dr)^D172,1)))</f>
        <v>203.72958270030219</v>
      </c>
      <c r="AH172" s="122">
        <f t="shared" ca="1" si="150"/>
        <v>207.53872943611103</v>
      </c>
    </row>
    <row r="173" spans="3:36" ht="15.5" thickBot="1" x14ac:dyDescent="0.9">
      <c r="D173" s="66">
        <v>16</v>
      </c>
      <c r="E173" s="66">
        <f t="shared" si="144"/>
        <v>25</v>
      </c>
      <c r="F173" s="54"/>
      <c r="G173" s="64">
        <f ca="1">($G172*'Transition Matrices'!D$55)+($H172*'Transition Matrices'!$D$56)+('Markov Model'!$I172*'Transition Matrices'!$D$57)+('Markov Model'!$J172*'Transition Matrices'!$D$58)+('Markov Model'!$K172*'Transition Matrices'!$D$59)+$K194</f>
        <v>46834.536754734072</v>
      </c>
      <c r="H173" s="64">
        <f ca="1">$G172*'Transition Matrices'!E$55</f>
        <v>17.95851217242901</v>
      </c>
      <c r="I173" s="64">
        <f ca="1">$G172*'Transition Matrices'!F$55</f>
        <v>1.9297679288797744</v>
      </c>
      <c r="J173" s="64">
        <f ca="1">$G172*'Transition Matrices'!G$55</f>
        <v>7.4217349820172629</v>
      </c>
      <c r="K173" s="64">
        <f ca="1">$G172*'Transition Matrices'!H$55</f>
        <v>966.96439202809825</v>
      </c>
      <c r="L173" s="64">
        <f ca="1">('Markov Model'!$H172*'Transition Matrices'!$I$56)+('Markov Model'!$I172*'Transition Matrices'!$I$57)+('Markov Model'!$J172*'Transition Matrices'!$I$58)+('Markov Model'!$K172*'Transition Matrices'!$I$59)</f>
        <v>0.75528557320455203</v>
      </c>
      <c r="M173" s="64">
        <f ca="1">($G172*'Transition Matrices'!$I$55)+('Markov Model'!$H172*'Transition Matrices'!$I$56)+('Markov Model'!$I172*'Transition Matrices'!$I$57)+('Markov Model'!$J172*'Transition Matrices'!$I$58)+('Markov Model'!$K172*'Transition Matrices'!$I$59)+$M172</f>
        <v>396.19914246624825</v>
      </c>
      <c r="N173" s="62"/>
      <c r="O173" s="64" t="b">
        <f t="shared" ca="1" si="136"/>
        <v>1</v>
      </c>
      <c r="P173" s="62"/>
      <c r="Q173" s="64">
        <f t="shared" ca="1" si="137"/>
        <v>23417.268377367036</v>
      </c>
      <c r="R173" s="64">
        <f t="shared" ca="1" si="153"/>
        <v>8.9792560862145052</v>
      </c>
      <c r="S173" s="64">
        <f t="shared" ca="1" si="154"/>
        <v>0.96488396443988722</v>
      </c>
      <c r="T173" s="64">
        <f t="shared" ca="1" si="155"/>
        <v>3.7108674910086314</v>
      </c>
      <c r="U173" s="64">
        <f t="shared" ca="1" si="156"/>
        <v>483.48219601404912</v>
      </c>
      <c r="V173" s="64">
        <f t="shared" ca="1" si="145"/>
        <v>0.37764278660227601</v>
      </c>
      <c r="W173" s="64">
        <f t="shared" ca="1" si="146"/>
        <v>198.09957123312412</v>
      </c>
      <c r="X173" s="62"/>
      <c r="Y173" s="64"/>
      <c r="Z173" s="63"/>
      <c r="AA173" s="121"/>
      <c r="AB173" s="121"/>
      <c r="AC173" s="121"/>
      <c r="AD173" s="121"/>
      <c r="AE173" s="121"/>
      <c r="AF173" s="121"/>
      <c r="AG173" s="121"/>
      <c r="AH173" s="121"/>
    </row>
    <row r="174" spans="3:36" ht="15.5" thickBot="1" x14ac:dyDescent="0.9">
      <c r="H174" s="63"/>
      <c r="I174" s="63"/>
      <c r="J174" s="63"/>
      <c r="K174" s="63"/>
      <c r="L174" s="63"/>
      <c r="X174" s="62"/>
      <c r="Y174" s="119" t="s">
        <v>331</v>
      </c>
      <c r="Z174" s="120"/>
      <c r="AA174" s="123">
        <f t="shared" ref="AA174:AH174" ca="1" si="157">SUM(OFFSET(AA157,,,time_horizon,))</f>
        <v>1391.0058751433987</v>
      </c>
      <c r="AB174" s="123">
        <f t="shared" ca="1" si="157"/>
        <v>3551.9661913594</v>
      </c>
      <c r="AC174" s="123">
        <f t="shared" ca="1" si="157"/>
        <v>18729.798575122277</v>
      </c>
      <c r="AD174" s="123">
        <f t="shared" ca="1" si="157"/>
        <v>43082316.671898976</v>
      </c>
      <c r="AE174" s="123">
        <f t="shared" ca="1" si="157"/>
        <v>305735.24374233541</v>
      </c>
      <c r="AF174" s="123">
        <f t="shared" ca="1" si="157"/>
        <v>96.721052508492292</v>
      </c>
      <c r="AG174" s="123">
        <f t="shared" ca="1" si="157"/>
        <v>6147.239979438813</v>
      </c>
      <c r="AH174" s="142">
        <f t="shared" ca="1" si="157"/>
        <v>6243.9610319473068</v>
      </c>
    </row>
    <row r="175" spans="3:36" x14ac:dyDescent="0.75">
      <c r="G175" s="63"/>
      <c r="Q175" s="131"/>
    </row>
    <row r="176" spans="3:36" x14ac:dyDescent="0.75">
      <c r="C176" s="40" t="s">
        <v>344</v>
      </c>
    </row>
    <row r="177" spans="4:34" ht="16" x14ac:dyDescent="0.8">
      <c r="G177" s="258" t="s">
        <v>334</v>
      </c>
      <c r="H177" s="258"/>
      <c r="I177" s="258"/>
      <c r="J177" s="258"/>
      <c r="K177" s="258"/>
      <c r="L177" s="258"/>
      <c r="M177" s="258"/>
      <c r="O177" s="125"/>
      <c r="Q177" s="259" t="s">
        <v>335</v>
      </c>
      <c r="R177" s="259"/>
      <c r="S177" s="259"/>
      <c r="T177" s="259"/>
      <c r="U177" s="259"/>
      <c r="V177" s="259"/>
      <c r="W177" s="259"/>
      <c r="X177" s="125"/>
      <c r="Y177" s="125"/>
      <c r="Z177" s="125"/>
      <c r="AA177" s="125"/>
      <c r="AB177" s="125"/>
      <c r="AC177" s="125"/>
    </row>
    <row r="178" spans="4:34" ht="15.5" thickBot="1" x14ac:dyDescent="0.9">
      <c r="D178" s="68" t="s">
        <v>103</v>
      </c>
      <c r="E178" s="68" t="s">
        <v>113</v>
      </c>
      <c r="F178" s="69"/>
      <c r="G178" s="70" t="s">
        <v>114</v>
      </c>
      <c r="H178" s="70" t="s">
        <v>115</v>
      </c>
      <c r="I178" s="70" t="s">
        <v>202</v>
      </c>
      <c r="J178" s="70" t="s">
        <v>201</v>
      </c>
      <c r="K178" s="70" t="s">
        <v>204</v>
      </c>
      <c r="L178" s="70" t="s">
        <v>326</v>
      </c>
      <c r="M178" s="70" t="s">
        <v>205</v>
      </c>
      <c r="N178" s="70"/>
      <c r="O178" s="70" t="s">
        <v>111</v>
      </c>
      <c r="P178" s="70"/>
      <c r="Q178" s="70" t="s">
        <v>114</v>
      </c>
      <c r="R178" s="70" t="s">
        <v>115</v>
      </c>
      <c r="S178" s="70" t="s">
        <v>202</v>
      </c>
      <c r="T178" s="70" t="s">
        <v>201</v>
      </c>
      <c r="U178" s="70" t="s">
        <v>204</v>
      </c>
      <c r="V178" s="70" t="s">
        <v>326</v>
      </c>
      <c r="W178" s="70" t="s">
        <v>205</v>
      </c>
      <c r="X178" s="70"/>
      <c r="Y178" s="70" t="s">
        <v>111</v>
      </c>
      <c r="Z178" s="71"/>
      <c r="AA178" s="70" t="s">
        <v>319</v>
      </c>
      <c r="AB178" s="70" t="s">
        <v>320</v>
      </c>
      <c r="AC178" s="70" t="s">
        <v>321</v>
      </c>
      <c r="AD178" s="70" t="s">
        <v>322</v>
      </c>
      <c r="AE178" s="70" t="s">
        <v>325</v>
      </c>
      <c r="AF178" s="70" t="s">
        <v>264</v>
      </c>
      <c r="AG178" s="70" t="s">
        <v>263</v>
      </c>
      <c r="AH178" s="71" t="s">
        <v>116</v>
      </c>
    </row>
    <row r="179" spans="4:34" x14ac:dyDescent="0.75">
      <c r="D179" s="66">
        <v>0</v>
      </c>
      <c r="E179" s="66">
        <f>9+D179</f>
        <v>9</v>
      </c>
      <c r="F179" s="54"/>
      <c r="G179" s="64">
        <f ca="1">(pop*(1-vtc)*(1-sero))+(pop*vtc*(1-sero)*tsen)</f>
        <v>74498.431422965135</v>
      </c>
      <c r="H179" s="64">
        <v>0</v>
      </c>
      <c r="I179" s="64">
        <v>0</v>
      </c>
      <c r="J179" s="64">
        <v>0</v>
      </c>
      <c r="K179" s="64">
        <v>0</v>
      </c>
      <c r="L179" s="64">
        <v>0</v>
      </c>
      <c r="M179" s="64">
        <v>0</v>
      </c>
      <c r="N179" s="62"/>
      <c r="O179" s="64" t="b">
        <f t="shared" ref="O179:O195" ca="1" si="158">IF(SUM($G157:$K157,$M157,$G179:$K179,$M179,$G201:$K201,$M201,$G225:$K225,$M225)=pop,TRUE,FALSE)</f>
        <v>1</v>
      </c>
      <c r="P179" s="62"/>
      <c r="Q179" s="64">
        <f ca="1">0.5*(G179+G180)</f>
        <v>73314.016738133912</v>
      </c>
      <c r="R179" s="64">
        <f ca="1">0.5*(H179+H180)</f>
        <v>781.71350225357696</v>
      </c>
      <c r="S179" s="64">
        <f t="shared" ref="S179:S195" ca="1" si="159">0.5*(I179+I180)</f>
        <v>84.782905344884952</v>
      </c>
      <c r="T179" s="64">
        <f t="shared" ref="T179:T195" ca="1" si="160">0.5*(J179+J180)</f>
        <v>325.03335595203157</v>
      </c>
      <c r="U179" s="64">
        <f t="shared" ref="U179:U195" ca="1" si="161">0.5*(K179+K180)</f>
        <v>0</v>
      </c>
      <c r="V179" s="64">
        <f t="shared" ref="V179:V195" ca="1" si="162">0.5*(L179+L180)</f>
        <v>0</v>
      </c>
      <c r="W179" s="64">
        <f t="shared" ref="W179:W195" ca="1" si="163">0.5*(M179+M180)</f>
        <v>28.24374231546388</v>
      </c>
      <c r="X179" s="62"/>
      <c r="Y179" s="64" t="b">
        <f t="shared" ref="Y179:Y194" ca="1" si="164">IF(SUM($Q157:$U157,$W157,$P179:$U179,$W179,$Q201:$U201,$W201,$Q225:$U225,$W225)=pop,TRUE,FALSE)</f>
        <v>1</v>
      </c>
      <c r="Z179" s="63"/>
      <c r="AA179" s="121">
        <f t="shared" ref="AA179:AA194" ca="1" si="165">IF(half_cycle=1,((SUM($R179:$T179,$V179)*puhp*hc))/((1+dr)^D179),((SUM($H179:$J179,$L179)*puhp*hc))/((1+dr)^D179))</f>
        <v>22268.99026294842</v>
      </c>
      <c r="AB179" s="121">
        <f t="shared" ref="AB179:AB194" ca="1" si="166">IF(half_cycle=1,(($R179*puhp*pac_pu)+(SUM($S179:$T179)*puhp*phc_pu)+($V179*puhp*fdc_pu))/((1+dr)^D179),(($H179*puhp*pac_pu)+(SUM($I179:$J179)*puhp*phc_pu)+($L179*puhp*fdc_pu))/((1+dr)^D179))</f>
        <v>56341.197280687978</v>
      </c>
      <c r="AC179" s="121">
        <f t="shared" ref="AC179:AC194" ca="1" si="167">IF(half_cycle=1,  (($R179*prhp*pac_pr)+(SUM($S179:$T179)*prhp*phc_pr)+($V179*prhp*fdc_pr))/((1+dr)^D179), (($H179*prhp*pac_pr)+(SUM($I179:$J179)*prhp*phc_pr)+($L179*prhp*fdc_pr))/((1+dr)^D179))</f>
        <v>292753.36020944582</v>
      </c>
      <c r="AD179" s="121">
        <f ca="1">IF(half_cycle=1,($W179*fic9_)/((1+dr)^D179),($M179*fic9_)/((1+dr)^D179))</f>
        <v>13798023.831726827</v>
      </c>
      <c r="AE179" s="121">
        <f t="shared" ref="AE179:AE194" ca="1" si="168">IF(half_cycle=1, (SUM($Q179:$U179)*(emphac+ilc))/((1+dr)^D179),  (SUM($G179:$K179)*(emphac+ilc))/((1+dr)^D179))</f>
        <v>159730.30217170718</v>
      </c>
      <c r="AF179" s="121">
        <f ca="1">IF(half_cycle=1, ((R179*dwdf*drdf)+((S179+T179)*dwdhf*ddhf)+((W179)*dwd))/(IF(discount=1,(1+dr)^D179,1)), ((H179*dwdf*drdf)+((I179+J179)*dwdhf*ddhf)+((M179)*dwd))/(IF(discount=1,(1+dr)^D179,1)))</f>
        <v>39.549375656088614</v>
      </c>
      <c r="AG179" s="121">
        <f ca="1">IF(half_cycle=1, ((W179)*le9_)/(IF(discount=1,(1+dr)^D179,1)), ((M179)*le9_)/(IF(discount=1,(1+dr)^D179,1)))</f>
        <v>1968.7837212098093</v>
      </c>
      <c r="AH179" s="121">
        <f ca="1">SUM(AF179:AG179)</f>
        <v>2008.3330968658979</v>
      </c>
    </row>
    <row r="180" spans="4:34" x14ac:dyDescent="0.75">
      <c r="D180" s="67">
        <f>D179+1</f>
        <v>1</v>
      </c>
      <c r="E180" s="67">
        <f t="shared" ref="E180:E195" si="169">9+D180</f>
        <v>10</v>
      </c>
      <c r="F180" s="54"/>
      <c r="G180" s="65">
        <f ca="1">($G179*'Transition Matrices'!$N$55)+($G$225*vdr)</f>
        <v>72129.602053302675</v>
      </c>
      <c r="H180" s="65">
        <f ca="1">$G179*'Transition Matrices'!O$55</f>
        <v>1563.4270045071539</v>
      </c>
      <c r="I180" s="65">
        <f ca="1">$G179*'Transition Matrices'!P$55</f>
        <v>169.5658106897699</v>
      </c>
      <c r="J180" s="65">
        <f ca="1">$G179*'Transition Matrices'!Q$55</f>
        <v>650.06671190406314</v>
      </c>
      <c r="K180" s="65">
        <f ca="1">($H179*'Transition Matrices'!$S$56)+('Markov Model'!$I179*'Transition Matrices'!$S$57)+('Markov Model'!$J179*'Transition Matrices'!$S$58)</f>
        <v>0</v>
      </c>
      <c r="L180" s="65">
        <f ca="1">('Markov Model'!$H179*'Transition Matrices'!$R$56)+('Markov Model'!$I179*'Transition Matrices'!$R$57)+('Markov Model'!$J179*'Transition Matrices'!$R$58)</f>
        <v>0</v>
      </c>
      <c r="M180" s="65">
        <f ca="1">($G179*'Transition Matrices'!$R$55)+('Markov Model'!$H179*'Transition Matrices'!$R$56)+('Markov Model'!$I179*'Transition Matrices'!$R$57)+('Markov Model'!$J179*'Transition Matrices'!$R$58)+$M179</f>
        <v>56.48748463092776</v>
      </c>
      <c r="N180" s="62"/>
      <c r="O180" s="64" t="b">
        <f t="shared" ca="1" si="158"/>
        <v>1</v>
      </c>
      <c r="P180" s="62"/>
      <c r="Q180" s="65">
        <f t="shared" ref="Q180:Q195" ca="1" si="170">0.5*(G180+G181)</f>
        <v>70948.613730558573</v>
      </c>
      <c r="R180" s="65">
        <f t="shared" ref="R180:R195" ca="1" si="171">0.5*(H180+H181)</f>
        <v>1538.5708314652454</v>
      </c>
      <c r="S180" s="65">
        <f t="shared" ca="1" si="159"/>
        <v>166.86996552376866</v>
      </c>
      <c r="T180" s="65">
        <f t="shared" ca="1" si="160"/>
        <v>639.73161430546088</v>
      </c>
      <c r="U180" s="65">
        <f t="shared" ca="1" si="161"/>
        <v>1189.4113239267883</v>
      </c>
      <c r="V180" s="65">
        <f t="shared" ca="1" si="162"/>
        <v>2.1184396237053198</v>
      </c>
      <c r="W180" s="65">
        <f t="shared" ca="1" si="163"/>
        <v>85.951599254743726</v>
      </c>
      <c r="X180" s="62"/>
      <c r="Y180" s="64" t="b">
        <f t="shared" ca="1" si="164"/>
        <v>1</v>
      </c>
      <c r="Z180" s="63"/>
      <c r="AA180" s="122">
        <f t="shared" ca="1" si="165"/>
        <v>37781.391573779802</v>
      </c>
      <c r="AB180" s="122">
        <f t="shared" ca="1" si="166"/>
        <v>95632.119344879669</v>
      </c>
      <c r="AC180" s="122">
        <f t="shared" ca="1" si="167"/>
        <v>497135.10817144404</v>
      </c>
      <c r="AD180" s="122">
        <f ca="1">IF(half_cycle=1,(($W180-$W179)*fic10_)/((1+dr)^D180),(($M180-$M179)*fic10_)/((1+dr)^D180))</f>
        <v>24074483.399132822</v>
      </c>
      <c r="AE180" s="122">
        <f t="shared" ca="1" si="168"/>
        <v>137522.08064079087</v>
      </c>
      <c r="AF180" s="122">
        <f t="shared" ref="AF180:AF194" ca="1" si="172">IF(half_cycle=1, ((R180*dwdf*drdf)+((S180+T180)*dwdhf*ddhf)+((W180-W179)*dwd))/(IF(discount=1,(1+dr)^D180,1)), ((H180*dwdf*drdf)+((I180+J180)*dwdhf*ddhf)+((M180-M179)*dwd))/(IF(discount=1,(1+dr)^D180,1)))</f>
        <v>68.863046644261871</v>
      </c>
      <c r="AG180" s="122">
        <f ca="1">IF(half_cycle=1, ((W180-W179)*le10_)/(IF(discount=1,(1+dr)^D180,1)), ((M180-M179)*le10_)/(IF(discount=1,(1+dr)^D180,1)))</f>
        <v>3435.089806394159</v>
      </c>
      <c r="AH180" s="122">
        <f t="shared" ref="AH180:AH194" ca="1" si="173">SUM(AF180:AG180)</f>
        <v>3503.9528530384209</v>
      </c>
    </row>
    <row r="181" spans="4:34" x14ac:dyDescent="0.75">
      <c r="D181" s="66">
        <f t="shared" ref="D181:D188" si="174">D180+1</f>
        <v>2</v>
      </c>
      <c r="E181" s="66">
        <f t="shared" si="169"/>
        <v>11</v>
      </c>
      <c r="F181" s="54"/>
      <c r="G181" s="64">
        <f ca="1">$G180*'Transition Matrices'!$N$55</f>
        <v>69767.625407814485</v>
      </c>
      <c r="H181" s="64">
        <f ca="1">$G180*'Transition Matrices'!O$55</f>
        <v>1513.7146584233369</v>
      </c>
      <c r="I181" s="64">
        <f ca="1">$G180*'Transition Matrices'!P$55</f>
        <v>164.17412035776741</v>
      </c>
      <c r="J181" s="64">
        <f ca="1">$G180*'Transition Matrices'!Q$55</f>
        <v>629.39651670685851</v>
      </c>
      <c r="K181" s="64">
        <f ca="1">($H180*'Transition Matrices'!$S$56)+('Markov Model'!$I180*'Transition Matrices'!$S$57)+('Markov Model'!$J180*'Transition Matrices'!$S$58)</f>
        <v>2378.8226478535767</v>
      </c>
      <c r="L181" s="64">
        <f ca="1">('Markov Model'!$H180*'Transition Matrices'!$R$56)+('Markov Model'!$I180*'Transition Matrices'!$R$57)+('Markov Model'!$J180*'Transition Matrices'!$R$58)</f>
        <v>4.2368792474106396</v>
      </c>
      <c r="M181" s="64">
        <f ca="1">($G180*'Transition Matrices'!$R$55)+('Markov Model'!$H180*'Transition Matrices'!$R$56)+('Markov Model'!$I180*'Transition Matrices'!$R$57)+('Markov Model'!$J180*'Transition Matrices'!$R$58)+$M180</f>
        <v>115.41571387855969</v>
      </c>
      <c r="N181" s="62"/>
      <c r="O181" s="64" t="b">
        <f t="shared" ca="1" si="158"/>
        <v>1</v>
      </c>
      <c r="P181" s="62"/>
      <c r="Q181" s="64">
        <f t="shared" ca="1" si="170"/>
        <v>68625.310067556202</v>
      </c>
      <c r="R181" s="64">
        <f t="shared" ca="1" si="171"/>
        <v>1488.9303911506095</v>
      </c>
      <c r="S181" s="64">
        <f t="shared" ca="1" si="159"/>
        <v>161.48607393133591</v>
      </c>
      <c r="T181" s="64">
        <f t="shared" ca="1" si="160"/>
        <v>619.09131724024678</v>
      </c>
      <c r="U181" s="64">
        <f t="shared" ca="1" si="161"/>
        <v>2341.0028921498561</v>
      </c>
      <c r="V181" s="64">
        <f t="shared" ca="1" si="162"/>
        <v>4.1695191446186914</v>
      </c>
      <c r="W181" s="64">
        <f t="shared" ca="1" si="163"/>
        <v>143.91699907954447</v>
      </c>
      <c r="X181" s="62"/>
      <c r="Y181" s="64" t="b">
        <f t="shared" ca="1" si="164"/>
        <v>1</v>
      </c>
      <c r="Z181" s="63"/>
      <c r="AA181" s="121">
        <f t="shared" ca="1" si="165"/>
        <v>31517.755619478219</v>
      </c>
      <c r="AB181" s="121">
        <f t="shared" ca="1" si="166"/>
        <v>79815.58407543131</v>
      </c>
      <c r="AC181" s="121">
        <f t="shared" ca="1" si="167"/>
        <v>415106.11208325945</v>
      </c>
      <c r="AD181" s="121">
        <f ca="1">IF(half_cycle=1,(($W181-$W180)*fic11_)/((1+dr)^D181),(($M181-$M180)*fic11_)/((1+dr)^D181))</f>
        <v>20513366.854411565</v>
      </c>
      <c r="AE181" s="121">
        <f t="shared" ca="1" si="168"/>
        <v>116453.64567685989</v>
      </c>
      <c r="AF181" s="121">
        <f t="shared" ca="1" si="172"/>
        <v>58.964939380247458</v>
      </c>
      <c r="AG181" s="121">
        <f ca="1">IF(half_cycle=1, ((W181-W180)*le11_)/(IF(discount=1,(1+dr)^D181,1)), ((M181-M180)*le11_)/(IF(discount=1,(1+dr)^D181,1)))</f>
        <v>2926.968616861418</v>
      </c>
      <c r="AH181" s="121">
        <f t="shared" ca="1" si="173"/>
        <v>2985.9335562416654</v>
      </c>
    </row>
    <row r="182" spans="4:34" x14ac:dyDescent="0.75">
      <c r="D182" s="67">
        <f t="shared" si="174"/>
        <v>3</v>
      </c>
      <c r="E182" s="67">
        <f t="shared" si="169"/>
        <v>12</v>
      </c>
      <c r="F182" s="54"/>
      <c r="G182" s="65">
        <f ca="1">$G181*'Transition Matrices'!$N$55</f>
        <v>67482.994727297919</v>
      </c>
      <c r="H182" s="65">
        <f ca="1">$G181*'Transition Matrices'!O$55</f>
        <v>1464.146123877882</v>
      </c>
      <c r="I182" s="65">
        <f ca="1">$G181*'Transition Matrices'!P$55</f>
        <v>158.79802750490441</v>
      </c>
      <c r="J182" s="65">
        <f ca="1">$G181*'Transition Matrices'!Q$55</f>
        <v>608.78611777363517</v>
      </c>
      <c r="K182" s="65">
        <f ca="1">($H181*'Transition Matrices'!$S$56)+('Markov Model'!$I181*'Transition Matrices'!$S$57)+('Markov Model'!$J181*'Transition Matrices'!$S$58)</f>
        <v>2303.1831364461359</v>
      </c>
      <c r="L182" s="65">
        <f ca="1">('Markov Model'!$H181*'Transition Matrices'!$R$56)+('Markov Model'!$I181*'Transition Matrices'!$R$57)+('Markov Model'!$J181*'Transition Matrices'!$R$58)</f>
        <v>4.1021590418267433</v>
      </c>
      <c r="M182" s="65">
        <f ca="1">($G181*'Transition Matrices'!$R$55)+('Markov Model'!$H181*'Transition Matrices'!$R$56)+('Markov Model'!$I181*'Transition Matrices'!$R$57)+('Markov Model'!$J181*'Transition Matrices'!$R$58)+$M181</f>
        <v>172.41828428052924</v>
      </c>
      <c r="N182" s="62"/>
      <c r="O182" s="64" t="b">
        <f t="shared" ca="1" si="158"/>
        <v>1</v>
      </c>
      <c r="P182" s="62"/>
      <c r="Q182" s="65">
        <f t="shared" ca="1" si="170"/>
        <v>66378.08597294426</v>
      </c>
      <c r="R182" s="65">
        <f t="shared" ca="1" si="171"/>
        <v>1440.1734493327904</v>
      </c>
      <c r="S182" s="65">
        <f t="shared" ca="1" si="159"/>
        <v>156.19800461805278</v>
      </c>
      <c r="T182" s="65">
        <f t="shared" ca="1" si="160"/>
        <v>598.8183753257</v>
      </c>
      <c r="U182" s="65">
        <f t="shared" ca="1" si="161"/>
        <v>2265.4727885188877</v>
      </c>
      <c r="V182" s="65">
        <f t="shared" ca="1" si="162"/>
        <v>4.0349938033043342</v>
      </c>
      <c r="W182" s="65">
        <f t="shared" ca="1" si="163"/>
        <v>199.98625821824965</v>
      </c>
      <c r="X182" s="62"/>
      <c r="Y182" s="64" t="b">
        <f t="shared" ca="1" si="164"/>
        <v>1</v>
      </c>
      <c r="Z182" s="63"/>
      <c r="AA182" s="122">
        <f t="shared" ca="1" si="165"/>
        <v>26254.968415425061</v>
      </c>
      <c r="AB182" s="122">
        <f t="shared" ca="1" si="166"/>
        <v>66488.129450008462</v>
      </c>
      <c r="AC182" s="122">
        <f t="shared" ca="1" si="167"/>
        <v>345792.63850620901</v>
      </c>
      <c r="AD182" s="122">
        <f ca="1">IF(half_cycle=1,(($W182-$W181)*fic12_)/((1+dr)^D182),(($M182-$M181)*fic12_)/((1+dr)^D182))</f>
        <v>16828217.277813084</v>
      </c>
      <c r="AE182" s="122">
        <f t="shared" ca="1" si="168"/>
        <v>97009.849374092257</v>
      </c>
      <c r="AF182" s="122">
        <f t="shared" ca="1" si="172"/>
        <v>49.120302522400181</v>
      </c>
      <c r="AG182" s="122">
        <f ca="1">IF(half_cycle=1, ((W182-W181)*le12_)/(IF(discount=1,(1+dr)^D182,1)), ((M182-M181)*le12_)/(IF(discount=1,(1+dr)^D182,1)))</f>
        <v>2401.1496600954692</v>
      </c>
      <c r="AH182" s="122">
        <f t="shared" ca="1" si="173"/>
        <v>2450.2699626178696</v>
      </c>
    </row>
    <row r="183" spans="4:34" x14ac:dyDescent="0.75">
      <c r="D183" s="66">
        <f t="shared" si="174"/>
        <v>4</v>
      </c>
      <c r="E183" s="66">
        <f t="shared" si="169"/>
        <v>13</v>
      </c>
      <c r="F183" s="54"/>
      <c r="G183" s="64">
        <f ca="1">$G182*'Transition Matrices'!$N$55</f>
        <v>65273.177218590594</v>
      </c>
      <c r="H183" s="64">
        <f ca="1">$G182*'Transition Matrices'!O$55</f>
        <v>1416.2007747876985</v>
      </c>
      <c r="I183" s="64">
        <f ca="1">$G182*'Transition Matrices'!P$55</f>
        <v>153.59798173120114</v>
      </c>
      <c r="J183" s="64">
        <f ca="1">$G182*'Transition Matrices'!Q$55</f>
        <v>588.85063287776484</v>
      </c>
      <c r="K183" s="64">
        <f ca="1">($H182*'Transition Matrices'!$S$56)+('Markov Model'!$I182*'Transition Matrices'!$S$57)+('Markov Model'!$J182*'Transition Matrices'!$S$58)</f>
        <v>2227.7624405916395</v>
      </c>
      <c r="L183" s="64">
        <f ca="1">('Markov Model'!$H182*'Transition Matrices'!$R$56)+('Markov Model'!$I182*'Transition Matrices'!$R$57)+('Markov Model'!$J182*'Transition Matrices'!$R$58)</f>
        <v>3.9678285647819256</v>
      </c>
      <c r="M183" s="64">
        <f ca="1">($G182*'Transition Matrices'!$R$55)+('Markov Model'!$H182*'Transition Matrices'!$R$56)+('Markov Model'!$I182*'Transition Matrices'!$R$57)+('Markov Model'!$J182*'Transition Matrices'!$R$58)+$M182</f>
        <v>227.55423215597006</v>
      </c>
      <c r="N183" s="62"/>
      <c r="O183" s="64" t="b">
        <f t="shared" ca="1" si="158"/>
        <v>1</v>
      </c>
      <c r="P183" s="62"/>
      <c r="Q183" s="64">
        <f t="shared" ca="1" si="170"/>
        <v>64204.450123346185</v>
      </c>
      <c r="R183" s="64">
        <f t="shared" ca="1" si="171"/>
        <v>1393.0131163219075</v>
      </c>
      <c r="S183" s="64">
        <f t="shared" ca="1" si="159"/>
        <v>151.08309993984508</v>
      </c>
      <c r="T183" s="64">
        <f t="shared" ca="1" si="160"/>
        <v>579.20929698414375</v>
      </c>
      <c r="U183" s="64">
        <f t="shared" ca="1" si="161"/>
        <v>2191.2869665381104</v>
      </c>
      <c r="V183" s="64">
        <f t="shared" ca="1" si="162"/>
        <v>3.9028627384323631</v>
      </c>
      <c r="W183" s="64">
        <f t="shared" ca="1" si="163"/>
        <v>254.21945730885449</v>
      </c>
      <c r="X183" s="62"/>
      <c r="Y183" s="64" t="b">
        <f t="shared" ca="1" si="164"/>
        <v>1</v>
      </c>
      <c r="Z183" s="63"/>
      <c r="AA183" s="121">
        <f t="shared" ca="1" si="165"/>
        <v>21870.933467258044</v>
      </c>
      <c r="AB183" s="121">
        <f t="shared" ca="1" si="166"/>
        <v>55385.991426645262</v>
      </c>
      <c r="AC183" s="121">
        <f t="shared" ca="1" si="167"/>
        <v>288052.4428966245</v>
      </c>
      <c r="AD183" s="121" cm="1">
        <f t="array" aca="1" ref="AD183" ca="1">IF(half_cycle=1,(($W183-$W182)*fic13_)/((1+dr)^D183),(($M183-$M182)*fic_13)/((1+dr)^D183))</f>
        <v>13803562.23649974</v>
      </c>
      <c r="AE183" s="121">
        <f t="shared" ca="1" si="168"/>
        <v>80811.217433534504</v>
      </c>
      <c r="AF183" s="121">
        <f t="shared" ca="1" si="172"/>
        <v>40.918231222393544</v>
      </c>
      <c r="AG183" s="121">
        <f ca="1">IF(half_cycle=1, ((W183-W182)*le13_)/(IF(discount=1,(1+dr)^D183,1)), ((M183-M182)*le13_)/(IF(discount=1,(1+dr)^D183,1)))</f>
        <v>1969.5739735887992</v>
      </c>
      <c r="AH183" s="121">
        <f t="shared" ca="1" si="173"/>
        <v>2010.4922048111928</v>
      </c>
    </row>
    <row r="184" spans="4:34" x14ac:dyDescent="0.75">
      <c r="D184" s="67">
        <f t="shared" si="174"/>
        <v>5</v>
      </c>
      <c r="E184" s="67">
        <f t="shared" si="169"/>
        <v>14</v>
      </c>
      <c r="F184" s="54"/>
      <c r="G184" s="65">
        <f ca="1">$G183*'Transition Matrices'!$N$55</f>
        <v>63135.723028101776</v>
      </c>
      <c r="H184" s="65">
        <f ca="1">$G183*'Transition Matrices'!O$55</f>
        <v>1369.8254578561164</v>
      </c>
      <c r="I184" s="65">
        <f ca="1">$G183*'Transition Matrices'!P$55</f>
        <v>148.56821814848902</v>
      </c>
      <c r="J184" s="65">
        <f ca="1">$G183*'Transition Matrices'!Q$55</f>
        <v>569.56796109052277</v>
      </c>
      <c r="K184" s="65">
        <f ca="1">($H183*'Transition Matrices'!$S$56)+('Markov Model'!$I183*'Transition Matrices'!$S$57)+('Markov Model'!$J183*'Transition Matrices'!$S$58)</f>
        <v>2154.8114924845818</v>
      </c>
      <c r="L184" s="65">
        <f ca="1">('Markov Model'!$H183*'Transition Matrices'!$R$56)+('Markov Model'!$I183*'Transition Matrices'!$R$57)+('Markov Model'!$J183*'Transition Matrices'!$R$58)</f>
        <v>3.8378969120828001</v>
      </c>
      <c r="M184" s="65">
        <f ca="1">($G183*'Transition Matrices'!$R$55)+('Markov Model'!$H183*'Transition Matrices'!$R$56)+('Markov Model'!$I183*'Transition Matrices'!$R$57)+('Markov Model'!$J183*'Transition Matrices'!$R$58)+$M183</f>
        <v>280.88468246173892</v>
      </c>
      <c r="N184" s="62"/>
      <c r="O184" s="64" t="b">
        <f t="shared" ca="1" si="158"/>
        <v>1</v>
      </c>
      <c r="P184" s="62"/>
      <c r="Q184" s="65">
        <f t="shared" ca="1" si="170"/>
        <v>62101.992776975574</v>
      </c>
      <c r="R184" s="65">
        <f t="shared" ca="1" si="171"/>
        <v>1347.3971091078429</v>
      </c>
      <c r="S184" s="65">
        <f t="shared" ca="1" si="159"/>
        <v>146.13568939788533</v>
      </c>
      <c r="T184" s="65">
        <f t="shared" ca="1" si="160"/>
        <v>560.24234314853015</v>
      </c>
      <c r="U184" s="65">
        <f t="shared" ca="1" si="161"/>
        <v>2119.5304547705723</v>
      </c>
      <c r="V184" s="65">
        <f t="shared" ca="1" si="162"/>
        <v>3.7750584753239789</v>
      </c>
      <c r="W184" s="65">
        <f t="shared" ca="1" si="163"/>
        <v>306.67672050052761</v>
      </c>
      <c r="X184" s="62"/>
      <c r="Y184" s="64" t="b">
        <f t="shared" ca="1" si="164"/>
        <v>1</v>
      </c>
      <c r="Z184" s="63"/>
      <c r="AA184" s="122">
        <f t="shared" ca="1" si="165"/>
        <v>18218.94138894487</v>
      </c>
      <c r="AB184" s="122">
        <f t="shared" ca="1" si="166"/>
        <v>46137.680089479989</v>
      </c>
      <c r="AC184" s="122">
        <f t="shared" ca="1" si="167"/>
        <v>239953.6618742196</v>
      </c>
      <c r="AD184" s="122">
        <f ca="1">IF(half_cycle=1,(($W184-$W183)*fic14_)/((1+dr)^D184),(($M184-$M183)*fic14_)/((1+dr)^D184))</f>
        <v>11319810.925073065</v>
      </c>
      <c r="AE184" s="122">
        <f t="shared" ca="1" si="168"/>
        <v>67317.420913695736</v>
      </c>
      <c r="AF184" s="122">
        <f t="shared" ca="1" si="172"/>
        <v>34.085735640690217</v>
      </c>
      <c r="AG184" s="122">
        <f ca="1">IF(half_cycle=1, ((W184-W183)*le14_)/(IF(discount=1,(1+dr)^D184,1)), ((M184-M183)*le14_)/(IF(discount=1,(1+dr)^D184,1)))</f>
        <v>1615.1776332790744</v>
      </c>
      <c r="AH184" s="122">
        <f t="shared" ca="1" si="173"/>
        <v>1649.2633689197646</v>
      </c>
    </row>
    <row r="185" spans="4:34" x14ac:dyDescent="0.75">
      <c r="D185" s="66">
        <f t="shared" si="174"/>
        <v>6</v>
      </c>
      <c r="E185" s="66">
        <f t="shared" si="169"/>
        <v>15</v>
      </c>
      <c r="F185" s="54"/>
      <c r="G185" s="64">
        <f ca="1">$G184*'Transition Matrices'!$N$55</f>
        <v>61068.262525849379</v>
      </c>
      <c r="H185" s="64">
        <f ca="1">$G184*'Transition Matrices'!O$55</f>
        <v>1324.9687603595694</v>
      </c>
      <c r="I185" s="64">
        <f ca="1">$G184*'Transition Matrices'!P$55</f>
        <v>143.70316064728163</v>
      </c>
      <c r="J185" s="64">
        <f ca="1">$G184*'Transition Matrices'!Q$55</f>
        <v>550.91672520653742</v>
      </c>
      <c r="K185" s="64">
        <f ca="1">($H184*'Transition Matrices'!$S$56)+('Markov Model'!$I184*'Transition Matrices'!$S$57)+('Markov Model'!$J184*'Transition Matrices'!$S$58)</f>
        <v>2084.2494170565628</v>
      </c>
      <c r="L185" s="64">
        <f ca="1">('Markov Model'!$H184*'Transition Matrices'!$R$56)+('Markov Model'!$I184*'Transition Matrices'!$R$57)+('Markov Model'!$J184*'Transition Matrices'!$R$58)</f>
        <v>3.712220038565158</v>
      </c>
      <c r="M185" s="64">
        <f ca="1">($G184*'Transition Matrices'!$R$55)+('Markov Model'!$H184*'Transition Matrices'!$R$56)+('Markov Model'!$I184*'Transition Matrices'!$R$57)+('Markov Model'!$J184*'Transition Matrices'!$R$58)+$M184</f>
        <v>332.4687585393163</v>
      </c>
      <c r="N185" s="62"/>
      <c r="O185" s="64" t="b">
        <f t="shared" ca="1" si="158"/>
        <v>1</v>
      </c>
      <c r="P185" s="62"/>
      <c r="Q185" s="64">
        <f t="shared" ca="1" si="170"/>
        <v>60068.383102142005</v>
      </c>
      <c r="R185" s="64">
        <f t="shared" ca="1" si="171"/>
        <v>1303.2748567549297</v>
      </c>
      <c r="S185" s="64">
        <f t="shared" ca="1" si="159"/>
        <v>141.35028818112767</v>
      </c>
      <c r="T185" s="64">
        <f t="shared" ca="1" si="160"/>
        <v>541.89648662553805</v>
      </c>
      <c r="U185" s="64">
        <f t="shared" ca="1" si="161"/>
        <v>2050.1237023269709</v>
      </c>
      <c r="V185" s="64">
        <f t="shared" ca="1" si="162"/>
        <v>3.6514393272871128</v>
      </c>
      <c r="W185" s="64">
        <f t="shared" ca="1" si="163"/>
        <v>357.41620309979714</v>
      </c>
      <c r="X185" s="62"/>
      <c r="Y185" s="64" t="b">
        <f t="shared" ca="1" si="164"/>
        <v>1</v>
      </c>
      <c r="Z185" s="63"/>
      <c r="AA185" s="121">
        <f t="shared" ca="1" si="165"/>
        <v>15176.756210736277</v>
      </c>
      <c r="AB185" s="121">
        <f t="shared" ca="1" si="166"/>
        <v>38433.644847876167</v>
      </c>
      <c r="AC185" s="121">
        <f t="shared" ca="1" si="167"/>
        <v>199886.37925737249</v>
      </c>
      <c r="AD185" s="121">
        <f ca="1">IF(half_cycle=1,(($W185-$W184)*fic15_)/((1+dr)^D185),(($M185-$M184)*fic15_)/((1+dr)^D185))</f>
        <v>9331836.6769215446</v>
      </c>
      <c r="AE185" s="121">
        <f t="shared" ca="1" si="168"/>
        <v>56076.808423271861</v>
      </c>
      <c r="AF185" s="121">
        <f t="shared" ca="1" si="172"/>
        <v>28.394125050331468</v>
      </c>
      <c r="AG185" s="121">
        <f ca="1">IF(half_cycle=1, ((W185-W184)*le15_)/(IF(discount=1,(1+dr)^D185,1)), ((M185-M184)*le15_)/(IF(discount=1,(1+dr)^D185,1)))</f>
        <v>1331.5216992354237</v>
      </c>
      <c r="AH185" s="121">
        <f t="shared" ca="1" si="173"/>
        <v>1359.9158242857552</v>
      </c>
    </row>
    <row r="186" spans="4:34" x14ac:dyDescent="0.75">
      <c r="D186" s="67">
        <f>D185+1</f>
        <v>7</v>
      </c>
      <c r="E186" s="67">
        <f t="shared" si="169"/>
        <v>16</v>
      </c>
      <c r="F186" s="54"/>
      <c r="G186" s="65">
        <f ca="1">$G185*'Transition Matrices'!$N$55</f>
        <v>59068.503678434623</v>
      </c>
      <c r="H186" s="65">
        <f ca="1">$G185*'Transition Matrices'!O$55</f>
        <v>1281.58095315029</v>
      </c>
      <c r="I186" s="65">
        <f ca="1">$G185*'Transition Matrices'!P$55</f>
        <v>138.99741571497373</v>
      </c>
      <c r="J186" s="65">
        <f ca="1">$G185*'Transition Matrices'!Q$55</f>
        <v>532.87624804453867</v>
      </c>
      <c r="K186" s="65">
        <f ca="1">($H185*'Transition Matrices'!$S$56)+('Markov Model'!$I185*'Transition Matrices'!$S$57)+('Markov Model'!$J185*'Transition Matrices'!$S$58)</f>
        <v>2015.9979875973793</v>
      </c>
      <c r="L186" s="65">
        <f ca="1">('Markov Model'!$H185*'Transition Matrices'!$R$56)+('Markov Model'!$I185*'Transition Matrices'!$R$57)+('Markov Model'!$J185*'Transition Matrices'!$R$58)</f>
        <v>3.5906586160090677</v>
      </c>
      <c r="M186" s="65">
        <f ca="1">($G185*'Transition Matrices'!$R$55)+('Markov Model'!$H185*'Transition Matrices'!$R$56)+('Markov Model'!$I185*'Transition Matrices'!$R$57)+('Markov Model'!$J185*'Transition Matrices'!$R$58)+$M185</f>
        <v>382.36364766027793</v>
      </c>
      <c r="N186" s="62"/>
      <c r="O186" s="64" t="b">
        <f t="shared" ca="1" si="158"/>
        <v>1</v>
      </c>
      <c r="P186" s="62"/>
      <c r="Q186" s="65">
        <f t="shared" ca="1" si="170"/>
        <v>58101.366593238359</v>
      </c>
      <c r="R186" s="65">
        <f t="shared" ca="1" si="171"/>
        <v>1260.5974443378714</v>
      </c>
      <c r="S186" s="65">
        <f t="shared" ca="1" si="159"/>
        <v>136.72159108572259</v>
      </c>
      <c r="T186" s="65">
        <f t="shared" ca="1" si="160"/>
        <v>524.15138878435278</v>
      </c>
      <c r="U186" s="65">
        <f t="shared" ca="1" si="161"/>
        <v>1982.9897633142527</v>
      </c>
      <c r="V186" s="65">
        <f t="shared" ca="1" si="162"/>
        <v>3.5318682473427678</v>
      </c>
      <c r="W186" s="65">
        <f t="shared" ca="1" si="163"/>
        <v>406.49415604283666</v>
      </c>
      <c r="X186" s="62"/>
      <c r="Y186" s="64" t="b">
        <f t="shared" ca="1" si="164"/>
        <v>1</v>
      </c>
      <c r="Z186" s="63"/>
      <c r="AA186" s="122">
        <f t="shared" ca="1" si="165"/>
        <v>12642.552833497077</v>
      </c>
      <c r="AB186" s="122">
        <f t="shared" ca="1" si="166"/>
        <v>32016.023636816702</v>
      </c>
      <c r="AC186" s="122">
        <f t="shared" ca="1" si="167"/>
        <v>166509.50146185217</v>
      </c>
      <c r="AD186" s="122">
        <f ca="1">IF(half_cycle=1,(($W186-$W185)*fic16_)/((1+dr)^D186),(($M186-$M185)*fic16_)/((1+dr)^D186))</f>
        <v>7648787.8789607221</v>
      </c>
      <c r="AE186" s="122">
        <f t="shared" ca="1" si="168"/>
        <v>46713.14498177042</v>
      </c>
      <c r="AF186" s="122">
        <f t="shared" ca="1" si="172"/>
        <v>23.65289533054462</v>
      </c>
      <c r="AG186" s="122">
        <f ca="1">IF(half_cycle=1, ((W186-W185)*le16_)/(IF(discount=1,(1+dr)^D186,1)), ((M186-M185)*le16_)/(IF(discount=1,(1+dr)^D186,1)))</f>
        <v>1091.3743335084646</v>
      </c>
      <c r="AH186" s="122">
        <f t="shared" ca="1" si="173"/>
        <v>1115.0272288390092</v>
      </c>
    </row>
    <row r="187" spans="4:34" x14ac:dyDescent="0.75">
      <c r="D187" s="66">
        <f t="shared" si="174"/>
        <v>8</v>
      </c>
      <c r="E187" s="66">
        <f t="shared" si="169"/>
        <v>17</v>
      </c>
      <c r="F187" s="54"/>
      <c r="G187" s="64">
        <f ca="1">$G186*'Transition Matrices'!$N$55</f>
        <v>57134.229508042088</v>
      </c>
      <c r="H187" s="64">
        <f ca="1">$G186*'Transition Matrices'!O$55</f>
        <v>1239.6139355254525</v>
      </c>
      <c r="I187" s="64">
        <f ca="1">$G186*'Transition Matrices'!P$55</f>
        <v>134.44576645647143</v>
      </c>
      <c r="J187" s="64">
        <f ca="1">$G186*'Transition Matrices'!Q$55</f>
        <v>515.42652952416677</v>
      </c>
      <c r="K187" s="64">
        <f ca="1">($H186*'Transition Matrices'!$S$56)+('Markov Model'!$I186*'Transition Matrices'!$S$57)+('Markov Model'!$J186*'Transition Matrices'!$S$58)</f>
        <v>1949.981539031126</v>
      </c>
      <c r="L187" s="64">
        <f ca="1">('Markov Model'!$H186*'Transition Matrices'!$R$56)+('Markov Model'!$I186*'Transition Matrices'!$R$57)+('Markov Model'!$J186*'Transition Matrices'!$R$58)</f>
        <v>3.4730778786764684</v>
      </c>
      <c r="M187" s="64">
        <f ca="1">($G186*'Transition Matrices'!$R$55)+('Markov Model'!$H186*'Transition Matrices'!$R$56)+('Markov Model'!$I186*'Transition Matrices'!$R$57)+('Markov Model'!$J186*'Transition Matrices'!$R$58)+$M186</f>
        <v>430.62466442539539</v>
      </c>
      <c r="N187" s="62"/>
      <c r="O187" s="64" t="b">
        <f t="shared" ca="1" si="158"/>
        <v>1</v>
      </c>
      <c r="P187" s="62"/>
      <c r="Q187" s="64">
        <f t="shared" ca="1" si="170"/>
        <v>56198.762571345062</v>
      </c>
      <c r="R187" s="64">
        <f t="shared" ca="1" si="171"/>
        <v>1219.3175587135499</v>
      </c>
      <c r="S187" s="64">
        <f t="shared" ca="1" si="159"/>
        <v>132.244466633548</v>
      </c>
      <c r="T187" s="64">
        <f t="shared" ca="1" si="160"/>
        <v>506.98737700879968</v>
      </c>
      <c r="U187" s="64">
        <f t="shared" ca="1" si="161"/>
        <v>1918.054211531655</v>
      </c>
      <c r="V187" s="64">
        <f t="shared" ca="1" si="162"/>
        <v>3.4162126762916465</v>
      </c>
      <c r="W187" s="64">
        <f t="shared" ca="1" si="163"/>
        <v>453.96498825652344</v>
      </c>
      <c r="X187" s="62"/>
      <c r="Y187" s="64" t="b">
        <f t="shared" ca="1" si="164"/>
        <v>1</v>
      </c>
      <c r="Z187" s="63"/>
      <c r="AA187" s="121">
        <f t="shared" ca="1" si="165"/>
        <v>10531.508836828767</v>
      </c>
      <c r="AB187" s="121">
        <f t="shared" ca="1" si="166"/>
        <v>26670.012005635945</v>
      </c>
      <c r="AC187" s="121">
        <f t="shared" ca="1" si="167"/>
        <v>138705.86970498611</v>
      </c>
      <c r="AD187" s="121">
        <f ca="1">IF(half_cycle=1,(($W187-$W186)*fic17_)/((1+dr)^D187),(($M187-$M186)*fic17_)/((1+dr)^D187))</f>
        <v>6267616.6103144744</v>
      </c>
      <c r="AE187" s="121">
        <f t="shared" ca="1" si="168"/>
        <v>38913.019043757224</v>
      </c>
      <c r="AF187" s="121">
        <f t="shared" ca="1" si="172"/>
        <v>19.703352595862754</v>
      </c>
      <c r="AG187" s="121">
        <f ca="1">IF(half_cycle=1, ((W187-W186)*le17_)/(IF(discount=1,(1+dr)^D187,1)), ((M187-M186)*le17_)/(IF(discount=1,(1+dr)^D187,1)))</f>
        <v>894.30064070465073</v>
      </c>
      <c r="AH187" s="121">
        <f t="shared" ca="1" si="173"/>
        <v>914.00399330051346</v>
      </c>
    </row>
    <row r="188" spans="4:34" x14ac:dyDescent="0.75">
      <c r="D188" s="67">
        <f t="shared" si="174"/>
        <v>9</v>
      </c>
      <c r="E188" s="67">
        <f t="shared" si="169"/>
        <v>18</v>
      </c>
      <c r="F188" s="54"/>
      <c r="G188" s="65">
        <f ca="1">$G187*'Transition Matrices'!$N$55</f>
        <v>55263.295634648035</v>
      </c>
      <c r="H188" s="65">
        <f ca="1">$G187*'Transition Matrices'!O$55</f>
        <v>1199.0211819016474</v>
      </c>
      <c r="I188" s="65">
        <f ca="1">$G187*'Transition Matrices'!P$55</f>
        <v>130.04316681062457</v>
      </c>
      <c r="J188" s="65">
        <f ca="1">$G187*'Transition Matrices'!Q$55</f>
        <v>498.5482244934326</v>
      </c>
      <c r="K188" s="65">
        <f ca="1">($H187*'Transition Matrices'!$S$56)+('Markov Model'!$I187*'Transition Matrices'!$S$57)+('Markov Model'!$J187*'Transition Matrices'!$S$58)</f>
        <v>1886.1268840321841</v>
      </c>
      <c r="L188" s="65">
        <f ca="1">('Markov Model'!$H187*'Transition Matrices'!$R$56)+('Markov Model'!$I187*'Transition Matrices'!$R$57)+('Markov Model'!$J187*'Transition Matrices'!$R$58)</f>
        <v>3.3593474739068241</v>
      </c>
      <c r="M188" s="65">
        <f ca="1">($G187*'Transition Matrices'!$R$55)+('Markov Model'!$H187*'Transition Matrices'!$R$56)+('Markov Model'!$I187*'Transition Matrices'!$R$57)+('Markov Model'!$J187*'Transition Matrices'!$R$58)+$M187</f>
        <v>477.30531208765149</v>
      </c>
      <c r="N188" s="62"/>
      <c r="O188" s="64" t="b">
        <f t="shared" ca="1" si="158"/>
        <v>1</v>
      </c>
      <c r="P188" s="62"/>
      <c r="Q188" s="65">
        <f t="shared" ca="1" si="170"/>
        <v>54358.46176668015</v>
      </c>
      <c r="R188" s="65">
        <f t="shared" ca="1" si="171"/>
        <v>1179.3894360686086</v>
      </c>
      <c r="S188" s="65">
        <f t="shared" ca="1" si="159"/>
        <v>127.91395138333695</v>
      </c>
      <c r="T188" s="65">
        <f t="shared" ca="1" si="160"/>
        <v>490.38542288783879</v>
      </c>
      <c r="U188" s="65">
        <f t="shared" ca="1" si="161"/>
        <v>1855.2450579601418</v>
      </c>
      <c r="V188" s="65">
        <f t="shared" ca="1" si="162"/>
        <v>3.3043443957560248</v>
      </c>
      <c r="W188" s="65">
        <f t="shared" ca="1" si="163"/>
        <v>499.88132697740321</v>
      </c>
      <c r="X188" s="62"/>
      <c r="Y188" s="64" t="b">
        <f t="shared" ca="1" si="164"/>
        <v>1</v>
      </c>
      <c r="Z188" s="63"/>
      <c r="AA188" s="122">
        <f t="shared" ca="1" si="165"/>
        <v>8772.9653845174125</v>
      </c>
      <c r="AB188" s="122">
        <f t="shared" ca="1" si="166"/>
        <v>22216.673389846601</v>
      </c>
      <c r="AC188" s="122">
        <f t="shared" ca="1" si="167"/>
        <v>115544.86754033295</v>
      </c>
      <c r="AD188" s="122">
        <f ca="1">IF(half_cycle=1,(($W188-$W187)*fic18_)/((1+dr)^D188),(($M188-$M187)*fic18_)/((1+dr)^D188))</f>
        <v>5136043.3141952883</v>
      </c>
      <c r="AE188" s="122">
        <f t="shared" ca="1" si="168"/>
        <v>32415.352288755774</v>
      </c>
      <c r="AF188" s="122">
        <f t="shared" ca="1" si="172"/>
        <v>16.413301546874607</v>
      </c>
      <c r="AG188" s="122">
        <f ca="1">IF(half_cycle=1, ((W188-W187)*le18_)/(IF(discount=1,(1+dr)^D188,1)), ((M188-M187)*le18_)/(IF(discount=1,(1+dr)^D188,1)))</f>
        <v>732.84106417945441</v>
      </c>
      <c r="AH188" s="122">
        <f t="shared" ca="1" si="173"/>
        <v>749.25436572632907</v>
      </c>
    </row>
    <row r="189" spans="4:34" x14ac:dyDescent="0.75">
      <c r="D189" s="66">
        <f>D188+1</f>
        <v>10</v>
      </c>
      <c r="E189" s="66">
        <f t="shared" si="169"/>
        <v>19</v>
      </c>
      <c r="F189" s="54"/>
      <c r="G189" s="64">
        <f ca="1">$G188*'Transition Matrices'!$N$55</f>
        <v>53453.627898712271</v>
      </c>
      <c r="H189" s="64">
        <f ca="1">$G188*'Transition Matrices'!O$55</f>
        <v>1159.75769023557</v>
      </c>
      <c r="I189" s="64">
        <f ca="1">$G188*'Transition Matrices'!P$55</f>
        <v>125.78473595604932</v>
      </c>
      <c r="J189" s="64">
        <f ca="1">$G188*'Transition Matrices'!Q$55</f>
        <v>482.22262128224492</v>
      </c>
      <c r="K189" s="64">
        <f ca="1">($H188*'Transition Matrices'!$S$56)+('Markov Model'!$I188*'Transition Matrices'!$S$57)+('Markov Model'!$J188*'Transition Matrices'!$S$58)</f>
        <v>1824.3632318880993</v>
      </c>
      <c r="L189" s="64">
        <f ca="1">('Markov Model'!$H188*'Transition Matrices'!$R$56)+('Markov Model'!$I188*'Transition Matrices'!$R$57)+('Markov Model'!$J188*'Transition Matrices'!$R$58)</f>
        <v>3.2493413176052259</v>
      </c>
      <c r="M189" s="64">
        <f ca="1">($G188*'Transition Matrices'!$R$55)+('Markov Model'!$H188*'Transition Matrices'!$R$56)+('Markov Model'!$I188*'Transition Matrices'!$R$57)+('Markov Model'!$J188*'Transition Matrices'!$R$58)+$M188</f>
        <v>522.45734186715492</v>
      </c>
      <c r="N189" s="62"/>
      <c r="O189" s="64" t="b">
        <f t="shared" ca="1" si="158"/>
        <v>1</v>
      </c>
      <c r="P189" s="62"/>
      <c r="Q189" s="64">
        <f t="shared" ca="1" si="170"/>
        <v>52578.423980215171</v>
      </c>
      <c r="R189" s="64">
        <f t="shared" ca="1" si="171"/>
        <v>1140.7688111846539</v>
      </c>
      <c r="S189" s="64">
        <f t="shared" ca="1" si="159"/>
        <v>123.7252444280943</v>
      </c>
      <c r="T189" s="64">
        <f t="shared" ca="1" si="160"/>
        <v>474.32712112023756</v>
      </c>
      <c r="U189" s="64">
        <f t="shared" ca="1" si="161"/>
        <v>1794.4926709537503</v>
      </c>
      <c r="V189" s="64">
        <f t="shared" ca="1" si="162"/>
        <v>3.1961393860339706</v>
      </c>
      <c r="W189" s="64">
        <f t="shared" ca="1" si="163"/>
        <v>544.29407609543318</v>
      </c>
      <c r="X189" s="62"/>
      <c r="Y189" s="64" t="b">
        <f t="shared" ca="1" si="164"/>
        <v>1</v>
      </c>
      <c r="Z189" s="63"/>
      <c r="AA189" s="121">
        <f t="shared" ca="1" si="165"/>
        <v>7308.0621998619854</v>
      </c>
      <c r="AB189" s="121">
        <f t="shared" ca="1" si="166"/>
        <v>18506.949918388262</v>
      </c>
      <c r="AC189" s="121">
        <f t="shared" ca="1" si="167"/>
        <v>96251.272158190186</v>
      </c>
      <c r="AD189" s="121">
        <f ca="1">IF(half_cycle=1,(($W189-$W188)*fic19_)/((1+dr)^D189),(($M189-$M188)*fic19_)/((1+dr)^D189))</f>
        <v>4207614.4141480708</v>
      </c>
      <c r="AE189" s="121">
        <f t="shared" ca="1" si="168"/>
        <v>27002.661058567126</v>
      </c>
      <c r="AF189" s="121">
        <f t="shared" ca="1" si="172"/>
        <v>13.672620756185614</v>
      </c>
      <c r="AG189" s="121">
        <f ca="1">IF(half_cycle=1, ((W189-W188)*le19_)/(IF(discount=1,(1+dr)^D189,1)), ((M189-M188)*le19_)/(IF(discount=1,(1+dr)^D189,1)))</f>
        <v>600.36733265054374</v>
      </c>
      <c r="AH189" s="121">
        <f t="shared" ca="1" si="173"/>
        <v>614.03995340672941</v>
      </c>
    </row>
    <row r="190" spans="4:34" x14ac:dyDescent="0.75">
      <c r="D190" s="67">
        <v>11</v>
      </c>
      <c r="E190" s="67">
        <f t="shared" si="169"/>
        <v>20</v>
      </c>
      <c r="F190" s="54"/>
      <c r="G190" s="65">
        <f ca="1">$G189*'Transition Matrices'!$N$55</f>
        <v>51703.220061718072</v>
      </c>
      <c r="H190" s="65">
        <f ca="1">$G189*'Transition Matrices'!O$55</f>
        <v>1121.7799321337379</v>
      </c>
      <c r="I190" s="65">
        <f ca="1">$G189*'Transition Matrices'!P$55</f>
        <v>121.6657529001393</v>
      </c>
      <c r="J190" s="65">
        <f ca="1">$G189*'Transition Matrices'!Q$55</f>
        <v>466.43162095823021</v>
      </c>
      <c r="K190" s="65">
        <f ca="1">($H189*'Transition Matrices'!$S$56)+('Markov Model'!$I189*'Transition Matrices'!$S$57)+('Markov Model'!$J189*'Transition Matrices'!$S$58)</f>
        <v>1764.6221100194014</v>
      </c>
      <c r="L190" s="65">
        <f ca="1">('Markov Model'!$H189*'Transition Matrices'!$R$56)+('Markov Model'!$I189*'Transition Matrices'!$R$57)+('Markov Model'!$J189*'Transition Matrices'!$R$58)</f>
        <v>3.1429374544627158</v>
      </c>
      <c r="M190" s="65">
        <f ca="1">($G189*'Transition Matrices'!$R$55)+('Markov Model'!$H189*'Transition Matrices'!$R$56)+('Markov Model'!$I189*'Transition Matrices'!$R$57)+('Markov Model'!$J189*'Transition Matrices'!$R$58)+$M189</f>
        <v>566.13081032371133</v>
      </c>
      <c r="N190" s="62"/>
      <c r="O190" s="64" t="b">
        <f t="shared" ca="1" si="158"/>
        <v>1</v>
      </c>
      <c r="P190" s="62"/>
      <c r="Q190" s="65">
        <f t="shared" ca="1" si="170"/>
        <v>50856.675821864454</v>
      </c>
      <c r="R190" s="65">
        <f t="shared" ca="1" si="171"/>
        <v>1103.412868364835</v>
      </c>
      <c r="S190" s="65">
        <f t="shared" ca="1" si="159"/>
        <v>119.67370207270299</v>
      </c>
      <c r="T190" s="65">
        <f t="shared" ca="1" si="160"/>
        <v>458.79466911003897</v>
      </c>
      <c r="U190" s="65">
        <f t="shared" ca="1" si="161"/>
        <v>1735.7296990443774</v>
      </c>
      <c r="V190" s="65">
        <f t="shared" ca="1" si="162"/>
        <v>3.0914776886082951</v>
      </c>
      <c r="W190" s="65">
        <f t="shared" ca="1" si="163"/>
        <v>587.25247258718355</v>
      </c>
      <c r="X190" s="62"/>
      <c r="Y190" s="64" t="b">
        <f t="shared" ca="1" si="164"/>
        <v>1</v>
      </c>
      <c r="Z190" s="63"/>
      <c r="AA190" s="122">
        <f t="shared" ca="1" si="165"/>
        <v>6087.7674510497882</v>
      </c>
      <c r="AB190" s="122">
        <f t="shared" ca="1" si="166"/>
        <v>15416.673291792767</v>
      </c>
      <c r="AC190" s="122">
        <f t="shared" ca="1" si="167"/>
        <v>80179.306872597619</v>
      </c>
      <c r="AD190" s="122">
        <f ca="1">IF(half_cycle=1,(($W190-$W189)*fic20_)/((1+dr)^D190),(($M190-$M189)*fic20_)/((1+dr)^D190))</f>
        <v>3462241.9416753845</v>
      </c>
      <c r="AE190" s="122">
        <f t="shared" ca="1" si="168"/>
        <v>22493.776953236531</v>
      </c>
      <c r="AF190" s="122">
        <f t="shared" ca="1" si="172"/>
        <v>11.389576789812519</v>
      </c>
      <c r="AG190" s="122">
        <f ca="1">IF(half_cycle=1, ((W190-W189)*le20_)/(IF(discount=1,(1+dr)^D190,1)), ((M190-M189)*le20_)/(IF(discount=1,(1+dr)^D190,1)))</f>
        <v>494.01317585688389</v>
      </c>
      <c r="AH190" s="122">
        <f t="shared" ca="1" si="173"/>
        <v>505.4027526466964</v>
      </c>
    </row>
    <row r="191" spans="4:34" x14ac:dyDescent="0.75">
      <c r="D191" s="66">
        <v>12</v>
      </c>
      <c r="E191" s="66">
        <f t="shared" si="169"/>
        <v>21</v>
      </c>
      <c r="F191" s="54"/>
      <c r="G191" s="64">
        <f ca="1">$G190*'Transition Matrices'!$N$55</f>
        <v>50010.131582010836</v>
      </c>
      <c r="H191" s="64">
        <f ca="1">$G190*'Transition Matrices'!O$55</f>
        <v>1085.0458045959322</v>
      </c>
      <c r="I191" s="64">
        <f ca="1">$G190*'Transition Matrices'!P$55</f>
        <v>117.68165124526669</v>
      </c>
      <c r="J191" s="64">
        <f ca="1">$G190*'Transition Matrices'!Q$55</f>
        <v>451.15771726184772</v>
      </c>
      <c r="K191" s="64">
        <f ca="1">($H190*'Transition Matrices'!$S$56)+('Markov Model'!$I190*'Transition Matrices'!$S$57)+('Markov Model'!$J190*'Transition Matrices'!$S$58)</f>
        <v>1706.8372880693537</v>
      </c>
      <c r="L191" s="64">
        <f ca="1">('Markov Model'!$H190*'Transition Matrices'!$R$56)+('Markov Model'!$I190*'Transition Matrices'!$R$57)+('Markov Model'!$J190*'Transition Matrices'!$R$58)</f>
        <v>3.0400179227538739</v>
      </c>
      <c r="M191" s="64">
        <f ca="1">($G190*'Transition Matrices'!$R$55)+('Markov Model'!$H190*'Transition Matrices'!$R$56)+('Markov Model'!$I190*'Transition Matrices'!$R$57)+('Markov Model'!$J190*'Transition Matrices'!$R$58)+$M190</f>
        <v>608.37413485065588</v>
      </c>
      <c r="N191" s="62"/>
      <c r="O191" s="64" t="b">
        <f t="shared" ca="1" si="158"/>
        <v>1</v>
      </c>
      <c r="P191" s="62"/>
      <c r="Q191" s="64">
        <f t="shared" ca="1" si="170"/>
        <v>49191.308522740321</v>
      </c>
      <c r="R191" s="64">
        <f t="shared" ca="1" si="171"/>
        <v>1067.2801939673955</v>
      </c>
      <c r="S191" s="64">
        <f t="shared" ca="1" si="159"/>
        <v>115.75483268581868</v>
      </c>
      <c r="T191" s="64">
        <f t="shared" ca="1" si="160"/>
        <v>443.7708472302013</v>
      </c>
      <c r="U191" s="64">
        <f t="shared" ca="1" si="161"/>
        <v>1678.8909962744192</v>
      </c>
      <c r="V191" s="64">
        <f t="shared" ca="1" si="162"/>
        <v>2.9902432731578323</v>
      </c>
      <c r="W191" s="64">
        <f t="shared" ca="1" si="163"/>
        <v>628.80414110106233</v>
      </c>
      <c r="X191" s="62"/>
      <c r="Y191" s="64" t="b">
        <f t="shared" ca="1" si="164"/>
        <v>1</v>
      </c>
      <c r="Z191" s="63"/>
      <c r="AA191" s="121">
        <f t="shared" ca="1" si="165"/>
        <v>5071.2366047953365</v>
      </c>
      <c r="AB191" s="121">
        <f t="shared" ca="1" si="166"/>
        <v>12842.408740174245</v>
      </c>
      <c r="AC191" s="121">
        <f t="shared" ca="1" si="167"/>
        <v>66791.026304613362</v>
      </c>
      <c r="AD191" s="121">
        <f ca="1">IF(half_cycle=1,(($W191-$W190)*fic21_)/((1+dr)^D191),(($M191-$M190)*fic21_)/((1+dr)^D191))</f>
        <v>2834623.1517645973</v>
      </c>
      <c r="AE191" s="121">
        <f t="shared" ca="1" si="168"/>
        <v>18737.782936449737</v>
      </c>
      <c r="AF191" s="121">
        <f t="shared" ca="1" si="172"/>
        <v>9.4877537938254601</v>
      </c>
      <c r="AG191" s="121">
        <f ca="1">IF(half_cycle=1, ((W191-W190)*le21_)/(IF(discount=1,(1+dr)^D191,1)), ((M191-M190)*le21_)/(IF(discount=1,(1+dr)^D191,1)))</f>
        <v>404.4608115639229</v>
      </c>
      <c r="AH191" s="121">
        <f t="shared" ca="1" si="173"/>
        <v>413.94856535774835</v>
      </c>
    </row>
    <row r="192" spans="4:34" x14ac:dyDescent="0.75">
      <c r="D192" s="67">
        <v>13</v>
      </c>
      <c r="E192" s="67">
        <f t="shared" si="169"/>
        <v>22</v>
      </c>
      <c r="F192" s="54"/>
      <c r="G192" s="65">
        <f ca="1">$G191*'Transition Matrices'!$N$55</f>
        <v>48372.485463469799</v>
      </c>
      <c r="H192" s="65">
        <f ca="1">$G191*'Transition Matrices'!O$55</f>
        <v>1049.514583338859</v>
      </c>
      <c r="I192" s="65">
        <f ca="1">$G191*'Transition Matrices'!P$55</f>
        <v>113.82801412637068</v>
      </c>
      <c r="J192" s="65">
        <f ca="1">$G191*'Transition Matrices'!Q$55</f>
        <v>436.38397719855493</v>
      </c>
      <c r="K192" s="65">
        <f ca="1">($H191*'Transition Matrices'!$S$56)+('Markov Model'!$I191*'Transition Matrices'!$S$57)+('Markov Model'!$J191*'Transition Matrices'!$S$58)</f>
        <v>1650.9447044794849</v>
      </c>
      <c r="L192" s="65">
        <f ca="1">('Markov Model'!$H191*'Transition Matrices'!$R$56)+('Markov Model'!$I191*'Transition Matrices'!$R$57)+('Markov Model'!$J191*'Transition Matrices'!$R$58)</f>
        <v>2.9404686235617907</v>
      </c>
      <c r="M192" s="65">
        <f ca="1">($G191*'Transition Matrices'!$R$55)+('Markov Model'!$H191*'Transition Matrices'!$R$56)+('Markov Model'!$I191*'Transition Matrices'!$R$57)+('Markov Model'!$J191*'Transition Matrices'!$R$58)+$M191</f>
        <v>649.23414735146878</v>
      </c>
      <c r="N192" s="62"/>
      <c r="O192" s="64" t="b">
        <f t="shared" ca="1" si="158"/>
        <v>1</v>
      </c>
      <c r="P192" s="62"/>
      <c r="Q192" s="65">
        <f t="shared" ca="1" si="170"/>
        <v>47580.475819048777</v>
      </c>
      <c r="R192" s="65">
        <f t="shared" ca="1" si="171"/>
        <v>1032.3307304935754</v>
      </c>
      <c r="S192" s="65">
        <f t="shared" ca="1" si="159"/>
        <v>111.96429172034587</v>
      </c>
      <c r="T192" s="65">
        <f t="shared" ca="1" si="160"/>
        <v>429.23899973253106</v>
      </c>
      <c r="U192" s="65">
        <f t="shared" ca="1" si="161"/>
        <v>1623.9135499744921</v>
      </c>
      <c r="V192" s="65">
        <f t="shared" ca="1" si="162"/>
        <v>2.892323908923609</v>
      </c>
      <c r="W192" s="65">
        <f t="shared" ca="1" si="163"/>
        <v>668.99514675507498</v>
      </c>
      <c r="X192" s="62"/>
      <c r="Y192" s="64" t="b">
        <f t="shared" ca="1" si="164"/>
        <v>1</v>
      </c>
      <c r="Z192" s="63"/>
      <c r="AA192" s="122">
        <f t="shared" ca="1" si="165"/>
        <v>4224.4453173685806</v>
      </c>
      <c r="AB192" s="122">
        <f t="shared" ca="1" si="166"/>
        <v>10697.992953999023</v>
      </c>
      <c r="AC192" s="122">
        <f t="shared" ca="1" si="167"/>
        <v>55638.310791486474</v>
      </c>
      <c r="AD192" s="122">
        <f ca="1">IF(half_cycle=1,(($W192-$W191)*fic22_)/((1+dr)^D192),(($M192-$M191)*fic22_)/((1+dr)^D192))</f>
        <v>2320068.5196203687</v>
      </c>
      <c r="AE192" s="122">
        <f t="shared" ca="1" si="168"/>
        <v>15608.961985505421</v>
      </c>
      <c r="AF192" s="122">
        <f t="shared" ca="1" si="172"/>
        <v>7.9034957763106508</v>
      </c>
      <c r="AG192" s="122">
        <f ca="1">IF(half_cycle=1, ((W192-W191)*le22_)/(IF(discount=1,(1+dr)^D192,1)), ((M192-M191)*le22_)/(IF(discount=1,(1+dr)^D192,1)))</f>
        <v>331.04111061303132</v>
      </c>
      <c r="AH192" s="122">
        <f t="shared" ca="1" si="173"/>
        <v>338.94460638934197</v>
      </c>
    </row>
    <row r="193" spans="3:39" x14ac:dyDescent="0.75">
      <c r="D193" s="66">
        <v>14</v>
      </c>
      <c r="E193" s="66">
        <f t="shared" si="169"/>
        <v>23</v>
      </c>
      <c r="F193" s="54"/>
      <c r="G193" s="64">
        <f ca="1">$G192*'Transition Matrices'!$N$55</f>
        <v>46788.466174627749</v>
      </c>
      <c r="H193" s="64">
        <f ca="1">$G192*'Transition Matrices'!O$55</f>
        <v>1015.1468776482917</v>
      </c>
      <c r="I193" s="64">
        <f ca="1">$G192*'Transition Matrices'!P$55</f>
        <v>110.10056931432106</v>
      </c>
      <c r="J193" s="64">
        <f ca="1">$G192*'Transition Matrices'!Q$55</f>
        <v>422.09402226650712</v>
      </c>
      <c r="K193" s="64">
        <f ca="1">($H192*'Transition Matrices'!$S$56)+('Markov Model'!$I192*'Transition Matrices'!$S$57)+('Markov Model'!$J192*'Transition Matrices'!$S$58)</f>
        <v>1596.882395469499</v>
      </c>
      <c r="L193" s="64">
        <f ca="1">('Markov Model'!$H192*'Transition Matrices'!$R$56)+('Markov Model'!$I192*'Transition Matrices'!$R$57)+('Markov Model'!$J192*'Transition Matrices'!$R$58)</f>
        <v>2.8441791942854273</v>
      </c>
      <c r="M193" s="64">
        <f ca="1">($G192*'Transition Matrices'!$R$55)+('Markov Model'!$H192*'Transition Matrices'!$R$56)+('Markov Model'!$I192*'Transition Matrices'!$R$57)+('Markov Model'!$J192*'Transition Matrices'!$R$58)+$M192</f>
        <v>688.75614615868119</v>
      </c>
      <c r="N193" s="62"/>
      <c r="O193" s="64" t="b">
        <f t="shared" ca="1" si="158"/>
        <v>1</v>
      </c>
      <c r="P193" s="62"/>
      <c r="Q193" s="64">
        <f t="shared" ca="1" si="170"/>
        <v>46022.391905279801</v>
      </c>
      <c r="R193" s="64">
        <f t="shared" ca="1" si="171"/>
        <v>998.5257321789627</v>
      </c>
      <c r="S193" s="64">
        <f t="shared" ca="1" si="159"/>
        <v>108.29787689697483</v>
      </c>
      <c r="T193" s="64">
        <f t="shared" ca="1" si="160"/>
        <v>415.18301628274401</v>
      </c>
      <c r="U193" s="64">
        <f t="shared" ca="1" si="161"/>
        <v>1570.7364109061648</v>
      </c>
      <c r="V193" s="64">
        <f t="shared" ca="1" si="162"/>
        <v>2.7976110402872867</v>
      </c>
      <c r="W193" s="64">
        <f t="shared" ca="1" si="163"/>
        <v>707.87004620565529</v>
      </c>
      <c r="X193" s="62"/>
      <c r="Y193" s="64" t="b">
        <f t="shared" ca="1" si="164"/>
        <v>1</v>
      </c>
      <c r="Z193" s="63"/>
      <c r="AA193" s="121">
        <f t="shared" ca="1" si="165"/>
        <v>3519.0506044546009</v>
      </c>
      <c r="AB193" s="121">
        <f t="shared" ca="1" si="166"/>
        <v>8911.6501085807904</v>
      </c>
      <c r="AC193" s="121">
        <f t="shared" ca="1" si="167"/>
        <v>46347.867355890899</v>
      </c>
      <c r="AD193" s="121">
        <f ca="1">IF(half_cycle=1,(($W193-$W192)*fic23_)/((1+dr)^D193),(($M193-$M192)*fic23_)/((1+dr)^D193))</f>
        <v>1898916.4913157918</v>
      </c>
      <c r="AE193" s="121">
        <f t="shared" ca="1" si="168"/>
        <v>13002.589211929248</v>
      </c>
      <c r="AF193" s="121">
        <f t="shared" ca="1" si="172"/>
        <v>6.5837759751746701</v>
      </c>
      <c r="AG193" s="121">
        <f ca="1">IF(half_cycle=1, ((W193-W192)*le23_)/(IF(discount=1,(1+dr)^D193,1)), ((M193-M192)*le23_)/(IF(discount=1,(1+dr)^D193,1)))</f>
        <v>270.94864609836657</v>
      </c>
      <c r="AH193" s="121">
        <f t="shared" ca="1" si="173"/>
        <v>277.53242207354123</v>
      </c>
    </row>
    <row r="194" spans="3:39" x14ac:dyDescent="0.75">
      <c r="D194" s="67">
        <v>15</v>
      </c>
      <c r="E194" s="67">
        <f t="shared" si="169"/>
        <v>24</v>
      </c>
      <c r="F194" s="54"/>
      <c r="G194" s="65">
        <f ca="1">$G193*'Transition Matrices'!$N$55</f>
        <v>45256.317635931846</v>
      </c>
      <c r="H194" s="65">
        <f ca="1">$G193*'Transition Matrices'!O$55</f>
        <v>981.90458670963358</v>
      </c>
      <c r="I194" s="65">
        <f ca="1">$G193*'Transition Matrices'!P$55</f>
        <v>106.49518447962859</v>
      </c>
      <c r="J194" s="65">
        <f ca="1">$G193*'Transition Matrices'!Q$55</f>
        <v>408.27201029898083</v>
      </c>
      <c r="K194" s="65">
        <f ca="1">($H193*'Transition Matrices'!$S$56)+('Markov Model'!$I193*'Transition Matrices'!$S$57)+('Markov Model'!$J193*'Transition Matrices'!$S$58)</f>
        <v>1544.5904263428306</v>
      </c>
      <c r="L194" s="65">
        <f ca="1">('Markov Model'!$H193*'Transition Matrices'!$R$56)+('Markov Model'!$I193*'Transition Matrices'!$R$57)+('Markov Model'!$J193*'Transition Matrices'!$R$58)</f>
        <v>2.7510428862891461</v>
      </c>
      <c r="M194" s="65">
        <f ca="1">($G193*'Transition Matrices'!$R$55)+('Markov Model'!$H193*'Transition Matrices'!$R$56)+('Markov Model'!$I193*'Transition Matrices'!$R$57)+('Markov Model'!$J193*'Transition Matrices'!$R$58)+$M193</f>
        <v>726.98394625262938</v>
      </c>
      <c r="N194" s="62"/>
      <c r="O194" s="64" t="b">
        <f t="shared" ca="1" si="158"/>
        <v>1</v>
      </c>
      <c r="P194" s="62"/>
      <c r="Q194" s="65">
        <f t="shared" ca="1" si="170"/>
        <v>44515.329454423001</v>
      </c>
      <c r="R194" s="65">
        <f t="shared" ca="1" si="171"/>
        <v>965.82772203906461</v>
      </c>
      <c r="S194" s="65">
        <f t="shared" ca="1" si="159"/>
        <v>104.75152354543991</v>
      </c>
      <c r="T194" s="65">
        <f t="shared" ca="1" si="160"/>
        <v>401.58731410018521</v>
      </c>
      <c r="U194" s="65">
        <f t="shared" ca="1" si="161"/>
        <v>1519.3006256922574</v>
      </c>
      <c r="V194" s="65">
        <f t="shared" ca="1" si="162"/>
        <v>2.7059996664239545</v>
      </c>
      <c r="W194" s="65">
        <f t="shared" ca="1" si="163"/>
        <v>745.47193704418032</v>
      </c>
      <c r="X194" s="62"/>
      <c r="Y194" s="64" t="b">
        <f t="shared" ca="1" si="164"/>
        <v>1</v>
      </c>
      <c r="Z194" s="63"/>
      <c r="AA194" s="122">
        <f t="shared" ca="1" si="165"/>
        <v>2931.4421720165956</v>
      </c>
      <c r="AB194" s="122">
        <f t="shared" ca="1" si="166"/>
        <v>7423.5894526440952</v>
      </c>
      <c r="AC194" s="122">
        <f t="shared" ca="1" si="167"/>
        <v>38608.73520207507</v>
      </c>
      <c r="AD194" s="122">
        <f ca="1">IF(half_cycle=1,(($W194-$W193)*fic24_)/((1+dr)^D194),(($M194-$M193)*fic24_)/((1+dr)^D194))</f>
        <v>1553723.4499824278</v>
      </c>
      <c r="AE194" s="122">
        <f t="shared" ca="1" si="168"/>
        <v>10831.426610634058</v>
      </c>
      <c r="AF194" s="122">
        <f t="shared" ca="1" si="172"/>
        <v>5.4844219973153558</v>
      </c>
      <c r="AG194" s="122">
        <f ca="1">IF(half_cycle=1, ((W194-W193)*le24_)/(IF(discount=1,(1+dr)^D194,1)), ((M194-M193)*le24_)/(IF(discount=1,(1+dr)^D194,1)))</f>
        <v>221.69445950322861</v>
      </c>
      <c r="AH194" s="122">
        <f t="shared" ca="1" si="173"/>
        <v>227.17888150054398</v>
      </c>
    </row>
    <row r="195" spans="3:39" ht="15.5" thickBot="1" x14ac:dyDescent="0.9">
      <c r="D195" s="66">
        <v>16</v>
      </c>
      <c r="E195" s="66">
        <f t="shared" si="169"/>
        <v>25</v>
      </c>
      <c r="F195" s="54"/>
      <c r="G195" s="64">
        <f ca="1">$G194*'Transition Matrices'!$N$55</f>
        <v>43774.341272914164</v>
      </c>
      <c r="H195" s="64">
        <f ca="1">$G194*'Transition Matrices'!O$55</f>
        <v>949.75085736849564</v>
      </c>
      <c r="I195" s="64">
        <f ca="1">$G194*'Transition Matrices'!P$55</f>
        <v>103.00786261125124</v>
      </c>
      <c r="J195" s="64">
        <f ca="1">$G194*'Transition Matrices'!Q$55</f>
        <v>394.90261790138959</v>
      </c>
      <c r="K195" s="64">
        <f ca="1">($H194*'Transition Matrices'!$S$56)+('Markov Model'!$I194*'Transition Matrices'!$S$57)+('Markov Model'!$J194*'Transition Matrices'!$S$58)</f>
        <v>1494.0108250416843</v>
      </c>
      <c r="L195" s="64">
        <f ca="1">('Markov Model'!$H194*'Transition Matrices'!$R$56)+('Markov Model'!$I194*'Transition Matrices'!$R$57)+('Markov Model'!$J194*'Transition Matrices'!$R$58)</f>
        <v>2.660956446558763</v>
      </c>
      <c r="M195" s="64">
        <f ca="1">($G194*'Transition Matrices'!$R$55)+('Markov Model'!$H194*'Transition Matrices'!$R$56)+('Markov Model'!$I194*'Transition Matrices'!$R$57)+('Markov Model'!$J194*'Transition Matrices'!$R$58)+$M194</f>
        <v>763.95992783573126</v>
      </c>
      <c r="N195" s="62"/>
      <c r="O195" s="64" t="b">
        <f t="shared" ca="1" si="158"/>
        <v>1</v>
      </c>
      <c r="P195" s="62"/>
      <c r="Q195" s="64">
        <f t="shared" ca="1" si="170"/>
        <v>21887.170636457082</v>
      </c>
      <c r="R195" s="64">
        <f t="shared" ca="1" si="171"/>
        <v>474.87542868424782</v>
      </c>
      <c r="S195" s="64">
        <f t="shared" ca="1" si="159"/>
        <v>51.50393130562562</v>
      </c>
      <c r="T195" s="64">
        <f t="shared" ca="1" si="160"/>
        <v>197.45130895069479</v>
      </c>
      <c r="U195" s="64">
        <f t="shared" ca="1" si="161"/>
        <v>747.00541252084213</v>
      </c>
      <c r="V195" s="64">
        <f t="shared" ca="1" si="162"/>
        <v>1.3304782232793815</v>
      </c>
      <c r="W195" s="64">
        <f t="shared" ca="1" si="163"/>
        <v>381.97996391786563</v>
      </c>
      <c r="X195" s="62"/>
      <c r="Y195" s="121"/>
      <c r="Z195" s="63"/>
      <c r="AA195" s="121"/>
      <c r="AB195" s="121"/>
      <c r="AC195" s="121"/>
      <c r="AD195" s="121"/>
      <c r="AE195" s="121"/>
      <c r="AF195" s="121"/>
      <c r="AG195" s="121"/>
      <c r="AH195" s="121"/>
    </row>
    <row r="196" spans="3:39" ht="15.5" thickBot="1" x14ac:dyDescent="0.9">
      <c r="H196" s="63"/>
      <c r="I196" s="63"/>
      <c r="J196" s="63"/>
      <c r="K196" s="63"/>
      <c r="L196" s="63"/>
      <c r="X196" s="62"/>
      <c r="Y196" s="119" t="s">
        <v>331</v>
      </c>
      <c r="Z196" s="120"/>
      <c r="AA196" s="123">
        <f t="shared" ref="AA196:AH196" ca="1" si="175">SUM(OFFSET(AA179,,,time_horizon,))</f>
        <v>205036.76399341394</v>
      </c>
      <c r="AB196" s="123">
        <f t="shared" ca="1" si="175"/>
        <v>519137.05554730806</v>
      </c>
      <c r="AC196" s="123">
        <f t="shared" ca="1" si="175"/>
        <v>2699439.9417057461</v>
      </c>
      <c r="AD196" s="123">
        <f t="shared" ca="1" si="175"/>
        <v>128721749.00504914</v>
      </c>
      <c r="AE196" s="123">
        <f t="shared" ca="1" si="175"/>
        <v>832962.84094823571</v>
      </c>
      <c r="AF196" s="123">
        <f t="shared" ca="1" si="175"/>
        <v>379.66530558969538</v>
      </c>
      <c r="AG196" s="123">
        <f t="shared" ca="1" si="175"/>
        <v>18366.781149056726</v>
      </c>
      <c r="AH196" s="142">
        <f t="shared" ca="1" si="175"/>
        <v>18746.446454646419</v>
      </c>
    </row>
    <row r="197" spans="3:39" x14ac:dyDescent="0.75">
      <c r="C197" s="40" t="s">
        <v>354</v>
      </c>
      <c r="H197" s="130"/>
      <c r="I197" s="130"/>
      <c r="L197" s="130"/>
    </row>
    <row r="198" spans="3:39" x14ac:dyDescent="0.75">
      <c r="C198" s="40"/>
    </row>
    <row r="199" spans="3:39" ht="16" x14ac:dyDescent="0.8">
      <c r="G199" s="257" t="s">
        <v>334</v>
      </c>
      <c r="H199" s="257"/>
      <c r="I199" s="257"/>
      <c r="J199" s="257"/>
      <c r="K199" s="257"/>
      <c r="L199" s="257"/>
      <c r="M199" s="257"/>
      <c r="N199" s="127"/>
      <c r="O199" s="124"/>
      <c r="P199" s="127"/>
      <c r="Q199" s="257" t="s">
        <v>335</v>
      </c>
      <c r="R199" s="257"/>
      <c r="S199" s="257"/>
      <c r="T199" s="257"/>
      <c r="U199" s="257"/>
      <c r="V199" s="257"/>
      <c r="W199" s="257"/>
      <c r="X199" s="124"/>
      <c r="Y199" s="124"/>
      <c r="Z199" s="124"/>
      <c r="AA199" s="124"/>
      <c r="AB199" s="124"/>
      <c r="AC199" s="124"/>
      <c r="AD199" s="124"/>
      <c r="AE199" s="124"/>
      <c r="AF199" s="124"/>
      <c r="AG199" s="124"/>
      <c r="AH199" s="124"/>
    </row>
    <row r="200" spans="3:39" ht="15.5" thickBot="1" x14ac:dyDescent="0.9">
      <c r="D200" s="68" t="s">
        <v>103</v>
      </c>
      <c r="E200" s="68" t="s">
        <v>113</v>
      </c>
      <c r="F200" s="69"/>
      <c r="G200" s="70" t="s">
        <v>206</v>
      </c>
      <c r="H200" s="70" t="s">
        <v>115</v>
      </c>
      <c r="I200" s="70" t="s">
        <v>202</v>
      </c>
      <c r="J200" s="70" t="s">
        <v>201</v>
      </c>
      <c r="K200" s="70" t="s">
        <v>179</v>
      </c>
      <c r="L200" s="70" t="s">
        <v>324</v>
      </c>
      <c r="M200" s="70" t="s">
        <v>205</v>
      </c>
      <c r="N200" s="70"/>
      <c r="O200" s="70" t="s">
        <v>111</v>
      </c>
      <c r="P200" s="70"/>
      <c r="Q200" s="70" t="s">
        <v>206</v>
      </c>
      <c r="R200" s="70" t="s">
        <v>115</v>
      </c>
      <c r="S200" s="70" t="s">
        <v>202</v>
      </c>
      <c r="T200" s="70" t="s">
        <v>201</v>
      </c>
      <c r="U200" s="70" t="s">
        <v>179</v>
      </c>
      <c r="V200" s="70" t="s">
        <v>324</v>
      </c>
      <c r="W200" s="70" t="s">
        <v>205</v>
      </c>
      <c r="X200" s="70"/>
      <c r="Y200" s="70" t="s">
        <v>111</v>
      </c>
      <c r="Z200" s="71"/>
      <c r="AA200" s="70" t="s">
        <v>319</v>
      </c>
      <c r="AB200" s="70" t="s">
        <v>320</v>
      </c>
      <c r="AC200" s="70" t="s">
        <v>321</v>
      </c>
      <c r="AD200" s="70" t="s">
        <v>322</v>
      </c>
      <c r="AE200" s="70" t="s">
        <v>325</v>
      </c>
      <c r="AF200" s="70" t="s">
        <v>264</v>
      </c>
      <c r="AG200" s="70" t="s">
        <v>263</v>
      </c>
      <c r="AH200" s="71" t="s">
        <v>116</v>
      </c>
      <c r="AL200" s="113"/>
      <c r="AM200" s="138"/>
    </row>
    <row r="201" spans="3:39" x14ac:dyDescent="0.75">
      <c r="D201" s="66">
        <v>0</v>
      </c>
      <c r="E201" s="66">
        <f>9+D201</f>
        <v>9</v>
      </c>
      <c r="F201" s="54"/>
      <c r="G201" s="64">
        <f ca="1">(pop*vtc*sero*tspe)</f>
        <v>246307.68417972376</v>
      </c>
      <c r="H201" s="64">
        <v>0</v>
      </c>
      <c r="I201" s="64">
        <v>0</v>
      </c>
      <c r="J201" s="64">
        <v>0</v>
      </c>
      <c r="K201" s="64">
        <v>0</v>
      </c>
      <c r="L201" s="64">
        <v>0</v>
      </c>
      <c r="M201" s="64">
        <v>0</v>
      </c>
      <c r="N201" s="62"/>
      <c r="O201" s="64" t="b">
        <f t="shared" ref="O201:O217" ca="1" si="176">IF(SUM($G157:$K157,$M157,$G179:$K179,$M179,$G201:$K201,$M201,$G225:$K225,$M225)=pop,TRUE,FALSE)</f>
        <v>1</v>
      </c>
      <c r="P201" s="62"/>
      <c r="Q201" s="64">
        <f ca="1">0.5*(G201+G202)</f>
        <v>243805.59166383595</v>
      </c>
      <c r="R201" s="64">
        <f t="shared" ref="R201:R210" ca="1" si="177">0.5*(H201+H202)</f>
        <v>5.3849088122188906</v>
      </c>
      <c r="S201" s="64">
        <f t="shared" ref="S201:S210" ca="1" si="178">0.5*(I201+I202)</f>
        <v>0.57864617213200675</v>
      </c>
      <c r="T201" s="64">
        <f t="shared" ref="T201:T210" ca="1" si="179">0.5*(J201+J202)</f>
        <v>2.2254274587387708</v>
      </c>
      <c r="U201" s="64">
        <f t="shared" ref="U201:U210" ca="1" si="180">0.5*(K201+K202)</f>
        <v>289.94690794753654</v>
      </c>
      <c r="V201" s="64">
        <f ca="1">0.5*(L201+L202)</f>
        <v>0</v>
      </c>
      <c r="W201" s="64">
        <f ca="1">0.5*(M201+M202)</f>
        <v>93.379828667725434</v>
      </c>
      <c r="X201" s="62"/>
      <c r="Y201" s="64" t="b">
        <f t="shared" ref="Y201:Y216" ca="1" si="181">IF(SUM($Q157:$U157,$W157,$Q179:$U179,$W179,$P201:$U201,$W201,$Q225:$U225,$W225)=pop,TRUE,FALSE)</f>
        <v>1</v>
      </c>
      <c r="Z201" s="63"/>
      <c r="AA201" s="121">
        <f ca="1">IF(half_cycle=1,((SUM($R201:$T201,$V201)*puhp*hc))/((1+dr)^D201),((SUM($H201:$J201,$L201)*puhp*hc))/((1+dr)^D201))</f>
        <v>153.04726400222356</v>
      </c>
      <c r="AB201" s="121">
        <f ca="1">IF(half_cycle=1,(($R201*puhp*pac_pu)+(SUM($S201:$T201)*puhp*phc_pu)+($V201*puhp*fdc_pu)+(puhp*vsac*G201))/((1+dr)^D201),(($H201*puhp*pac_pu)+(SUM($I201:$J201)*puhp*phc_pu)+($L201*puhp*fdc_pu)+(puhp*vsac*G201))/((1+dr)^D201))</f>
        <v>20066.388064809755</v>
      </c>
      <c r="AC201" s="121">
        <f ca="1">IF(half_cycle=1,  (($R201*prhp*pac_pr)+(SUM($S201:$T201)*prhp*phc_pr)+($V201*prhp*fdc_pr)+(prhp*vsac*G201))/((1+dr)^D201), (($H201*prhp*pac_pr)+(SUM($I201:$J201)*prhp*phc_pr)+($L201*prhp*fdc_pr)+(prhp*vsac*G201))/((1+dr)^D201))</f>
        <v>66446.175984230111</v>
      </c>
      <c r="AD201" s="121">
        <f ca="1">IF(half_cycle=1,($W201*fic9_)/((1+dr)^D201),($M201*fic9_)/((1+dr)^D201))</f>
        <v>45619206.08709114</v>
      </c>
      <c r="AE201" s="121">
        <f ca="1">IF(half_cycle=1, ((SUM($Q201:$U201)*(emphac+ilc))+($G201*vac*(1-vdr))+($G201*((vc*3)+(vc*3*vw))*(1-vdr))+($G201*vac*vdr*0.5)+($G201*((vc*3*0.5)+(vc*3*vw*0.5))*vdr)+($G201*ssc)+($G201*ssac))/((1+dr)^D201),  ((SUM($G201:$K201)*(emphac+ilc))++($G201*vac*(1-vdr))+($G201*((vc*3)+(vc*3*vw))*(1-vdr))+($G201*vac*vdr*0.5)+($G201*((vc*3*0.5)+(vc*3*0.5*vw))*vdr)+($G201*ssc)+($G201*ssac))/((1+dr)^D201))</f>
        <v>19358635.796340223</v>
      </c>
      <c r="AF201" s="121">
        <f ca="1">IF(half_cycle=1, ((R201*dwdf*drdf)+((S201+T201)*dwdhf*ddhf)+(U201*dwdf*dudf)+((W201)*dwd))/(IF(discount=1,(1+dr)^D201,1)), ((H201*dwdf*drdf)+((I201+J201)*dwdhf*ddhf)+(K201*dwdf*dudf)+((M201)*dwd))/(IF(discount=1,(1+dr)^D201,1)))</f>
        <v>93.764957724357458</v>
      </c>
      <c r="AG201" s="121">
        <f ca="1">IF(half_cycle=1, ((W201)*le9_)/(IF(discount=1,(1+dr)^D201,1)), ((M201)*le9_)/(IF(discount=1,(1+dr)^D201,1)))</f>
        <v>6509.2183789582705</v>
      </c>
      <c r="AH201" s="121">
        <f ca="1">SUM(AF201:AG201)</f>
        <v>6602.9833366826279</v>
      </c>
      <c r="AI201" s="54"/>
      <c r="AJ201" s="54"/>
      <c r="AL201" s="113"/>
      <c r="AM201" s="138"/>
    </row>
    <row r="202" spans="3:39" x14ac:dyDescent="0.75">
      <c r="D202" s="67">
        <f>D201+1</f>
        <v>1</v>
      </c>
      <c r="E202" s="67">
        <f t="shared" ref="E202:E217" si="182">9+D202</f>
        <v>10</v>
      </c>
      <c r="F202" s="54"/>
      <c r="G202" s="65">
        <f ca="1">($G201*'Transition Matrices'!D$45)-($G$201*vdr)</f>
        <v>241303.49914794814</v>
      </c>
      <c r="H202" s="65">
        <f ca="1">$G201*'Transition Matrices'!E$45</f>
        <v>10.769817624437781</v>
      </c>
      <c r="I202" s="65">
        <f ca="1">$G201*'Transition Matrices'!F$45</f>
        <v>1.1572923442640135</v>
      </c>
      <c r="J202" s="65">
        <f ca="1">$G201*'Transition Matrices'!G$45</f>
        <v>4.4508549174775416</v>
      </c>
      <c r="K202" s="65">
        <f ca="1">$G201*'Transition Matrices'!H$45</f>
        <v>579.89381589507309</v>
      </c>
      <c r="L202" s="65">
        <f ca="1">('Markov Model'!$H201*'Transition Matrices'!$I$46)+('Markov Model'!$I201*'Transition Matrices'!$I$47)+('Markov Model'!$J201*'Transition Matrices'!$I$48)+('Markov Model'!$K201*'Transition Matrices'!$I$49)</f>
        <v>0</v>
      </c>
      <c r="M202" s="65">
        <f ca="1">$G201*'Transition Matrices'!I$45</f>
        <v>186.75965733545087</v>
      </c>
      <c r="N202" s="62"/>
      <c r="O202" s="64" t="b">
        <f t="shared" ca="1" si="176"/>
        <v>1</v>
      </c>
      <c r="P202" s="62"/>
      <c r="Q202" s="65">
        <f ca="1">0.5*(G202+G203)</f>
        <v>241217.85221517834</v>
      </c>
      <c r="R202" s="65">
        <f t="shared" ca="1" si="177"/>
        <v>10.660413485604987</v>
      </c>
      <c r="S202" s="65">
        <f t="shared" ca="1" si="178"/>
        <v>1.1455361031913056</v>
      </c>
      <c r="T202" s="65">
        <f t="shared" ca="1" si="179"/>
        <v>4.4056413431815926</v>
      </c>
      <c r="U202" s="65">
        <f t="shared" ca="1" si="180"/>
        <v>574.00302129159672</v>
      </c>
      <c r="V202" s="65">
        <f t="shared" ref="V202:V217" ca="1" si="183">0.5*(L202+L203)</f>
        <v>0.22145236995569437</v>
      </c>
      <c r="W202" s="65">
        <f t="shared" ref="W202:W217" ca="1" si="184">0.5*(M202+M203)</f>
        <v>278.46375866294545</v>
      </c>
      <c r="X202" s="62"/>
      <c r="Y202" s="64" t="b">
        <f t="shared" ca="1" si="181"/>
        <v>1</v>
      </c>
      <c r="Z202" s="63"/>
      <c r="AA202" s="122">
        <f ca="1">IF(half_cycle=1,((SUM($R202:$T202,$V202)*puhp*hc))/((1+dr)^D202),((SUM($H202:$J202,$L202)*puhp*hc))/((1+dr)^D202))</f>
        <v>264.50205073494476</v>
      </c>
      <c r="AB202" s="122">
        <f ca="1">IF(half_cycle=1,(($R202*puhp*pac_pu)+(SUM($S202:$T202)*puhp*phc_pu)+($V202*puhp*fdc_pu))/((1+dr)^D202),(($H202*puhp*pac_pu)+(SUM($I202:$J202)*puhp*phc_pu)+($L202*puhp*fdc_pu))/((1+dr)^D202))</f>
        <v>672.37764880320321</v>
      </c>
      <c r="AC202" s="122">
        <f t="shared" ref="AC202:AC216" ca="1" si="185">IF(half_cycle=1,  (($R202*prhp*pac_pr)+(SUM($S202:$T202)*prhp*phc_pr)+($V202*prhp*fdc_pr))/((1+dr)^D202), (($H202*prhp*pac_pr)+(SUM($I202:$J202)*prhp*phc_pr)+($L202*prhp*fdc_pr))/((1+dr)^D202))</f>
        <v>3530.5741951139103</v>
      </c>
      <c r="AD202" s="122">
        <f ca="1">IF(half_cycle=1,(($W202-$W201)*fic10_)/((1+dr)^D202),(($M202-$M201)*fic10_)/((1+dr)^D202))</f>
        <v>77213056.184092462</v>
      </c>
      <c r="AE202" s="122">
        <f t="shared" ref="AE202:AE216" ca="1" si="186">IF(half_cycle=1, (SUM($Q202:$U202)*(emphac+ilc))/((1+dr)^D202),  (SUM($G202:$K202)*(emphac+ilc))/((1+dr)^D202))</f>
        <v>446462.41833414487</v>
      </c>
      <c r="AF202" s="122">
        <f t="shared" ref="AF202:AF216" ca="1" si="187">IF(half_cycle=1, ((R202*dwdf*drdf)+((S202+T202)*dwdhf*ddhf)+(U202*dwdf*dudf)+((W202-W201)*dwd))/(IF(discount=1,(1+dr)^D202,1)), ((H202*dwdf*drdf)+((I202+J202)*dwdhf*ddhf)+(K202*dwdf*dudf)+((M202-M201)*dwd))/(IF(discount=1,(1+dr)^D202,1)))</f>
        <v>160.05508682569476</v>
      </c>
      <c r="AG202" s="122">
        <f ca="1">IF(half_cycle=1, ((W202-W201)*le10_)/(IF(discount=1,(1+dr)^D202,1)), ((M202-M201)*le10_)/(IF(discount=1,(1+dr)^D202,1)))</f>
        <v>11017.215938601175</v>
      </c>
      <c r="AH202" s="122">
        <f t="shared" ref="AH202:AH216" ca="1" si="188">SUM(AF202:AG202)</f>
        <v>11177.27102542687</v>
      </c>
      <c r="AI202" s="54"/>
      <c r="AJ202" s="54"/>
      <c r="AL202" s="113"/>
      <c r="AM202" s="139"/>
    </row>
    <row r="203" spans="3:39" x14ac:dyDescent="0.75">
      <c r="D203" s="66">
        <f t="shared" ref="D203:D211" si="189">D202+1</f>
        <v>2</v>
      </c>
      <c r="E203" s="66">
        <f t="shared" si="182"/>
        <v>11</v>
      </c>
      <c r="F203" s="54"/>
      <c r="G203" s="64">
        <f ca="1">($G202*'Transition Matrices'!D$45)+($H202*'Transition Matrices'!$D$46)+('Markov Model'!$I202*'Transition Matrices'!$D$47)+('Markov Model'!$J202*'Transition Matrices'!$D$48)+('Markov Model'!$K202*'Transition Matrices'!$D$49)</f>
        <v>241132.20528240854</v>
      </c>
      <c r="H203" s="64">
        <f ca="1">$G202*'Transition Matrices'!E$45</f>
        <v>10.551009346772194</v>
      </c>
      <c r="I203" s="64">
        <f ca="1">$G202*'Transition Matrices'!F$45</f>
        <v>1.1337798621185977</v>
      </c>
      <c r="J203" s="64">
        <f ca="1">$G202*'Transition Matrices'!G$45</f>
        <v>4.3604277688856445</v>
      </c>
      <c r="K203" s="64">
        <f ca="1">$G202*'Transition Matrices'!H$45</f>
        <v>568.11222668812024</v>
      </c>
      <c r="L203" s="64">
        <f ca="1">('Markov Model'!$H202*'Transition Matrices'!$I$46)+('Markov Model'!$I202*'Transition Matrices'!$I$47)+('Markov Model'!$J202*'Transition Matrices'!$I$48)+('Markov Model'!$K202*'Transition Matrices'!$I$49)</f>
        <v>0.44290473991138873</v>
      </c>
      <c r="M203" s="64">
        <f ca="1">($G202*'Transition Matrices'!$I$45)+('Markov Model'!$H202*'Transition Matrices'!$I$46)+('Markov Model'!$I202*'Transition Matrices'!$I$47)+('Markov Model'!$J202*'Transition Matrices'!$I$48)+('Markov Model'!$K202*'Transition Matrices'!$I$49)+$M202</f>
        <v>370.16785999044009</v>
      </c>
      <c r="N203" s="62"/>
      <c r="O203" s="64" t="b">
        <f t="shared" ca="1" si="176"/>
        <v>1</v>
      </c>
      <c r="P203" s="62"/>
      <c r="Q203" s="64">
        <f t="shared" ref="Q203:Q217" ca="1" si="190">0.5*(G203+G204)</f>
        <v>241062.16500052653</v>
      </c>
      <c r="R203" s="64">
        <f t="shared" ca="1" si="177"/>
        <v>10.547264429722224</v>
      </c>
      <c r="S203" s="64">
        <f t="shared" ca="1" si="178"/>
        <v>1.1333774445491489</v>
      </c>
      <c r="T203" s="64">
        <f t="shared" ca="1" si="179"/>
        <v>4.3588801027088664</v>
      </c>
      <c r="U203" s="64">
        <f t="shared" ca="1" si="180"/>
        <v>567.91058406852846</v>
      </c>
      <c r="V203" s="64">
        <f t="shared" ca="1" si="183"/>
        <v>0.43840553543600214</v>
      </c>
      <c r="W203" s="64">
        <f t="shared" ca="1" si="184"/>
        <v>461.8025214199962</v>
      </c>
      <c r="X203" s="62"/>
      <c r="Y203" s="64" t="b">
        <f t="shared" ca="1" si="181"/>
        <v>1</v>
      </c>
      <c r="Z203" s="63"/>
      <c r="AA203" s="121">
        <f t="shared" ref="AA203:AA216" ca="1" si="191">IF(half_cycle=1,((SUM($R203:$T203,$V203)*puhp*hc))/((1+dr)^D203),((SUM($H203:$J203,$L203)*puhp*hc))/((1+dr)^D203))</f>
        <v>228.41732734753816</v>
      </c>
      <c r="AB203" s="121">
        <f t="shared" ref="AB203:AB216" ca="1" si="192">IF(half_cycle=1,(($R203*puhp*pac_pu)+(SUM($S203:$T203)*puhp*phc_pu)+($V203*puhp*fdc_pu))/((1+dr)^D203),(($H203*puhp*pac_pu)+(SUM($I203:$J203)*puhp*phc_pu)+($L203*puhp*fdc_pu))/((1+dr)^D203))</f>
        <v>584.54297721849457</v>
      </c>
      <c r="AC203" s="121">
        <f t="shared" ca="1" si="185"/>
        <v>3088.6076898511192</v>
      </c>
      <c r="AD203" s="121">
        <f ca="1">IF(half_cycle=1,(($W203-$W202)*fic11_)/((1+dr)^D203),(($M203-$M202)*fic11_)/((1+dr)^D203))</f>
        <v>64881727.900377467</v>
      </c>
      <c r="AE203" s="121">
        <f t="shared" ca="1" si="186"/>
        <v>384245.99851123471</v>
      </c>
      <c r="AF203" s="121">
        <f t="shared" ca="1" si="187"/>
        <v>136.54265634798247</v>
      </c>
      <c r="AG203" s="121">
        <f ca="1">IF(half_cycle=1, ((W203-W202)*le11_)/(IF(discount=1,(1+dr)^D203,1)), ((M203-M202)*le11_)/(IF(discount=1,(1+dr)^D203,1)))</f>
        <v>9257.7090206577068</v>
      </c>
      <c r="AH203" s="121">
        <f t="shared" ca="1" si="188"/>
        <v>9394.25167700569</v>
      </c>
      <c r="AI203" s="54"/>
      <c r="AJ203" s="54"/>
    </row>
    <row r="204" spans="3:39" x14ac:dyDescent="0.75">
      <c r="D204" s="67">
        <f t="shared" si="189"/>
        <v>3</v>
      </c>
      <c r="E204" s="67">
        <f t="shared" si="182"/>
        <v>12</v>
      </c>
      <c r="F204" s="54"/>
      <c r="G204" s="65">
        <f ca="1">($G203*'Transition Matrices'!D$45)+($H203*'Transition Matrices'!$D$46)+('Markov Model'!$I203*'Transition Matrices'!$D$47)+('Markov Model'!$J203*'Transition Matrices'!$D$48)+('Markov Model'!$K203*'Transition Matrices'!$D$49)+$K227</f>
        <v>240992.12471864454</v>
      </c>
      <c r="H204" s="65">
        <f ca="1">$G203*'Transition Matrices'!E$45</f>
        <v>10.543519512672255</v>
      </c>
      <c r="I204" s="65">
        <f ca="1">$G203*'Transition Matrices'!F$45</f>
        <v>1.1329750269796999</v>
      </c>
      <c r="J204" s="65">
        <f ca="1">$G203*'Transition Matrices'!G$45</f>
        <v>4.3573324365320891</v>
      </c>
      <c r="K204" s="65">
        <f ca="1">$G203*'Transition Matrices'!H$45</f>
        <v>567.70894144893668</v>
      </c>
      <c r="L204" s="65">
        <f ca="1">('Markov Model'!$H203*'Transition Matrices'!$I$46)+('Markov Model'!$I203*'Transition Matrices'!$I$47)+('Markov Model'!$J203*'Transition Matrices'!$I$48)+('Markov Model'!$K203*'Transition Matrices'!$I$49)</f>
        <v>0.43390633096061548</v>
      </c>
      <c r="M204" s="65">
        <f ca="1">($G203*'Transition Matrices'!$I$45)+('Markov Model'!$H203*'Transition Matrices'!$I$46)+('Markov Model'!$I203*'Transition Matrices'!$I$47)+('Markov Model'!$J203*'Transition Matrices'!$I$48)+('Markov Model'!$K203*'Transition Matrices'!$I$49)+$M203</f>
        <v>553.4371828495523</v>
      </c>
      <c r="N204" s="62"/>
      <c r="O204" s="64" t="b">
        <f t="shared" ca="1" si="176"/>
        <v>1</v>
      </c>
      <c r="P204" s="62"/>
      <c r="Q204" s="65">
        <f t="shared" ca="1" si="190"/>
        <v>240921.49535161618</v>
      </c>
      <c r="R204" s="65">
        <f t="shared" ca="1" si="177"/>
        <v>10.540456997327897</v>
      </c>
      <c r="S204" s="65">
        <f t="shared" ca="1" si="178"/>
        <v>1.1326459382536129</v>
      </c>
      <c r="T204" s="65">
        <f t="shared" ca="1" si="179"/>
        <v>4.3560667872931127</v>
      </c>
      <c r="U204" s="65">
        <f t="shared" ca="1" si="180"/>
        <v>567.5440423047537</v>
      </c>
      <c r="V204" s="65">
        <f t="shared" ca="1" si="183"/>
        <v>0.43375232264126912</v>
      </c>
      <c r="W204" s="65">
        <f t="shared" ca="1" si="184"/>
        <v>645.01858312113791</v>
      </c>
      <c r="X204" s="62"/>
      <c r="Y204" s="64" t="b">
        <f t="shared" ca="1" si="181"/>
        <v>1</v>
      </c>
      <c r="Z204" s="63"/>
      <c r="AA204" s="122">
        <f t="shared" ca="1" si="191"/>
        <v>196.53902311147729</v>
      </c>
      <c r="AB204" s="122">
        <f t="shared" ca="1" si="192"/>
        <v>502.8972320061269</v>
      </c>
      <c r="AC204" s="122">
        <f t="shared" ca="1" si="185"/>
        <v>2656.8842851294758</v>
      </c>
      <c r="AD204" s="122">
        <f ca="1">IF(half_cycle=1,(($W204-$W203)*fic12_)/((1+dr)^D204),(($M204-$M203)*fic12_)/((1+dr)^D204))</f>
        <v>54989128.489547975</v>
      </c>
      <c r="AE204" s="122">
        <f t="shared" ca="1" si="186"/>
        <v>330728.17900543124</v>
      </c>
      <c r="AF204" s="122">
        <f t="shared" ca="1" si="187"/>
        <v>117.51493129910295</v>
      </c>
      <c r="AG204" s="122">
        <f ca="1">IF(half_cycle=1, ((W204-W203)*le12_)/(IF(discount=1,(1+dr)^D204,1)), ((M204-M203)*le12_)/(IF(discount=1,(1+dr)^D204,1)))</f>
        <v>7846.174374971175</v>
      </c>
      <c r="AH204" s="122">
        <f t="shared" ca="1" si="188"/>
        <v>7963.6893062702784</v>
      </c>
      <c r="AI204" s="54"/>
      <c r="AJ204" s="54"/>
      <c r="AL204" s="40"/>
    </row>
    <row r="205" spans="3:39" x14ac:dyDescent="0.75">
      <c r="D205" s="66">
        <f t="shared" si="189"/>
        <v>4</v>
      </c>
      <c r="E205" s="66">
        <f t="shared" si="182"/>
        <v>13</v>
      </c>
      <c r="F205" s="54"/>
      <c r="G205" s="64">
        <f ca="1">($G204*'Transition Matrices'!D$45)+($H204*'Transition Matrices'!$D$46)+('Markov Model'!$I204*'Transition Matrices'!$D$47)+('Markov Model'!$J204*'Transition Matrices'!$D$48)+('Markov Model'!$K204*'Transition Matrices'!$D$49)+$K228</f>
        <v>240850.86598458784</v>
      </c>
      <c r="H205" s="64">
        <f ca="1">$G204*'Transition Matrices'!E$45</f>
        <v>10.53739448198354</v>
      </c>
      <c r="I205" s="64">
        <f ca="1">$G204*'Transition Matrices'!F$45</f>
        <v>1.132316849527526</v>
      </c>
      <c r="J205" s="64">
        <f ca="1">$G204*'Transition Matrices'!G$45</f>
        <v>4.3548011380541372</v>
      </c>
      <c r="K205" s="64">
        <f ca="1">$G204*'Transition Matrices'!H$45</f>
        <v>567.37914316057083</v>
      </c>
      <c r="L205" s="64">
        <f ca="1">('Markov Model'!$H204*'Transition Matrices'!$I$46)+('Markov Model'!$I204*'Transition Matrices'!$I$47)+('Markov Model'!$J204*'Transition Matrices'!$I$48)+('Markov Model'!$K204*'Transition Matrices'!$I$49)</f>
        <v>0.43359831432192275</v>
      </c>
      <c r="M205" s="64">
        <f ca="1">($G204*'Transition Matrices'!$I$45)+('Markov Model'!$H204*'Transition Matrices'!$I$46)+('Markov Model'!$I204*'Transition Matrices'!$I$47)+('Markov Model'!$J204*'Transition Matrices'!$I$48)+('Markov Model'!$K204*'Transition Matrices'!$I$49)+$M204</f>
        <v>736.59998339272352</v>
      </c>
      <c r="N205" s="62"/>
      <c r="O205" s="64" t="b">
        <f t="shared" ca="1" si="176"/>
        <v>1</v>
      </c>
      <c r="P205" s="62"/>
      <c r="Q205" s="64">
        <f t="shared" ca="1" si="190"/>
        <v>240780.0604124511</v>
      </c>
      <c r="R205" s="64">
        <f t="shared" ca="1" si="177"/>
        <v>10.534306208857357</v>
      </c>
      <c r="S205" s="64">
        <f t="shared" ca="1" si="178"/>
        <v>1.1319849929473533</v>
      </c>
      <c r="T205" s="64">
        <f t="shared" ca="1" si="179"/>
        <v>4.3535248438670386</v>
      </c>
      <c r="U205" s="64">
        <f t="shared" ca="1" si="180"/>
        <v>567.21285710540076</v>
      </c>
      <c r="V205" s="64">
        <f t="shared" ca="1" si="183"/>
        <v>0.43347236951864315</v>
      </c>
      <c r="W205" s="64">
        <f ca="1">0.5*(M205+M206)</f>
        <v>828.12770390356241</v>
      </c>
      <c r="X205" s="62"/>
      <c r="Y205" s="64" t="b">
        <f t="shared" ca="1" si="181"/>
        <v>1</v>
      </c>
      <c r="Z205" s="63"/>
      <c r="AA205" s="121">
        <f t="shared" ca="1" si="191"/>
        <v>169.1647984790032</v>
      </c>
      <c r="AB205" s="121">
        <f t="shared" ca="1" si="192"/>
        <v>432.85266703600138</v>
      </c>
      <c r="AC205" s="121">
        <f t="shared" ca="1" si="185"/>
        <v>2286.8262425853741</v>
      </c>
      <c r="AD205" s="121" cm="1">
        <f t="array" aca="1" ref="AD205" ca="1">IF(half_cycle=1,(($W205-$W204)*fic13_)/((1+dr)^D205),(($M205-$M204)*fic_13)/((1+dr)^D205))</f>
        <v>46605366.955548257</v>
      </c>
      <c r="AE205" s="121">
        <f t="shared" ca="1" si="186"/>
        <v>284663.36972903734</v>
      </c>
      <c r="AF205" s="121">
        <f t="shared" ca="1" si="187"/>
        <v>101.14744077133184</v>
      </c>
      <c r="AG205" s="121">
        <f ca="1">IF(half_cycle=1, ((W205-W204)*le13_)/(IF(discount=1,(1+dr)^D205,1)), ((M205-M204)*le13_)/(IF(discount=1,(1+dr)^D205,1)))</f>
        <v>6649.9296494989239</v>
      </c>
      <c r="AH205" s="121">
        <f t="shared" ca="1" si="188"/>
        <v>6751.0770902702561</v>
      </c>
      <c r="AI205" s="54"/>
      <c r="AJ205" s="54"/>
    </row>
    <row r="206" spans="3:39" x14ac:dyDescent="0.75">
      <c r="D206" s="67">
        <f t="shared" si="189"/>
        <v>5</v>
      </c>
      <c r="E206" s="67">
        <f t="shared" si="182"/>
        <v>14</v>
      </c>
      <c r="F206" s="54"/>
      <c r="G206" s="65">
        <f ca="1">($G205*'Transition Matrices'!D$45)+($H205*'Transition Matrices'!$D$46)+('Markov Model'!$I205*'Transition Matrices'!$D$47)+('Markov Model'!$J205*'Transition Matrices'!$D$48)+('Markov Model'!$K205*'Transition Matrices'!$D$49)+$K229</f>
        <v>240709.25484031436</v>
      </c>
      <c r="H206" s="65">
        <f ca="1">$G205*'Transition Matrices'!E$45</f>
        <v>10.531217935731174</v>
      </c>
      <c r="I206" s="65">
        <f ca="1">$G205*'Transition Matrices'!F$45</f>
        <v>1.1316531363671807</v>
      </c>
      <c r="J206" s="65">
        <f ca="1">$G205*'Transition Matrices'!G$45</f>
        <v>4.3522485496799392</v>
      </c>
      <c r="K206" s="65">
        <f ca="1">$G205*'Transition Matrices'!H$45</f>
        <v>567.04657105023068</v>
      </c>
      <c r="L206" s="65">
        <f ca="1">('Markov Model'!$H205*'Transition Matrices'!$I$46)+('Markov Model'!$I205*'Transition Matrices'!$I$47)+('Markov Model'!$J205*'Transition Matrices'!$I$48)+('Markov Model'!$K205*'Transition Matrices'!$I$49)</f>
        <v>0.43334642471536355</v>
      </c>
      <c r="M206" s="65">
        <f ca="1">($G205*'Transition Matrices'!$I$45)+('Markov Model'!$H205*'Transition Matrices'!$I$46)+('Markov Model'!$I205*'Transition Matrices'!$I$47)+('Markov Model'!$J205*'Transition Matrices'!$I$48)+('Markov Model'!$K205*'Transition Matrices'!$I$49)+$M205</f>
        <v>919.65542441440118</v>
      </c>
      <c r="N206" s="62"/>
      <c r="O206" s="64" t="b">
        <f t="shared" ca="1" si="176"/>
        <v>1</v>
      </c>
      <c r="P206" s="62"/>
      <c r="Q206" s="65">
        <f t="shared" ca="1" si="190"/>
        <v>240638.25034243712</v>
      </c>
      <c r="R206" s="65">
        <f t="shared" ca="1" si="177"/>
        <v>10.528121958026514</v>
      </c>
      <c r="S206" s="65">
        <f t="shared" ca="1" si="178"/>
        <v>1.1313204518760818</v>
      </c>
      <c r="T206" s="65">
        <f t="shared" ca="1" si="179"/>
        <v>4.3509690714128313</v>
      </c>
      <c r="U206" s="65">
        <f t="shared" ca="1" si="180"/>
        <v>566.87987014705038</v>
      </c>
      <c r="V206" s="65">
        <f t="shared" ca="1" si="183"/>
        <v>0.43321942063289665</v>
      </c>
      <c r="W206" s="65">
        <f t="shared" ca="1" si="184"/>
        <v>1011.1293304999399</v>
      </c>
      <c r="X206" s="62"/>
      <c r="Y206" s="64" t="b">
        <f t="shared" ca="1" si="181"/>
        <v>1</v>
      </c>
      <c r="Z206" s="63"/>
      <c r="AA206" s="122">
        <f t="shared" ca="1" si="191"/>
        <v>145.60303199658094</v>
      </c>
      <c r="AB206" s="122">
        <f t="shared" ca="1" si="192"/>
        <v>372.56370227396826</v>
      </c>
      <c r="AC206" s="122">
        <f t="shared" ca="1" si="185"/>
        <v>1968.3105882120128</v>
      </c>
      <c r="AD206" s="122">
        <f ca="1">IF(half_cycle=1,(($W206-$W205)*fic14_)/((1+dr)^D206),(($M206-$M205)*fic14_)/((1+dr)^D206))</f>
        <v>39490123.693312407</v>
      </c>
      <c r="AE206" s="122">
        <f t="shared" ca="1" si="186"/>
        <v>245014.13732132333</v>
      </c>
      <c r="AF206" s="122">
        <f t="shared" ca="1" si="187"/>
        <v>87.059322885828806</v>
      </c>
      <c r="AG206" s="122">
        <f ca="1">IF(half_cycle=1, ((W206-W205)*le14_)/(IF(discount=1,(1+dr)^D206,1)), ((M206-M205)*le14_)/(IF(discount=1,(1+dr)^D206,1)))</f>
        <v>5634.6846203573441</v>
      </c>
      <c r="AH206" s="122">
        <f t="shared" ca="1" si="188"/>
        <v>5721.7439432431729</v>
      </c>
      <c r="AI206" s="54"/>
      <c r="AJ206" s="54"/>
    </row>
    <row r="207" spans="3:39" x14ac:dyDescent="0.75">
      <c r="D207" s="66">
        <f t="shared" si="189"/>
        <v>6</v>
      </c>
      <c r="E207" s="66">
        <f t="shared" si="182"/>
        <v>15</v>
      </c>
      <c r="F207" s="54"/>
      <c r="G207" s="64">
        <f ca="1">($G206*'Transition Matrices'!D$45)+($H206*'Transition Matrices'!$D$46)+('Markov Model'!$I206*'Transition Matrices'!$D$47)+('Markov Model'!$J206*'Transition Matrices'!$D$48)+('Markov Model'!$K206*'Transition Matrices'!$D$49)+$K230</f>
        <v>240567.24584455986</v>
      </c>
      <c r="H207" s="64">
        <f ca="1">$G206*'Transition Matrices'!E$45</f>
        <v>10.525025980321855</v>
      </c>
      <c r="I207" s="64">
        <f ca="1">$G206*'Transition Matrices'!F$45</f>
        <v>1.1309877673849829</v>
      </c>
      <c r="J207" s="64">
        <f ca="1">$G206*'Transition Matrices'!G$45</f>
        <v>4.3496895931457233</v>
      </c>
      <c r="K207" s="64">
        <f ca="1">$G206*'Transition Matrices'!H$45</f>
        <v>566.71316924387008</v>
      </c>
      <c r="L207" s="64">
        <f ca="1">('Markov Model'!$H206*'Transition Matrices'!$I$46)+('Markov Model'!$I206*'Transition Matrices'!$I$47)+('Markov Model'!$J206*'Transition Matrices'!$I$48)+('Markov Model'!$K206*'Transition Matrices'!$I$49)</f>
        <v>0.43309241655042974</v>
      </c>
      <c r="M207" s="64">
        <f ca="1">($G206*'Transition Matrices'!$I$45)+('Markov Model'!$H206*'Transition Matrices'!$I$46)+('Markov Model'!$I206*'Transition Matrices'!$I$47)+('Markov Model'!$J206*'Transition Matrices'!$I$48)+('Markov Model'!$K206*'Transition Matrices'!$I$49)+$M206</f>
        <v>1102.6032365854785</v>
      </c>
      <c r="N207" s="62"/>
      <c r="O207" s="64" t="b">
        <f t="shared" ca="1" si="176"/>
        <v>1</v>
      </c>
      <c r="P207" s="62"/>
      <c r="Q207" s="64">
        <f t="shared" ca="1" si="190"/>
        <v>240591.21933920169</v>
      </c>
      <c r="R207" s="64">
        <f t="shared" ca="1" si="177"/>
        <v>10.521921304577777</v>
      </c>
      <c r="S207" s="64">
        <f t="shared" ca="1" si="178"/>
        <v>1.1306541482286203</v>
      </c>
      <c r="T207" s="64">
        <f t="shared" ca="1" si="179"/>
        <v>4.3484065202298599</v>
      </c>
      <c r="U207" s="64">
        <f t="shared" ca="1" si="180"/>
        <v>566.54600000042205</v>
      </c>
      <c r="V207" s="64">
        <f t="shared" ca="1" si="183"/>
        <v>0.43296509562004165</v>
      </c>
      <c r="W207" s="64">
        <f t="shared" ca="1" si="184"/>
        <v>1194.0231770959658</v>
      </c>
      <c r="X207" s="62"/>
      <c r="Y207" s="64" t="b">
        <f t="shared" ca="1" si="181"/>
        <v>1</v>
      </c>
      <c r="Z207" s="63"/>
      <c r="AA207" s="121">
        <f t="shared" ca="1" si="191"/>
        <v>125.32277312432102</v>
      </c>
      <c r="AB207" s="121">
        <f t="shared" ca="1" si="192"/>
        <v>320.67132704234518</v>
      </c>
      <c r="AC207" s="121">
        <f t="shared" ca="1" si="185"/>
        <v>1694.155332462286</v>
      </c>
      <c r="AD207" s="121">
        <f ca="1">IF(half_cycle=1,(($W207-$W206)*fic15_)/((1+dr)^D207),(($M207-$M206)*fic15_)/((1+dr)^D207))</f>
        <v>33637227.228498153</v>
      </c>
      <c r="AE207" s="121">
        <f t="shared" ca="1" si="186"/>
        <v>210970.2689580291</v>
      </c>
      <c r="AF207" s="121">
        <f t="shared" ca="1" si="187"/>
        <v>74.933297215463639</v>
      </c>
      <c r="AG207" s="121">
        <f ca="1">IF(half_cycle=1, ((W207-W206)*le15_)/(IF(discount=1,(1+dr)^D207,1)), ((M207-M206)*le15_)/(IF(discount=1,(1+dr)^D207,1)))</f>
        <v>4799.5587050536715</v>
      </c>
      <c r="AH207" s="121">
        <f t="shared" ca="1" si="188"/>
        <v>4874.4920022691349</v>
      </c>
      <c r="AI207" s="54"/>
      <c r="AJ207" s="54"/>
    </row>
    <row r="208" spans="3:39" x14ac:dyDescent="0.75">
      <c r="D208" s="67">
        <f>D207+1</f>
        <v>7</v>
      </c>
      <c r="E208" s="67">
        <f t="shared" si="182"/>
        <v>16</v>
      </c>
      <c r="F208" s="54"/>
      <c r="G208" s="65">
        <f ca="1">($G207*'Transition Matrices'!D$45)+($H207*'Transition Matrices'!$D$46)+('Markov Model'!$I207*'Transition Matrices'!$D$47)+('Markov Model'!$J207*'Transition Matrices'!$D$48)+('Markov Model'!$K207*'Transition Matrices'!$D$49)+$K231</f>
        <v>240615.19283384355</v>
      </c>
      <c r="H208" s="65">
        <f ca="1">$G207*'Transition Matrices'!E$45</f>
        <v>10.518816628833699</v>
      </c>
      <c r="I208" s="65">
        <f ca="1">$G207*'Transition Matrices'!F$45</f>
        <v>1.1303205290722578</v>
      </c>
      <c r="J208" s="65">
        <f ca="1">$G207*'Transition Matrices'!G$45</f>
        <v>4.3471234473139964</v>
      </c>
      <c r="K208" s="65">
        <f ca="1">$G207*'Transition Matrices'!H$45</f>
        <v>566.37883075697403</v>
      </c>
      <c r="L208" s="65">
        <f ca="1">('Markov Model'!$H207*'Transition Matrices'!$I$46)+('Markov Model'!$I207*'Transition Matrices'!$I$47)+('Markov Model'!$J207*'Transition Matrices'!$I$48)+('Markov Model'!$K207*'Transition Matrices'!$I$49)</f>
        <v>0.43283777468965356</v>
      </c>
      <c r="M208" s="65">
        <f ca="1">($G207*'Transition Matrices'!$I$45)+('Markov Model'!$H207*'Transition Matrices'!$I$46)+('Markov Model'!$I207*'Transition Matrices'!$I$47)+('Markov Model'!$J207*'Transition Matrices'!$I$48)+('Markov Model'!$K207*'Transition Matrices'!$I$49)+$M207</f>
        <v>1285.4431176064531</v>
      </c>
      <c r="N208" s="62"/>
      <c r="O208" s="64" t="b">
        <f t="shared" ca="1" si="176"/>
        <v>1</v>
      </c>
      <c r="P208" s="62"/>
      <c r="Q208" s="65">
        <f t="shared" ca="1" si="190"/>
        <v>240631.97086898476</v>
      </c>
      <c r="R208" s="65">
        <f t="shared" ca="1" si="177"/>
        <v>10.519864871262566</v>
      </c>
      <c r="S208" s="65">
        <f t="shared" ca="1" si="178"/>
        <v>1.1304331700639778</v>
      </c>
      <c r="T208" s="65">
        <f t="shared" ca="1" si="179"/>
        <v>4.3475566556683001</v>
      </c>
      <c r="U208" s="65">
        <f t="shared" ca="1" si="180"/>
        <v>566.4352726878642</v>
      </c>
      <c r="V208" s="65">
        <f t="shared" ca="1" si="183"/>
        <v>0.43271009605563288</v>
      </c>
      <c r="W208" s="65">
        <f t="shared" ca="1" si="184"/>
        <v>1376.8811080345895</v>
      </c>
      <c r="X208" s="62"/>
      <c r="Y208" s="64" t="b">
        <f t="shared" ca="1" si="181"/>
        <v>1</v>
      </c>
      <c r="Z208" s="63"/>
      <c r="AA208" s="122">
        <f t="shared" ca="1" si="191"/>
        <v>107.90859018426973</v>
      </c>
      <c r="AB208" s="122">
        <f t="shared" ca="1" si="192"/>
        <v>276.11113799930934</v>
      </c>
      <c r="AC208" s="122">
        <f t="shared" ca="1" si="185"/>
        <v>1458.7301398781599</v>
      </c>
      <c r="AD208" s="122">
        <f ca="1">IF(half_cycle=1,(($W208-$W207)*fic16_)/((1+dr)^D208),(($M208-$M207)*fic16_)/((1+dr)^D208))</f>
        <v>28498367.22730596</v>
      </c>
      <c r="AE208" s="122">
        <f t="shared" ca="1" si="186"/>
        <v>181722.97686497433</v>
      </c>
      <c r="AF208" s="122">
        <f t="shared" ca="1" si="187"/>
        <v>64.521575800625982</v>
      </c>
      <c r="AG208" s="122">
        <f ca="1">IF(half_cycle=1, ((W208-W207)*le16_)/(IF(discount=1,(1+dr)^D208,1)), ((M208-M207)*le16_)/(IF(discount=1,(1+dr)^D208,1)))</f>
        <v>4066.3157392994067</v>
      </c>
      <c r="AH208" s="122">
        <f t="shared" ca="1" si="188"/>
        <v>4130.8373151000324</v>
      </c>
      <c r="AI208" s="54"/>
      <c r="AJ208" s="54"/>
    </row>
    <row r="209" spans="3:36" x14ac:dyDescent="0.75">
      <c r="D209" s="66">
        <f t="shared" si="189"/>
        <v>8</v>
      </c>
      <c r="E209" s="66">
        <f t="shared" si="182"/>
        <v>17</v>
      </c>
      <c r="F209" s="54"/>
      <c r="G209" s="64">
        <f ca="1">($G208*'Transition Matrices'!D$45)+($H208*'Transition Matrices'!$D$46)+('Markov Model'!$I208*'Transition Matrices'!$D$47)+('Markov Model'!$J208*'Transition Matrices'!$D$48)+('Markov Model'!$K208*'Transition Matrices'!$D$49)+$K232</f>
        <v>240648.748904126</v>
      </c>
      <c r="H209" s="64">
        <f ca="1">$G208*'Transition Matrices'!E$45</f>
        <v>10.520913113691433</v>
      </c>
      <c r="I209" s="64">
        <f ca="1">$G208*'Transition Matrices'!F$45</f>
        <v>1.1305458110556978</v>
      </c>
      <c r="J209" s="64">
        <f ca="1">$G208*'Transition Matrices'!G$45</f>
        <v>4.3479898640226038</v>
      </c>
      <c r="K209" s="64">
        <f ca="1">$G208*'Transition Matrices'!H$45</f>
        <v>566.49171461875449</v>
      </c>
      <c r="L209" s="64">
        <f ca="1">('Markov Model'!$H208*'Transition Matrices'!$I$46)+('Markov Model'!$I208*'Transition Matrices'!$I$47)+('Markov Model'!$J208*'Transition Matrices'!$I$48)+('Markov Model'!$K208*'Transition Matrices'!$I$49)</f>
        <v>0.43258241742161219</v>
      </c>
      <c r="M209" s="64">
        <f ca="1">($G208*'Transition Matrices'!$I$45)+('Markov Model'!$H208*'Transition Matrices'!$I$46)+('Markov Model'!$I208*'Transition Matrices'!$I$47)+('Markov Model'!$J208*'Transition Matrices'!$I$48)+('Markov Model'!$K208*'Transition Matrices'!$I$49)+$M208</f>
        <v>1468.3190984627258</v>
      </c>
      <c r="N209" s="62"/>
      <c r="O209" s="64" t="b">
        <f t="shared" ca="1" si="176"/>
        <v>1</v>
      </c>
      <c r="P209" s="62"/>
      <c r="Q209" s="64">
        <f t="shared" ca="1" si="190"/>
        <v>240659.00302108217</v>
      </c>
      <c r="R209" s="64">
        <f t="shared" ca="1" si="177"/>
        <v>10.521646734240743</v>
      </c>
      <c r="S209" s="64">
        <f t="shared" ca="1" si="178"/>
        <v>1.1306246437225933</v>
      </c>
      <c r="T209" s="64">
        <f t="shared" ca="1" si="179"/>
        <v>4.3482930482308539</v>
      </c>
      <c r="U209" s="64">
        <f t="shared" ca="1" si="180"/>
        <v>566.53121593944479</v>
      </c>
      <c r="V209" s="64">
        <f t="shared" ca="1" si="183"/>
        <v>0.4326255260012104</v>
      </c>
      <c r="W209" s="64">
        <f t="shared" ca="1" si="184"/>
        <v>1559.7698537304109</v>
      </c>
      <c r="X209" s="62"/>
      <c r="Y209" s="64" t="b">
        <f t="shared" ca="1" si="181"/>
        <v>1</v>
      </c>
      <c r="Z209" s="63"/>
      <c r="AA209" s="121">
        <f t="shared" ca="1" si="191"/>
        <v>92.948163919686337</v>
      </c>
      <c r="AB209" s="121">
        <f t="shared" ca="1" si="192"/>
        <v>237.83001376684481</v>
      </c>
      <c r="AC209" s="121">
        <f t="shared" ca="1" si="185"/>
        <v>1256.4805665004658</v>
      </c>
      <c r="AD209" s="121">
        <f ca="1">IF(half_cycle=1,(($W209-$W208)*fic17_)/((1+dr)^D209),(($M209-$M208)*fic17_)/((1+dr)^D209))</f>
        <v>24146965.345010653</v>
      </c>
      <c r="AE209" s="121">
        <f t="shared" ca="1" si="186"/>
        <v>156521.53600665089</v>
      </c>
      <c r="AF209" s="121">
        <f t="shared" ca="1" si="187"/>
        <v>55.576803005711632</v>
      </c>
      <c r="AG209" s="121">
        <f ca="1">IF(half_cycle=1, ((W209-W208)*le17_)/(IF(discount=1,(1+dr)^D209,1)), ((M209-M208)*le17_)/(IF(discount=1,(1+dr)^D209,1)))</f>
        <v>3445.4319595072561</v>
      </c>
      <c r="AH209" s="121">
        <f t="shared" ca="1" si="188"/>
        <v>3501.0087625129677</v>
      </c>
      <c r="AI209" s="54"/>
      <c r="AJ209" s="54"/>
    </row>
    <row r="210" spans="3:36" x14ac:dyDescent="0.75">
      <c r="D210" s="67">
        <f t="shared" si="189"/>
        <v>9</v>
      </c>
      <c r="E210" s="67">
        <f t="shared" si="182"/>
        <v>18</v>
      </c>
      <c r="F210" s="54"/>
      <c r="G210" s="65">
        <f ca="1">($G209*'Transition Matrices'!D$45)+($H209*'Transition Matrices'!$D$46)+('Markov Model'!$I209*'Transition Matrices'!$D$47)+('Markov Model'!$J209*'Transition Matrices'!$D$48)+('Markov Model'!$K209*'Transition Matrices'!$D$49)+$K233</f>
        <v>240669.25713803835</v>
      </c>
      <c r="H210" s="65">
        <f ca="1">$G209*'Transition Matrices'!E$45</f>
        <v>10.522380354790053</v>
      </c>
      <c r="I210" s="65">
        <f ca="1">$G209*'Transition Matrices'!F$45</f>
        <v>1.1307034763894888</v>
      </c>
      <c r="J210" s="65">
        <f ca="1">$G209*'Transition Matrices'!G$45</f>
        <v>4.3485962324391032</v>
      </c>
      <c r="K210" s="65">
        <f ca="1">$G209*'Transition Matrices'!H$45</f>
        <v>566.5707172601351</v>
      </c>
      <c r="L210" s="65">
        <f ca="1">('Markov Model'!$H209*'Transition Matrices'!$I$46)+('Markov Model'!$I209*'Transition Matrices'!$I$47)+('Markov Model'!$J209*'Transition Matrices'!$I$48)+('Markov Model'!$K209*'Transition Matrices'!$I$49)</f>
        <v>0.43266863458080862</v>
      </c>
      <c r="M210" s="65">
        <f ca="1">($G209*'Transition Matrices'!$I$45)+('Markov Model'!$H209*'Transition Matrices'!$I$46)+('Markov Model'!$I209*'Transition Matrices'!$I$47)+('Markov Model'!$J209*'Transition Matrices'!$I$48)+('Markov Model'!$K209*'Transition Matrices'!$I$49)+$M209</f>
        <v>1651.2206089980959</v>
      </c>
      <c r="N210" s="62"/>
      <c r="O210" s="64" t="b">
        <f t="shared" ca="1" si="176"/>
        <v>1</v>
      </c>
      <c r="P210" s="62"/>
      <c r="Q210" s="65">
        <f t="shared" ca="1" si="190"/>
        <v>240673.38432233216</v>
      </c>
      <c r="R210" s="65">
        <f t="shared" ca="1" si="177"/>
        <v>10.522828716642366</v>
      </c>
      <c r="S210" s="65">
        <f t="shared" ca="1" si="178"/>
        <v>1.130751656011209</v>
      </c>
      <c r="T210" s="65">
        <f t="shared" ca="1" si="179"/>
        <v>4.3487815274575308</v>
      </c>
      <c r="U210" s="65">
        <f t="shared" ca="1" si="180"/>
        <v>566.59485901206676</v>
      </c>
      <c r="V210" s="65">
        <f t="shared" ca="1" si="183"/>
        <v>0.43269880445275233</v>
      </c>
      <c r="W210" s="65">
        <f t="shared" ca="1" si="184"/>
        <v>1742.679169488938</v>
      </c>
      <c r="X210" s="62"/>
      <c r="Y210" s="64" t="b">
        <f t="shared" ca="1" si="181"/>
        <v>1</v>
      </c>
      <c r="Z210" s="63"/>
      <c r="AA210" s="122">
        <f t="shared" ca="1" si="191"/>
        <v>80.058171389748139</v>
      </c>
      <c r="AB210" s="122">
        <f t="shared" ca="1" si="192"/>
        <v>204.84805001683554</v>
      </c>
      <c r="AC210" s="122">
        <f t="shared" ca="1" si="185"/>
        <v>1082.2341861050629</v>
      </c>
      <c r="AD210" s="122">
        <f ca="1">IF(half_cycle=1,(($W210-$W209)*fic18_)/((1+dr)^D210),(($M210-$M209)*fic18_)/((1+dr)^D210))</f>
        <v>20459605.327339094</v>
      </c>
      <c r="AE210" s="122">
        <f t="shared" ca="1" si="186"/>
        <v>134807.95536624244</v>
      </c>
      <c r="AF210" s="122">
        <f t="shared" ca="1" si="187"/>
        <v>47.869381702339844</v>
      </c>
      <c r="AG210" s="122">
        <f ca="1">IF(half_cycle=1, ((W210-W209)*le18_)/(IF(discount=1,(1+dr)^D210,1)), ((M210-M209)*le18_)/(IF(discount=1,(1+dr)^D210,1)))</f>
        <v>2919.2976039237337</v>
      </c>
      <c r="AH210" s="122">
        <f t="shared" ca="1" si="188"/>
        <v>2967.1669856260737</v>
      </c>
      <c r="AI210" s="54"/>
      <c r="AJ210" s="54"/>
    </row>
    <row r="211" spans="3:36" x14ac:dyDescent="0.75">
      <c r="D211" s="66">
        <f t="shared" si="189"/>
        <v>10</v>
      </c>
      <c r="E211" s="66">
        <f t="shared" si="182"/>
        <v>19</v>
      </c>
      <c r="F211" s="54"/>
      <c r="G211" s="64">
        <f ca="1">($G210*'Transition Matrices'!D$45)+($H210*'Transition Matrices'!$D$46)+('Markov Model'!$I210*'Transition Matrices'!$D$47)+('Markov Model'!$J210*'Transition Matrices'!$D$48)+('Markov Model'!$K210*'Transition Matrices'!$D$49)+$K234</f>
        <v>240677.51150662598</v>
      </c>
      <c r="H211" s="64">
        <f ca="1">$G210*'Transition Matrices'!E$45</f>
        <v>10.523277078494679</v>
      </c>
      <c r="I211" s="64">
        <f ca="1">$G210*'Transition Matrices'!F$45</f>
        <v>1.1307998356329292</v>
      </c>
      <c r="J211" s="64">
        <f ca="1">$G210*'Transition Matrices'!G$45</f>
        <v>4.3489668224759574</v>
      </c>
      <c r="K211" s="64">
        <f ca="1">$G210*'Transition Matrices'!H$45</f>
        <v>566.61900076399854</v>
      </c>
      <c r="L211" s="64">
        <f ca="1">('Markov Model'!$H210*'Transition Matrices'!$I$46)+('Markov Model'!$I210*'Transition Matrices'!$I$47)+('Markov Model'!$J210*'Transition Matrices'!$I$48)+('Markov Model'!$K210*'Transition Matrices'!$I$49)</f>
        <v>0.43272897432469598</v>
      </c>
      <c r="M211" s="64">
        <f ca="1">($G210*'Transition Matrices'!$I$45)+('Markov Model'!$H210*'Transition Matrices'!$I$46)+('Markov Model'!$I210*'Transition Matrices'!$I$47)+('Markov Model'!$J210*'Transition Matrices'!$I$48)+('Markov Model'!$K210*'Transition Matrices'!$I$49)+$M210</f>
        <v>1834.1377299797798</v>
      </c>
      <c r="N211" s="62"/>
      <c r="O211" s="64" t="b">
        <f t="shared" ca="1" si="176"/>
        <v>1</v>
      </c>
      <c r="P211" s="62"/>
      <c r="Q211" s="64">
        <f t="shared" ca="1" si="190"/>
        <v>240675.88537031307</v>
      </c>
      <c r="R211" s="64">
        <f ca="1">0.5*(H211+H212)</f>
        <v>10.523457539864754</v>
      </c>
      <c r="S211" s="64">
        <f ca="1">0.5*(I211+I212)</f>
        <v>1.1308192274712412</v>
      </c>
      <c r="T211" s="64">
        <f ca="1">0.5*(J211+J212)</f>
        <v>4.349041401953941</v>
      </c>
      <c r="U211" s="64">
        <f ca="1">0.5*(K211+K212)</f>
        <v>566.62871758894062</v>
      </c>
      <c r="V211" s="64">
        <f t="shared" ca="1" si="183"/>
        <v>0.43274741303893516</v>
      </c>
      <c r="W211" s="64">
        <f t="shared" ca="1" si="184"/>
        <v>1925.5994382941421</v>
      </c>
      <c r="X211" s="62"/>
      <c r="Y211" s="64" t="b">
        <f t="shared" ca="1" si="181"/>
        <v>1</v>
      </c>
      <c r="Z211" s="63"/>
      <c r="AA211" s="121">
        <f t="shared" ca="1" si="191"/>
        <v>68.952121477341009</v>
      </c>
      <c r="AB211" s="121">
        <f t="shared" ca="1" si="192"/>
        <v>176.43067591476313</v>
      </c>
      <c r="AC211" s="121">
        <f t="shared" ca="1" si="185"/>
        <v>932.10274781349744</v>
      </c>
      <c r="AD211" s="121">
        <f ca="1">IF(half_cycle=1,(($W211-$W210)*fic19_)/((1+dr)^D211),(($M211-$M210)*fic19_)/((1+dr)^D211))</f>
        <v>17329662.652028069</v>
      </c>
      <c r="AE211" s="121">
        <f t="shared" ca="1" si="186"/>
        <v>116100.87702129813</v>
      </c>
      <c r="AF211" s="121">
        <f t="shared" ca="1" si="187"/>
        <v>41.228661669433109</v>
      </c>
      <c r="AG211" s="121">
        <f ca="1">IF(half_cycle=1, ((W211-W210)*le19_)/(IF(discount=1,(1+dr)^D211,1)), ((M211-M210)*le19_)/(IF(discount=1,(1+dr)^D211,1)))</f>
        <v>2472.6988545214417</v>
      </c>
      <c r="AH211" s="121">
        <f t="shared" ca="1" si="188"/>
        <v>2513.9275161908749</v>
      </c>
    </row>
    <row r="212" spans="3:36" x14ac:dyDescent="0.75">
      <c r="D212" s="67">
        <v>11</v>
      </c>
      <c r="E212" s="67">
        <f t="shared" si="182"/>
        <v>20</v>
      </c>
      <c r="F212" s="54"/>
      <c r="G212" s="65">
        <f ca="1">($G211*'Transition Matrices'!D$45)+($H211*'Transition Matrices'!$D$46)+('Markov Model'!$I211*'Transition Matrices'!$D$47)+('Markov Model'!$J211*'Transition Matrices'!$D$48)+('Markov Model'!$K211*'Transition Matrices'!$D$49)+$K235</f>
        <v>240674.25923400014</v>
      </c>
      <c r="H212" s="65">
        <f ca="1">$G211*'Transition Matrices'!E$45</f>
        <v>10.523638001234827</v>
      </c>
      <c r="I212" s="65">
        <f ca="1">$G211*'Transition Matrices'!F$45</f>
        <v>1.1308386193095532</v>
      </c>
      <c r="J212" s="65">
        <f ca="1">$G211*'Transition Matrices'!G$45</f>
        <v>4.3491159814319245</v>
      </c>
      <c r="K212" s="65">
        <f ca="1">$G211*'Transition Matrices'!H$45</f>
        <v>566.63843441388258</v>
      </c>
      <c r="L212" s="65">
        <f ca="1">('Markov Model'!$H211*'Transition Matrices'!$I$46)+('Markov Model'!$I211*'Transition Matrices'!$I$47)+('Markov Model'!$J211*'Transition Matrices'!$I$48)+('Markov Model'!$K211*'Transition Matrices'!$I$49)</f>
        <v>0.43276585175317428</v>
      </c>
      <c r="M212" s="65">
        <f ca="1">($G211*'Transition Matrices'!$I$45)+('Markov Model'!$H211*'Transition Matrices'!$I$46)+('Markov Model'!$I211*'Transition Matrices'!$I$47)+('Markov Model'!$J211*'Transition Matrices'!$I$48)+('Markov Model'!$K211*'Transition Matrices'!$I$49)+$M211</f>
        <v>2017.0611466085043</v>
      </c>
      <c r="N212" s="62"/>
      <c r="O212" s="64" t="b">
        <f t="shared" ca="1" si="176"/>
        <v>1</v>
      </c>
      <c r="P212" s="62"/>
      <c r="Q212" s="65">
        <f t="shared" ca="1" si="190"/>
        <v>240667.23085701052</v>
      </c>
      <c r="R212" s="65">
        <f t="shared" ref="R212:R217" ca="1" si="193">0.5*(H212+H213)</f>
        <v>10.523566898331234</v>
      </c>
      <c r="S212" s="65">
        <f t="shared" ref="S212:S217" ca="1" si="194">0.5*(I212+I213)</f>
        <v>1.1308309788044997</v>
      </c>
      <c r="T212" s="65">
        <f t="shared" ref="T212:T217" ca="1" si="195">0.5*(J212+J213)</f>
        <v>4.3490865966531711</v>
      </c>
      <c r="U212" s="65">
        <f t="shared" ref="U212:U217" ca="1" si="196">0.5*(K212+K213)</f>
        <v>566.63460592434603</v>
      </c>
      <c r="V212" s="65">
        <f t="shared" ca="1" si="183"/>
        <v>0.43277327315982794</v>
      </c>
      <c r="W212" s="65">
        <f t="shared" ca="1" si="184"/>
        <v>2108.5216293471722</v>
      </c>
      <c r="X212" s="62"/>
      <c r="Y212" s="64" t="b">
        <f t="shared" ca="1" si="181"/>
        <v>1</v>
      </c>
      <c r="Z212" s="63"/>
      <c r="AA212" s="122">
        <f t="shared" ca="1" si="191"/>
        <v>59.383819040741081</v>
      </c>
      <c r="AB212" s="122">
        <f t="shared" ca="1" si="192"/>
        <v>151.94795803927107</v>
      </c>
      <c r="AC212" s="122">
        <f t="shared" ca="1" si="185"/>
        <v>802.75832419166363</v>
      </c>
      <c r="AD212" s="122">
        <f ca="1">IF(half_cycle=1,(($W212-$W211)*fic20_)/((1+dr)^D212),(($M212-$M211)*fic20_)/((1+dr)^D212))</f>
        <v>14742656.468766935</v>
      </c>
      <c r="AE212" s="122">
        <f t="shared" ca="1" si="186"/>
        <v>99985.113872640039</v>
      </c>
      <c r="AF212" s="122">
        <f t="shared" ca="1" si="187"/>
        <v>35.507427965530539</v>
      </c>
      <c r="AG212" s="122">
        <f ca="1">IF(half_cycle=1, ((W212-W211)*le20_)/(IF(discount=1,(1+dr)^D212,1)), ((M212-M211)*le20_)/(IF(discount=1,(1+dr)^D212,1)))</f>
        <v>2103.5694978549932</v>
      </c>
      <c r="AH212" s="122">
        <f t="shared" ca="1" si="188"/>
        <v>2139.0769258205237</v>
      </c>
    </row>
    <row r="213" spans="3:36" x14ac:dyDescent="0.75">
      <c r="D213" s="66">
        <v>12</v>
      </c>
      <c r="E213" s="66">
        <f t="shared" si="182"/>
        <v>21</v>
      </c>
      <c r="F213" s="54"/>
      <c r="G213" s="64">
        <f ca="1">($G212*'Transition Matrices'!D$45)+($H212*'Transition Matrices'!$D$46)+('Markov Model'!$I212*'Transition Matrices'!$D$47)+('Markov Model'!$J212*'Transition Matrices'!$D$48)+('Markov Model'!$K212*'Transition Matrices'!$D$49)+$K236</f>
        <v>240660.20248002087</v>
      </c>
      <c r="H213" s="64">
        <f ca="1">$G212*'Transition Matrices'!E$45</f>
        <v>10.523495795427641</v>
      </c>
      <c r="I213" s="64">
        <f ca="1">$G212*'Transition Matrices'!F$45</f>
        <v>1.1308233382994464</v>
      </c>
      <c r="J213" s="64">
        <f ca="1">$G212*'Transition Matrices'!G$45</f>
        <v>4.3490572118744186</v>
      </c>
      <c r="K213" s="64">
        <f ca="1">$G212*'Transition Matrices'!H$45</f>
        <v>566.63077743480937</v>
      </c>
      <c r="L213" s="64">
        <f ca="1">('Markov Model'!$H212*'Transition Matrices'!$I$46)+('Markov Model'!$I212*'Transition Matrices'!$I$47)+('Markov Model'!$J212*'Transition Matrices'!$I$48)+('Markov Model'!$K212*'Transition Matrices'!$I$49)</f>
        <v>0.43278069456648161</v>
      </c>
      <c r="M213" s="64">
        <f ca="1">($G212*'Transition Matrices'!$I$45)+('Markov Model'!$H212*'Transition Matrices'!$I$46)+('Markov Model'!$I212*'Transition Matrices'!$I$47)+('Markov Model'!$J212*'Transition Matrices'!$I$48)+('Markov Model'!$K212*'Transition Matrices'!$I$49)+$M212</f>
        <v>2199.9821120858396</v>
      </c>
      <c r="N213" s="62"/>
      <c r="O213" s="64" t="b">
        <f t="shared" ca="1" si="176"/>
        <v>1</v>
      </c>
      <c r="P213" s="62"/>
      <c r="Q213" s="64">
        <f t="shared" ca="1" si="190"/>
        <v>240648.10177014995</v>
      </c>
      <c r="R213" s="64">
        <f t="shared" ca="1" si="193"/>
        <v>10.523188479240465</v>
      </c>
      <c r="S213" s="64">
        <f t="shared" ca="1" si="194"/>
        <v>1.130790315022443</v>
      </c>
      <c r="T213" s="64">
        <f t="shared" ca="1" si="195"/>
        <v>4.348930206960258</v>
      </c>
      <c r="U213" s="64">
        <f t="shared" ca="1" si="196"/>
        <v>566.61423019485767</v>
      </c>
      <c r="V213" s="64">
        <f t="shared" ca="1" si="183"/>
        <v>0.43277777048604482</v>
      </c>
      <c r="W213" s="64">
        <f t="shared" ca="1" si="184"/>
        <v>2291.4372627232942</v>
      </c>
      <c r="X213" s="62"/>
      <c r="Y213" s="64" t="b">
        <f t="shared" ca="1" si="181"/>
        <v>1</v>
      </c>
      <c r="Z213" s="63"/>
      <c r="AA213" s="121">
        <f t="shared" ca="1" si="191"/>
        <v>51.140909899244136</v>
      </c>
      <c r="AB213" s="121">
        <f t="shared" ca="1" si="192"/>
        <v>130.85654718002846</v>
      </c>
      <c r="AC213" s="121">
        <f t="shared" ca="1" si="185"/>
        <v>691.33039195592073</v>
      </c>
      <c r="AD213" s="121">
        <f ca="1">IF(half_cycle=1,(($W213-$W212)*fic21_)/((1+dr)^D213),(($M213-$M212)*fic21_)/((1+dr)^D213))</f>
        <v>12478365.074905623</v>
      </c>
      <c r="AE213" s="121">
        <f t="shared" ca="1" si="186"/>
        <v>86102.603657056112</v>
      </c>
      <c r="AF213" s="121">
        <f t="shared" ca="1" si="187"/>
        <v>30.578702847648113</v>
      </c>
      <c r="AG213" s="121">
        <f ca="1">IF(half_cycle=1, ((W213-W212)*le21_)/(IF(discount=1,(1+dr)^D213,1)), ((M213-M212)*le21_)/(IF(discount=1,(1+dr)^D213,1)))</f>
        <v>1780.4869977320964</v>
      </c>
      <c r="AH213" s="121">
        <f t="shared" ca="1" si="188"/>
        <v>1811.0657005797445</v>
      </c>
    </row>
    <row r="214" spans="3:36" x14ac:dyDescent="0.75">
      <c r="D214" s="67">
        <v>13</v>
      </c>
      <c r="E214" s="67">
        <f t="shared" si="182"/>
        <v>22</v>
      </c>
      <c r="F214" s="54"/>
      <c r="G214" s="65">
        <f ca="1">($G213*'Transition Matrices'!D$45)+($H213*'Transition Matrices'!$D$46)+('Markov Model'!$I213*'Transition Matrices'!$D$47)+('Markov Model'!$J213*'Transition Matrices'!$D$48)+('Markov Model'!$K213*'Transition Matrices'!$D$49)+$K237</f>
        <v>240636.001060279</v>
      </c>
      <c r="H214" s="65">
        <f ca="1">$G213*'Transition Matrices'!E$45</f>
        <v>10.52288116305329</v>
      </c>
      <c r="I214" s="65">
        <f ca="1">$G213*'Transition Matrices'!F$45</f>
        <v>1.1307572917454398</v>
      </c>
      <c r="J214" s="65">
        <f ca="1">$G213*'Transition Matrices'!G$45</f>
        <v>4.3488032020460983</v>
      </c>
      <c r="K214" s="65">
        <f ca="1">$G213*'Transition Matrices'!H$45</f>
        <v>566.59768295490596</v>
      </c>
      <c r="L214" s="65">
        <f ca="1">('Markov Model'!$H213*'Transition Matrices'!$I$46)+('Markov Model'!$I213*'Transition Matrices'!$I$47)+('Markov Model'!$J213*'Transition Matrices'!$I$48)+('Markov Model'!$K213*'Transition Matrices'!$I$49)</f>
        <v>0.43277484640560809</v>
      </c>
      <c r="M214" s="65">
        <f ca="1">($G213*'Transition Matrices'!$I$45)+('Markov Model'!$H213*'Transition Matrices'!$I$46)+('Markov Model'!$I213*'Transition Matrices'!$I$47)+('Markov Model'!$J213*'Transition Matrices'!$I$48)+('Markov Model'!$K213*'Transition Matrices'!$I$49)+$M213</f>
        <v>2382.8924133607484</v>
      </c>
      <c r="N214" s="62"/>
      <c r="O214" s="64" t="b">
        <f t="shared" ca="1" si="176"/>
        <v>1</v>
      </c>
      <c r="P214" s="62"/>
      <c r="Q214" s="65">
        <f t="shared" ca="1" si="190"/>
        <v>240619.13802979729</v>
      </c>
      <c r="R214" s="65">
        <f t="shared" ca="1" si="193"/>
        <v>10.522352058819816</v>
      </c>
      <c r="S214" s="65">
        <f t="shared" ca="1" si="194"/>
        <v>1.1307004357892789</v>
      </c>
      <c r="T214" s="65">
        <f t="shared" ca="1" si="195"/>
        <v>4.3485845385309361</v>
      </c>
      <c r="U214" s="65">
        <f t="shared" ca="1" si="196"/>
        <v>566.56919368204603</v>
      </c>
      <c r="V214" s="65">
        <f t="shared" ca="1" si="183"/>
        <v>0.43276220814183258</v>
      </c>
      <c r="W214" s="65">
        <f t="shared" ca="1" si="184"/>
        <v>2474.3383761511486</v>
      </c>
      <c r="X214" s="62"/>
      <c r="Y214" s="64" t="b">
        <f t="shared" ca="1" si="181"/>
        <v>1</v>
      </c>
      <c r="Z214" s="63"/>
      <c r="AA214" s="122">
        <f t="shared" ca="1" si="191"/>
        <v>44.040256686352159</v>
      </c>
      <c r="AB214" s="122">
        <f t="shared" ca="1" si="192"/>
        <v>112.68785014254983</v>
      </c>
      <c r="AC214" s="122">
        <f t="shared" ca="1" si="185"/>
        <v>595.34336097750838</v>
      </c>
      <c r="AD214" s="122">
        <f ca="1">IF(half_cycle=1,(($W214-$W213)*fic22_)/((1+dr)^D214),(($M214-$M213)*fic22_)/((1+dr)^D214))</f>
        <v>10558161.174678471</v>
      </c>
      <c r="AE214" s="122">
        <f t="shared" ca="1" si="186"/>
        <v>74144.589873327335</v>
      </c>
      <c r="AF214" s="122">
        <f t="shared" ca="1" si="187"/>
        <v>26.332979209837585</v>
      </c>
      <c r="AG214" s="122">
        <f ca="1">IF(half_cycle=1, ((W214-W213)*le22_)/(IF(discount=1,(1+dr)^D214,1)), ((M214-M213)*le22_)/(IF(discount=1,(1+dr)^D214,1)))</f>
        <v>1506.5009381140449</v>
      </c>
      <c r="AH214" s="122">
        <f t="shared" ca="1" si="188"/>
        <v>1532.8339173238824</v>
      </c>
    </row>
    <row r="215" spans="3:36" x14ac:dyDescent="0.75">
      <c r="D215" s="66">
        <v>14</v>
      </c>
      <c r="E215" s="66">
        <f t="shared" si="182"/>
        <v>23</v>
      </c>
      <c r="F215" s="54"/>
      <c r="G215" s="64">
        <f ca="1">($G214*'Transition Matrices'!D$45)+($H214*'Transition Matrices'!$D$46)+('Markov Model'!$I214*'Transition Matrices'!$D$47)+('Markov Model'!$J214*'Transition Matrices'!$D$48)+('Markov Model'!$K214*'Transition Matrices'!$D$49)+$K238</f>
        <v>240602.27499931562</v>
      </c>
      <c r="H215" s="64">
        <f ca="1">$G214*'Transition Matrices'!E$45</f>
        <v>10.521822954586344</v>
      </c>
      <c r="I215" s="64">
        <f ca="1">$G214*'Transition Matrices'!F$45</f>
        <v>1.130643579833118</v>
      </c>
      <c r="J215" s="64">
        <f ca="1">$G214*'Transition Matrices'!G$45</f>
        <v>4.3483658750157748</v>
      </c>
      <c r="K215" s="64">
        <f ca="1">$G214*'Transition Matrices'!H$45</f>
        <v>566.54070440918611</v>
      </c>
      <c r="L215" s="64">
        <f ca="1">('Markov Model'!$H214*'Transition Matrices'!$I$46)+('Markov Model'!$I214*'Transition Matrices'!$I$47)+('Markov Model'!$J214*'Transition Matrices'!$I$48)+('Markov Model'!$K214*'Transition Matrices'!$I$49)</f>
        <v>0.43274956987805707</v>
      </c>
      <c r="M215" s="64">
        <f ca="1">($G214*'Transition Matrices'!$I$45)+('Markov Model'!$H214*'Transition Matrices'!$I$46)+('Markov Model'!$I214*'Transition Matrices'!$I$47)+('Markov Model'!$J214*'Transition Matrices'!$I$48)+('Markov Model'!$K214*'Transition Matrices'!$I$49)+$M214</f>
        <v>2565.7843389415489</v>
      </c>
      <c r="N215" s="62"/>
      <c r="O215" s="64" t="b">
        <f t="shared" ca="1" si="176"/>
        <v>1</v>
      </c>
      <c r="P215" s="62"/>
      <c r="Q215" s="64">
        <f t="shared" ca="1" si="190"/>
        <v>240580.94096460639</v>
      </c>
      <c r="R215" s="64">
        <f t="shared" ca="1" si="193"/>
        <v>10.521085617610895</v>
      </c>
      <c r="S215" s="64">
        <f t="shared" ca="1" si="194"/>
        <v>1.1305643478102012</v>
      </c>
      <c r="T215" s="64">
        <f t="shared" ca="1" si="195"/>
        <v>4.3480611549158201</v>
      </c>
      <c r="U215" s="64">
        <f t="shared" ca="1" si="196"/>
        <v>566.50100297995073</v>
      </c>
      <c r="V215" s="64">
        <f t="shared" ca="1" si="183"/>
        <v>0.43272781066345534</v>
      </c>
      <c r="W215" s="64">
        <f t="shared" ca="1" si="184"/>
        <v>2657.2174937951336</v>
      </c>
      <c r="X215" s="62"/>
      <c r="Y215" s="64" t="b">
        <f t="shared" ca="1" si="181"/>
        <v>1</v>
      </c>
      <c r="Z215" s="63"/>
      <c r="AA215" s="121">
        <f t="shared" ca="1" si="191"/>
        <v>37.923939855627289</v>
      </c>
      <c r="AB215" s="121">
        <f t="shared" ca="1" si="192"/>
        <v>97.037797824685029</v>
      </c>
      <c r="AC215" s="121">
        <f t="shared" ca="1" si="185"/>
        <v>512.6625202076192</v>
      </c>
      <c r="AD215" s="121">
        <f ca="1">IF(half_cycle=1,(($W215-$W214)*fic23_)/((1+dr)^D215),(($M215-$M214)*fic23_)/((1+dr)^D215))</f>
        <v>8933069.3408715688</v>
      </c>
      <c r="AE215" s="121">
        <f t="shared" ca="1" si="186"/>
        <v>63844.865107575359</v>
      </c>
      <c r="AF215" s="121">
        <f t="shared" ca="1" si="187"/>
        <v>22.675829255305327</v>
      </c>
      <c r="AG215" s="121">
        <f ca="1">IF(half_cycle=1, ((W215-W214)*le23_)/(IF(discount=1,(1+dr)^D215,1)), ((M215-M214)*le23_)/(IF(discount=1,(1+dr)^D215,1)))</f>
        <v>1274.6232151235042</v>
      </c>
      <c r="AH215" s="121">
        <f t="shared" ca="1" si="188"/>
        <v>1297.2990443788096</v>
      </c>
    </row>
    <row r="216" spans="3:36" x14ac:dyDescent="0.75">
      <c r="D216" s="67">
        <v>15</v>
      </c>
      <c r="E216" s="67">
        <f t="shared" si="182"/>
        <v>24</v>
      </c>
      <c r="F216" s="54"/>
      <c r="G216" s="65">
        <f ca="1">($G215*'Transition Matrices'!D$45)+($H215*'Transition Matrices'!$D$46)+('Markov Model'!$I215*'Transition Matrices'!$D$47)+('Markov Model'!$J215*'Transition Matrices'!$D$48)+('Markov Model'!$K215*'Transition Matrices'!$D$49)+$K239</f>
        <v>240559.60692989716</v>
      </c>
      <c r="H216" s="65">
        <f ca="1">$G215*'Transition Matrices'!E$45</f>
        <v>10.520348280635446</v>
      </c>
      <c r="I216" s="65">
        <f ca="1">$G215*'Transition Matrices'!F$45</f>
        <v>1.1304851157872842</v>
      </c>
      <c r="J216" s="65">
        <f ca="1">$G215*'Transition Matrices'!G$45</f>
        <v>4.3477564348158646</v>
      </c>
      <c r="K216" s="65">
        <f ca="1">$G215*'Transition Matrices'!H$45</f>
        <v>566.46130155071546</v>
      </c>
      <c r="L216" s="65">
        <f ca="1">('Markov Model'!$H215*'Transition Matrices'!$I$46)+('Markov Model'!$I215*'Transition Matrices'!$I$47)+('Markov Model'!$J215*'Transition Matrices'!$I$48)+('Markov Model'!$K215*'Transition Matrices'!$I$49)</f>
        <v>0.4327060514488536</v>
      </c>
      <c r="M216" s="65">
        <f ca="1">($G215*'Transition Matrices'!$I$45)+('Markov Model'!$H215*'Transition Matrices'!$I$46)+('Markov Model'!$I215*'Transition Matrices'!$I$47)+('Markov Model'!$J215*'Transition Matrices'!$I$48)+('Markov Model'!$K215*'Transition Matrices'!$I$49)+$M215</f>
        <v>2748.6506486487183</v>
      </c>
      <c r="N216" s="62"/>
      <c r="O216" s="64" t="b">
        <f t="shared" ca="1" si="176"/>
        <v>1</v>
      </c>
      <c r="P216" s="62"/>
      <c r="Q216" s="65">
        <f t="shared" ca="1" si="190"/>
        <v>240534.07563875971</v>
      </c>
      <c r="R216" s="65">
        <f t="shared" ca="1" si="193"/>
        <v>10.51941544874359</v>
      </c>
      <c r="S216" s="65">
        <f t="shared" ca="1" si="194"/>
        <v>1.130384876466195</v>
      </c>
      <c r="T216" s="65">
        <f t="shared" ca="1" si="195"/>
        <v>4.3473709223069417</v>
      </c>
      <c r="U216" s="65">
        <f t="shared" ca="1" si="196"/>
        <v>566.41107382502685</v>
      </c>
      <c r="V216" s="65">
        <f t="shared" ca="1" si="183"/>
        <v>0.43267572874026866</v>
      </c>
      <c r="W216" s="65">
        <f t="shared" ca="1" si="184"/>
        <v>2840.067596920112</v>
      </c>
      <c r="X216" s="62"/>
      <c r="Y216" s="64" t="b">
        <f t="shared" ca="1" si="181"/>
        <v>1</v>
      </c>
      <c r="Z216" s="63"/>
      <c r="AA216" s="122">
        <f t="shared" ca="1" si="191"/>
        <v>32.655802022087265</v>
      </c>
      <c r="AB216" s="122">
        <f t="shared" ca="1" si="192"/>
        <v>83.558003458288894</v>
      </c>
      <c r="AC216" s="122">
        <f t="shared" ca="1" si="185"/>
        <v>441.44732755596095</v>
      </c>
      <c r="AD216" s="122">
        <f ca="1">IF(half_cycle=1,(($W216-$W215)*fic24_)/((1+dr)^D216),(($M216-$M215)*fic24_)/((1+dr)^D216))</f>
        <v>7555431.0360879749</v>
      </c>
      <c r="AE216" s="122">
        <f t="shared" ca="1" si="186"/>
        <v>54973.93393209549</v>
      </c>
      <c r="AF216" s="122">
        <f t="shared" ca="1" si="187"/>
        <v>19.525838084926598</v>
      </c>
      <c r="AG216" s="122">
        <f ca="1">IF(half_cycle=1, ((W216-W215)*le24_)/(IF(discount=1,(1+dr)^D216,1)), ((M216-M215)*le24_)/(IF(discount=1,(1+dr)^D216,1)))</f>
        <v>1078.0536265178891</v>
      </c>
      <c r="AH216" s="122">
        <f t="shared" ca="1" si="188"/>
        <v>1097.5794646028157</v>
      </c>
    </row>
    <row r="217" spans="3:36" ht="15.5" thickBot="1" x14ac:dyDescent="0.9">
      <c r="D217" s="66">
        <v>16</v>
      </c>
      <c r="E217" s="66">
        <f t="shared" si="182"/>
        <v>25</v>
      </c>
      <c r="F217" s="54"/>
      <c r="G217" s="64">
        <f ca="1">($G216*'Transition Matrices'!D$45)+($H216*'Transition Matrices'!$D$46)+('Markov Model'!$I216*'Transition Matrices'!$D$47)+('Markov Model'!$J216*'Transition Matrices'!$D$48)+('Markov Model'!$K216*'Transition Matrices'!$D$49)+$K240</f>
        <v>240508.54434762226</v>
      </c>
      <c r="H217" s="64">
        <f ca="1">$G216*'Transition Matrices'!E$45</f>
        <v>10.518482616851735</v>
      </c>
      <c r="I217" s="64">
        <f ca="1">$G216*'Transition Matrices'!F$45</f>
        <v>1.1302846371451056</v>
      </c>
      <c r="J217" s="64">
        <f ca="1">$G216*'Transition Matrices'!G$45</f>
        <v>4.3469854097980178</v>
      </c>
      <c r="K217" s="64">
        <f ca="1">$G216*'Transition Matrices'!H$45</f>
        <v>566.36084609933823</v>
      </c>
      <c r="L217" s="64">
        <f ca="1">('Markov Model'!$H216*'Transition Matrices'!$I$46)+('Markov Model'!$I216*'Transition Matrices'!$I$47)+('Markov Model'!$J216*'Transition Matrices'!$I$48)+('Markov Model'!$K216*'Transition Matrices'!$I$49)</f>
        <v>0.43264540603168372</v>
      </c>
      <c r="M217" s="64">
        <f ca="1">($G216*'Transition Matrices'!$I$45)+('Markov Model'!$H216*'Transition Matrices'!$I$46)+('Markov Model'!$I216*'Transition Matrices'!$I$47)+('Markov Model'!$J216*'Transition Matrices'!$I$48)+('Markov Model'!$K216*'Transition Matrices'!$I$49)+$M216</f>
        <v>2931.4845451915053</v>
      </c>
      <c r="N217" s="62"/>
      <c r="O217" s="64" t="b">
        <f t="shared" ca="1" si="176"/>
        <v>1</v>
      </c>
      <c r="P217" s="62"/>
      <c r="Q217" s="64">
        <f t="shared" ca="1" si="190"/>
        <v>120254.27217381113</v>
      </c>
      <c r="R217" s="64">
        <f t="shared" ca="1" si="193"/>
        <v>5.2592413084258673</v>
      </c>
      <c r="S217" s="64">
        <f t="shared" ca="1" si="194"/>
        <v>0.56514231857255282</v>
      </c>
      <c r="T217" s="64">
        <f t="shared" ca="1" si="195"/>
        <v>2.1734927048990089</v>
      </c>
      <c r="U217" s="64">
        <f t="shared" ca="1" si="196"/>
        <v>283.18042304966912</v>
      </c>
      <c r="V217" s="64">
        <f t="shared" ca="1" si="183"/>
        <v>0.21632270301584186</v>
      </c>
      <c r="W217" s="64">
        <f t="shared" ca="1" si="184"/>
        <v>1465.7422725957526</v>
      </c>
      <c r="X217" s="62"/>
      <c r="Y217" s="64"/>
      <c r="Z217" s="63"/>
      <c r="AA217" s="121"/>
      <c r="AB217" s="121"/>
      <c r="AC217" s="121"/>
      <c r="AD217" s="121"/>
      <c r="AE217" s="121"/>
      <c r="AF217" s="121"/>
      <c r="AG217" s="121"/>
      <c r="AH217" s="121"/>
    </row>
    <row r="218" spans="3:36" ht="15.5" thickBot="1" x14ac:dyDescent="0.9">
      <c r="H218" s="63"/>
      <c r="I218" s="63"/>
      <c r="J218" s="63"/>
      <c r="K218" s="63"/>
      <c r="L218" s="63"/>
      <c r="X218" s="62"/>
      <c r="Y218" s="119" t="s">
        <v>331</v>
      </c>
      <c r="Z218" s="120"/>
      <c r="AA218" s="123">
        <f t="shared" ref="AA218:AH218" ca="1" si="197">SUM(OFFSET(AA201,,,time_horizon,))</f>
        <v>1563.5111942897931</v>
      </c>
      <c r="AB218" s="123">
        <f t="shared" ca="1" si="197"/>
        <v>23671.082820972882</v>
      </c>
      <c r="AC218" s="123">
        <f t="shared" ca="1" si="197"/>
        <v>85468.979210067977</v>
      </c>
      <c r="AD218" s="123">
        <f t="shared" ca="1" si="197"/>
        <v>435540774.43812352</v>
      </c>
      <c r="AE218" s="123">
        <f t="shared" ca="1" si="197"/>
        <v>21733772.636437297</v>
      </c>
      <c r="AF218" s="123">
        <f t="shared" ca="1" si="197"/>
        <v>938.98545357843943</v>
      </c>
      <c r="AG218" s="123">
        <f t="shared" ca="1" si="197"/>
        <v>62145.535990828663</v>
      </c>
      <c r="AH218" s="142">
        <f t="shared" ca="1" si="197"/>
        <v>63084.521444407103</v>
      </c>
    </row>
    <row r="219" spans="3:36" x14ac:dyDescent="0.75">
      <c r="G219" s="129"/>
      <c r="I219" s="63"/>
    </row>
    <row r="220" spans="3:36" x14ac:dyDescent="0.75">
      <c r="G220" s="63"/>
      <c r="I220" s="63"/>
      <c r="Q220" s="131"/>
    </row>
    <row r="221" spans="3:36" x14ac:dyDescent="0.75">
      <c r="C221" s="40" t="s">
        <v>355</v>
      </c>
      <c r="I221" s="63"/>
    </row>
    <row r="223" spans="3:36" ht="16" x14ac:dyDescent="0.8">
      <c r="G223" s="258" t="s">
        <v>334</v>
      </c>
      <c r="H223" s="258"/>
      <c r="I223" s="258"/>
      <c r="J223" s="258"/>
      <c r="K223" s="258"/>
      <c r="L223" s="258"/>
      <c r="M223" s="258"/>
      <c r="O223" s="125"/>
      <c r="Q223" s="259" t="s">
        <v>335</v>
      </c>
      <c r="R223" s="259"/>
      <c r="S223" s="259"/>
      <c r="T223" s="259"/>
      <c r="U223" s="259"/>
      <c r="V223" s="259"/>
      <c r="W223" s="259"/>
      <c r="X223" s="125"/>
      <c r="Y223" s="125"/>
      <c r="Z223" s="125"/>
      <c r="AA223" s="125"/>
      <c r="AB223" s="125"/>
      <c r="AC223" s="125"/>
    </row>
    <row r="224" spans="3:36" ht="15.5" thickBot="1" x14ac:dyDescent="0.9">
      <c r="D224" s="68" t="s">
        <v>103</v>
      </c>
      <c r="E224" s="68" t="s">
        <v>113</v>
      </c>
      <c r="F224" s="69"/>
      <c r="G224" s="70" t="s">
        <v>114</v>
      </c>
      <c r="H224" s="70" t="s">
        <v>115</v>
      </c>
      <c r="I224" s="70" t="s">
        <v>202</v>
      </c>
      <c r="J224" s="70" t="s">
        <v>201</v>
      </c>
      <c r="K224" s="70" t="s">
        <v>204</v>
      </c>
      <c r="L224" s="70" t="s">
        <v>326</v>
      </c>
      <c r="M224" s="70" t="s">
        <v>205</v>
      </c>
      <c r="N224" s="70"/>
      <c r="O224" s="70" t="s">
        <v>111</v>
      </c>
      <c r="P224" s="70"/>
      <c r="Q224" s="70" t="s">
        <v>114</v>
      </c>
      <c r="R224" s="70" t="s">
        <v>115</v>
      </c>
      <c r="S224" s="70" t="s">
        <v>202</v>
      </c>
      <c r="T224" s="70" t="s">
        <v>201</v>
      </c>
      <c r="U224" s="70" t="s">
        <v>204</v>
      </c>
      <c r="V224" s="70" t="s">
        <v>326</v>
      </c>
      <c r="W224" s="70" t="s">
        <v>205</v>
      </c>
      <c r="X224" s="70"/>
      <c r="Y224" s="70" t="s">
        <v>111</v>
      </c>
      <c r="Z224" s="71"/>
      <c r="AA224" s="70" t="s">
        <v>319</v>
      </c>
      <c r="AB224" s="70" t="s">
        <v>320</v>
      </c>
      <c r="AC224" s="70" t="s">
        <v>321</v>
      </c>
      <c r="AD224" s="70" t="s">
        <v>322</v>
      </c>
      <c r="AE224" s="70" t="s">
        <v>325</v>
      </c>
      <c r="AF224" s="70" t="s">
        <v>264</v>
      </c>
      <c r="AG224" s="70" t="s">
        <v>263</v>
      </c>
      <c r="AH224" s="71" t="s">
        <v>116</v>
      </c>
    </row>
    <row r="225" spans="4:37" x14ac:dyDescent="0.75">
      <c r="D225" s="66">
        <v>0</v>
      </c>
      <c r="E225" s="66">
        <f>9+D225</f>
        <v>9</v>
      </c>
      <c r="F225" s="54"/>
      <c r="G225" s="64">
        <f ca="1">pop*vtc*(1-sero)*(1-tsen)</f>
        <v>4126.4309062210832</v>
      </c>
      <c r="H225" s="64">
        <v>0</v>
      </c>
      <c r="I225" s="64">
        <v>0</v>
      </c>
      <c r="J225" s="64">
        <v>0</v>
      </c>
      <c r="K225" s="64">
        <v>0</v>
      </c>
      <c r="L225" s="64">
        <v>0</v>
      </c>
      <c r="M225" s="64">
        <v>0</v>
      </c>
      <c r="N225" s="62"/>
      <c r="O225" s="64" t="b">
        <f t="shared" ref="O225:O241" ca="1" si="198">IF(SUM($F157:$K157, $M157,$G179:$K179,$M179,$G201:$K201,$M201,$G225:$K225,$M225)=pop,TRUE,FALSE)</f>
        <v>1</v>
      </c>
      <c r="P225" s="62"/>
      <c r="Q225" s="64">
        <f ca="1">0.5*(G225+G226)</f>
        <v>4068.1083002863961</v>
      </c>
      <c r="R225" s="64">
        <f ca="1">0.5*(H225+H226)</f>
        <v>14.039248811173378</v>
      </c>
      <c r="S225" s="64">
        <f t="shared" ref="S225:S240" ca="1" si="199">0.5*(I225+I226)</f>
        <v>1.5226656564579695</v>
      </c>
      <c r="T225" s="64">
        <f t="shared" ref="T225:T240" ca="1" si="200">0.5*(J225+J226)</f>
        <v>5.8374636525863748</v>
      </c>
      <c r="U225" s="64">
        <f t="shared" ref="U225:U240" ca="1" si="201">0.5*(K225+K226)</f>
        <v>0</v>
      </c>
      <c r="V225" s="64">
        <f t="shared" ref="V225:V240" ca="1" si="202">0.5*(L225+L226)</f>
        <v>0</v>
      </c>
      <c r="W225" s="64">
        <f t="shared" ref="W225:W240" ca="1" si="203">0.5*(M225+M226)</f>
        <v>1.5644067797372114</v>
      </c>
      <c r="X225" s="62"/>
      <c r="Y225" s="64" t="b">
        <f t="shared" ref="Y225:Y240" ca="1" si="204">IF(SUM($Q157:$U157,$W157,$Q179:$U179,$W179,$Q201:$U201,$W201,$P225:$U225,$W225)=pop,TRUE,FALSE)</f>
        <v>1</v>
      </c>
      <c r="Z225" s="63"/>
      <c r="AA225" s="121">
        <f ca="1">IF(half_cycle=1,((SUM($R225:$T225,$V225)*puhp*hc))/((1+dr)^D225),((SUM($H225:$J225,$L225)*puhp*hc))/((1+dr)^D225))</f>
        <v>399.94178707906491</v>
      </c>
      <c r="AB225" s="121">
        <f ca="1">IF(half_cycle=1,(($R225*puhp*pac_pu)+(SUM($S225:$T225)*puhp*phc_pu)+($V225*puhp*fdc_pu)+(puhp*vsac*G225))/((1+dr)^D225),(($H225*puhp*pac_pu)+(SUM($I225:$J225)*puhp*phc_pu)+($L225*puhp*fdc_pu)+(puhp*vsac*G225))/((1+dr)^D225))</f>
        <v>1341.566736338033</v>
      </c>
      <c r="AC225" s="121">
        <f ca="1">IF(half_cycle=1,  (($R225*prhp*pac_pr)+(SUM($S225:$T225)*prhp*phc_pr)+($V225*prhp*fdc_pr)+(prhp*vsac*G225))/((1+dr)^D225), (($H225*prhp*pac_pr)+(SUM($I225:$J225)*prhp*phc_pr)+($L225*prhp*fdc_pr)+(prhp*vsac*G225))/((1+dr)^D225))</f>
        <v>6337.1441933204487</v>
      </c>
      <c r="AD225" s="121">
        <f ca="1">IF(half_cycle=1,($W225*fic9_)/((1+dr)^D225),($M225*fic9_)/((1+dr)^D225))</f>
        <v>764265.64823566435</v>
      </c>
      <c r="AE225" s="121">
        <f ca="1">IF(half_cycle=1,((SUM($Q225:$U225)*(emphac+ilc)+($G225*vac*(1-vdr))+($G225*((vc*3)+(vc*3*vw))*(1-vdr))+($G225*vac*vdr*0.5)+($G225*((vc*3*0.5)+(vc*3*0.5*vw))*vdr)+($G225*ssc)+($G225*ssac)))/((1+dr)^D225),((SUM($G225:$K225)*(emphac+ilc))++($G225*vac*(1-vdr))+($G225*((vc*3)+(vc*3*vw))*(1-vdr))+($G225*vac*vdr*0.5)+($G225*((vc*3*0.5)+(vc*3*0.5*vw))*vdr)+($G225*ssc)+($G225*ssac)))/((1+dr)^D225)</f>
        <v>324318.2335879071</v>
      </c>
      <c r="AF225" s="121">
        <f ca="1">IF(half_cycle=1, ((R225*dwdf*drdf)+((S225+T225)*dwdhf*ddhf)+((W225)*dwd))/(IF(discount=1,(1+dr)^D225,1)), ((H225*dwdf*drdf)+((I225+J225)*dwdhf*ddhf)+((M225)*dwd))/(IF(discount=1,(1+dr)^D225,1)))</f>
        <v>1.7674512442108985</v>
      </c>
      <c r="AG225" s="121">
        <f ca="1">IF(half_cycle=1, ((W225)*le9_)/(IF(discount=1,(1+dr)^D225,1)), ((M225)*le9_)/(IF(discount=1,(1+dr)^D225,1)))</f>
        <v>109.04994695446383</v>
      </c>
      <c r="AH225" s="121">
        <f ca="1">SUM(AF225:AG225)</f>
        <v>110.81739819867474</v>
      </c>
      <c r="AJ225" s="63"/>
    </row>
    <row r="226" spans="4:37" x14ac:dyDescent="0.75">
      <c r="D226" s="67">
        <f>D225+1</f>
        <v>1</v>
      </c>
      <c r="E226" s="67">
        <f t="shared" ref="E226:E241" si="205">9+D226</f>
        <v>10</v>
      </c>
      <c r="F226" s="54"/>
      <c r="G226" s="65">
        <f ca="1">($G225*'Transition Matrices'!$N$45)-($G$225*vdr)</f>
        <v>4009.7856943517086</v>
      </c>
      <c r="H226" s="65">
        <f ca="1">$G225*'Transition Matrices'!O$45</f>
        <v>28.078497622346756</v>
      </c>
      <c r="I226" s="65">
        <f ca="1">$G225*'Transition Matrices'!P$45</f>
        <v>3.0453313129159389</v>
      </c>
      <c r="J226" s="65">
        <f ca="1">$G225*'Transition Matrices'!Q$45</f>
        <v>11.67492730517275</v>
      </c>
      <c r="K226" s="65">
        <f ca="1">($H225*'Transition Matrices'!$S$46)+('Markov Model'!$I225*'Transition Matrices'!$S$47)+('Markov Model'!$J225*'Transition Matrices'!$S$48)</f>
        <v>0</v>
      </c>
      <c r="L226" s="65">
        <f ca="1">('Markov Model'!$H225*'Transition Matrices'!$R$46)+('Markov Model'!$I225*'Transition Matrices'!$R$47)+('Markov Model'!$J225*'Transition Matrices'!$R$48)</f>
        <v>0</v>
      </c>
      <c r="M226" s="65">
        <f ca="1">($G225*'Transition Matrices'!$R$45)+('Markov Model'!$H225*'Transition Matrices'!$R$46)+('Markov Model'!$I225*'Transition Matrices'!$R$47)+('Markov Model'!$J225*'Transition Matrices'!$R$48)+$M225</f>
        <v>3.1288135594744229</v>
      </c>
      <c r="N226" s="62"/>
      <c r="O226" s="64" t="b">
        <f t="shared" ca="1" si="198"/>
        <v>1</v>
      </c>
      <c r="P226" s="62"/>
      <c r="Q226" s="65">
        <f t="shared" ref="Q226:Q240" ca="1" si="206">0.5*(G226+G227)</f>
        <v>3987.4710456219336</v>
      </c>
      <c r="R226" s="65">
        <f t="shared" ref="R226:R240" ca="1" si="207">0.5*(H226+H227)</f>
        <v>27.681638644386581</v>
      </c>
      <c r="S226" s="65">
        <f t="shared" ca="1" si="199"/>
        <v>3.0022888720898999</v>
      </c>
      <c r="T226" s="65">
        <f t="shared" ca="1" si="200"/>
        <v>11.509914925222523</v>
      </c>
      <c r="U226" s="65">
        <f t="shared" ca="1" si="201"/>
        <v>21.387041927169047</v>
      </c>
      <c r="V226" s="65">
        <f t="shared" ca="1" si="202"/>
        <v>1.2336193048674959E-2</v>
      </c>
      <c r="W226" s="65">
        <f t="shared" ca="1" si="203"/>
        <v>4.6613341608164491</v>
      </c>
      <c r="X226" s="62"/>
      <c r="Y226" s="64" t="b">
        <f t="shared" ca="1" si="204"/>
        <v>1</v>
      </c>
      <c r="Z226" s="63"/>
      <c r="AA226" s="122">
        <f t="shared" ref="AA226:AA240" ca="1" si="208">IF(half_cycle=1,((SUM($R226:$T226,$V226)*puhp*hc))/((1+dr)^D226),((SUM($H226:$J226,$L226)*puhp*hc))/((1+dr)^D226))</f>
        <v>679.33982753289581</v>
      </c>
      <c r="AB226" s="122">
        <f t="shared" ref="AB226:AB240" ca="1" si="209">IF(half_cycle=1,(($R226*puhp*pac_pu)+(SUM($S226:$T226)*puhp*phc_pu)+($V226*puhp*fdc_pu))/((1+dr)^D226),(($H226*puhp*pac_pu)+(SUM($I226:$J226)*puhp*phc_pu)+($L226*puhp*fdc_pu))/((1+dr)^D226))</f>
        <v>1719.0064132308357</v>
      </c>
      <c r="AC226" s="122">
        <f ca="1">IF(half_cycle=1,  (($R226*prhp*pac_pr)+(SUM($S226:$T226)*prhp*phc_pr)+($V226*prhp*fdc_pr))/((1+dr)^D226), (($H226*prhp*pac_pr)+(SUM($I226:$J226)*prhp*phc_pr)+($L226*prhp*fdc_pr))/((1+dr)^D226))</f>
        <v>8933.3930580767828</v>
      </c>
      <c r="AD226" s="122">
        <f ca="1">IF(half_cycle=1,(($W226-$W225)*fic10_)/((1+dr)^D226),(($M226-$M225)*fic10_)/((1+dr)^D226))</f>
        <v>1291971.8523347818</v>
      </c>
      <c r="AE226" s="122">
        <f ca="1">IF(half_cycle=1, (SUM($Q226:$U226)*(emphac+ilc))/((1+dr)^D226),  (SUM($G226:$K226)*(emphac+ilc))/((1+dr)^D226))</f>
        <v>7479.6613082055401</v>
      </c>
      <c r="AF226" s="122">
        <f t="shared" ref="AF226:AF240" ca="1" si="210">IF(half_cycle=1, ((R226*dwdf*drdf)+((S226+T226)*dwdhf*ddhf)+((W226-W225)*dwd))/(IF(discount=1,(1+dr)^D226,1)), ((H226*dwdf*drdf)+((I226+J226)*dwdhf*ddhf)+((M226-M225)*dwd))/(IF(discount=1,(1+dr)^D226,1)))</f>
        <v>3.0119336904843181</v>
      </c>
      <c r="AG226" s="122">
        <f ca="1">IF(half_cycle=1, ((W226-W225)*le10_)/(IF(discount=1,(1+dr)^D226,1)), ((M226-M225)*le10_)/(IF(discount=1,(1+dr)^D226,1)))</f>
        <v>184.3461920459423</v>
      </c>
      <c r="AH226" s="122">
        <f t="shared" ref="AH226:AH240" ca="1" si="211">SUM(AF226:AG226)</f>
        <v>187.35812573642662</v>
      </c>
      <c r="AJ226" s="63"/>
    </row>
    <row r="227" spans="4:37" x14ac:dyDescent="0.75">
      <c r="D227" s="66">
        <f t="shared" ref="D227:D234" si="212">D226+1</f>
        <v>2</v>
      </c>
      <c r="E227" s="66">
        <f t="shared" si="205"/>
        <v>11</v>
      </c>
      <c r="F227" s="54"/>
      <c r="G227" s="64">
        <f ca="1" xml:space="preserve"> $G226*'Transition Matrices'!$N$45</f>
        <v>3965.1563968921591</v>
      </c>
      <c r="H227" s="64">
        <f ca="1">$G226*'Transition Matrices'!O$45</f>
        <v>27.284779666426402</v>
      </c>
      <c r="I227" s="64">
        <f ca="1">$G226*'Transition Matrices'!P$45</f>
        <v>2.9592464312638604</v>
      </c>
      <c r="J227" s="64">
        <f ca="1">$G226*'Transition Matrices'!Q$45</f>
        <v>11.344902545272296</v>
      </c>
      <c r="K227" s="64">
        <f ca="1">($H226*'Transition Matrices'!$S$46)+('Markov Model'!$I226*'Transition Matrices'!$S$47)+('Markov Model'!$J226*'Transition Matrices'!$S$48)</f>
        <v>42.774083854338095</v>
      </c>
      <c r="L227" s="64">
        <f ca="1">('Markov Model'!$H226*'Transition Matrices'!$R$46)+('Markov Model'!$I226*'Transition Matrices'!$R$47)+('Markov Model'!$J226*'Transition Matrices'!$R$48)</f>
        <v>2.4672386097349917E-2</v>
      </c>
      <c r="M227" s="64">
        <f ca="1">($G226*'Transition Matrices'!$R$45)+('Markov Model'!$H226*'Transition Matrices'!$R$46)+('Markov Model'!$I226*'Transition Matrices'!$R$47)+('Markov Model'!$J226*'Transition Matrices'!$R$48)+$M226</f>
        <v>6.193854762158475</v>
      </c>
      <c r="N227" s="62"/>
      <c r="O227" s="64" t="b">
        <f t="shared" ca="1" si="198"/>
        <v>1</v>
      </c>
      <c r="P227" s="62"/>
      <c r="Q227" s="64">
        <f t="shared" ca="1" si="206"/>
        <v>3943.0901123323874</v>
      </c>
      <c r="R227" s="64">
        <f t="shared" ca="1" si="207"/>
        <v>27.132938565595691</v>
      </c>
      <c r="S227" s="64">
        <f t="shared" ca="1" si="199"/>
        <v>2.9427780836632618</v>
      </c>
      <c r="T227" s="64">
        <f t="shared" ca="1" si="200"/>
        <v>11.281767621246834</v>
      </c>
      <c r="U227" s="64">
        <f t="shared" ca="1" si="201"/>
        <v>42.169518772903487</v>
      </c>
      <c r="V227" s="64">
        <f t="shared" ca="1" si="202"/>
        <v>2.4323668795515348E-2</v>
      </c>
      <c r="W227" s="64">
        <f t="shared" ca="1" si="203"/>
        <v>7.7091068486527128</v>
      </c>
      <c r="X227" s="62"/>
      <c r="Y227" s="64" t="b">
        <f t="shared" ca="1" si="204"/>
        <v>1</v>
      </c>
      <c r="Z227" s="63"/>
      <c r="AA227" s="121">
        <f t="shared" ca="1" si="208"/>
        <v>573.63536544155477</v>
      </c>
      <c r="AB227" s="121">
        <f t="shared" ca="1" si="209"/>
        <v>1451.7502754408156</v>
      </c>
      <c r="AC227" s="121">
        <f t="shared" ref="AC227:AC240" ca="1" si="213">IF(half_cycle=1,  (($R227*prhp*pac_pr)+(SUM($S227:$T227)*prhp*phc_pr)+($V227*prhp*fdc_pr))/((1+dr)^D227), (($H227*prhp*pac_pr)+(SUM($I227:$J227)*prhp*phc_pr)+($L227*prhp*fdc_pr))/((1+dr)^D227))</f>
        <v>7545.615281925614</v>
      </c>
      <c r="AD227" s="121">
        <f ca="1">IF(half_cycle=1,(($W227-$W226)*fic11_)/((1+dr)^D227),(($M227-$M226)*fic11_)/((1+dr)^D227))</f>
        <v>1078575.830122917</v>
      </c>
      <c r="AE227" s="121">
        <f t="shared" ref="AE227:AE240" ca="1" si="214">IF(half_cycle=1, (SUM($Q227:$U227)*(emphac+ilc))/((1+dr)^D227),  (SUM($G227:$K227)*(emphac+ilc))/((1+dr)^D227))</f>
        <v>6402.7990412245645</v>
      </c>
      <c r="AF227" s="121">
        <f t="shared" ca="1" si="210"/>
        <v>2.5516011852670428</v>
      </c>
      <c r="AG227" s="121">
        <f ca="1">IF(half_cycle=1, ((W227-W226)*le11_)/(IF(discount=1,(1+dr)^D227,1)), ((M227-M226)*le11_)/(IF(discount=1,(1+dr)^D227,1)))</f>
        <v>153.89758434491711</v>
      </c>
      <c r="AH227" s="121">
        <f t="shared" ca="1" si="211"/>
        <v>156.44918553018414</v>
      </c>
      <c r="AJ227" s="63"/>
      <c r="AK227" s="63"/>
    </row>
    <row r="228" spans="4:37" x14ac:dyDescent="0.75">
      <c r="D228" s="67">
        <f t="shared" si="212"/>
        <v>3</v>
      </c>
      <c r="E228" s="67">
        <f t="shared" si="205"/>
        <v>12</v>
      </c>
      <c r="F228" s="54"/>
      <c r="G228" s="65">
        <f ca="1" xml:space="preserve"> $G227*'Transition Matrices'!$N$45</f>
        <v>3921.0238277726153</v>
      </c>
      <c r="H228" s="65">
        <f ca="1">$G227*'Transition Matrices'!O$45</f>
        <v>26.981097464764979</v>
      </c>
      <c r="I228" s="65">
        <f ca="1">$G227*'Transition Matrices'!P$45</f>
        <v>2.9263097360626626</v>
      </c>
      <c r="J228" s="65">
        <f ca="1">$G227*'Transition Matrices'!Q$45</f>
        <v>11.218632697221372</v>
      </c>
      <c r="K228" s="65">
        <f ca="1">($H227*'Transition Matrices'!$S$46)+('Markov Model'!$I227*'Transition Matrices'!$S$47)+('Markov Model'!$J227*'Transition Matrices'!$S$48)</f>
        <v>41.56495369146888</v>
      </c>
      <c r="L228" s="65">
        <f ca="1">('Markov Model'!$H227*'Transition Matrices'!$R$46)+('Markov Model'!$I227*'Transition Matrices'!$R$47)+('Markov Model'!$J227*'Transition Matrices'!$R$48)</f>
        <v>2.3974951493680778E-2</v>
      </c>
      <c r="M228" s="65">
        <f ca="1">($G227*'Transition Matrices'!$R$45)+('Markov Model'!$H227*'Transition Matrices'!$R$46)+('Markov Model'!$I227*'Transition Matrices'!$R$47)+('Markov Model'!$J227*'Transition Matrices'!$R$48)+$M227</f>
        <v>9.2243589351469506</v>
      </c>
      <c r="N228" s="62"/>
      <c r="O228" s="64" t="b">
        <f t="shared" ca="1" si="198"/>
        <v>1</v>
      </c>
      <c r="P228" s="62"/>
      <c r="Q228" s="65">
        <f t="shared" ca="1" si="206"/>
        <v>3899.2031430659308</v>
      </c>
      <c r="R228" s="65">
        <f t="shared" ca="1" si="207"/>
        <v>26.830946369877751</v>
      </c>
      <c r="S228" s="65">
        <f t="shared" ca="1" si="199"/>
        <v>2.910024682742546</v>
      </c>
      <c r="T228" s="65">
        <f t="shared" ca="1" si="200"/>
        <v>11.156200470925715</v>
      </c>
      <c r="U228" s="65">
        <f t="shared" ca="1" si="201"/>
        <v>41.333642740761221</v>
      </c>
      <c r="V228" s="65">
        <f t="shared" ca="1" si="202"/>
        <v>2.3841529744571221E-2</v>
      </c>
      <c r="W228" s="65">
        <f t="shared" ca="1" si="203"/>
        <v>10.722746121307583</v>
      </c>
      <c r="X228" s="62"/>
      <c r="Y228" s="64" t="b">
        <f t="shared" ca="1" si="204"/>
        <v>1</v>
      </c>
      <c r="Z228" s="63"/>
      <c r="AA228" s="122">
        <f t="shared" ca="1" si="208"/>
        <v>488.5266362793929</v>
      </c>
      <c r="AB228" s="122">
        <f t="shared" ca="1" si="209"/>
        <v>1236.3547480003758</v>
      </c>
      <c r="AC228" s="122">
        <f t="shared" ca="1" si="213"/>
        <v>6426.0592875032044</v>
      </c>
      <c r="AD228" s="122">
        <f ca="1">IF(half_cycle=1,(($W228-$W227)*fic12_)/((1+dr)^D228),(($M228-$M227)*fic12_)/((1+dr)^D228))</f>
        <v>904491.64580058167</v>
      </c>
      <c r="AE228" s="122">
        <f t="shared" ca="1" si="214"/>
        <v>5452.3592832636923</v>
      </c>
      <c r="AF228" s="122">
        <f t="shared" ca="1" si="210"/>
        <v>2.1729031931160718</v>
      </c>
      <c r="AG228" s="122">
        <f ca="1">IF(half_cycle=1, ((W228-W227)*le12_)/(IF(discount=1,(1+dr)^D228,1)), ((M228-M227)*le12_)/(IF(discount=1,(1+dr)^D228,1)))</f>
        <v>129.05822239035754</v>
      </c>
      <c r="AH228" s="122">
        <f t="shared" ca="1" si="211"/>
        <v>131.23112558347361</v>
      </c>
      <c r="AJ228" s="63"/>
      <c r="AK228" s="63"/>
    </row>
    <row r="229" spans="4:37" x14ac:dyDescent="0.75">
      <c r="D229" s="66">
        <f t="shared" si="212"/>
        <v>4</v>
      </c>
      <c r="E229" s="66">
        <f t="shared" si="205"/>
        <v>13</v>
      </c>
      <c r="F229" s="54"/>
      <c r="G229" s="64">
        <f ca="1" xml:space="preserve"> $G228*'Transition Matrices'!$N$45</f>
        <v>3877.3824583592464</v>
      </c>
      <c r="H229" s="64">
        <f ca="1">$G228*'Transition Matrices'!O$45</f>
        <v>26.680795274990526</v>
      </c>
      <c r="I229" s="64">
        <f ca="1">$G228*'Transition Matrices'!P$45</f>
        <v>2.8937396294224298</v>
      </c>
      <c r="J229" s="64">
        <f ca="1">$G228*'Transition Matrices'!Q$45</f>
        <v>11.093768244630056</v>
      </c>
      <c r="K229" s="64">
        <f ca="1">($H228*'Transition Matrices'!$S$46)+('Markov Model'!$I228*'Transition Matrices'!$S$47)+('Markov Model'!$J228*'Transition Matrices'!$S$48)</f>
        <v>41.102331790053555</v>
      </c>
      <c r="L229" s="64">
        <f ca="1">('Markov Model'!$H228*'Transition Matrices'!$R$46)+('Markov Model'!$I228*'Transition Matrices'!$R$47)+('Markov Model'!$J228*'Transition Matrices'!$R$48)</f>
        <v>2.3708107995461664E-2</v>
      </c>
      <c r="M229" s="64">
        <f ca="1">($G228*'Transition Matrices'!$R$45)+('Markov Model'!$H228*'Transition Matrices'!$R$46)+('Markov Model'!$I228*'Transition Matrices'!$R$47)+('Markov Model'!$J228*'Transition Matrices'!$R$48)+$M228</f>
        <v>12.221133307468218</v>
      </c>
      <c r="N229" s="62"/>
      <c r="O229" s="64" t="b">
        <f t="shared" ca="1" si="198"/>
        <v>1</v>
      </c>
      <c r="P229" s="62"/>
      <c r="Q229" s="64">
        <f t="shared" ca="1" si="206"/>
        <v>3760.4857068718811</v>
      </c>
      <c r="R229" s="64">
        <f t="shared" ca="1" si="207"/>
        <v>89.067133465858447</v>
      </c>
      <c r="S229" s="64">
        <f t="shared" ca="1" si="199"/>
        <v>9.6600229165883764</v>
      </c>
      <c r="T229" s="64">
        <f t="shared" ca="1" si="200"/>
        <v>37.033758802908025</v>
      </c>
      <c r="U229" s="64">
        <f t="shared" ca="1" si="201"/>
        <v>40.849165059656698</v>
      </c>
      <c r="V229" s="64">
        <f t="shared" ca="1" si="202"/>
        <v>4.800646388931204E-2</v>
      </c>
      <c r="W229" s="64">
        <f t="shared" ca="1" si="203"/>
        <v>13.727273593891653</v>
      </c>
      <c r="X229" s="62"/>
      <c r="Y229" s="64" t="b">
        <f t="shared" ca="1" si="204"/>
        <v>1</v>
      </c>
      <c r="Z229" s="63"/>
      <c r="AA229" s="121">
        <f t="shared" ca="1" si="208"/>
        <v>1396.3220167729173</v>
      </c>
      <c r="AB229" s="121">
        <f t="shared" ca="1" si="209"/>
        <v>3533.3738365818012</v>
      </c>
      <c r="AC229" s="121">
        <f t="shared" ca="1" si="213"/>
        <v>18362.920323004546</v>
      </c>
      <c r="AD229" s="121" cm="1">
        <f t="array" aca="1" ref="AD229" ca="1">IF(half_cycle=1,(($W229-$W228)*fic13_)/((1+dr)^D229),(($M229-$M228)*fic_13)/((1+dr)^D229))</f>
        <v>764719.44592094189</v>
      </c>
      <c r="AE229" s="121">
        <f t="shared" ca="1" si="214"/>
        <v>4643.4026457751625</v>
      </c>
      <c r="AF229" s="121">
        <f t="shared" ca="1" si="210"/>
        <v>2.3615079400480421</v>
      </c>
      <c r="AG229" s="121">
        <f ca="1">IF(half_cycle=1, ((W229-W228)*le13_)/(IF(discount=1,(1+dr)^D229,1)), ((M229-M228)*le13_)/(IF(discount=1,(1+dr)^D229,1)))</f>
        <v>109.11469749456965</v>
      </c>
      <c r="AH229" s="121">
        <f t="shared" ca="1" si="211"/>
        <v>111.4762054346177</v>
      </c>
      <c r="AJ229" s="63"/>
      <c r="AK229" s="63"/>
    </row>
    <row r="230" spans="4:37" x14ac:dyDescent="0.75">
      <c r="D230" s="67">
        <f t="shared" si="212"/>
        <v>5</v>
      </c>
      <c r="E230" s="67">
        <f t="shared" si="205"/>
        <v>14</v>
      </c>
      <c r="F230" s="54"/>
      <c r="G230" s="65">
        <f ca="1">$G229*'Transition Matrices'!$N$66</f>
        <v>3643.5889553845159</v>
      </c>
      <c r="H230" s="65">
        <f ca="1">$G229*'Transition Matrices'!O$66</f>
        <v>151.45347165672638</v>
      </c>
      <c r="I230" s="65">
        <f ca="1">$G229*'Transition Matrices'!P$66</f>
        <v>16.426306203754322</v>
      </c>
      <c r="J230" s="65">
        <f ca="1" xml:space="preserve"> $G229*'Transition Matrices'!Q$66</f>
        <v>62.973749361186002</v>
      </c>
      <c r="K230" s="65">
        <f ca="1">($H229*'Transition Matrices'!$S$67)+('Markov Model'!$I229*'Transition Matrices'!$S$68)+('Markov Model'!$J229*'Transition Matrices'!$S$69)</f>
        <v>40.595998329259849</v>
      </c>
      <c r="L230" s="65">
        <f ca="1">('Markov Model'!$H229*'Transition Matrices'!$R$67)+('Markov Model'!$I229*'Transition Matrices'!$R$68)+('Markov Model'!$J229*'Transition Matrices'!$R$69)</f>
        <v>7.2304819783162416E-2</v>
      </c>
      <c r="M230" s="65">
        <f ca="1">($G229*'Transition Matrices'!$R$66)+('Markov Model'!$H229*'Transition Matrices'!$R$67)+('Markov Model'!$I229*'Transition Matrices'!$R$68)+('Markov Model'!$J229*'Transition Matrices'!$R$69)+$M229</f>
        <v>15.233413880315087</v>
      </c>
      <c r="N230" s="62"/>
      <c r="O230" s="64" t="b">
        <f t="shared" ca="1" si="198"/>
        <v>1</v>
      </c>
      <c r="P230" s="62"/>
      <c r="Q230" s="65">
        <f t="shared" ca="1" si="206"/>
        <v>3533.740696355685</v>
      </c>
      <c r="R230" s="65">
        <f t="shared" ca="1" si="207"/>
        <v>146.88739672646352</v>
      </c>
      <c r="S230" s="65">
        <f t="shared" ca="1" si="199"/>
        <v>15.931079886831183</v>
      </c>
      <c r="T230" s="65">
        <f t="shared" ca="1" si="200"/>
        <v>61.075193619429939</v>
      </c>
      <c r="U230" s="65">
        <f t="shared" ca="1" si="201"/>
        <v>135.51954370570155</v>
      </c>
      <c r="V230" s="65">
        <f t="shared" ca="1" si="202"/>
        <v>0.24137147965331984</v>
      </c>
      <c r="W230" s="65">
        <f t="shared" ca="1" si="203"/>
        <v>16.819985357016598</v>
      </c>
      <c r="X230" s="62"/>
      <c r="Y230" s="64" t="b">
        <f t="shared" ca="1" si="204"/>
        <v>1</v>
      </c>
      <c r="Z230" s="63"/>
      <c r="AA230" s="122">
        <f t="shared" ca="1" si="208"/>
        <v>1984.6432849654664</v>
      </c>
      <c r="AB230" s="122">
        <f t="shared" ca="1" si="209"/>
        <v>5023.9693526286683</v>
      </c>
      <c r="AC230" s="122">
        <f t="shared" ca="1" si="213"/>
        <v>26118.922372314039</v>
      </c>
      <c r="AD230" s="122">
        <f ca="1">IF(half_cycle=1,(($W230-$W229)*fic14_)/((1+dr)^D230),(($M230-$M229)*fic14_)/((1+dr)^D230))</f>
        <v>667379.69680966751</v>
      </c>
      <c r="AE230" s="122">
        <f t="shared" ca="1" si="214"/>
        <v>3954.3704350375851</v>
      </c>
      <c r="AF230" s="122">
        <f t="shared" ca="1" si="210"/>
        <v>2.4717548017799293</v>
      </c>
      <c r="AG230" s="122">
        <f ca="1">IF(half_cycle=1, ((W230-W229)*le14_)/(IF(discount=1,(1+dr)^D230,1)), ((M230-M229)*le14_)/(IF(discount=1,(1+dr)^D230,1)))</f>
        <v>95.225685864058505</v>
      </c>
      <c r="AH230" s="122">
        <f t="shared" ca="1" si="211"/>
        <v>97.697440665838428</v>
      </c>
      <c r="AJ230" s="63"/>
      <c r="AK230" s="63"/>
    </row>
    <row r="231" spans="4:37" x14ac:dyDescent="0.75">
      <c r="D231" s="66">
        <f t="shared" si="212"/>
        <v>6</v>
      </c>
      <c r="E231" s="66">
        <f t="shared" si="205"/>
        <v>15</v>
      </c>
      <c r="F231" s="54"/>
      <c r="G231" s="64">
        <f ca="1">$G230*'Transition Matrices'!$N$66</f>
        <v>3423.8924373268537</v>
      </c>
      <c r="H231" s="64">
        <f ca="1">$G230*'Transition Matrices'!O$66</f>
        <v>142.32132179620069</v>
      </c>
      <c r="I231" s="64">
        <f ca="1">$G230*'Transition Matrices'!P$66</f>
        <v>15.435853569908044</v>
      </c>
      <c r="J231" s="64">
        <f ca="1" xml:space="preserve"> $G230*'Transition Matrices'!Q$66</f>
        <v>59.176637877673876</v>
      </c>
      <c r="K231" s="64">
        <f ca="1">($H230*'Transition Matrices'!$S$67)+('Markov Model'!$I230*'Transition Matrices'!$S$68)+('Markov Model'!$J230*'Transition Matrices'!$S$69)</f>
        <v>230.44308908214325</v>
      </c>
      <c r="L231" s="64">
        <f ca="1">('Markov Model'!$H230*'Transition Matrices'!$R$67)+('Markov Model'!$I230*'Transition Matrices'!$R$68)+('Markov Model'!$J230*'Transition Matrices'!$R$69)</f>
        <v>0.4104381395234773</v>
      </c>
      <c r="M231" s="64">
        <f ca="1">($G230*'Transition Matrices'!$R$66)+('Markov Model'!$H230*'Transition Matrices'!$R$67)+('Markov Model'!$I230*'Transition Matrices'!$R$68)+('Markov Model'!$J230*'Transition Matrices'!$R$69)+$M230</f>
        <v>18.40655683371811</v>
      </c>
      <c r="N231" s="62"/>
      <c r="O231" s="64" t="b">
        <f t="shared" ca="1" si="198"/>
        <v>1</v>
      </c>
      <c r="P231" s="62"/>
      <c r="Q231" s="64">
        <f t="shared" ca="1" si="206"/>
        <v>3320.6676696739273</v>
      </c>
      <c r="R231" s="64">
        <f t="shared" ca="1" si="207"/>
        <v>138.03056627645663</v>
      </c>
      <c r="S231" s="64">
        <f t="shared" ca="1" si="199"/>
        <v>14.97048778303118</v>
      </c>
      <c r="T231" s="64">
        <f t="shared" ca="1" si="200"/>
        <v>57.392558848551872</v>
      </c>
      <c r="U231" s="64">
        <f t="shared" ca="1" si="201"/>
        <v>223.49560613308819</v>
      </c>
      <c r="V231" s="64">
        <f t="shared" ca="1" si="202"/>
        <v>0.39806409963649769</v>
      </c>
      <c r="W231" s="64">
        <f t="shared" ca="1" si="203"/>
        <v>19.897463230371059</v>
      </c>
      <c r="X231" s="62"/>
      <c r="Y231" s="64" t="b">
        <f t="shared" ca="1" si="204"/>
        <v>1</v>
      </c>
      <c r="Z231" s="63"/>
      <c r="AA231" s="121">
        <f t="shared" ca="1" si="208"/>
        <v>1607.4651697346687</v>
      </c>
      <c r="AB231" s="121">
        <f t="shared" ca="1" si="209"/>
        <v>4070.8593017099579</v>
      </c>
      <c r="AC231" s="121">
        <f t="shared" ca="1" si="213"/>
        <v>21172.360837739452</v>
      </c>
      <c r="AD231" s="121">
        <f ca="1">IF(half_cycle=1,(($W231-$W230)*fic15_)/((1+dr)^D231),(($M231-$M230)*fic15_)/((1+dr)^D231))</f>
        <v>565999.4824503219</v>
      </c>
      <c r="AE231" s="121">
        <f t="shared" ca="1" si="214"/>
        <v>3284.3533884841499</v>
      </c>
      <c r="AF231" s="121">
        <f t="shared" ca="1" si="210"/>
        <v>2.0702493271373172</v>
      </c>
      <c r="AG231" s="121">
        <f ca="1">IF(half_cycle=1, ((W231-W230)*le15_)/(IF(discount=1,(1+dr)^D231,1)), ((M231-M230)*le15_)/(IF(discount=1,(1+dr)^D231,1)))</f>
        <v>80.760156733394496</v>
      </c>
      <c r="AH231" s="121">
        <f t="shared" ca="1" si="211"/>
        <v>82.830406060531814</v>
      </c>
      <c r="AJ231" s="63"/>
      <c r="AK231" s="63"/>
    </row>
    <row r="232" spans="4:37" x14ac:dyDescent="0.75">
      <c r="D232" s="67">
        <f>D231+1</f>
        <v>7</v>
      </c>
      <c r="E232" s="67">
        <f t="shared" si="205"/>
        <v>16</v>
      </c>
      <c r="F232" s="54"/>
      <c r="G232" s="65">
        <f ca="1">$G231*'Transition Matrices'!$N$66</f>
        <v>3217.4429020210009</v>
      </c>
      <c r="H232" s="65">
        <f ca="1">$G231*'Transition Matrices'!O$66</f>
        <v>133.73981075671253</v>
      </c>
      <c r="I232" s="65">
        <f ca="1">$G231*'Transition Matrices'!P$66</f>
        <v>14.505121996154315</v>
      </c>
      <c r="J232" s="65">
        <f ca="1" xml:space="preserve"> $G231*'Transition Matrices'!Q$66</f>
        <v>55.608479819429867</v>
      </c>
      <c r="K232" s="65">
        <f ca="1">($H231*'Transition Matrices'!$S$67)+('Markov Model'!$I231*'Transition Matrices'!$S$68)+('Markov Model'!$J231*'Transition Matrices'!$S$69)</f>
        <v>216.5481231840331</v>
      </c>
      <c r="L232" s="65">
        <f ca="1">('Markov Model'!$H231*'Transition Matrices'!$R$67)+('Markov Model'!$I231*'Transition Matrices'!$R$68)+('Markov Model'!$J231*'Transition Matrices'!$R$69)</f>
        <v>0.38569005974951809</v>
      </c>
      <c r="M232" s="65">
        <f ca="1">($G231*'Transition Matrices'!$R$66)+('Markov Model'!$H231*'Transition Matrices'!$R$67)+('Markov Model'!$I231*'Transition Matrices'!$R$68)+('Markov Model'!$J231*'Transition Matrices'!$R$69)+$M231</f>
        <v>21.388369627024005</v>
      </c>
      <c r="N232" s="62"/>
      <c r="O232" s="64" t="b">
        <f t="shared" ca="1" si="198"/>
        <v>1</v>
      </c>
      <c r="P232" s="62"/>
      <c r="Q232" s="65">
        <f t="shared" ca="1" si="206"/>
        <v>3120.4422508390462</v>
      </c>
      <c r="R232" s="65">
        <f t="shared" ca="1" si="207"/>
        <v>129.70777378592317</v>
      </c>
      <c r="S232" s="65">
        <f t="shared" ca="1" si="199"/>
        <v>14.067816246853567</v>
      </c>
      <c r="T232" s="65">
        <f t="shared" ca="1" si="200"/>
        <v>53.931974930925065</v>
      </c>
      <c r="U232" s="65">
        <f t="shared" ca="1" si="201"/>
        <v>210.01955077397196</v>
      </c>
      <c r="V232" s="65">
        <f t="shared" ca="1" si="202"/>
        <v>0.37406213406772576</v>
      </c>
      <c r="W232" s="65">
        <f t="shared" ca="1" si="203"/>
        <v>22.789379235618437</v>
      </c>
      <c r="X232" s="62"/>
      <c r="Y232" s="64" t="b">
        <f t="shared" ca="1" si="204"/>
        <v>1</v>
      </c>
      <c r="Z232" s="63"/>
      <c r="AA232" s="122">
        <f t="shared" ca="1" si="208"/>
        <v>1300.9114044921489</v>
      </c>
      <c r="AB232" s="122">
        <f t="shared" ca="1" si="209"/>
        <v>3294.5207096161034</v>
      </c>
      <c r="AC232" s="122">
        <f t="shared" ca="1" si="213"/>
        <v>17134.657840446125</v>
      </c>
      <c r="AD232" s="122">
        <f ca="1">IF(half_cycle=1,(($W232-$W231)*fic16_)/((1+dr)^D232),(($M232-$M231)*fic16_)/((1+dr)^D232))</f>
        <v>450704.45610437333</v>
      </c>
      <c r="AE232" s="122">
        <f t="shared" ca="1" si="214"/>
        <v>2658.0064438763029</v>
      </c>
      <c r="AF232" s="122">
        <f t="shared" ca="1" si="210"/>
        <v>1.6754396988021081</v>
      </c>
      <c r="AG232" s="122">
        <f ca="1">IF(half_cycle=1, ((W232-W231)*le16_)/(IF(discount=1,(1+dr)^D232,1)), ((M232-M231)*le16_)/(IF(discount=1,(1+dr)^D232,1)))</f>
        <v>64.309179856225867</v>
      </c>
      <c r="AH232" s="122">
        <f t="shared" ca="1" si="211"/>
        <v>65.984619555027976</v>
      </c>
      <c r="AJ232" s="63"/>
      <c r="AK232" s="63"/>
    </row>
    <row r="233" spans="4:37" x14ac:dyDescent="0.75">
      <c r="D233" s="66">
        <f t="shared" si="212"/>
        <v>8</v>
      </c>
      <c r="E233" s="66">
        <f t="shared" si="205"/>
        <v>17</v>
      </c>
      <c r="F233" s="54"/>
      <c r="G233" s="64">
        <f ca="1">$G232*'Transition Matrices'!$N$66</f>
        <v>3023.441599657091</v>
      </c>
      <c r="H233" s="64">
        <f ca="1">$G232*'Transition Matrices'!O$66</f>
        <v>125.6757368151338</v>
      </c>
      <c r="I233" s="64">
        <f ca="1">$G232*'Transition Matrices'!P$66</f>
        <v>13.630510497552821</v>
      </c>
      <c r="J233" s="64">
        <f ca="1" xml:space="preserve"> $G232*'Transition Matrices'!Q$66</f>
        <v>52.255470042420264</v>
      </c>
      <c r="K233" s="64">
        <f ca="1">($H232*'Transition Matrices'!$S$67)+('Markov Model'!$I232*'Transition Matrices'!$S$68)+('Markov Model'!$J232*'Transition Matrices'!$S$69)</f>
        <v>203.49097836391081</v>
      </c>
      <c r="L233" s="64">
        <f ca="1">('Markov Model'!$H232*'Transition Matrices'!$R$67)+('Markov Model'!$I232*'Transition Matrices'!$R$68)+('Markov Model'!$J232*'Transition Matrices'!$R$69)</f>
        <v>0.36243420838593343</v>
      </c>
      <c r="M233" s="64">
        <f ca="1">($G232*'Transition Matrices'!$R$66)+('Markov Model'!$H232*'Transition Matrices'!$R$67)+('Markov Model'!$I232*'Transition Matrices'!$R$68)+('Markov Model'!$J232*'Transition Matrices'!$R$69)+$M232</f>
        <v>24.190388844212869</v>
      </c>
      <c r="N233" s="62"/>
      <c r="O233" s="64" t="b">
        <f t="shared" ca="1" si="198"/>
        <v>1</v>
      </c>
      <c r="P233" s="62"/>
      <c r="Q233" s="64">
        <f t="shared" ca="1" si="206"/>
        <v>2932.2897710440234</v>
      </c>
      <c r="R233" s="64">
        <f t="shared" ca="1" si="207"/>
        <v>121.88681850948724</v>
      </c>
      <c r="S233" s="64">
        <f t="shared" ca="1" si="199"/>
        <v>13.219572857175555</v>
      </c>
      <c r="T233" s="64">
        <f t="shared" ca="1" si="200"/>
        <v>50.680052925072204</v>
      </c>
      <c r="U233" s="64">
        <f t="shared" ca="1" si="201"/>
        <v>197.35605755504307</v>
      </c>
      <c r="V233" s="64">
        <f t="shared" ca="1" si="202"/>
        <v>0.35150740865874364</v>
      </c>
      <c r="W233" s="64">
        <f t="shared" ca="1" si="203"/>
        <v>25.50692214756473</v>
      </c>
      <c r="X233" s="62"/>
      <c r="Y233" s="64" t="b">
        <f t="shared" ca="1" si="204"/>
        <v>1</v>
      </c>
      <c r="Z233" s="63"/>
      <c r="AA233" s="121">
        <f t="shared" ca="1" si="208"/>
        <v>1052.8193793568057</v>
      </c>
      <c r="AB233" s="121">
        <f t="shared" ca="1" si="209"/>
        <v>2666.2347926223456</v>
      </c>
      <c r="AC233" s="121">
        <f t="shared" ca="1" si="213"/>
        <v>13866.970318483811</v>
      </c>
      <c r="AD233" s="121">
        <f ca="1">IF(half_cycle=1,(($W233-$W232)*fic17_)/((1+dr)^D233),(($M233-$M232)*fic17_)/((1+dr)^D233))</f>
        <v>358799.63126591529</v>
      </c>
      <c r="AE233" s="121">
        <f t="shared" ca="1" si="214"/>
        <v>2151.1078194142528</v>
      </c>
      <c r="AF233" s="121">
        <f t="shared" ca="1" si="210"/>
        <v>1.3559227613437641</v>
      </c>
      <c r="AG233" s="121">
        <f ca="1">IF(half_cycle=1, ((W233-W232)*le17_)/(IF(discount=1,(1+dr)^D233,1)), ((M233-M232)*le17_)/(IF(discount=1,(1+dr)^D233,1)))</f>
        <v>51.195655394371791</v>
      </c>
      <c r="AH233" s="121">
        <f t="shared" ca="1" si="211"/>
        <v>52.551578155715553</v>
      </c>
      <c r="AJ233" s="63"/>
      <c r="AK233" s="63"/>
    </row>
    <row r="234" spans="4:37" x14ac:dyDescent="0.75">
      <c r="D234" s="67">
        <f t="shared" si="212"/>
        <v>9</v>
      </c>
      <c r="E234" s="67">
        <f t="shared" si="205"/>
        <v>18</v>
      </c>
      <c r="F234" s="54"/>
      <c r="G234" s="65">
        <f ca="1">$G233*'Transition Matrices'!$N$66</f>
        <v>2841.1379424309557</v>
      </c>
      <c r="H234" s="65">
        <f ca="1">$G233*'Transition Matrices'!O$66</f>
        <v>118.09790020384068</v>
      </c>
      <c r="I234" s="65">
        <f ca="1">$G233*'Transition Matrices'!P$66</f>
        <v>12.808635216798288</v>
      </c>
      <c r="J234" s="65">
        <f ca="1" xml:space="preserve"> $G233*'Transition Matrices'!Q$66</f>
        <v>49.104635807724144</v>
      </c>
      <c r="K234" s="65">
        <f ca="1">($H233*'Transition Matrices'!$S$67)+('Markov Model'!$I233*'Transition Matrices'!$S$68)+('Markov Model'!$J233*'Transition Matrices'!$S$69)</f>
        <v>191.22113674617532</v>
      </c>
      <c r="L234" s="65">
        <f ca="1">('Markov Model'!$H233*'Transition Matrices'!$R$67)+('Markov Model'!$I233*'Transition Matrices'!$R$68)+('Markov Model'!$J233*'Transition Matrices'!$R$69)</f>
        <v>0.34058060893155384</v>
      </c>
      <c r="M234" s="65">
        <f ca="1">($G233*'Transition Matrices'!$R$66)+('Markov Model'!$H233*'Transition Matrices'!$R$67)+('Markov Model'!$I233*'Transition Matrices'!$R$68)+('Markov Model'!$J233*'Transition Matrices'!$R$69)+$M233</f>
        <v>26.82345545091659</v>
      </c>
      <c r="N234" s="62"/>
      <c r="O234" s="64" t="b">
        <f t="shared" ca="1" si="198"/>
        <v>1</v>
      </c>
      <c r="P234" s="62"/>
      <c r="Q234" s="65">
        <f t="shared" ca="1" si="206"/>
        <v>2755.4822714816901</v>
      </c>
      <c r="R234" s="65">
        <f t="shared" ca="1" si="207"/>
        <v>114.53744130158685</v>
      </c>
      <c r="S234" s="65">
        <f t="shared" ca="1" si="199"/>
        <v>12.422475774465644</v>
      </c>
      <c r="T234" s="65">
        <f t="shared" ca="1" si="200"/>
        <v>47.624211198973498</v>
      </c>
      <c r="U234" s="65">
        <f t="shared" ca="1" si="201"/>
        <v>185.45613163218201</v>
      </c>
      <c r="V234" s="65">
        <f t="shared" ca="1" si="202"/>
        <v>0.33031265955300981</v>
      </c>
      <c r="W234" s="65">
        <f t="shared" ca="1" si="203"/>
        <v>28.060606094425353</v>
      </c>
      <c r="X234" s="62"/>
      <c r="Y234" s="64" t="b">
        <f t="shared" ca="1" si="204"/>
        <v>1</v>
      </c>
      <c r="Z234" s="63"/>
      <c r="AA234" s="122">
        <f t="shared" ca="1" si="208"/>
        <v>852.04007107767563</v>
      </c>
      <c r="AB234" s="122">
        <f t="shared" ca="1" si="209"/>
        <v>2157.7669700605043</v>
      </c>
      <c r="AC234" s="122">
        <f t="shared" ca="1" si="213"/>
        <v>11222.451455074071</v>
      </c>
      <c r="AD234" s="122">
        <f ca="1">IF(half_cycle=1,(($W234-$W233)*fic18_)/((1+dr)^D234),(($M234-$M233)*fic18_)/((1+dr)^D234))</f>
        <v>285646.28032672632</v>
      </c>
      <c r="AE234" s="122">
        <f t="shared" ca="1" si="214"/>
        <v>1740.8779656669947</v>
      </c>
      <c r="AF234" s="122">
        <f t="shared" ca="1" si="210"/>
        <v>1.0973397228468396</v>
      </c>
      <c r="AG234" s="122">
        <f ca="1">IF(half_cycle=1, ((W234-W233)*le18_)/(IF(discount=1,(1+dr)^D234,1)), ((M234-M233)*le18_)/(IF(discount=1,(1+dr)^D234,1)))</f>
        <v>40.757702232567539</v>
      </c>
      <c r="AH234" s="122">
        <f t="shared" ca="1" si="211"/>
        <v>41.855041955414379</v>
      </c>
      <c r="AJ234" s="63"/>
      <c r="AK234" s="63"/>
    </row>
    <row r="235" spans="4:37" x14ac:dyDescent="0.75">
      <c r="D235" s="66">
        <f>D234+1</f>
        <v>10</v>
      </c>
      <c r="E235" s="66">
        <f t="shared" si="205"/>
        <v>19</v>
      </c>
      <c r="F235" s="54"/>
      <c r="G235" s="64">
        <f ca="1">$G234*'Transition Matrices'!$N$66</f>
        <v>2669.826600532424</v>
      </c>
      <c r="H235" s="64">
        <f ca="1">$G234*'Transition Matrices'!O$66</f>
        <v>110.97698239933301</v>
      </c>
      <c r="I235" s="64">
        <f ca="1">$G234*'Transition Matrices'!P$66</f>
        <v>12.036316332133</v>
      </c>
      <c r="J235" s="64">
        <f ca="1" xml:space="preserve"> $G234*'Transition Matrices'!Q$66</f>
        <v>46.143786590222852</v>
      </c>
      <c r="K235" s="64">
        <f ca="1">($H234*'Transition Matrices'!$S$67)+('Markov Model'!$I234*'Transition Matrices'!$S$68)+('Markov Model'!$J234*'Transition Matrices'!$S$69)</f>
        <v>179.69112651818867</v>
      </c>
      <c r="L235" s="64">
        <f ca="1">('Markov Model'!$H234*'Transition Matrices'!$R$67)+('Markov Model'!$I234*'Transition Matrices'!$R$68)+('Markov Model'!$J234*'Transition Matrices'!$R$69)</f>
        <v>0.32004471017446579</v>
      </c>
      <c r="M235" s="64">
        <f ca="1">($G234*'Transition Matrices'!$R$66)+('Markov Model'!$H234*'Transition Matrices'!$R$67)+('Markov Model'!$I234*'Transition Matrices'!$R$68)+('Markov Model'!$J234*'Transition Matrices'!$R$69)+$M234</f>
        <v>29.297756737934115</v>
      </c>
      <c r="N235" s="62"/>
      <c r="O235" s="64" t="b">
        <f t="shared" ca="1" si="198"/>
        <v>1</v>
      </c>
      <c r="P235" s="62"/>
      <c r="Q235" s="64">
        <f t="shared" ca="1" si="206"/>
        <v>2589.3356868842352</v>
      </c>
      <c r="R235" s="64">
        <f t="shared" ca="1" si="207"/>
        <v>107.63120754434433</v>
      </c>
      <c r="S235" s="64">
        <f t="shared" ca="1" si="199"/>
        <v>11.673441043401215</v>
      </c>
      <c r="T235" s="64">
        <f t="shared" ca="1" si="200"/>
        <v>44.752626751942202</v>
      </c>
      <c r="U235" s="64">
        <f t="shared" ca="1" si="201"/>
        <v>174.27373239040639</v>
      </c>
      <c r="V235" s="64">
        <f t="shared" ca="1" si="202"/>
        <v>0.31039588461962442</v>
      </c>
      <c r="W235" s="64">
        <f t="shared" ca="1" si="203"/>
        <v>30.460311236811908</v>
      </c>
      <c r="X235" s="62"/>
      <c r="Y235" s="64" t="b">
        <f t="shared" ca="1" si="204"/>
        <v>1</v>
      </c>
      <c r="Z235" s="63"/>
      <c r="AA235" s="121">
        <f t="shared" ca="1" si="208"/>
        <v>689.55064558705737</v>
      </c>
      <c r="AB235" s="121">
        <f t="shared" ca="1" si="209"/>
        <v>1746.2671742066543</v>
      </c>
      <c r="AC235" s="121">
        <f t="shared" ca="1" si="213"/>
        <v>9082.2590493050502</v>
      </c>
      <c r="AD235" s="121">
        <f ca="1">IF(half_cycle=1,(($W235-$W234)*fic19_)/((1+dr)^D235),(($M235-$M234)*fic19_)/((1+dr)^D235))</f>
        <v>227345.39399885706</v>
      </c>
      <c r="AE235" s="121">
        <f t="shared" ca="1" si="214"/>
        <v>1408.88153722118</v>
      </c>
      <c r="AF235" s="121">
        <f t="shared" ca="1" si="210"/>
        <v>0.88807010374560147</v>
      </c>
      <c r="AG235" s="121">
        <f ca="1">IF(half_cycle=1, ((W235-W234)*le19_)/(IF(discount=1,(1+dr)^D235,1)), ((M235-M234)*le19_)/(IF(discount=1,(1+dr)^D235,1)))</f>
        <v>32.438986644434827</v>
      </c>
      <c r="AH235" s="121">
        <f t="shared" ca="1" si="211"/>
        <v>33.327056748180432</v>
      </c>
      <c r="AJ235" s="63"/>
      <c r="AK235" s="63"/>
    </row>
    <row r="236" spans="4:37" x14ac:dyDescent="0.75">
      <c r="D236" s="67">
        <v>11</v>
      </c>
      <c r="E236" s="67">
        <f t="shared" si="205"/>
        <v>20</v>
      </c>
      <c r="F236" s="54"/>
      <c r="G236" s="65">
        <f ca="1">$G235*'Transition Matrices'!$N$66</f>
        <v>2508.8447732360464</v>
      </c>
      <c r="H236" s="65">
        <f ca="1">$G235*'Transition Matrices'!O$66</f>
        <v>104.28543268935567</v>
      </c>
      <c r="I236" s="65">
        <f ca="1">$G235*'Transition Matrices'!P$66</f>
        <v>11.310565754669431</v>
      </c>
      <c r="J236" s="65">
        <f ca="1" xml:space="preserve"> $G235*'Transition Matrices'!Q$66</f>
        <v>43.361466913661545</v>
      </c>
      <c r="K236" s="65">
        <f ca="1">($H235*'Transition Matrices'!$S$67)+('Markov Model'!$I235*'Transition Matrices'!$S$68)+('Markov Model'!$J235*'Transition Matrices'!$S$69)</f>
        <v>168.85633826262409</v>
      </c>
      <c r="L236" s="65">
        <f ca="1">('Markov Model'!$H235*'Transition Matrices'!$R$67)+('Markov Model'!$I235*'Transition Matrices'!$R$68)+('Markov Model'!$J235*'Transition Matrices'!$R$69)</f>
        <v>0.30074705906478305</v>
      </c>
      <c r="M236" s="65">
        <f ca="1">($G235*'Transition Matrices'!$R$66)+('Markov Model'!$H235*'Transition Matrices'!$R$67)+('Markov Model'!$I235*'Transition Matrices'!$R$68)+('Markov Model'!$J235*'Transition Matrices'!$R$69)+$M235</f>
        <v>31.6228657356897</v>
      </c>
      <c r="N236" s="62"/>
      <c r="O236" s="64" t="b">
        <f t="shared" ca="1" si="198"/>
        <v>1</v>
      </c>
      <c r="P236" s="62"/>
      <c r="Q236" s="65">
        <f t="shared" ca="1" si="206"/>
        <v>2433.2071988860939</v>
      </c>
      <c r="R236" s="65">
        <f t="shared" ca="1" si="207"/>
        <v>101.14139713450392</v>
      </c>
      <c r="S236" s="65">
        <f t="shared" ca="1" si="199"/>
        <v>10.9695706610968</v>
      </c>
      <c r="T236" s="65">
        <f t="shared" ca="1" si="200"/>
        <v>42.05418947163205</v>
      </c>
      <c r="U236" s="65">
        <f t="shared" ca="1" si="201"/>
        <v>163.76559531349932</v>
      </c>
      <c r="V236" s="65">
        <f t="shared" ca="1" si="202"/>
        <v>0.29168002618845218</v>
      </c>
      <c r="W236" s="65">
        <f t="shared" ca="1" si="203"/>
        <v>32.715321993908844</v>
      </c>
      <c r="X236" s="62"/>
      <c r="Y236" s="64" t="b">
        <f t="shared" ca="1" si="204"/>
        <v>1</v>
      </c>
      <c r="Z236" s="63"/>
      <c r="AA236" s="122">
        <f t="shared" ca="1" si="208"/>
        <v>558.04898028813591</v>
      </c>
      <c r="AB236" s="122">
        <f t="shared" ca="1" si="209"/>
        <v>1413.2429896385827</v>
      </c>
      <c r="AC236" s="122">
        <f t="shared" ca="1" si="213"/>
        <v>7350.2148589279886</v>
      </c>
      <c r="AD236" s="122">
        <f ca="1">IF(half_cycle=1,(($W236-$W235)*fic20_)/((1+dr)^D236),(($M236-$M235)*fic20_)/((1+dr)^D236))</f>
        <v>181743.11565957754</v>
      </c>
      <c r="AE236" s="122">
        <f t="shared" ca="1" si="214"/>
        <v>1140.1989255244607</v>
      </c>
      <c r="AF236" s="122">
        <f t="shared" ca="1" si="210"/>
        <v>0.71870952335587712</v>
      </c>
      <c r="AG236" s="122">
        <f ca="1">IF(half_cycle=1, ((W236-W235)*le20_)/(IF(discount=1,(1+dr)^D236,1)), ((M236-M235)*le20_)/(IF(discount=1,(1+dr)^D236,1)))</f>
        <v>25.932183616742417</v>
      </c>
      <c r="AH236" s="122">
        <f t="shared" ca="1" si="211"/>
        <v>26.650893140098294</v>
      </c>
      <c r="AJ236" s="63"/>
      <c r="AK236" s="63"/>
    </row>
    <row r="237" spans="4:37" x14ac:dyDescent="0.75">
      <c r="D237" s="66">
        <v>12</v>
      </c>
      <c r="E237" s="66">
        <f t="shared" si="205"/>
        <v>21</v>
      </c>
      <c r="F237" s="54"/>
      <c r="G237" s="64">
        <f ca="1">$G236*'Transition Matrices'!$N$66</f>
        <v>2357.5696245361414</v>
      </c>
      <c r="H237" s="64">
        <f ca="1">$G236*'Transition Matrices'!O$66</f>
        <v>97.997361579652164</v>
      </c>
      <c r="I237" s="64">
        <f ca="1">$G236*'Transition Matrices'!P$66</f>
        <v>10.628575567524166</v>
      </c>
      <c r="J237" s="64">
        <f ca="1" xml:space="preserve"> $G236*'Transition Matrices'!Q$66</f>
        <v>40.746912029602555</v>
      </c>
      <c r="K237" s="64">
        <f ca="1">($H236*'Transition Matrices'!$S$67)+('Markov Model'!$I236*'Transition Matrices'!$S$68)+('Markov Model'!$J236*'Transition Matrices'!$S$69)</f>
        <v>158.67485236437452</v>
      </c>
      <c r="L237" s="64">
        <f ca="1">('Markov Model'!$H236*'Transition Matrices'!$R$67)+('Markov Model'!$I236*'Transition Matrices'!$R$68)+('Markov Model'!$J236*'Transition Matrices'!$R$69)</f>
        <v>0.28261299331212131</v>
      </c>
      <c r="M237" s="64">
        <f ca="1">($G236*'Transition Matrices'!$R$66)+('Markov Model'!$H236*'Transition Matrices'!$R$67)+('Markov Model'!$I236*'Transition Matrices'!$R$68)+('Markov Model'!$J236*'Transition Matrices'!$R$69)+$M236</f>
        <v>33.807778252127996</v>
      </c>
      <c r="N237" s="62"/>
      <c r="O237" s="64" t="b">
        <f t="shared" ca="1" si="198"/>
        <v>1</v>
      </c>
      <c r="P237" s="62"/>
      <c r="Q237" s="64">
        <f t="shared" ca="1" si="206"/>
        <v>2286.4927489704069</v>
      </c>
      <c r="R237" s="64">
        <f t="shared" ca="1" si="207"/>
        <v>95.042901103797647</v>
      </c>
      <c r="S237" s="64">
        <f t="shared" ca="1" si="199"/>
        <v>10.308141364779228</v>
      </c>
      <c r="T237" s="64">
        <f t="shared" ca="1" si="200"/>
        <v>39.518459149197881</v>
      </c>
      <c r="U237" s="64">
        <f t="shared" ca="1" si="201"/>
        <v>153.89106459431747</v>
      </c>
      <c r="V237" s="64">
        <f t="shared" ca="1" si="202"/>
        <v>0.27409267291528139</v>
      </c>
      <c r="W237" s="64">
        <f t="shared" ca="1" si="203"/>
        <v>34.834362964736499</v>
      </c>
      <c r="X237" s="62"/>
      <c r="Y237" s="64" t="b">
        <f t="shared" ca="1" si="204"/>
        <v>1</v>
      </c>
      <c r="Z237" s="63"/>
      <c r="AA237" s="121">
        <f t="shared" ca="1" si="208"/>
        <v>451.62551350452026</v>
      </c>
      <c r="AB237" s="121">
        <f t="shared" ca="1" si="209"/>
        <v>1143.7286214063847</v>
      </c>
      <c r="AC237" s="121">
        <f t="shared" ca="1" si="213"/>
        <v>5948.482440229418</v>
      </c>
      <c r="AD237" s="121">
        <f ca="1">IF(half_cycle=1,(($W237-$W236)*fic21_)/((1+dr)^D237),(($M237-$M236)*fic21_)/((1+dr)^D237))</f>
        <v>144559.35971474866</v>
      </c>
      <c r="AE237" s="121">
        <f t="shared" ca="1" si="214"/>
        <v>922.75578565058527</v>
      </c>
      <c r="AF237" s="121">
        <f t="shared" ca="1" si="210"/>
        <v>0.5816470758150909</v>
      </c>
      <c r="AG237" s="121">
        <f ca="1">IF(half_cycle=1, ((W237-W236)*le21_)/(IF(discount=1,(1+dr)^D237,1)), ((M237-M236)*le21_)/(IF(discount=1,(1+dr)^D237,1)))</f>
        <v>20.626585199867112</v>
      </c>
      <c r="AH237" s="121">
        <f t="shared" ca="1" si="211"/>
        <v>21.208232275682203</v>
      </c>
      <c r="AJ237" s="63"/>
      <c r="AK237" s="63"/>
    </row>
    <row r="238" spans="4:37" x14ac:dyDescent="0.75">
      <c r="D238" s="67">
        <v>13</v>
      </c>
      <c r="E238" s="67">
        <f t="shared" si="205"/>
        <v>22</v>
      </c>
      <c r="F238" s="54"/>
      <c r="G238" s="65">
        <f ca="1">$G237*'Transition Matrices'!$N$66</f>
        <v>2215.4158734046723</v>
      </c>
      <c r="H238" s="65">
        <f ca="1">$G237*'Transition Matrices'!O$66</f>
        <v>92.088440627943115</v>
      </c>
      <c r="I238" s="65">
        <f ca="1">$G237*'Transition Matrices'!P$66</f>
        <v>9.9877071620342903</v>
      </c>
      <c r="J238" s="65">
        <f ca="1" xml:space="preserve"> $G237*'Transition Matrices'!Q$66</f>
        <v>38.290006268793206</v>
      </c>
      <c r="K238" s="65">
        <f ca="1">($H237*'Transition Matrices'!$S$67)+('Markov Model'!$I237*'Transition Matrices'!$S$68)+('Markov Model'!$J237*'Transition Matrices'!$S$69)</f>
        <v>149.10727682426045</v>
      </c>
      <c r="L238" s="65">
        <f ca="1">('Markov Model'!$H237*'Transition Matrices'!$R$67)+('Markov Model'!$I237*'Transition Matrices'!$R$68)+('Markov Model'!$J237*'Transition Matrices'!$R$69)</f>
        <v>0.26557235251844152</v>
      </c>
      <c r="M238" s="65">
        <f ca="1">($G237*'Transition Matrices'!$R$66)+('Markov Model'!$H237*'Transition Matrices'!$R$67)+('Markov Model'!$I237*'Transition Matrices'!$R$68)+('Markov Model'!$J237*'Transition Matrices'!$R$69)+$M237</f>
        <v>35.860947677345003</v>
      </c>
      <c r="N238" s="62"/>
      <c r="O238" s="64" t="b">
        <f t="shared" ca="1" si="198"/>
        <v>1</v>
      </c>
      <c r="P238" s="62"/>
      <c r="Q238" s="65">
        <f t="shared" ca="1" si="206"/>
        <v>2148.6247013766906</v>
      </c>
      <c r="R238" s="65">
        <f t="shared" ca="1" si="207"/>
        <v>89.312124472765873</v>
      </c>
      <c r="S238" s="65">
        <f t="shared" ca="1" si="199"/>
        <v>9.6865940955293794</v>
      </c>
      <c r="T238" s="65">
        <f t="shared" ca="1" si="200"/>
        <v>37.135625086301644</v>
      </c>
      <c r="U238" s="65">
        <f t="shared" ca="1" si="201"/>
        <v>144.61193583815123</v>
      </c>
      <c r="V238" s="65">
        <f t="shared" ca="1" si="202"/>
        <v>0.25756577962354066</v>
      </c>
      <c r="W238" s="65">
        <f t="shared" ca="1" si="203"/>
        <v>36.825632683479199</v>
      </c>
      <c r="X238" s="62"/>
      <c r="Y238" s="64" t="b">
        <f t="shared" ca="1" si="204"/>
        <v>1</v>
      </c>
      <c r="Z238" s="63"/>
      <c r="AA238" s="122">
        <f t="shared" ca="1" si="208"/>
        <v>365.49767431329894</v>
      </c>
      <c r="AB238" s="122">
        <f t="shared" ca="1" si="209"/>
        <v>925.61234622411371</v>
      </c>
      <c r="AC238" s="122">
        <f t="shared" ca="1" si="213"/>
        <v>4814.0692511509051</v>
      </c>
      <c r="AD238" s="122">
        <f ca="1">IF(half_cycle=1,(($W238-$W237)*fic22_)/((1+dr)^D238),(($M238-$M237)*fic22_)/((1+dr)^D238))</f>
        <v>114948.16099648895</v>
      </c>
      <c r="AE238" s="122">
        <f t="shared" ca="1" si="214"/>
        <v>746.78042654703597</v>
      </c>
      <c r="AF238" s="122">
        <f t="shared" ca="1" si="210"/>
        <v>0.47072330310102922</v>
      </c>
      <c r="AG238" s="122">
        <f ca="1">IF(half_cycle=1, ((W238-W237)*le22_)/(IF(discount=1,(1+dr)^D238,1)), ((M238-M237)*le22_)/(IF(discount=1,(1+dr)^D238,1)))</f>
        <v>16.401484075750378</v>
      </c>
      <c r="AH238" s="122">
        <f t="shared" ca="1" si="211"/>
        <v>16.872207378851407</v>
      </c>
      <c r="AJ238" s="63"/>
      <c r="AK238" s="63"/>
    </row>
    <row r="239" spans="4:37" x14ac:dyDescent="0.75">
      <c r="D239" s="66">
        <v>14</v>
      </c>
      <c r="E239" s="66">
        <f t="shared" si="205"/>
        <v>23</v>
      </c>
      <c r="F239" s="54"/>
      <c r="G239" s="64">
        <f ca="1">$G238*'Transition Matrices'!$N$66</f>
        <v>2081.8335293487094</v>
      </c>
      <c r="H239" s="64">
        <f ca="1">$G238*'Transition Matrices'!O$66</f>
        <v>86.535808317588618</v>
      </c>
      <c r="I239" s="64">
        <f ca="1">$G238*'Transition Matrices'!P$66</f>
        <v>9.3854810290244686</v>
      </c>
      <c r="J239" s="64">
        <f ca="1" xml:space="preserve"> $G238*'Transition Matrices'!Q$66</f>
        <v>35.981243903810089</v>
      </c>
      <c r="K239" s="64">
        <f ca="1">($H238*'Transition Matrices'!$S$67)+('Markov Model'!$I238*'Transition Matrices'!$S$68)+('Markov Model'!$J238*'Transition Matrices'!$S$69)</f>
        <v>140.11659485204197</v>
      </c>
      <c r="L239" s="64">
        <f ca="1">('Markov Model'!$H238*'Transition Matrices'!$R$67)+('Markov Model'!$I238*'Transition Matrices'!$R$68)+('Markov Model'!$J238*'Transition Matrices'!$R$69)</f>
        <v>0.24955920672863982</v>
      </c>
      <c r="M239" s="64">
        <f ca="1">($G238*'Transition Matrices'!$R$66)+('Markov Model'!$H238*'Transition Matrices'!$R$67)+('Markov Model'!$I238*'Transition Matrices'!$R$68)+('Markov Model'!$J238*'Transition Matrices'!$R$69)+$M238</f>
        <v>37.790317689613403</v>
      </c>
      <c r="N239" s="62"/>
      <c r="O239" s="64" t="b">
        <f t="shared" ca="1" si="198"/>
        <v>1</v>
      </c>
      <c r="P239" s="62"/>
      <c r="Q239" s="64">
        <f t="shared" ca="1" si="206"/>
        <v>2019.0696469275463</v>
      </c>
      <c r="R239" s="64">
        <f t="shared" ca="1" si="207"/>
        <v>83.926894962175126</v>
      </c>
      <c r="S239" s="64">
        <f t="shared" ca="1" si="199"/>
        <v>9.1025240973258832</v>
      </c>
      <c r="T239" s="64">
        <f t="shared" ca="1" si="200"/>
        <v>34.896468137684138</v>
      </c>
      <c r="U239" s="64">
        <f t="shared" ca="1" si="201"/>
        <v>135.89230825055824</v>
      </c>
      <c r="V239" s="64">
        <f t="shared" ca="1" si="202"/>
        <v>0.24203540403864507</v>
      </c>
      <c r="W239" s="64">
        <f t="shared" ca="1" si="203"/>
        <v>38.696835339477374</v>
      </c>
      <c r="X239" s="62"/>
      <c r="Y239" s="64" t="b">
        <f t="shared" ca="1" si="204"/>
        <v>1</v>
      </c>
      <c r="Z239" s="63"/>
      <c r="AA239" s="121">
        <f t="shared" ca="1" si="208"/>
        <v>295.79495828703483</v>
      </c>
      <c r="AB239" s="121">
        <f t="shared" ca="1" si="209"/>
        <v>749.09222296893859</v>
      </c>
      <c r="AC239" s="121">
        <f t="shared" ca="1" si="213"/>
        <v>3895.9958254466701</v>
      </c>
      <c r="AD239" s="121">
        <f ca="1">IF(half_cycle=1,(($W239-$W238)*fic23_)/((1+dr)^D239),(($M239-$M238)*fic23_)/((1+dr)^D239))</f>
        <v>91402.360707991611</v>
      </c>
      <c r="AE239" s="121">
        <f t="shared" ca="1" si="214"/>
        <v>604.36468039112026</v>
      </c>
      <c r="AF239" s="121">
        <f t="shared" ca="1" si="210"/>
        <v>0.3809533947571776</v>
      </c>
      <c r="AG239" s="121">
        <f ca="1">IF(half_cycle=1, ((W239-W238)*le23_)/(IF(discount=1,(1+dr)^D239,1)), ((M239-M238)*le23_)/(IF(discount=1,(1+dr)^D239,1)))</f>
        <v>13.041829905255353</v>
      </c>
      <c r="AH239" s="121">
        <f t="shared" ca="1" si="211"/>
        <v>13.422783300012531</v>
      </c>
    </row>
    <row r="240" spans="4:37" x14ac:dyDescent="0.75">
      <c r="D240" s="67">
        <v>15</v>
      </c>
      <c r="E240" s="67">
        <f t="shared" si="205"/>
        <v>24</v>
      </c>
      <c r="F240" s="54"/>
      <c r="G240" s="65">
        <f ca="1">$G239*'Transition Matrices'!$N$66</f>
        <v>1956.305764506383</v>
      </c>
      <c r="H240" s="65">
        <f ca="1">$G239*'Transition Matrices'!O$66</f>
        <v>81.317981606761634</v>
      </c>
      <c r="I240" s="65">
        <f ca="1">$G239*'Transition Matrices'!P$66</f>
        <v>8.819567165627296</v>
      </c>
      <c r="J240" s="65">
        <f ca="1" xml:space="preserve"> $G239*'Transition Matrices'!Q$66</f>
        <v>33.811692371558195</v>
      </c>
      <c r="K240" s="65">
        <f ca="1">($H239*'Transition Matrices'!$S$67)+('Markov Model'!$I239*'Transition Matrices'!$S$68)+('Markov Model'!$J239*'Transition Matrices'!$S$69)</f>
        <v>131.66802164907455</v>
      </c>
      <c r="L240" s="65">
        <f ca="1">('Markov Model'!$H239*'Transition Matrices'!$R$67)+('Markov Model'!$I239*'Transition Matrices'!$R$68)+('Markov Model'!$J239*'Transition Matrices'!$R$69)</f>
        <v>0.23451160134865032</v>
      </c>
      <c r="M240" s="65">
        <f ca="1">($G239*'Transition Matrices'!$R$66)+('Markov Model'!$H239*'Transition Matrices'!$R$67)+('Markov Model'!$I239*'Transition Matrices'!$R$68)+('Markov Model'!$J239*'Transition Matrices'!$R$69)+$M239</f>
        <v>39.603352989341346</v>
      </c>
      <c r="N240" s="62"/>
      <c r="O240" s="64" t="b">
        <f t="shared" ca="1" si="198"/>
        <v>1</v>
      </c>
      <c r="P240" s="62"/>
      <c r="Q240" s="65">
        <f t="shared" ca="1" si="206"/>
        <v>1897.3263392774429</v>
      </c>
      <c r="R240" s="65">
        <f t="shared" ca="1" si="207"/>
        <v>78.866377208839481</v>
      </c>
      <c r="S240" s="65">
        <f t="shared" ca="1" si="199"/>
        <v>8.5536716130841697</v>
      </c>
      <c r="T240" s="65">
        <f t="shared" ca="1" si="200"/>
        <v>32.792325042445704</v>
      </c>
      <c r="U240" s="65">
        <f t="shared" ca="1" si="201"/>
        <v>127.69844573778876</v>
      </c>
      <c r="V240" s="65">
        <f t="shared" ca="1" si="202"/>
        <v>0.22744145939640203</v>
      </c>
      <c r="W240" s="65">
        <f t="shared" ca="1" si="203"/>
        <v>40.455210584607613</v>
      </c>
      <c r="X240" s="62"/>
      <c r="Y240" s="64" t="b">
        <f t="shared" ca="1" si="204"/>
        <v>1</v>
      </c>
      <c r="Z240" s="63"/>
      <c r="AA240" s="122">
        <f t="shared" ca="1" si="208"/>
        <v>239.38499064984381</v>
      </c>
      <c r="AB240" s="122">
        <f t="shared" ca="1" si="209"/>
        <v>606.23560262740966</v>
      </c>
      <c r="AC240" s="122">
        <f t="shared" ca="1" si="213"/>
        <v>3153.0048032169611</v>
      </c>
      <c r="AD240" s="122">
        <f ca="1">IF(half_cycle=1,(($W240-$W239)*fic24_)/((1+dr)^D240),(($M240-$M239)*fic24_)/((1+dr)^D240))</f>
        <v>72656.688036239662</v>
      </c>
      <c r="AE240" s="122">
        <f t="shared" ca="1" si="214"/>
        <v>489.10851693466981</v>
      </c>
      <c r="AF240" s="122">
        <f t="shared" ca="1" si="210"/>
        <v>0.30830317517947514</v>
      </c>
      <c r="AG240" s="122">
        <f ca="1">IF(half_cycle=1, ((W240-W239)*le24_)/(IF(discount=1,(1+dr)^D240,1)), ((M240-M239)*le24_)/(IF(discount=1,(1+dr)^D240,1)))</f>
        <v>10.367086358689523</v>
      </c>
      <c r="AH240" s="122">
        <f t="shared" ca="1" si="211"/>
        <v>10.675389533868998</v>
      </c>
    </row>
    <row r="241" spans="2:39" ht="15.5" thickBot="1" x14ac:dyDescent="0.9">
      <c r="D241" s="66">
        <v>16</v>
      </c>
      <c r="E241" s="66">
        <f t="shared" si="205"/>
        <v>25</v>
      </c>
      <c r="F241" s="54"/>
      <c r="G241" s="64">
        <f ca="1">$G240*'Transition Matrices'!$N$66</f>
        <v>1838.3469140485031</v>
      </c>
      <c r="H241" s="64">
        <f ca="1">$G240*'Transition Matrices'!O$66</f>
        <v>76.414772810917327</v>
      </c>
      <c r="I241" s="64">
        <f ca="1">$G240*'Transition Matrices'!P$66</f>
        <v>8.2877760605410433</v>
      </c>
      <c r="J241" s="64">
        <f ca="1" xml:space="preserve"> $G240*'Transition Matrices'!Q$66</f>
        <v>31.772957713333216</v>
      </c>
      <c r="K241" s="64">
        <f ca="1">($H240*'Transition Matrices'!$S$67)+('Markov Model'!$I240*'Transition Matrices'!$S$68)+('Markov Model'!$J240*'Transition Matrices'!$S$69)</f>
        <v>123.72886982650297</v>
      </c>
      <c r="L241" s="64">
        <f ca="1">('Markov Model'!$H240*'Transition Matrices'!$R$67)+('Markov Model'!$I240*'Transition Matrices'!$R$68)+('Markov Model'!$J240*'Transition Matrices'!$R$69)</f>
        <v>0.22037131744415378</v>
      </c>
      <c r="M241" s="64">
        <f ca="1">($G240*'Transition Matrices'!$R$66)+('Markov Model'!$H240*'Transition Matrices'!$R$67)+('Markov Model'!$I240*'Transition Matrices'!$R$68)+('Markov Model'!$J240*'Transition Matrices'!$R$69)+$M240</f>
        <v>41.307068179873873</v>
      </c>
      <c r="N241" s="62"/>
      <c r="O241" s="64" t="b">
        <f t="shared" ca="1" si="198"/>
        <v>1</v>
      </c>
      <c r="P241" s="62"/>
      <c r="Q241" s="64">
        <f t="shared" ref="Q241:W241" ca="1" si="215">0.5*(G241+G242)</f>
        <v>919.17345702425155</v>
      </c>
      <c r="R241" s="64">
        <f t="shared" ca="1" si="215"/>
        <v>38.207386405458664</v>
      </c>
      <c r="S241" s="64">
        <f t="shared" ca="1" si="215"/>
        <v>4.1438880302705217</v>
      </c>
      <c r="T241" s="64">
        <f t="shared" ca="1" si="215"/>
        <v>15.886478856666608</v>
      </c>
      <c r="U241" s="64">
        <f t="shared" ca="1" si="215"/>
        <v>61.864434913251486</v>
      </c>
      <c r="V241" s="64">
        <f t="shared" ca="1" si="215"/>
        <v>0.11018565872207689</v>
      </c>
      <c r="W241" s="64">
        <f t="shared" ca="1" si="215"/>
        <v>20.653534089936937</v>
      </c>
      <c r="X241" s="62"/>
      <c r="Y241" s="121"/>
      <c r="Z241" s="63"/>
      <c r="AA241" s="121"/>
      <c r="AB241" s="121"/>
      <c r="AC241" s="121"/>
      <c r="AD241" s="121"/>
      <c r="AE241" s="121"/>
      <c r="AF241" s="121"/>
      <c r="AG241" s="121"/>
      <c r="AH241" s="121"/>
    </row>
    <row r="242" spans="2:39" ht="15.5" thickBot="1" x14ac:dyDescent="0.9">
      <c r="H242" s="63"/>
      <c r="I242" s="63"/>
      <c r="J242" s="63"/>
      <c r="K242" s="63"/>
      <c r="L242" s="63"/>
      <c r="X242" s="62"/>
      <c r="Y242" s="119" t="s">
        <v>331</v>
      </c>
      <c r="Z242" s="120"/>
      <c r="AA242" s="123">
        <f t="shared" ref="AA242:AH242" ca="1" si="216">SUM(OFFSET(AA225,,,time_horizon,))</f>
        <v>10335.644942732592</v>
      </c>
      <c r="AB242" s="123">
        <f t="shared" ca="1" si="216"/>
        <v>26495.403136229441</v>
      </c>
      <c r="AC242" s="123">
        <f t="shared" ca="1" si="216"/>
        <v>137120.49496788811</v>
      </c>
      <c r="AD242" s="123">
        <f t="shared" ca="1" si="216"/>
        <v>7132553.9693718906</v>
      </c>
      <c r="AE242" s="123">
        <f ca="1">SUM(OFFSET(AE225,,,time_horizon,))</f>
        <v>362085.17191885534</v>
      </c>
      <c r="AF242" s="123">
        <f t="shared" ca="1" si="216"/>
        <v>20.536103565036335</v>
      </c>
      <c r="AG242" s="123">
        <f t="shared" ca="1" si="216"/>
        <v>1017.7150233108688</v>
      </c>
      <c r="AH242" s="142">
        <f t="shared" ca="1" si="216"/>
        <v>1038.2511268759049</v>
      </c>
    </row>
    <row r="243" spans="2:39" x14ac:dyDescent="0.75">
      <c r="G243" s="63"/>
      <c r="H243" s="63"/>
    </row>
    <row r="244" spans="2:39" x14ac:dyDescent="0.75">
      <c r="H244" s="76"/>
      <c r="I244" s="76"/>
      <c r="J244" s="76"/>
      <c r="K244" s="76"/>
      <c r="L244" s="76"/>
      <c r="M244" s="76"/>
    </row>
    <row r="245" spans="2:39" ht="16" x14ac:dyDescent="0.8">
      <c r="B245" s="117" t="s">
        <v>405</v>
      </c>
      <c r="C245" s="117"/>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row>
    <row r="247" spans="2:39" x14ac:dyDescent="0.75">
      <c r="C247" s="40" t="s">
        <v>343</v>
      </c>
      <c r="H247" s="130"/>
      <c r="I247" s="130"/>
      <c r="J247" s="63"/>
      <c r="K247" s="130"/>
      <c r="L247" s="130"/>
    </row>
    <row r="248" spans="2:39" x14ac:dyDescent="0.75">
      <c r="C248" s="40"/>
      <c r="L248" s="63"/>
    </row>
    <row r="249" spans="2:39" ht="16" x14ac:dyDescent="0.8">
      <c r="G249" s="257" t="s">
        <v>334</v>
      </c>
      <c r="H249" s="257"/>
      <c r="I249" s="257"/>
      <c r="J249" s="257"/>
      <c r="K249" s="257"/>
      <c r="L249" s="257"/>
      <c r="M249" s="257"/>
      <c r="N249" s="158"/>
      <c r="O249" s="124"/>
      <c r="P249" s="158"/>
      <c r="Q249" s="257" t="s">
        <v>335</v>
      </c>
      <c r="R249" s="257"/>
      <c r="S249" s="257"/>
      <c r="T249" s="257"/>
      <c r="U249" s="257"/>
      <c r="V249" s="257"/>
      <c r="W249" s="257"/>
      <c r="X249" s="124"/>
      <c r="Y249" s="124"/>
      <c r="Z249" s="124"/>
      <c r="AA249" s="124"/>
      <c r="AB249" s="124"/>
      <c r="AC249" s="124"/>
      <c r="AD249" s="124"/>
      <c r="AE249" s="124"/>
      <c r="AF249" s="124"/>
      <c r="AG249" s="124"/>
      <c r="AH249" s="124"/>
    </row>
    <row r="250" spans="2:39" ht="15.5" thickBot="1" x14ac:dyDescent="0.9">
      <c r="D250" s="68" t="s">
        <v>103</v>
      </c>
      <c r="E250" s="68" t="s">
        <v>113</v>
      </c>
      <c r="F250" s="159"/>
      <c r="G250" s="70" t="s">
        <v>206</v>
      </c>
      <c r="H250" s="70" t="s">
        <v>115</v>
      </c>
      <c r="I250" s="70" t="s">
        <v>202</v>
      </c>
      <c r="J250" s="70" t="s">
        <v>201</v>
      </c>
      <c r="K250" s="70" t="s">
        <v>179</v>
      </c>
      <c r="L250" s="70" t="s">
        <v>324</v>
      </c>
      <c r="M250" s="70" t="s">
        <v>205</v>
      </c>
      <c r="N250" s="70"/>
      <c r="O250" s="70" t="s">
        <v>111</v>
      </c>
      <c r="P250" s="70"/>
      <c r="Q250" s="70" t="s">
        <v>206</v>
      </c>
      <c r="R250" s="70" t="s">
        <v>115</v>
      </c>
      <c r="S250" s="70" t="s">
        <v>202</v>
      </c>
      <c r="T250" s="70" t="s">
        <v>201</v>
      </c>
      <c r="U250" s="70" t="s">
        <v>179</v>
      </c>
      <c r="V250" s="70" t="s">
        <v>324</v>
      </c>
      <c r="W250" s="70" t="s">
        <v>205</v>
      </c>
      <c r="X250" s="70"/>
      <c r="Y250" s="70" t="s">
        <v>111</v>
      </c>
      <c r="Z250" s="71"/>
      <c r="AA250" s="70" t="s">
        <v>319</v>
      </c>
      <c r="AB250" s="70" t="s">
        <v>320</v>
      </c>
      <c r="AC250" s="70" t="s">
        <v>321</v>
      </c>
      <c r="AD250" s="70" t="s">
        <v>322</v>
      </c>
      <c r="AE250" s="70" t="s">
        <v>325</v>
      </c>
      <c r="AF250" s="70" t="s">
        <v>264</v>
      </c>
      <c r="AG250" s="70" t="s">
        <v>263</v>
      </c>
      <c r="AH250" s="71" t="s">
        <v>116</v>
      </c>
      <c r="AL250" s="97" t="s">
        <v>327</v>
      </c>
      <c r="AM250" s="118">
        <f ca="1">SUM(AA268:AE268,AA290:AE290,AA312:AE312,AA336:AE336)</f>
        <v>643167611.73042893</v>
      </c>
    </row>
    <row r="251" spans="2:39" x14ac:dyDescent="0.75">
      <c r="D251" s="66">
        <v>0</v>
      </c>
      <c r="E251" s="66">
        <f>9+D251</f>
        <v>9</v>
      </c>
      <c r="F251" s="160"/>
      <c r="G251" s="64">
        <f ca="1">pop*sero*(1-vtc)</f>
        <v>5420.1822023860432</v>
      </c>
      <c r="H251" s="64">
        <v>0</v>
      </c>
      <c r="I251" s="64">
        <v>0</v>
      </c>
      <c r="J251" s="64">
        <v>0</v>
      </c>
      <c r="K251" s="64">
        <v>0</v>
      </c>
      <c r="L251" s="64">
        <v>0</v>
      </c>
      <c r="M251" s="64">
        <v>0</v>
      </c>
      <c r="N251" s="62"/>
      <c r="O251" s="64" t="b">
        <f t="shared" ref="O251:O267" ca="1" si="217">IF(SUM($G251:$K251,$M251,$G273:$K273,$M273,$G295:$K295,$M295,$G319:$K319,$M319)=pop,TRUE,FALSE)</f>
        <v>1</v>
      </c>
      <c r="P251" s="62"/>
      <c r="Q251" s="64">
        <f t="shared" ref="Q251:Q267" ca="1" si="218">0.5*(G251+G252)</f>
        <v>7567.7928570083241</v>
      </c>
      <c r="R251" s="64">
        <f t="shared" ref="R251:R260" ca="1" si="219">0.5*(H251+H252)</f>
        <v>1.0729875018460187</v>
      </c>
      <c r="S251" s="64">
        <f t="shared" ref="S251:S260" ca="1" si="220">0.5*(I251+I252)</f>
        <v>0.11530002314613849</v>
      </c>
      <c r="T251" s="64">
        <f t="shared" ref="T251:T260" ca="1" si="221">0.5*(J251+J252)</f>
        <v>0.44343477907617795</v>
      </c>
      <c r="U251" s="64">
        <f t="shared" ref="U251:U260" ca="1" si="222">0.5*(K251+K252)</f>
        <v>57.774313228975529</v>
      </c>
      <c r="V251" s="64">
        <f ca="1">0.5*(L251+L252)</f>
        <v>0</v>
      </c>
      <c r="W251" s="64">
        <f ca="1">0.5*(M251+M252)</f>
        <v>2.0548919823278857</v>
      </c>
      <c r="X251" s="62"/>
      <c r="Y251" s="64" t="b">
        <f t="shared" ref="Y251:Y266" ca="1" si="223">IF(SUM($P251:$U251,$W251,$Q273:$U273,$W273,$Q295:$U295,$W295,$Q319:$U319,$W319)=pop,TRUE,FALSE)</f>
        <v>1</v>
      </c>
      <c r="Z251" s="63"/>
      <c r="AA251" s="121">
        <f ca="1">IF(half_cycle=1,((SUM($R251:$T251,$V251)*puhp*hc))/((1+dr)^D251),((SUM($H251:$J251,$L251)*puhp*hc))/((1+dr)^D251))</f>
        <v>30.495929864863736</v>
      </c>
      <c r="AB251" s="121">
        <f ca="1">IF(half_cycle=1,(($R251*puhp*pac_pu)+(SUM($S251:$T251)*puhp*phc_pu)+($V251*puhp*fdc_pu))/((1+dr)^D251),(($H251*puhp*pac_pu)+(SUM($I251:$J251)*puhp*phc_pu)+($L251*puhp*fdc_pu))/((1+dr)^D251))</f>
        <v>76.9885250321787</v>
      </c>
      <c r="AC251" s="121">
        <f ca="1">IF(half_cycle=1,  (($R251*prhp*pac_pr)+(SUM($S251:$T251)*prhp*phc_pr)+($V251*prhp*fdc_pr))/((1+dr)^D251), (($H251*prhp*pac_pr)+(SUM($I251:$J251)*prhp*phc_pr)+($L251*prhp*fdc_pr))/((1+dr)^D251))</f>
        <v>401.62059631902537</v>
      </c>
      <c r="AD251" s="121">
        <f ca="1">IF(half_cycle=1,($W251*fic9_)/((1+dr)^D251),($M251*fic9_)/((1+dr)^D251))</f>
        <v>1003884.2667198746</v>
      </c>
      <c r="AE251" s="121">
        <f t="shared" ref="AE251:AE266" ca="1" si="224">IF(half_cycle=1, (SUM($Q251:$U251)*(emphac+ilc))/((1+dr)^D251),  (SUM($G251:$K251)*(emphac+ilc))/((1+dr)^D251))</f>
        <v>16351.732737129847</v>
      </c>
      <c r="AF251" s="121">
        <f ca="1">IF(half_cycle=1, ((R251*dwdf*drdf)+((S251+T251)*dwdhf*ddhf)+(U251*dwdf*dudf)+((W251)*dwd))/(IF(discount=1,(1+dr)^D251,1)), ((H251*dwdf*drdf)+((I251+J251)*dwdhf*ddhf)+(K251*dwdf*dudf)+((M251)*dwd))/(IF(discount=1,(1+dr)^D251,1)))</f>
        <v>2.131632123855673</v>
      </c>
      <c r="AG251" s="121">
        <f ca="1">IF(half_cycle=1, ((W251)*le9_)/(IF(discount=1,(1+dr)^D251,1)), ((M251)*le9_)/(IF(discount=1,(1+dr)^D251,1)))</f>
        <v>143.24014992293169</v>
      </c>
      <c r="AH251" s="121">
        <f ca="1">SUM(AF251:AG251)</f>
        <v>145.37178204678736</v>
      </c>
      <c r="AI251" s="160"/>
      <c r="AJ251" s="160"/>
      <c r="AL251" s="97" t="s">
        <v>328</v>
      </c>
      <c r="AM251" s="118">
        <f ca="1">SUM(AH268,AH290,AH312,AH336)</f>
        <v>88959.816432105392</v>
      </c>
    </row>
    <row r="252" spans="2:39" x14ac:dyDescent="0.75">
      <c r="D252" s="67">
        <f>D251+1</f>
        <v>1</v>
      </c>
      <c r="E252" s="67">
        <f t="shared" ref="E252:E267" si="225">9+D252</f>
        <v>10</v>
      </c>
      <c r="F252" s="160"/>
      <c r="G252" s="65">
        <f ca="1">($G$251*'Transition Matrices'!$D55)+($G$295*vdr)</f>
        <v>9715.4035116306059</v>
      </c>
      <c r="H252" s="65">
        <f ca="1">$G251*'Transition Matrices'!E$55</f>
        <v>2.1459750036920373</v>
      </c>
      <c r="I252" s="65">
        <f ca="1">$G251*'Transition Matrices'!F$55</f>
        <v>0.23060004629227698</v>
      </c>
      <c r="J252" s="65">
        <f ca="1">$G251*'Transition Matrices'!G$55</f>
        <v>0.88686955815235591</v>
      </c>
      <c r="K252" s="65">
        <f ca="1">$G251*'Transition Matrices'!H$55</f>
        <v>115.54862645795106</v>
      </c>
      <c r="L252" s="65">
        <f ca="1">('Markov Model'!$H251*'Transition Matrices'!$I$56)+('Markov Model'!$I251*'Transition Matrices'!$I$57)+('Markov Model'!$J251*'Transition Matrices'!$I$58)+('Markov Model'!$K251*'Transition Matrices'!$I$59)</f>
        <v>0</v>
      </c>
      <c r="M252" s="65">
        <f ca="1">$G251*'Transition Matrices'!I$55</f>
        <v>4.1097839646557714</v>
      </c>
      <c r="N252" s="62"/>
      <c r="O252" s="64" t="b">
        <f t="shared" ca="1" si="217"/>
        <v>1</v>
      </c>
      <c r="P252" s="62"/>
      <c r="Q252" s="65">
        <f t="shared" ca="1" si="218"/>
        <v>9664.5972308482815</v>
      </c>
      <c r="R252" s="65">
        <f t="shared" ca="1" si="219"/>
        <v>2.9962635383566623</v>
      </c>
      <c r="S252" s="65">
        <f t="shared" ca="1" si="220"/>
        <v>0.32196950545098824</v>
      </c>
      <c r="T252" s="65">
        <f t="shared" ca="1" si="221"/>
        <v>1.2382692789052301</v>
      </c>
      <c r="U252" s="65">
        <f t="shared" ca="1" si="222"/>
        <v>161.33185883689674</v>
      </c>
      <c r="V252" s="65">
        <f t="shared" ref="V252:V267" ca="1" si="226">0.5*(L252+L253)</f>
        <v>4.6700342522549225E-2</v>
      </c>
      <c r="W252" s="65">
        <f t="shared" ref="W252:W267" ca="1" si="227">0.5*(M252+M253)</f>
        <v>7.8397746534588251</v>
      </c>
      <c r="X252" s="62"/>
      <c r="Y252" s="64" t="b">
        <f t="shared" ca="1" si="223"/>
        <v>1</v>
      </c>
      <c r="Z252" s="63"/>
      <c r="AA252" s="122">
        <f ca="1">IF(half_cycle=1,((SUM($R252:$T252,$V252)*puhp*hc))/((1+dr)^D252),((SUM($H252:$J252,$L252)*puhp*hc))/((1+dr)^D252))</f>
        <v>74.091969608579518</v>
      </c>
      <c r="AB252" s="122">
        <f t="shared" ref="AB252:AB266" ca="1" si="228">IF(half_cycle=1,(($R252*puhp*pac_pu)+(SUM($S252:$T252)*puhp*phc_pu)+($V252*puhp*fdc_pu))/((1+dr)^D252),(($H252*puhp*pac_pu)+(SUM($I252:$J252)*puhp*phc_pu)+($L252*puhp*fdc_pu))/((1+dr)^D252))</f>
        <v>188.02506962707008</v>
      </c>
      <c r="AC252" s="122">
        <f t="shared" ref="AC252:AC266" ca="1" si="229">IF(half_cycle=1,  (($R252*prhp*pac_pr)+(SUM($S252:$T252)*prhp*phc_pr)+($V252*prhp*fdc_pr))/((1+dr)^D252), (($H252*prhp*pac_pr)+(SUM($I252:$J252)*prhp*phc_pr)+($L252*prhp*fdc_pr))/((1+dr)^D252))</f>
        <v>985.71354501174073</v>
      </c>
      <c r="AD252" s="122">
        <f ca="1">IF(half_cycle=1,(($W252-$W251)*fic10_)/((1+dr)^D252),(($M252-$M251)*fic10_)/((1+dr)^D252))</f>
        <v>2413329.2972326218</v>
      </c>
      <c r="AE252" s="122">
        <f t="shared" ca="1" si="224"/>
        <v>18150.52090027896</v>
      </c>
      <c r="AF252" s="122">
        <f t="shared" ref="AF252:AF266" ca="1" si="230">IF(half_cycle=1, ((R252*dwdf*drdf)+((S252+T252)*dwdhf*ddhf)+(U252*dwdf*dudf)+((W252-W251)*dwd))/(IF(discount=1,(1+dr)^D252,1)), ((H252*dwdf*drdf)+((I252+J252)*dwdhf*ddhf)+(K252*dwdf*dudf)+((M252-M251)*dwd))/(IF(discount=1,(1+dr)^D252,1)))</f>
        <v>5.1666256006451148</v>
      </c>
      <c r="AG252" s="122">
        <f ca="1">IF(half_cycle=1, ((W252-W251)*le10_)/(IF(discount=1,(1+dr)^D252,1)), ((M252-M251)*le10_)/(IF(discount=1,(1+dr)^D252,1)))</f>
        <v>344.34811044355661</v>
      </c>
      <c r="AH252" s="122">
        <f t="shared" ref="AH252:AH266" ca="1" si="231">SUM(AF252:AG252)</f>
        <v>349.5147360442017</v>
      </c>
      <c r="AI252" s="160"/>
      <c r="AJ252" s="160"/>
      <c r="AL252" s="97" t="s">
        <v>329</v>
      </c>
      <c r="AM252" s="94">
        <f ca="1">AM250/AM251</f>
        <v>7229.8666693101586</v>
      </c>
    </row>
    <row r="253" spans="2:39" x14ac:dyDescent="0.75">
      <c r="D253" s="66">
        <f t="shared" ref="D253:D261" si="232">D252+1</f>
        <v>2</v>
      </c>
      <c r="E253" s="66">
        <f t="shared" si="225"/>
        <v>11</v>
      </c>
      <c r="F253" s="160"/>
      <c r="G253" s="64">
        <f ca="1">($G252*'Transition Matrices'!D$55)+($H252*'Transition Matrices'!$D$56)+('Markov Model'!$I252*'Transition Matrices'!$D$57)+('Markov Model'!$J252*'Transition Matrices'!$D$58)+('Markov Model'!$K252*'Transition Matrices'!$D$59)</f>
        <v>9613.7909500659571</v>
      </c>
      <c r="H253" s="64">
        <f ca="1">$G252*'Transition Matrices'!E$55</f>
        <v>3.8465520730212877</v>
      </c>
      <c r="I253" s="64">
        <f ca="1">$G252*'Transition Matrices'!F$55</f>
        <v>0.41333896460969954</v>
      </c>
      <c r="J253" s="64">
        <f ca="1">$G252*'Transition Matrices'!G$55</f>
        <v>1.5896689996581044</v>
      </c>
      <c r="K253" s="64">
        <f ca="1">$G252*'Transition Matrices'!H$55</f>
        <v>207.1150912158424</v>
      </c>
      <c r="L253" s="64">
        <f ca="1">('Markov Model'!$H252*'Transition Matrices'!$I$56)+('Markov Model'!$I252*'Transition Matrices'!$I$57)+('Markov Model'!$J252*'Transition Matrices'!$I$58)+('Markov Model'!$K252*'Transition Matrices'!$I$59)</f>
        <v>9.340068504509845E-2</v>
      </c>
      <c r="M253" s="64">
        <f ca="1">($G252*'Transition Matrices'!$I$55)+('Markov Model'!$H252*'Transition Matrices'!$I$56)+('Markov Model'!$I252*'Transition Matrices'!$I$57)+('Markov Model'!$J252*'Transition Matrices'!$I$58)+('Markov Model'!$K252*'Transition Matrices'!$I$59)+$M252</f>
        <v>11.56976534226188</v>
      </c>
      <c r="N253" s="62"/>
      <c r="O253" s="64" t="b">
        <f t="shared" ca="1" si="217"/>
        <v>1</v>
      </c>
      <c r="P253" s="62"/>
      <c r="Q253" s="64">
        <f t="shared" ca="1" si="218"/>
        <v>9637.0246994967129</v>
      </c>
      <c r="R253" s="64">
        <f t="shared" ca="1" si="219"/>
        <v>3.826436695988126</v>
      </c>
      <c r="S253" s="64">
        <f t="shared" ca="1" si="220"/>
        <v>0.41117742644310712</v>
      </c>
      <c r="T253" s="64">
        <f t="shared" ca="1" si="221"/>
        <v>1.5813558946541897</v>
      </c>
      <c r="U253" s="64">
        <f t="shared" ca="1" si="222"/>
        <v>206.03199184009628</v>
      </c>
      <c r="V253" s="64">
        <f t="shared" ca="1" si="226"/>
        <v>0.13040835358132802</v>
      </c>
      <c r="W253" s="64">
        <f t="shared" ca="1" si="227"/>
        <v>15.298240485755866</v>
      </c>
      <c r="X253" s="62"/>
      <c r="Y253" s="64" t="b">
        <f t="shared" ca="1" si="223"/>
        <v>1</v>
      </c>
      <c r="Z253" s="63"/>
      <c r="AA253" s="121">
        <f t="shared" ref="AA253:AA266" ca="1" si="233">IF(half_cycle=1,((SUM($R253:$T253,$V253)*puhp*hc))/((1+dr)^D253),((SUM($H253:$J253,$L253)*puhp*hc))/((1+dr)^D253))</f>
        <v>82.470389906921127</v>
      </c>
      <c r="AB253" s="121">
        <f t="shared" ca="1" si="228"/>
        <v>210.54819758541637</v>
      </c>
      <c r="AC253" s="121">
        <f t="shared" ca="1" si="229"/>
        <v>1110.0312893848436</v>
      </c>
      <c r="AD253" s="121">
        <f ca="1">IF(half_cycle=1,(($W253-$W252)*fic11_)/((1+dr)^D253),(($M253-$M252)*fic11_)/((1+dr)^D253))</f>
        <v>2639475.3810279476</v>
      </c>
      <c r="AE253" s="121">
        <f t="shared" ca="1" si="224"/>
        <v>15660.88104102527</v>
      </c>
      <c r="AF253" s="121">
        <f t="shared" ca="1" si="230"/>
        <v>5.734956589869495</v>
      </c>
      <c r="AG253" s="121">
        <f ca="1">IF(half_cycle=1, ((W253-W252)*le11_)/(IF(discount=1,(1+dr)^D253,1)), ((M253-M252)*le11_)/(IF(discount=1,(1+dr)^D253,1)))</f>
        <v>376.61597240853087</v>
      </c>
      <c r="AH253" s="121">
        <f t="shared" ca="1" si="231"/>
        <v>382.35092899840038</v>
      </c>
      <c r="AI253" s="160"/>
      <c r="AJ253" s="160"/>
    </row>
    <row r="254" spans="2:39" x14ac:dyDescent="0.75">
      <c r="D254" s="67">
        <f t="shared" si="232"/>
        <v>3</v>
      </c>
      <c r="E254" s="67">
        <f t="shared" si="225"/>
        <v>12</v>
      </c>
      <c r="F254" s="160"/>
      <c r="G254" s="65">
        <f ca="1">($G253*'Transition Matrices'!D$55)+($H253*'Transition Matrices'!$D$56)+('Markov Model'!$I253*'Transition Matrices'!$D$57)+('Markov Model'!$J253*'Transition Matrices'!$D$58)+('Markov Model'!$K253*'Transition Matrices'!$D$59)+$K275</f>
        <v>9660.2584489274686</v>
      </c>
      <c r="H254" s="65">
        <f ca="1">$G253*'Transition Matrices'!E$55</f>
        <v>3.8063213189549647</v>
      </c>
      <c r="I254" s="65">
        <f ca="1">$G253*'Transition Matrices'!F$55</f>
        <v>0.40901588827651469</v>
      </c>
      <c r="J254" s="65">
        <f ca="1">$G253*'Transition Matrices'!G$55</f>
        <v>1.573042789650275</v>
      </c>
      <c r="K254" s="65">
        <f ca="1">$G253*'Transition Matrices'!H$55</f>
        <v>204.94889246435014</v>
      </c>
      <c r="L254" s="65">
        <f ca="1">('Markov Model'!$H253*'Transition Matrices'!$I$56)+('Markov Model'!$I253*'Transition Matrices'!$I$57)+('Markov Model'!$J253*'Transition Matrices'!$I$58)+('Markov Model'!$K253*'Transition Matrices'!$I$59)</f>
        <v>0.16741602211755757</v>
      </c>
      <c r="M254" s="65">
        <f ca="1">($G253*'Transition Matrices'!$I$55)+('Markov Model'!$H253*'Transition Matrices'!$I$56)+('Markov Model'!$I253*'Transition Matrices'!$I$57)+('Markov Model'!$J253*'Transition Matrices'!$I$58)+('Markov Model'!$K253*'Transition Matrices'!$I$59)+$M253</f>
        <v>19.02671562924985</v>
      </c>
      <c r="N254" s="62"/>
      <c r="O254" s="64" t="b">
        <f t="shared" ca="1" si="217"/>
        <v>1</v>
      </c>
      <c r="P254" s="62"/>
      <c r="Q254" s="65">
        <f t="shared" ca="1" si="218"/>
        <v>9702.0759022446255</v>
      </c>
      <c r="R254" s="65">
        <f t="shared" ca="1" si="219"/>
        <v>3.8155200956120479</v>
      </c>
      <c r="S254" s="65">
        <f t="shared" ca="1" si="220"/>
        <v>0.41000436126399414</v>
      </c>
      <c r="T254" s="65">
        <f t="shared" ca="1" si="221"/>
        <v>1.5768443786601067</v>
      </c>
      <c r="U254" s="65">
        <f t="shared" ca="1" si="222"/>
        <v>205.44419460253476</v>
      </c>
      <c r="V254" s="65">
        <f t="shared" ca="1" si="226"/>
        <v>0.16654052729976826</v>
      </c>
      <c r="W254" s="65">
        <f t="shared" ca="1" si="227"/>
        <v>22.771931971845916</v>
      </c>
      <c r="X254" s="62"/>
      <c r="Y254" s="64" t="b">
        <f t="shared" ca="1" si="223"/>
        <v>1</v>
      </c>
      <c r="Z254" s="63"/>
      <c r="AA254" s="122">
        <f t="shared" ca="1" si="233"/>
        <v>71.25852943780734</v>
      </c>
      <c r="AB254" s="122">
        <f t="shared" ca="1" si="228"/>
        <v>182.47766351021227</v>
      </c>
      <c r="AC254" s="122">
        <f t="shared" ca="1" si="229"/>
        <v>964.76380150332113</v>
      </c>
      <c r="AD254" s="122">
        <f ca="1">IF(half_cycle=1,(($W254-$W253)*fic12_)/((1+dr)^D254),(($M254-$M253)*fic12_)/((1+dr)^D254))</f>
        <v>2243099.0907894052</v>
      </c>
      <c r="AE254" s="122">
        <f t="shared" ca="1" si="224"/>
        <v>13575.76098285845</v>
      </c>
      <c r="AF254" s="122">
        <f t="shared" ca="1" si="230"/>
        <v>4.9483011810904385</v>
      </c>
      <c r="AG254" s="122">
        <f ca="1">IF(half_cycle=1, ((W254-W253)*le12_)/(IF(discount=1,(1+dr)^D254,1)), ((M254-M253)*le12_)/(IF(discount=1,(1+dr)^D254,1)))</f>
        <v>320.05865686738849</v>
      </c>
      <c r="AH254" s="122">
        <f t="shared" ca="1" si="231"/>
        <v>325.00695804847891</v>
      </c>
      <c r="AI254" s="160"/>
      <c r="AJ254" s="160"/>
      <c r="AL254" s="40"/>
    </row>
    <row r="255" spans="2:39" x14ac:dyDescent="0.75">
      <c r="D255" s="66">
        <f t="shared" si="232"/>
        <v>4</v>
      </c>
      <c r="E255" s="66">
        <f t="shared" si="225"/>
        <v>13</v>
      </c>
      <c r="F255" s="160"/>
      <c r="G255" s="64">
        <f ca="1">($G254*'Transition Matrices'!D$55)+($H254*'Transition Matrices'!$D$56)+('Markov Model'!$I254*'Transition Matrices'!$D$57)+('Markov Model'!$J254*'Transition Matrices'!$D$58)+('Markov Model'!$K254*'Transition Matrices'!$D$59)+$K276</f>
        <v>9743.8933555617841</v>
      </c>
      <c r="H255" s="64">
        <f ca="1">$G254*'Transition Matrices'!E$55</f>
        <v>3.824718872269131</v>
      </c>
      <c r="I255" s="64">
        <f ca="1">$G254*'Transition Matrices'!F$55</f>
        <v>0.41099283425147359</v>
      </c>
      <c r="J255" s="64">
        <f ca="1">$G254*'Transition Matrices'!G$55</f>
        <v>1.5806459676699387</v>
      </c>
      <c r="K255" s="64">
        <f ca="1">$G254*'Transition Matrices'!H$55</f>
        <v>205.93949674071939</v>
      </c>
      <c r="L255" s="64">
        <f ca="1">('Markov Model'!$H254*'Transition Matrices'!$I$56)+('Markov Model'!$I254*'Transition Matrices'!$I$57)+('Markov Model'!$J254*'Transition Matrices'!$I$58)+('Markov Model'!$K254*'Transition Matrices'!$I$59)</f>
        <v>0.16566503248197897</v>
      </c>
      <c r="M255" s="64">
        <f ca="1">($G254*'Transition Matrices'!$I$55)+('Markov Model'!$H254*'Transition Matrices'!$I$56)+('Markov Model'!$I254*'Transition Matrices'!$I$57)+('Markov Model'!$J254*'Transition Matrices'!$I$58)+('Markov Model'!$K254*'Transition Matrices'!$I$59)+$M254</f>
        <v>26.517148314441979</v>
      </c>
      <c r="N255" s="62"/>
      <c r="O255" s="64" t="b">
        <f t="shared" ca="1" si="217"/>
        <v>1</v>
      </c>
      <c r="P255" s="62"/>
      <c r="Q255" s="64">
        <f t="shared" ca="1" si="218"/>
        <v>9783.7626547819746</v>
      </c>
      <c r="R255" s="64">
        <f t="shared" ca="1" si="219"/>
        <v>3.841275365424873</v>
      </c>
      <c r="S255" s="64">
        <f t="shared" ca="1" si="220"/>
        <v>0.4127719454161346</v>
      </c>
      <c r="T255" s="64">
        <f t="shared" ca="1" si="221"/>
        <v>1.5874882886402777</v>
      </c>
      <c r="U255" s="64">
        <f t="shared" ca="1" si="222"/>
        <v>206.83097033189128</v>
      </c>
      <c r="V255" s="64">
        <f t="shared" ca="1" si="226"/>
        <v>0.16606539690368485</v>
      </c>
      <c r="W255" s="64">
        <f t="shared" ca="1" si="227"/>
        <v>30.294472571624752</v>
      </c>
      <c r="X255" s="62"/>
      <c r="Y255" s="64" t="b">
        <f t="shared" ca="1" si="223"/>
        <v>1</v>
      </c>
      <c r="Z255" s="63"/>
      <c r="AA255" s="121">
        <f t="shared" ca="1" si="233"/>
        <v>61.767264163281382</v>
      </c>
      <c r="AB255" s="121">
        <f t="shared" ca="1" si="228"/>
        <v>158.15183099602433</v>
      </c>
      <c r="AC255" s="121">
        <f t="shared" ca="1" si="229"/>
        <v>836.05072752678609</v>
      </c>
      <c r="AD255" s="121" cm="1">
        <f t="array" aca="1" ref="AD255" ca="1">IF(half_cycle=1,(($W255-$W254)*fic13_)/((1+dr)^D255),(($M255-$M254)*fic_13)/((1+dr)^D255))</f>
        <v>1914654.844022132</v>
      </c>
      <c r="AE255" s="121">
        <f t="shared" ca="1" si="224"/>
        <v>11789.774997465176</v>
      </c>
      <c r="AF255" s="121">
        <f t="shared" ca="1" si="230"/>
        <v>4.2894752439085488</v>
      </c>
      <c r="AG255" s="121">
        <f ca="1">IF(half_cycle=1, ((W255-W254)*le13_)/(IF(discount=1,(1+dr)^D255,1)), ((M255-M254)*le13_)/(IF(discount=1,(1+dr)^D255,1)))</f>
        <v>273.19428742967466</v>
      </c>
      <c r="AH255" s="121">
        <f t="shared" ca="1" si="231"/>
        <v>277.48376267358321</v>
      </c>
      <c r="AI255" s="160"/>
      <c r="AJ255" s="160"/>
    </row>
    <row r="256" spans="2:39" x14ac:dyDescent="0.75">
      <c r="D256" s="67">
        <f t="shared" si="232"/>
        <v>5</v>
      </c>
      <c r="E256" s="67">
        <f t="shared" si="225"/>
        <v>14</v>
      </c>
      <c r="F256" s="160"/>
      <c r="G256" s="65">
        <f ca="1">($G255*'Transition Matrices'!D$55)+($H255*'Transition Matrices'!$D$56)+('Markov Model'!$I255*'Transition Matrices'!$D$57)+('Markov Model'!$J255*'Transition Matrices'!$D$58)+('Markov Model'!$K255*'Transition Matrices'!$D$59)+$K277</f>
        <v>9823.631954002165</v>
      </c>
      <c r="H256" s="65">
        <f ca="1">$G255*'Transition Matrices'!E$55</f>
        <v>3.8578318585806151</v>
      </c>
      <c r="I256" s="65">
        <f ca="1">$G255*'Transition Matrices'!F$55</f>
        <v>0.41455105658079555</v>
      </c>
      <c r="J256" s="65">
        <f ca="1">$G255*'Transition Matrices'!G$55</f>
        <v>1.5943306096106167</v>
      </c>
      <c r="K256" s="65">
        <f ca="1">$G255*'Transition Matrices'!H$55</f>
        <v>207.72244392306317</v>
      </c>
      <c r="L256" s="65">
        <f ca="1">('Markov Model'!$H255*'Transition Matrices'!$I$56)+('Markov Model'!$I255*'Transition Matrices'!$I$57)+('Markov Model'!$J255*'Transition Matrices'!$I$58)+('Markov Model'!$K255*'Transition Matrices'!$I$59)</f>
        <v>0.16646576132539073</v>
      </c>
      <c r="M256" s="65">
        <f ca="1">($G255*'Transition Matrices'!$I$55)+('Markov Model'!$H255*'Transition Matrices'!$I$56)+('Markov Model'!$I255*'Transition Matrices'!$I$57)+('Markov Model'!$J255*'Transition Matrices'!$I$58)+('Markov Model'!$K255*'Transition Matrices'!$I$59)+$M255</f>
        <v>34.071796828807521</v>
      </c>
      <c r="N256" s="62"/>
      <c r="O256" s="64" t="b">
        <f t="shared" ca="1" si="217"/>
        <v>1</v>
      </c>
      <c r="P256" s="62"/>
      <c r="Q256" s="65">
        <f t="shared" ca="1" si="218"/>
        <v>9862.053724586829</v>
      </c>
      <c r="R256" s="65">
        <f t="shared" ca="1" si="219"/>
        <v>3.8736170326479336</v>
      </c>
      <c r="S256" s="65">
        <f t="shared" ca="1" si="220"/>
        <v>0.41624728410646239</v>
      </c>
      <c r="T256" s="65">
        <f t="shared" ca="1" si="221"/>
        <v>1.6008541666540845</v>
      </c>
      <c r="U256" s="65">
        <f t="shared" ca="1" si="222"/>
        <v>208.57238634025833</v>
      </c>
      <c r="V256" s="65">
        <f t="shared" ca="1" si="226"/>
        <v>0.16718636049361513</v>
      </c>
      <c r="W256" s="65">
        <f t="shared" ca="1" si="227"/>
        <v>37.880072072348284</v>
      </c>
      <c r="X256" s="62"/>
      <c r="Y256" s="64" t="b">
        <f t="shared" ca="1" si="223"/>
        <v>1</v>
      </c>
      <c r="Z256" s="63"/>
      <c r="AA256" s="122">
        <f t="shared" ca="1" si="233"/>
        <v>53.640787614273805</v>
      </c>
      <c r="AB256" s="122">
        <f t="shared" ca="1" si="228"/>
        <v>137.3413156215926</v>
      </c>
      <c r="AC256" s="122">
        <f t="shared" ca="1" si="229"/>
        <v>726.02322342194543</v>
      </c>
      <c r="AD256" s="122">
        <f ca="1">IF(half_cycle=1,(($W256-$W255)*fic14_)/((1+dr)^D256),(($M256-$M255)*fic14_)/((1+dr)^D256))</f>
        <v>1636904.9179666189</v>
      </c>
      <c r="AE256" s="122">
        <f t="shared" ca="1" si="224"/>
        <v>10234.961462227246</v>
      </c>
      <c r="AF256" s="122">
        <f t="shared" ca="1" si="230"/>
        <v>3.7251649470582744</v>
      </c>
      <c r="AG256" s="122">
        <f ca="1">IF(half_cycle=1, ((W256-W255)*le14_)/(IF(discount=1,(1+dr)^D256,1)), ((M256-M255)*le14_)/(IF(discount=1,(1+dr)^D256,1)))</f>
        <v>233.56328376899418</v>
      </c>
      <c r="AH256" s="122">
        <f t="shared" ca="1" si="231"/>
        <v>237.28844871605244</v>
      </c>
      <c r="AI256" s="160"/>
      <c r="AJ256" s="160"/>
    </row>
    <row r="257" spans="3:36" x14ac:dyDescent="0.75">
      <c r="D257" s="66">
        <f t="shared" si="232"/>
        <v>6</v>
      </c>
      <c r="E257" s="66">
        <f t="shared" si="225"/>
        <v>15</v>
      </c>
      <c r="F257" s="160"/>
      <c r="G257" s="64">
        <f ca="1">($G256*'Transition Matrices'!D$55)+($H256*'Transition Matrices'!$D$56)+('Markov Model'!$I256*'Transition Matrices'!$D$57)+('Markov Model'!$J256*'Transition Matrices'!$D$58)+('Markov Model'!$K256*'Transition Matrices'!$D$59)+$K278</f>
        <v>9900.4754951714949</v>
      </c>
      <c r="H257" s="64">
        <f ca="1">$G256*'Transition Matrices'!E$55</f>
        <v>3.8894022067152525</v>
      </c>
      <c r="I257" s="64">
        <f ca="1">$G256*'Transition Matrices'!F$55</f>
        <v>0.41794351163212917</v>
      </c>
      <c r="J257" s="64">
        <f ca="1">$G256*'Transition Matrices'!G$55</f>
        <v>1.6073777236975524</v>
      </c>
      <c r="K257" s="64">
        <f ca="1">$G256*'Transition Matrices'!H$55</f>
        <v>209.42232875745347</v>
      </c>
      <c r="L257" s="64">
        <f ca="1">('Markov Model'!$H256*'Transition Matrices'!$I$56)+('Markov Model'!$I256*'Transition Matrices'!$I$57)+('Markov Model'!$J256*'Transition Matrices'!$I$58)+('Markov Model'!$K256*'Transition Matrices'!$I$59)</f>
        <v>0.16790695966183949</v>
      </c>
      <c r="M257" s="64">
        <f ca="1">($G256*'Transition Matrices'!$I$55)+('Markov Model'!$H256*'Transition Matrices'!$I$56)+('Markov Model'!$I256*'Transition Matrices'!$I$57)+('Markov Model'!$J256*'Transition Matrices'!$I$58)+('Markov Model'!$K256*'Transition Matrices'!$I$59)+$M256</f>
        <v>41.68834731588904</v>
      </c>
      <c r="N257" s="62"/>
      <c r="O257" s="64" t="b">
        <f t="shared" ca="1" si="217"/>
        <v>1</v>
      </c>
      <c r="P257" s="62"/>
      <c r="Q257" s="64">
        <f t="shared" ca="1" si="218"/>
        <v>9937.4876804565574</v>
      </c>
      <c r="R257" s="64">
        <f t="shared" ca="1" si="219"/>
        <v>3.9046142708477065</v>
      </c>
      <c r="S257" s="64">
        <f t="shared" ca="1" si="220"/>
        <v>0.41957815448076896</v>
      </c>
      <c r="T257" s="64">
        <f t="shared" ca="1" si="221"/>
        <v>1.6136644309390271</v>
      </c>
      <c r="U257" s="64">
        <f t="shared" ca="1" si="222"/>
        <v>210.24141244345691</v>
      </c>
      <c r="V257" s="64">
        <f t="shared" ca="1" si="226"/>
        <v>0.16859398820080529</v>
      </c>
      <c r="W257" s="64">
        <f t="shared" ca="1" si="227"/>
        <v>45.526442405048797</v>
      </c>
      <c r="X257" s="62"/>
      <c r="Y257" s="64" t="b">
        <f t="shared" ca="1" si="223"/>
        <v>1</v>
      </c>
      <c r="Z257" s="63"/>
      <c r="AA257" s="121">
        <f t="shared" ca="1" si="233"/>
        <v>46.56686251811643</v>
      </c>
      <c r="AB257" s="121">
        <f t="shared" ca="1" si="228"/>
        <v>119.22998319844856</v>
      </c>
      <c r="AC257" s="121">
        <f t="shared" ca="1" si="229"/>
        <v>630.2851334410044</v>
      </c>
      <c r="AD257" s="121">
        <f ca="1">IF(half_cycle=1,(($W257-$W256)*fic15_)/((1+dr)^D257),(($M257-$M256)*fic15_)/((1+dr)^D257))</f>
        <v>1406294.9691380316</v>
      </c>
      <c r="AE257" s="121">
        <f t="shared" ca="1" si="224"/>
        <v>8882.0682281323843</v>
      </c>
      <c r="AF257" s="121">
        <f t="shared" ca="1" si="230"/>
        <v>3.2338971270468049</v>
      </c>
      <c r="AG257" s="121">
        <f ca="1">IF(half_cycle=1, ((W257-W256)*le15_)/(IF(discount=1,(1+dr)^D257,1)), ((M257-M256)*le15_)/(IF(discount=1,(1+dr)^D257,1)))</f>
        <v>200.65849111609378</v>
      </c>
      <c r="AH257" s="121">
        <f t="shared" ca="1" si="231"/>
        <v>203.8923882431406</v>
      </c>
      <c r="AI257" s="160"/>
      <c r="AJ257" s="160"/>
    </row>
    <row r="258" spans="3:36" x14ac:dyDescent="0.75">
      <c r="D258" s="67">
        <f>D257+1</f>
        <v>7</v>
      </c>
      <c r="E258" s="67">
        <f t="shared" si="225"/>
        <v>16</v>
      </c>
      <c r="F258" s="160"/>
      <c r="G258" s="65">
        <f ca="1">($G257*'Transition Matrices'!D$55)+($H257*'Transition Matrices'!$D$56)+('Markov Model'!$I257*'Transition Matrices'!$D$57)+('Markov Model'!$J257*'Transition Matrices'!$D$58)+('Markov Model'!$K257*'Transition Matrices'!$D$59)+$K279</f>
        <v>9974.4998657416199</v>
      </c>
      <c r="H258" s="65">
        <f ca="1">$G257*'Transition Matrices'!E$55</f>
        <v>3.9198263349801601</v>
      </c>
      <c r="I258" s="65">
        <f ca="1">$G257*'Transition Matrices'!F$55</f>
        <v>0.42121279732940875</v>
      </c>
      <c r="J258" s="65">
        <f ca="1">$G257*'Transition Matrices'!G$55</f>
        <v>1.6199511381805018</v>
      </c>
      <c r="K258" s="65">
        <f ca="1">$G257*'Transition Matrices'!H$55</f>
        <v>211.06049612946032</v>
      </c>
      <c r="L258" s="65">
        <f ca="1">('Markov Model'!$H257*'Transition Matrices'!$I$56)+('Markov Model'!$I257*'Transition Matrices'!$I$57)+('Markov Model'!$J257*'Transition Matrices'!$I$58)+('Markov Model'!$K257*'Transition Matrices'!$I$59)</f>
        <v>0.16928101673977111</v>
      </c>
      <c r="M258" s="65">
        <f ca="1">($G257*'Transition Matrices'!$I$55)+('Markov Model'!$H257*'Transition Matrices'!$I$56)+('Markov Model'!$I257*'Transition Matrices'!$I$57)+('Markov Model'!$J257*'Transition Matrices'!$I$58)+('Markov Model'!$K257*'Transition Matrices'!$I$59)+$M257</f>
        <v>49.364537494208548</v>
      </c>
      <c r="N258" s="62"/>
      <c r="O258" s="64" t="b">
        <f t="shared" ca="1" si="217"/>
        <v>1</v>
      </c>
      <c r="P258" s="62"/>
      <c r="Q258" s="65">
        <f t="shared" ca="1" si="218"/>
        <v>10010.148948985487</v>
      </c>
      <c r="R258" s="65">
        <f t="shared" ca="1" si="219"/>
        <v>3.9344803118185765</v>
      </c>
      <c r="S258" s="65">
        <f t="shared" ca="1" si="220"/>
        <v>0.42278746978900916</v>
      </c>
      <c r="T258" s="65">
        <f t="shared" ca="1" si="221"/>
        <v>1.6260072040440381</v>
      </c>
      <c r="U258" s="65">
        <f t="shared" ca="1" si="222"/>
        <v>211.84952996858357</v>
      </c>
      <c r="V258" s="65">
        <f t="shared" ca="1" si="226"/>
        <v>0.16994310143715888</v>
      </c>
      <c r="W258" s="65">
        <f t="shared" ca="1" si="227"/>
        <v>53.231358685086086</v>
      </c>
      <c r="X258" s="62"/>
      <c r="Y258" s="64" t="b">
        <f t="shared" ca="1" si="223"/>
        <v>1</v>
      </c>
      <c r="Z258" s="63"/>
      <c r="AA258" s="122">
        <f t="shared" ca="1" si="233"/>
        <v>40.411580322238272</v>
      </c>
      <c r="AB258" s="122">
        <f t="shared" ca="1" si="228"/>
        <v>103.47046764260455</v>
      </c>
      <c r="AC258" s="122">
        <f t="shared" ca="1" si="229"/>
        <v>546.97807231818001</v>
      </c>
      <c r="AD258" s="122">
        <f ca="1">IF(half_cycle=1,(($W258-$W257)*fic16_)/((1+dr)^D258),(($M258-$M257)*fic16_)/((1+dr)^D258))</f>
        <v>1200809.4616243476</v>
      </c>
      <c r="AE258" s="122">
        <f t="shared" ca="1" si="224"/>
        <v>7705.4241407347354</v>
      </c>
      <c r="AF258" s="122">
        <f t="shared" ca="1" si="230"/>
        <v>2.8064292099061099</v>
      </c>
      <c r="AG258" s="122">
        <f ca="1">IF(half_cycle=1, ((W258-W257)*le16_)/(IF(discount=1,(1+dr)^D258,1)), ((M258-M257)*le16_)/(IF(discount=1,(1+dr)^D258,1)))</f>
        <v>171.33860248050163</v>
      </c>
      <c r="AH258" s="122">
        <f t="shared" ca="1" si="231"/>
        <v>174.14503169040773</v>
      </c>
      <c r="AI258" s="160"/>
      <c r="AJ258" s="160"/>
    </row>
    <row r="259" spans="3:36" x14ac:dyDescent="0.75">
      <c r="D259" s="66">
        <f t="shared" si="232"/>
        <v>8</v>
      </c>
      <c r="E259" s="66">
        <f t="shared" si="225"/>
        <v>17</v>
      </c>
      <c r="F259" s="160"/>
      <c r="G259" s="64">
        <f ca="1">($G258*'Transition Matrices'!D$55)+($H258*'Transition Matrices'!$D$56)+('Markov Model'!$I258*'Transition Matrices'!$D$57)+('Markov Model'!$J258*'Transition Matrices'!$D$58)+('Markov Model'!$K258*'Transition Matrices'!$D$59)+$K280</f>
        <v>10045.798032229355</v>
      </c>
      <c r="H259" s="64">
        <f ca="1">$G258*'Transition Matrices'!E$55</f>
        <v>3.9491342886569929</v>
      </c>
      <c r="I259" s="64">
        <f ca="1">$G258*'Transition Matrices'!F$55</f>
        <v>0.42436214224860963</v>
      </c>
      <c r="J259" s="64">
        <f ca="1">$G258*'Transition Matrices'!G$55</f>
        <v>1.6320632699075743</v>
      </c>
      <c r="K259" s="64">
        <f ca="1">$G258*'Transition Matrices'!H$55</f>
        <v>212.63856380770682</v>
      </c>
      <c r="L259" s="64">
        <f ca="1">('Markov Model'!$H258*'Transition Matrices'!$I$56)+('Markov Model'!$I258*'Transition Matrices'!$I$57)+('Markov Model'!$J258*'Transition Matrices'!$I$58)+('Markov Model'!$K258*'Transition Matrices'!$I$59)</f>
        <v>0.17060518613454664</v>
      </c>
      <c r="M259" s="64">
        <f ca="1">($G258*'Transition Matrices'!$I$55)+('Markov Model'!$H258*'Transition Matrices'!$I$56)+('Markov Model'!$I258*'Transition Matrices'!$I$57)+('Markov Model'!$J258*'Transition Matrices'!$I$58)+('Markov Model'!$K258*'Transition Matrices'!$I$59)+$M258</f>
        <v>57.098179875963623</v>
      </c>
      <c r="N259" s="62"/>
      <c r="O259" s="64" t="b">
        <f t="shared" ca="1" si="217"/>
        <v>1</v>
      </c>
      <c r="P259" s="62"/>
      <c r="Q259" s="64">
        <f t="shared" ca="1" si="218"/>
        <v>10080.12876001939</v>
      </c>
      <c r="R259" s="64">
        <f t="shared" ca="1" si="219"/>
        <v>3.9632485819942538</v>
      </c>
      <c r="S259" s="64">
        <f t="shared" ca="1" si="220"/>
        <v>0.42587882193563087</v>
      </c>
      <c r="T259" s="64">
        <f t="shared" ca="1" si="221"/>
        <v>1.6378963001498248</v>
      </c>
      <c r="U259" s="64">
        <f t="shared" ca="1" si="222"/>
        <v>213.3985387401917</v>
      </c>
      <c r="V259" s="64">
        <f t="shared" ca="1" si="226"/>
        <v>0.17124298083065836</v>
      </c>
      <c r="W259" s="64">
        <f t="shared" ca="1" si="227"/>
        <v>60.992669323835358</v>
      </c>
      <c r="X259" s="62"/>
      <c r="Y259" s="64" t="b">
        <f t="shared" ca="1" si="223"/>
        <v>1</v>
      </c>
      <c r="Z259" s="63"/>
      <c r="AA259" s="121">
        <f t="shared" ca="1" si="233"/>
        <v>35.05816640122346</v>
      </c>
      <c r="AB259" s="121">
        <f t="shared" ca="1" si="228"/>
        <v>89.7639086827147</v>
      </c>
      <c r="AC259" s="121">
        <f t="shared" ca="1" si="229"/>
        <v>474.52281330817732</v>
      </c>
      <c r="AD259" s="121">
        <f ca="1">IF(half_cycle=1,(($W259-$W258)*fic17_)/((1+dr)^D259),(($M259-$M258)*fic17_)/((1+dr)^D259))</f>
        <v>1024732.8139996267</v>
      </c>
      <c r="AE259" s="121">
        <f t="shared" ca="1" si="224"/>
        <v>6682.5228253616542</v>
      </c>
      <c r="AF259" s="121">
        <f t="shared" ca="1" si="230"/>
        <v>2.434649987473501</v>
      </c>
      <c r="AG259" s="121">
        <f ca="1">IF(half_cycle=1, ((W259-W258)*le17_)/(IF(discount=1,(1+dr)^D259,1)), ((M259-M258)*le17_)/(IF(discount=1,(1+dr)^D259,1)))</f>
        <v>146.2149440670662</v>
      </c>
      <c r="AH259" s="121">
        <f t="shared" ca="1" si="231"/>
        <v>148.6495940545397</v>
      </c>
      <c r="AI259" s="160"/>
      <c r="AJ259" s="160"/>
    </row>
    <row r="260" spans="3:36" x14ac:dyDescent="0.75">
      <c r="D260" s="67">
        <f t="shared" si="232"/>
        <v>9</v>
      </c>
      <c r="E260" s="67">
        <f t="shared" si="225"/>
        <v>18</v>
      </c>
      <c r="F260" s="160"/>
      <c r="G260" s="65">
        <f ca="1">($G259*'Transition Matrices'!D$55)+($H259*'Transition Matrices'!$D$56)+('Markov Model'!$I259*'Transition Matrices'!$D$57)+('Markov Model'!$J259*'Transition Matrices'!$D$58)+('Markov Model'!$K259*'Transition Matrices'!$D$59)+$K281</f>
        <v>10114.459487809427</v>
      </c>
      <c r="H260" s="65">
        <f ca="1">$G259*'Transition Matrices'!E$55</f>
        <v>3.9773628753315147</v>
      </c>
      <c r="I260" s="65">
        <f ca="1">$G259*'Transition Matrices'!F$55</f>
        <v>0.42739550162265216</v>
      </c>
      <c r="J260" s="65">
        <f ca="1">$G259*'Transition Matrices'!G$55</f>
        <v>1.6437293303920752</v>
      </c>
      <c r="K260" s="65">
        <f ca="1">$G259*'Transition Matrices'!H$55</f>
        <v>214.15851367267658</v>
      </c>
      <c r="L260" s="65">
        <f ca="1">('Markov Model'!$H259*'Transition Matrices'!$I$56)+('Markov Model'!$I259*'Transition Matrices'!$I$57)+('Markov Model'!$J259*'Transition Matrices'!$I$58)+('Markov Model'!$K259*'Transition Matrices'!$I$59)</f>
        <v>0.17188077552677009</v>
      </c>
      <c r="M260" s="65">
        <f ca="1">($G259*'Transition Matrices'!$I$55)+('Markov Model'!$H259*'Transition Matrices'!$I$56)+('Markov Model'!$I259*'Transition Matrices'!$I$57)+('Markov Model'!$J259*'Transition Matrices'!$I$58)+('Markov Model'!$K259*'Transition Matrices'!$I$59)+$M259</f>
        <v>64.887158771707092</v>
      </c>
      <c r="N260" s="62"/>
      <c r="O260" s="64" t="b">
        <f t="shared" ca="1" si="217"/>
        <v>1</v>
      </c>
      <c r="P260" s="62"/>
      <c r="Q260" s="65">
        <f t="shared" ca="1" si="218"/>
        <v>10147.51514606164</v>
      </c>
      <c r="R260" s="65">
        <f t="shared" ca="1" si="219"/>
        <v>3.990955201372425</v>
      </c>
      <c r="S260" s="65">
        <f t="shared" ca="1" si="220"/>
        <v>0.42885609226739929</v>
      </c>
      <c r="T260" s="65">
        <f t="shared" ca="1" si="221"/>
        <v>1.6493466466093778</v>
      </c>
      <c r="U260" s="65">
        <f t="shared" ca="1" si="222"/>
        <v>214.89038361603275</v>
      </c>
      <c r="V260" s="65">
        <f t="shared" ca="1" si="226"/>
        <v>0.17249508122201798</v>
      </c>
      <c r="W260" s="65">
        <f t="shared" ca="1" si="227"/>
        <v>68.808293361378503</v>
      </c>
      <c r="X260" s="62"/>
      <c r="Y260" s="64" t="b">
        <f t="shared" ca="1" si="223"/>
        <v>1</v>
      </c>
      <c r="Z260" s="63"/>
      <c r="AA260" s="122">
        <f t="shared" ca="1" si="233"/>
        <v>30.404227664916487</v>
      </c>
      <c r="AB260" s="122">
        <f t="shared" ca="1" si="228"/>
        <v>77.84817198131752</v>
      </c>
      <c r="AC260" s="122">
        <f t="shared" ca="1" si="229"/>
        <v>411.53379995655337</v>
      </c>
      <c r="AD260" s="122">
        <f ca="1">IF(half_cycle=1,(($W260-$W259)*fic18_)/((1+dr)^D260),(($M260-$M259)*fic18_)/((1+dr)^D260))</f>
        <v>874228.75391486217</v>
      </c>
      <c r="AE260" s="122">
        <f t="shared" ca="1" si="224"/>
        <v>5793.6506442799582</v>
      </c>
      <c r="AF260" s="122">
        <f t="shared" ca="1" si="230"/>
        <v>2.1114482157594838</v>
      </c>
      <c r="AG260" s="122">
        <f ca="1">IF(half_cycle=1, ((W260-W259)*le18_)/(IF(discount=1,(1+dr)^D260,1)), ((M260-M259)*le18_)/(IF(discount=1,(1+dr)^D260,1)))</f>
        <v>124.74013382724478</v>
      </c>
      <c r="AH260" s="122">
        <f t="shared" ca="1" si="231"/>
        <v>126.85158204300426</v>
      </c>
      <c r="AI260" s="160"/>
      <c r="AJ260" s="160"/>
    </row>
    <row r="261" spans="3:36" x14ac:dyDescent="0.75">
      <c r="D261" s="66">
        <f t="shared" si="232"/>
        <v>10</v>
      </c>
      <c r="E261" s="66">
        <f t="shared" si="225"/>
        <v>19</v>
      </c>
      <c r="F261" s="160"/>
      <c r="G261" s="64">
        <f ca="1">($G260*'Transition Matrices'!D$55)+($H260*'Transition Matrices'!$D$56)+('Markov Model'!$I260*'Transition Matrices'!$D$57)+('Markov Model'!$J260*'Transition Matrices'!$D$58)+('Markov Model'!$K260*'Transition Matrices'!$D$59)+$K282</f>
        <v>10180.570804313853</v>
      </c>
      <c r="H261" s="64">
        <f ca="1">$G260*'Transition Matrices'!E$55</f>
        <v>4.0045475274133358</v>
      </c>
      <c r="I261" s="64">
        <f ca="1">$G260*'Transition Matrices'!F$55</f>
        <v>0.43031668291214636</v>
      </c>
      <c r="J261" s="64">
        <f ca="1">$G260*'Transition Matrices'!G$55</f>
        <v>1.6549639628266803</v>
      </c>
      <c r="K261" s="64">
        <f ca="1">$G260*'Transition Matrices'!H$55</f>
        <v>215.62225355938892</v>
      </c>
      <c r="L261" s="64">
        <f ca="1">('Markov Model'!$H260*'Transition Matrices'!$I$56)+('Markov Model'!$I260*'Transition Matrices'!$I$57)+('Markov Model'!$J260*'Transition Matrices'!$I$58)+('Markov Model'!$K260*'Transition Matrices'!$I$59)</f>
        <v>0.17310938691726588</v>
      </c>
      <c r="M261" s="64">
        <f ca="1">($G260*'Transition Matrices'!$I$55)+('Markov Model'!$H260*'Transition Matrices'!$I$56)+('Markov Model'!$I260*'Transition Matrices'!$I$57)+('Markov Model'!$J260*'Transition Matrices'!$I$58)+('Markov Model'!$K260*'Transition Matrices'!$I$59)+$M260</f>
        <v>72.729427951049914</v>
      </c>
      <c r="N261" s="62"/>
      <c r="O261" s="64" t="b">
        <f t="shared" ca="1" si="217"/>
        <v>1</v>
      </c>
      <c r="P261" s="62"/>
      <c r="Q261" s="64">
        <f t="shared" ca="1" si="218"/>
        <v>10212.39326130126</v>
      </c>
      <c r="R261" s="64">
        <f ca="1">0.5*(H261+H262)</f>
        <v>4.0176350240492624</v>
      </c>
      <c r="S261" s="64">
        <f ca="1">0.5*(I261+I262)</f>
        <v>0.43172302610109425</v>
      </c>
      <c r="T261" s="64">
        <f ca="1">0.5*(J261+J262)</f>
        <v>1.6603726476151124</v>
      </c>
      <c r="U261" s="64">
        <f ca="1">0.5*(K261+K262)</f>
        <v>216.32694129221557</v>
      </c>
      <c r="V261" s="64">
        <f t="shared" ca="1" si="226"/>
        <v>0.17370097468571294</v>
      </c>
      <c r="W261" s="64">
        <f t="shared" ca="1" si="227"/>
        <v>76.676218159393798</v>
      </c>
      <c r="X261" s="62"/>
      <c r="Y261" s="64" t="b">
        <f t="shared" ca="1" si="223"/>
        <v>1</v>
      </c>
      <c r="Z261" s="63"/>
      <c r="AA261" s="121">
        <f t="shared" ca="1" si="233"/>
        <v>26.36007637005526</v>
      </c>
      <c r="AB261" s="121">
        <f t="shared" ca="1" si="228"/>
        <v>67.493648496988513</v>
      </c>
      <c r="AC261" s="121">
        <f t="shared" ca="1" si="229"/>
        <v>356.79738708620903</v>
      </c>
      <c r="AD261" s="121">
        <f ca="1">IF(half_cycle=1,(($W261-$W260)*fic19_)/((1+dr)^D261),(($M261-$M260)*fic19_)/((1+dr)^D261))</f>
        <v>745398.43731769104</v>
      </c>
      <c r="AE261" s="121">
        <f t="shared" ca="1" si="224"/>
        <v>5021.5549687064413</v>
      </c>
      <c r="AF261" s="121">
        <f t="shared" ca="1" si="230"/>
        <v>1.8305950600820011</v>
      </c>
      <c r="AG261" s="121">
        <f ca="1">IF(half_cycle=1, ((W261-W260)*le19_)/(IF(discount=1,(1+dr)^D261,1)), ((M261-M260)*le19_)/(IF(discount=1,(1+dr)^D261,1)))</f>
        <v>106.35786161145069</v>
      </c>
      <c r="AH261" s="121">
        <f t="shared" ca="1" si="231"/>
        <v>108.18845667153269</v>
      </c>
    </row>
    <row r="262" spans="3:36" x14ac:dyDescent="0.75">
      <c r="D262" s="67">
        <v>11</v>
      </c>
      <c r="E262" s="67">
        <f t="shared" si="225"/>
        <v>20</v>
      </c>
      <c r="F262" s="160"/>
      <c r="G262" s="65">
        <f ca="1">($G261*'Transition Matrices'!D$55)+($H261*'Transition Matrices'!$D$56)+('Markov Model'!$I261*'Transition Matrices'!$D$57)+('Markov Model'!$J261*'Transition Matrices'!$D$58)+('Markov Model'!$K261*'Transition Matrices'!$D$59)+$K283</f>
        <v>10244.215718288668</v>
      </c>
      <c r="H262" s="65">
        <f ca="1">$G261*'Transition Matrices'!E$55</f>
        <v>4.0307225206851891</v>
      </c>
      <c r="I262" s="65">
        <f ca="1">$G261*'Transition Matrices'!F$55</f>
        <v>0.43312936929004209</v>
      </c>
      <c r="J262" s="65">
        <f ca="1">$G261*'Transition Matrices'!G$55</f>
        <v>1.6657813324035444</v>
      </c>
      <c r="K262" s="65">
        <f ca="1">$G261*'Transition Matrices'!H$55</f>
        <v>217.03162902504218</v>
      </c>
      <c r="L262" s="65">
        <f ca="1">('Markov Model'!$H261*'Transition Matrices'!$I$56)+('Markov Model'!$I261*'Transition Matrices'!$I$57)+('Markov Model'!$J261*'Transition Matrices'!$I$58)+('Markov Model'!$K261*'Transition Matrices'!$I$59)</f>
        <v>0.17429256245416003</v>
      </c>
      <c r="M262" s="65">
        <f ca="1">($G261*'Transition Matrices'!$I$55)+('Markov Model'!$H261*'Transition Matrices'!$I$56)+('Markov Model'!$I261*'Transition Matrices'!$I$57)+('Markov Model'!$J261*'Transition Matrices'!$I$58)+('Markov Model'!$K261*'Transition Matrices'!$I$59)+$M261</f>
        <v>80.623008367737683</v>
      </c>
      <c r="N262" s="62"/>
      <c r="O262" s="64" t="b">
        <f t="shared" ca="1" si="217"/>
        <v>1</v>
      </c>
      <c r="P262" s="62"/>
      <c r="Q262" s="65">
        <f t="shared" ca="1" si="218"/>
        <v>10274.845471169185</v>
      </c>
      <c r="R262" s="65">
        <f t="shared" ref="R262:R267" ca="1" si="234">0.5*(H262+H263)</f>
        <v>4.0433217645299768</v>
      </c>
      <c r="S262" s="65">
        <f t="shared" ref="S262:S267" ca="1" si="235">0.5*(I262+I263)</f>
        <v>0.4344832462964644</v>
      </c>
      <c r="T262" s="65">
        <f t="shared" ref="T262:T267" ca="1" si="236">0.5*(J262+J263)</f>
        <v>1.6709882363993769</v>
      </c>
      <c r="U262" s="65">
        <f t="shared" ref="U262:U267" ca="1" si="237">0.5*(K262+K263)</f>
        <v>217.71002710431588</v>
      </c>
      <c r="V262" s="65">
        <f t="shared" ca="1" si="226"/>
        <v>0.17486217819955219</v>
      </c>
      <c r="W262" s="65">
        <f t="shared" ca="1" si="227"/>
        <v>84.59449716361415</v>
      </c>
      <c r="X262" s="62"/>
      <c r="Y262" s="64" t="b">
        <f t="shared" ca="1" si="223"/>
        <v>1</v>
      </c>
      <c r="Z262" s="63"/>
      <c r="AA262" s="122">
        <f t="shared" ca="1" si="233"/>
        <v>22.847220775007234</v>
      </c>
      <c r="AB262" s="122">
        <f t="shared" ca="1" si="228"/>
        <v>58.499389649645124</v>
      </c>
      <c r="AC262" s="122">
        <f t="shared" ca="1" si="229"/>
        <v>309.25140865588133</v>
      </c>
      <c r="AD262" s="122">
        <f ca="1">IF(half_cycle=1,(($W262-$W261)*fic20_)/((1+dr)^D262),(($M262-$M261)*fic20_)/((1+dr)^D262))</f>
        <v>638175.53524289525</v>
      </c>
      <c r="AE262" s="122">
        <f t="shared" ca="1" si="224"/>
        <v>4351.1490749522736</v>
      </c>
      <c r="AF262" s="122">
        <f t="shared" ca="1" si="230"/>
        <v>1.5866392803950866</v>
      </c>
      <c r="AG262" s="122">
        <f ca="1">IF(half_cycle=1, ((W262-W261)*le20_)/(IF(discount=1,(1+dr)^D262,1)), ((M262-M261)*le20_)/(IF(discount=1,(1+dr)^D262,1)))</f>
        <v>91.058663210275569</v>
      </c>
      <c r="AH262" s="122">
        <f t="shared" ca="1" si="231"/>
        <v>92.645302490670659</v>
      </c>
    </row>
    <row r="263" spans="3:36" x14ac:dyDescent="0.75">
      <c r="D263" s="66">
        <v>12</v>
      </c>
      <c r="E263" s="66">
        <f t="shared" si="225"/>
        <v>21</v>
      </c>
      <c r="F263" s="160"/>
      <c r="G263" s="64">
        <f ca="1">($G262*'Transition Matrices'!D$55)+($H262*'Transition Matrices'!$D$56)+('Markov Model'!$I262*'Transition Matrices'!$D$57)+('Markov Model'!$J262*'Transition Matrices'!$D$58)+('Markov Model'!$K262*'Transition Matrices'!$D$59)+$K284</f>
        <v>10305.475224049704</v>
      </c>
      <c r="H263" s="64">
        <f ca="1">$G262*'Transition Matrices'!E$55</f>
        <v>4.0559210083747645</v>
      </c>
      <c r="I263" s="64">
        <f ca="1">$G262*'Transition Matrices'!F$55</f>
        <v>0.43583712330288676</v>
      </c>
      <c r="J263" s="64">
        <f ca="1">$G262*'Transition Matrices'!G$55</f>
        <v>1.6761951403952096</v>
      </c>
      <c r="K263" s="64">
        <f ca="1">$G262*'Transition Matrices'!H$55</f>
        <v>218.38842518358956</v>
      </c>
      <c r="L263" s="64">
        <f ca="1">('Markov Model'!$H262*'Transition Matrices'!$I$56)+('Markov Model'!$I262*'Transition Matrices'!$I$57)+('Markov Model'!$J262*'Transition Matrices'!$I$58)+('Markov Model'!$K262*'Transition Matrices'!$I$59)</f>
        <v>0.17543179394494432</v>
      </c>
      <c r="M263" s="64">
        <f ca="1">($G262*'Transition Matrices'!$I$55)+('Markov Model'!$H262*'Transition Matrices'!$I$56)+('Markov Model'!$I262*'Transition Matrices'!$I$57)+('Markov Model'!$J262*'Transition Matrices'!$I$58)+('Markov Model'!$K262*'Transition Matrices'!$I$59)+$M262</f>
        <v>88.565985959490618</v>
      </c>
      <c r="N263" s="62"/>
      <c r="O263" s="64" t="b">
        <f t="shared" ca="1" si="217"/>
        <v>1</v>
      </c>
      <c r="P263" s="62"/>
      <c r="Q263" s="64">
        <f t="shared" ca="1" si="218"/>
        <v>10334.951443762846</v>
      </c>
      <c r="R263" s="64">
        <f t="shared" ca="1" si="234"/>
        <v>4.0680480331862032</v>
      </c>
      <c r="S263" s="64">
        <f t="shared" ca="1" si="235"/>
        <v>0.43714025706637155</v>
      </c>
      <c r="T263" s="64">
        <f t="shared" ca="1" si="236"/>
        <v>1.6812068898879668</v>
      </c>
      <c r="U263" s="64">
        <f t="shared" ca="1" si="237"/>
        <v>219.04139693655617</v>
      </c>
      <c r="V263" s="64">
        <f t="shared" ca="1" si="226"/>
        <v>0.1759801591421758</v>
      </c>
      <c r="W263" s="64">
        <f t="shared" ca="1" si="227"/>
        <v>92.561247739687701</v>
      </c>
      <c r="X263" s="62"/>
      <c r="Y263" s="64" t="b">
        <f t="shared" ca="1" si="223"/>
        <v>1</v>
      </c>
      <c r="Z263" s="63"/>
      <c r="AA263" s="121">
        <f t="shared" ca="1" si="233"/>
        <v>19.797022691592279</v>
      </c>
      <c r="AB263" s="121">
        <f t="shared" ca="1" si="228"/>
        <v>50.689671271407313</v>
      </c>
      <c r="AC263" s="121">
        <f t="shared" ca="1" si="229"/>
        <v>267.96701947641509</v>
      </c>
      <c r="AD263" s="121">
        <f ca="1">IF(half_cycle=1,(($W263-$W262)*fic21_)/((1+dr)^D263),(($M263-$M262)*fic21_)/((1+dr)^D263))</f>
        <v>543485.65135787777</v>
      </c>
      <c r="AE263" s="121">
        <f t="shared" ca="1" si="224"/>
        <v>3769.2501660043863</v>
      </c>
      <c r="AF263" s="121">
        <f t="shared" ca="1" si="230"/>
        <v>1.3748139885555732</v>
      </c>
      <c r="AG263" s="121">
        <f ca="1">IF(half_cycle=1, ((W263-W262)*le21_)/(IF(discount=1,(1+dr)^D263,1)), ((M263-M262)*le21_)/(IF(discount=1,(1+dr)^D263,1)))</f>
        <v>77.54775003679552</v>
      </c>
      <c r="AH263" s="121">
        <f t="shared" ca="1" si="231"/>
        <v>78.922564025351093</v>
      </c>
    </row>
    <row r="264" spans="3:36" x14ac:dyDescent="0.75">
      <c r="D264" s="67">
        <v>13</v>
      </c>
      <c r="E264" s="67">
        <f t="shared" si="225"/>
        <v>22</v>
      </c>
      <c r="F264" s="160"/>
      <c r="G264" s="65">
        <f ca="1">($G263*'Transition Matrices'!D$55)+($H263*'Transition Matrices'!$D$56)+('Markov Model'!$I263*'Transition Matrices'!$D$57)+('Markov Model'!$J263*'Transition Matrices'!$D$58)+('Markov Model'!$K263*'Transition Matrices'!$D$59)+$K285</f>
        <v>10364.427663475988</v>
      </c>
      <c r="H264" s="65">
        <f ca="1">$G263*'Transition Matrices'!E$55</f>
        <v>4.0801750579976428</v>
      </c>
      <c r="I264" s="65">
        <f ca="1">$G263*'Transition Matrices'!F$55</f>
        <v>0.43844339082985634</v>
      </c>
      <c r="J264" s="65">
        <f ca="1">$G263*'Transition Matrices'!G$55</f>
        <v>1.6862186393807244</v>
      </c>
      <c r="K264" s="65">
        <f ca="1">$G263*'Transition Matrices'!H$55</f>
        <v>219.69436868952275</v>
      </c>
      <c r="L264" s="65">
        <f ca="1">('Markov Model'!$H263*'Transition Matrices'!$I$56)+('Markov Model'!$I263*'Transition Matrices'!$I$57)+('Markov Model'!$J263*'Transition Matrices'!$I$58)+('Markov Model'!$K263*'Transition Matrices'!$I$59)</f>
        <v>0.17652852433940727</v>
      </c>
      <c r="M264" s="65">
        <f ca="1">($G263*'Transition Matrices'!$I$55)+('Markov Model'!$H263*'Transition Matrices'!$I$56)+('Markov Model'!$I263*'Transition Matrices'!$I$57)+('Markov Model'!$J263*'Transition Matrices'!$I$58)+('Markov Model'!$K263*'Transition Matrices'!$I$59)+$M263</f>
        <v>96.55650951988477</v>
      </c>
      <c r="N264" s="62"/>
      <c r="O264" s="64" t="b">
        <f t="shared" ca="1" si="217"/>
        <v>1</v>
      </c>
      <c r="P264" s="62"/>
      <c r="Q264" s="65">
        <f t="shared" ca="1" si="218"/>
        <v>10392.788238171695</v>
      </c>
      <c r="R264" s="65">
        <f t="shared" ca="1" si="234"/>
        <v>4.0918453724531041</v>
      </c>
      <c r="S264" s="65">
        <f t="shared" ca="1" si="235"/>
        <v>0.43969744786642229</v>
      </c>
      <c r="T264" s="65">
        <f t="shared" ca="1" si="236"/>
        <v>1.6910416436593421</v>
      </c>
      <c r="U264" s="65">
        <f t="shared" ca="1" si="237"/>
        <v>220.32274917081486</v>
      </c>
      <c r="V264" s="65">
        <f t="shared" ca="1" si="226"/>
        <v>0.17705633683629035</v>
      </c>
      <c r="W264" s="65">
        <f t="shared" ca="1" si="227"/>
        <v>100.57464907990315</v>
      </c>
      <c r="X264" s="62"/>
      <c r="Y264" s="64" t="b">
        <f t="shared" ca="1" si="223"/>
        <v>1</v>
      </c>
      <c r="Z264" s="63"/>
      <c r="AA264" s="122">
        <f t="shared" ca="1" si="233"/>
        <v>17.149505706322891</v>
      </c>
      <c r="AB264" s="122">
        <f t="shared" ca="1" si="228"/>
        <v>43.910943088654655</v>
      </c>
      <c r="AC264" s="122">
        <f t="shared" ca="1" si="229"/>
        <v>232.13257376558147</v>
      </c>
      <c r="AD264" s="122">
        <f ca="1">IF(half_cycle=1,(($W264-$W263)*fic22_)/((1+dr)^D264),(($M264-$M263)*fic22_)/((1+dr)^D264))</f>
        <v>462582.1096532169</v>
      </c>
      <c r="AE264" s="122">
        <f t="shared" ca="1" si="224"/>
        <v>3264.3472392021235</v>
      </c>
      <c r="AF264" s="122">
        <f t="shared" ca="1" si="230"/>
        <v>1.190953872098415</v>
      </c>
      <c r="AG264" s="122">
        <f ca="1">IF(half_cycle=1, ((W264-W263)*le22_)/(IF(discount=1,(1+dr)^D264,1)), ((M264-M263)*le22_)/(IF(discount=1,(1+dr)^D264,1)))</f>
        <v>66.003953777355306</v>
      </c>
      <c r="AH264" s="122">
        <f t="shared" ca="1" si="231"/>
        <v>67.194907649453725</v>
      </c>
    </row>
    <row r="265" spans="3:36" x14ac:dyDescent="0.75">
      <c r="D265" s="66">
        <v>14</v>
      </c>
      <c r="E265" s="66">
        <f t="shared" si="225"/>
        <v>23</v>
      </c>
      <c r="F265" s="160"/>
      <c r="G265" s="64">
        <f ca="1">($G264*'Transition Matrices'!D$55)+($H264*'Transition Matrices'!$D$56)+('Markov Model'!$I264*'Transition Matrices'!$D$57)+('Markov Model'!$J264*'Transition Matrices'!$D$58)+('Markov Model'!$K264*'Transition Matrices'!$D$59)+$K286</f>
        <v>10421.148812867403</v>
      </c>
      <c r="H265" s="64">
        <f ca="1">$G264*'Transition Matrices'!E$55</f>
        <v>4.1035156869085645</v>
      </c>
      <c r="I265" s="64">
        <f ca="1">$G264*'Transition Matrices'!F$55</f>
        <v>0.44095150490298829</v>
      </c>
      <c r="J265" s="64">
        <f ca="1">$G264*'Transition Matrices'!G$55</f>
        <v>1.69586464793796</v>
      </c>
      <c r="K265" s="64">
        <f ca="1">$G264*'Transition Matrices'!H$55</f>
        <v>220.951129652107</v>
      </c>
      <c r="L265" s="64">
        <f ca="1">('Markov Model'!$H264*'Transition Matrices'!$I$56)+('Markov Model'!$I264*'Transition Matrices'!$I$57)+('Markov Model'!$J264*'Transition Matrices'!$I$58)+('Markov Model'!$K264*'Transition Matrices'!$I$59)</f>
        <v>0.1775841493331734</v>
      </c>
      <c r="M265" s="64">
        <f ca="1">($G264*'Transition Matrices'!$I$55)+('Markov Model'!$H264*'Transition Matrices'!$I$56)+('Markov Model'!$I264*'Transition Matrices'!$I$57)+('Markov Model'!$J264*'Transition Matrices'!$I$58)+('Markov Model'!$K264*'Transition Matrices'!$I$59)+$M264</f>
        <v>104.59278863992154</v>
      </c>
      <c r="N265" s="62"/>
      <c r="O265" s="64" t="b">
        <f t="shared" ca="1" si="217"/>
        <v>1</v>
      </c>
      <c r="P265" s="62"/>
      <c r="Q265" s="64">
        <f t="shared" ca="1" si="218"/>
        <v>10448.430389912715</v>
      </c>
      <c r="R265" s="64">
        <f t="shared" ca="1" si="234"/>
        <v>4.1147442917994734</v>
      </c>
      <c r="S265" s="64">
        <f t="shared" ca="1" si="235"/>
        <v>0.44215809715275189</v>
      </c>
      <c r="T265" s="64">
        <f t="shared" ca="1" si="236"/>
        <v>1.7005051063967653</v>
      </c>
      <c r="U265" s="64">
        <f t="shared" ca="1" si="237"/>
        <v>221.5557265695694</v>
      </c>
      <c r="V265" s="64">
        <f t="shared" ca="1" si="226"/>
        <v>0.17809208412409894</v>
      </c>
      <c r="W265" s="64">
        <f t="shared" ca="1" si="227"/>
        <v>108.63294017846235</v>
      </c>
      <c r="X265" s="62"/>
      <c r="Y265" s="64" t="b">
        <f t="shared" ca="1" si="223"/>
        <v>1</v>
      </c>
      <c r="Z265" s="63"/>
      <c r="AA265" s="121">
        <f t="shared" ca="1" si="233"/>
        <v>14.852299163724583</v>
      </c>
      <c r="AB265" s="121">
        <f t="shared" ca="1" si="228"/>
        <v>38.029125637893038</v>
      </c>
      <c r="AC265" s="121">
        <f t="shared" ca="1" si="229"/>
        <v>201.03933949768313</v>
      </c>
      <c r="AD265" s="121">
        <f ca="1">IF(half_cycle=1,(($W265-$W264)*fic23_)/((1+dr)^D265),(($M265-$M264)*fic23_)/((1+dr)^D265))</f>
        <v>393622.15916030837</v>
      </c>
      <c r="AE265" s="121">
        <f t="shared" ca="1" si="224"/>
        <v>2826.3957542622861</v>
      </c>
      <c r="AF265" s="121">
        <f t="shared" ca="1" si="230"/>
        <v>1.0314218483594058</v>
      </c>
      <c r="AG265" s="121">
        <f ca="1">IF(half_cycle=1, ((W265-W264)*le23_)/(IF(discount=1,(1+dr)^D265,1)), ((M265-M264)*le23_)/(IF(discount=1,(1+dr)^D265,1)))</f>
        <v>56.164339815123057</v>
      </c>
      <c r="AH265" s="121">
        <f t="shared" ca="1" si="231"/>
        <v>57.195761663482465</v>
      </c>
    </row>
    <row r="266" spans="3:36" x14ac:dyDescent="0.75">
      <c r="D266" s="67">
        <v>15</v>
      </c>
      <c r="E266" s="67">
        <f t="shared" si="225"/>
        <v>24</v>
      </c>
      <c r="F266" s="160"/>
      <c r="G266" s="65">
        <f ca="1">($G265*'Transition Matrices'!D$55)+($H265*'Transition Matrices'!$D$56)+('Markov Model'!$I265*'Transition Matrices'!$D$57)+('Markov Model'!$J265*'Transition Matrices'!$D$58)+('Markov Model'!$K265*'Transition Matrices'!$D$59)+$K287</f>
        <v>10475.711966958026</v>
      </c>
      <c r="H266" s="65">
        <f ca="1">$G265*'Transition Matrices'!E$55</f>
        <v>4.1259728966903824</v>
      </c>
      <c r="I266" s="65">
        <f ca="1">$G265*'Transition Matrices'!F$55</f>
        <v>0.4433646894025155</v>
      </c>
      <c r="J266" s="65">
        <f ca="1">$G265*'Transition Matrices'!G$55</f>
        <v>1.7051455648555709</v>
      </c>
      <c r="K266" s="65">
        <f ca="1">$G265*'Transition Matrices'!H$55</f>
        <v>222.16032348703177</v>
      </c>
      <c r="L266" s="65">
        <f ca="1">('Markov Model'!$H265*'Transition Matrices'!$I$56)+('Markov Model'!$I265*'Transition Matrices'!$I$57)+('Markov Model'!$J265*'Transition Matrices'!$I$58)+('Markov Model'!$K265*'Transition Matrices'!$I$59)</f>
        <v>0.1786000189150245</v>
      </c>
      <c r="M266" s="65">
        <f ca="1">($G265*'Transition Matrices'!$I$55)+('Markov Model'!$H265*'Transition Matrices'!$I$56)+('Markov Model'!$I265*'Transition Matrices'!$I$57)+('Markov Model'!$J265*'Transition Matrices'!$I$58)+('Markov Model'!$K265*'Transition Matrices'!$I$59)+$M265</f>
        <v>112.67309171700316</v>
      </c>
      <c r="N266" s="62"/>
      <c r="O266" s="64" t="b">
        <f t="shared" ca="1" si="217"/>
        <v>1</v>
      </c>
      <c r="P266" s="62"/>
      <c r="Q266" s="65">
        <f t="shared" ca="1" si="218"/>
        <v>10501.949993568174</v>
      </c>
      <c r="R266" s="65">
        <f t="shared" ca="1" si="234"/>
        <v>4.1367743015536291</v>
      </c>
      <c r="S266" s="65">
        <f t="shared" ca="1" si="235"/>
        <v>0.44452537601685216</v>
      </c>
      <c r="T266" s="65">
        <f t="shared" ca="1" si="236"/>
        <v>1.7096094738675638</v>
      </c>
      <c r="U266" s="65">
        <f t="shared" ca="1" si="237"/>
        <v>222.74191809722862</v>
      </c>
      <c r="V266" s="65">
        <f t="shared" ca="1" si="226"/>
        <v>0.17908872888932861</v>
      </c>
      <c r="W266" s="65">
        <f t="shared" ca="1" si="227"/>
        <v>116.73441787305511</v>
      </c>
      <c r="X266" s="62"/>
      <c r="Y266" s="64" t="b">
        <f t="shared" ca="1" si="223"/>
        <v>1</v>
      </c>
      <c r="Z266" s="63"/>
      <c r="AA266" s="122">
        <f t="shared" ca="1" si="233"/>
        <v>12.859704059850523</v>
      </c>
      <c r="AB266" s="122">
        <f t="shared" ca="1" si="228"/>
        <v>32.927219179894486</v>
      </c>
      <c r="AC266" s="122">
        <f t="shared" ca="1" si="229"/>
        <v>174.06886137669173</v>
      </c>
      <c r="AD266" s="122">
        <f ca="1">IF(half_cycle=1,(($W266-$W265)*fic24_)/((1+dr)^D266),(($M266-$M265)*fic24_)/((1+dr)^D266))</f>
        <v>334755.92830299539</v>
      </c>
      <c r="AE266" s="122">
        <f t="shared" ca="1" si="224"/>
        <v>2446.6362942745009</v>
      </c>
      <c r="AF266" s="122">
        <f t="shared" ca="1" si="230"/>
        <v>0.89304418659286455</v>
      </c>
      <c r="AG266" s="122">
        <f ca="1">IF(half_cycle=1, ((W266-W265)*le24_)/(IF(discount=1,(1+dr)^D266,1)), ((M266-M265)*le24_)/(IF(discount=1,(1+dr)^D266,1)))</f>
        <v>47.764957522829086</v>
      </c>
      <c r="AH266" s="122">
        <f t="shared" ca="1" si="231"/>
        <v>48.658001709421953</v>
      </c>
    </row>
    <row r="267" spans="3:36" ht="15.5" thickBot="1" x14ac:dyDescent="0.9">
      <c r="D267" s="66">
        <v>16</v>
      </c>
      <c r="E267" s="66">
        <f t="shared" si="225"/>
        <v>25</v>
      </c>
      <c r="F267" s="160"/>
      <c r="G267" s="64">
        <f ca="1">($G266*'Transition Matrices'!D$55)+($H266*'Transition Matrices'!$D$56)+('Markov Model'!$I266*'Transition Matrices'!$D$57)+('Markov Model'!$J266*'Transition Matrices'!$D$58)+('Markov Model'!$K266*'Transition Matrices'!$D$59)+$K288</f>
        <v>10528.188020178322</v>
      </c>
      <c r="H267" s="64">
        <f ca="1">$G266*'Transition Matrices'!E$55</f>
        <v>4.1475757064168759</v>
      </c>
      <c r="I267" s="64">
        <f ca="1">$G266*'Transition Matrices'!F$55</f>
        <v>0.44568606263118882</v>
      </c>
      <c r="J267" s="64">
        <f ca="1">$G266*'Transition Matrices'!G$55</f>
        <v>1.7140733828795567</v>
      </c>
      <c r="K267" s="64">
        <f ca="1">$G266*'Transition Matrices'!H$55</f>
        <v>223.32351270742544</v>
      </c>
      <c r="L267" s="64">
        <f ca="1">('Markov Model'!$H266*'Transition Matrices'!$I$56)+('Markov Model'!$I266*'Transition Matrices'!$I$57)+('Markov Model'!$J266*'Transition Matrices'!$I$58)+('Markov Model'!$K266*'Transition Matrices'!$I$59)</f>
        <v>0.17957743886363273</v>
      </c>
      <c r="M267" s="64">
        <f ca="1">($G266*'Transition Matrices'!$I$55)+('Markov Model'!$H266*'Transition Matrices'!$I$56)+('Markov Model'!$I266*'Transition Matrices'!$I$57)+('Markov Model'!$J266*'Transition Matrices'!$I$58)+('Markov Model'!$K266*'Transition Matrices'!$I$59)+$M266</f>
        <v>120.79574402910706</v>
      </c>
      <c r="N267" s="62"/>
      <c r="O267" s="64" t="b">
        <f t="shared" ca="1" si="217"/>
        <v>1</v>
      </c>
      <c r="P267" s="62"/>
      <c r="Q267" s="64">
        <f t="shared" ca="1" si="218"/>
        <v>5264.0940100891612</v>
      </c>
      <c r="R267" s="64">
        <f t="shared" ca="1" si="234"/>
        <v>2.0737878532084379</v>
      </c>
      <c r="S267" s="64">
        <f t="shared" ca="1" si="235"/>
        <v>0.22284303131559441</v>
      </c>
      <c r="T267" s="64">
        <f t="shared" ca="1" si="236"/>
        <v>0.85703669143977834</v>
      </c>
      <c r="U267" s="64">
        <f t="shared" ca="1" si="237"/>
        <v>111.66175635371272</v>
      </c>
      <c r="V267" s="64">
        <f t="shared" ca="1" si="226"/>
        <v>8.9788719431816363E-2</v>
      </c>
      <c r="W267" s="64">
        <f t="shared" ca="1" si="227"/>
        <v>60.397872014553528</v>
      </c>
      <c r="X267" s="62"/>
      <c r="Y267" s="64"/>
      <c r="Z267" s="63"/>
      <c r="AA267" s="121"/>
      <c r="AB267" s="121"/>
      <c r="AC267" s="121"/>
      <c r="AD267" s="121"/>
      <c r="AE267" s="121"/>
      <c r="AF267" s="121"/>
      <c r="AG267" s="121"/>
      <c r="AH267" s="121"/>
    </row>
    <row r="268" spans="3:36" ht="15.5" thickBot="1" x14ac:dyDescent="0.9">
      <c r="H268" s="63"/>
      <c r="I268" s="63"/>
      <c r="J268" s="63"/>
      <c r="K268" s="63"/>
      <c r="L268" s="63"/>
      <c r="X268" s="62"/>
      <c r="Y268" s="119" t="s">
        <v>331</v>
      </c>
      <c r="Z268" s="120"/>
      <c r="AA268" s="123">
        <f t="shared" ref="AA268:AH268" ca="1" si="238">SUM(OFFSET(AA251,,,time_horizon,))</f>
        <v>526.16570750222149</v>
      </c>
      <c r="AB268" s="123">
        <f t="shared" ca="1" si="238"/>
        <v>1343.8451338775797</v>
      </c>
      <c r="AC268" s="123">
        <f t="shared" ca="1" si="238"/>
        <v>7087.5230021915786</v>
      </c>
      <c r="AD268" s="123">
        <f t="shared" ca="1" si="238"/>
        <v>16357413.796435472</v>
      </c>
      <c r="AE268" s="123">
        <f t="shared" ca="1" si="238"/>
        <v>114827.29795949368</v>
      </c>
      <c r="AF268" s="123">
        <f t="shared" ca="1" si="238"/>
        <v>36.582580226613437</v>
      </c>
      <c r="AG268" s="123">
        <f t="shared" ca="1" si="238"/>
        <v>2333.9726323319828</v>
      </c>
      <c r="AH268" s="142">
        <f t="shared" ca="1" si="238"/>
        <v>2370.5552125585964</v>
      </c>
    </row>
    <row r="269" spans="3:36" x14ac:dyDescent="0.75">
      <c r="G269" s="63"/>
      <c r="Q269" s="131"/>
    </row>
    <row r="270" spans="3:36" x14ac:dyDescent="0.75">
      <c r="C270" s="40" t="s">
        <v>344</v>
      </c>
    </row>
    <row r="271" spans="3:36" ht="16" x14ac:dyDescent="0.8">
      <c r="G271" s="258" t="s">
        <v>334</v>
      </c>
      <c r="H271" s="258"/>
      <c r="I271" s="258"/>
      <c r="J271" s="258"/>
      <c r="K271" s="258"/>
      <c r="L271" s="258"/>
      <c r="M271" s="258"/>
      <c r="O271" s="125"/>
      <c r="Q271" s="259" t="s">
        <v>335</v>
      </c>
      <c r="R271" s="259"/>
      <c r="S271" s="259"/>
      <c r="T271" s="259"/>
      <c r="U271" s="259"/>
      <c r="V271" s="259"/>
      <c r="W271" s="259"/>
      <c r="X271" s="125"/>
      <c r="Y271" s="125"/>
      <c r="Z271" s="125"/>
      <c r="AA271" s="125"/>
      <c r="AB271" s="125"/>
      <c r="AC271" s="125"/>
    </row>
    <row r="272" spans="3:36" ht="15.5" thickBot="1" x14ac:dyDescent="0.9">
      <c r="D272" s="68" t="s">
        <v>103</v>
      </c>
      <c r="E272" s="68" t="s">
        <v>113</v>
      </c>
      <c r="F272" s="159"/>
      <c r="G272" s="70" t="s">
        <v>114</v>
      </c>
      <c r="H272" s="70" t="s">
        <v>115</v>
      </c>
      <c r="I272" s="70" t="s">
        <v>202</v>
      </c>
      <c r="J272" s="70" t="s">
        <v>201</v>
      </c>
      <c r="K272" s="70" t="s">
        <v>204</v>
      </c>
      <c r="L272" s="70" t="s">
        <v>326</v>
      </c>
      <c r="M272" s="70" t="s">
        <v>205</v>
      </c>
      <c r="N272" s="70"/>
      <c r="O272" s="70" t="s">
        <v>111</v>
      </c>
      <c r="P272" s="70"/>
      <c r="Q272" s="70" t="s">
        <v>114</v>
      </c>
      <c r="R272" s="70" t="s">
        <v>115</v>
      </c>
      <c r="S272" s="70" t="s">
        <v>202</v>
      </c>
      <c r="T272" s="70" t="s">
        <v>201</v>
      </c>
      <c r="U272" s="70" t="s">
        <v>204</v>
      </c>
      <c r="V272" s="70" t="s">
        <v>326</v>
      </c>
      <c r="W272" s="70" t="s">
        <v>205</v>
      </c>
      <c r="X272" s="70"/>
      <c r="Y272" s="70" t="s">
        <v>111</v>
      </c>
      <c r="Z272" s="71"/>
      <c r="AA272" s="70" t="s">
        <v>319</v>
      </c>
      <c r="AB272" s="70" t="s">
        <v>320</v>
      </c>
      <c r="AC272" s="70" t="s">
        <v>321</v>
      </c>
      <c r="AD272" s="70" t="s">
        <v>322</v>
      </c>
      <c r="AE272" s="70" t="s">
        <v>325</v>
      </c>
      <c r="AF272" s="70" t="s">
        <v>264</v>
      </c>
      <c r="AG272" s="70" t="s">
        <v>263</v>
      </c>
      <c r="AH272" s="71" t="s">
        <v>116</v>
      </c>
    </row>
    <row r="273" spans="4:34" x14ac:dyDescent="0.75">
      <c r="D273" s="66">
        <v>0</v>
      </c>
      <c r="E273" s="66">
        <f>9+D273</f>
        <v>9</v>
      </c>
      <c r="F273" s="160"/>
      <c r="G273" s="64">
        <f ca="1">pop*(1-sero)*(1-vtc)</f>
        <v>1619.0154630503764</v>
      </c>
      <c r="H273" s="64">
        <v>0</v>
      </c>
      <c r="I273" s="64">
        <v>0</v>
      </c>
      <c r="J273" s="64">
        <v>0</v>
      </c>
      <c r="K273" s="64">
        <v>0</v>
      </c>
      <c r="L273" s="64">
        <v>0</v>
      </c>
      <c r="M273" s="64">
        <v>0</v>
      </c>
      <c r="N273" s="62"/>
      <c r="O273" s="64" t="b">
        <f t="shared" ref="O273:O289" ca="1" si="239">IF(SUM($G251:$K251,$M251,$G273:$K273,$M273,$G295:$K295,$M295,$G319:$K319,$M319)=pop,TRUE,FALSE)</f>
        <v>1</v>
      </c>
      <c r="P273" s="62"/>
      <c r="Q273" s="64">
        <f ca="1">0.5*(G273+G274)</f>
        <v>2252.359641104792</v>
      </c>
      <c r="R273" s="64">
        <f ca="1">0.5*(H273+H274)</f>
        <v>16.98836101176845</v>
      </c>
      <c r="S273" s="64">
        <f t="shared" ref="S273:S289" ca="1" si="240">0.5*(I273+I274)</f>
        <v>1.8425197971804737</v>
      </c>
      <c r="T273" s="64">
        <f t="shared" ref="T273:T289" ca="1" si="241">0.5*(J273+J274)</f>
        <v>7.0636927414726411</v>
      </c>
      <c r="U273" s="64">
        <f t="shared" ref="U273:U289" ca="1" si="242">0.5*(K273+K274)</f>
        <v>0</v>
      </c>
      <c r="V273" s="64">
        <f t="shared" ref="V273:V289" ca="1" si="243">0.5*(L273+L274)</f>
        <v>0</v>
      </c>
      <c r="W273" s="64">
        <f t="shared" ref="W273:W289" ca="1" si="244">0.5*(M273+M274)</f>
        <v>0.61379890381222557</v>
      </c>
      <c r="X273" s="62"/>
      <c r="Y273" s="64" t="b">
        <f t="shared" ref="Y273:Y288" ca="1" si="245">IF(SUM($Q251:$U251,$W251,$P273:$U273,$W273,$Q295:$U295,$W295,$Q319:$U319,$W319)=pop,TRUE,FALSE)</f>
        <v>1</v>
      </c>
      <c r="Z273" s="63"/>
      <c r="AA273" s="121">
        <f t="shared" ref="AA273:AA288" ca="1" si="246">IF(half_cycle=1,((SUM($R273:$T273,$V273)*puhp*hc))/((1+dr)^D273),((SUM($H273:$J273,$L273)*puhp*hc))/((1+dr)^D273))</f>
        <v>483.95434499198979</v>
      </c>
      <c r="AB273" s="121">
        <f t="shared" ref="AB273:AB288" ca="1" si="247">IF(half_cycle=1,(($R273*puhp*pac_pu)+(SUM($S273:$T273)*puhp*phc_pu)+($V273*puhp*fdc_pu))/((1+dr)^D273),(($H273*puhp*pac_pu)+(SUM($I273:$J273)*puhp*phc_pu)+($L273*puhp*fdc_pu))/((1+dr)^D273))</f>
        <v>1224.4186603919113</v>
      </c>
      <c r="AC273" s="121">
        <f t="shared" ref="AC273:AC288" ca="1" si="248">IF(half_cycle=1,  (($R273*prhp*pac_pr)+(SUM($S273:$T273)*prhp*phc_pr)+($V273*prhp*fdc_pr))/((1+dr)^D273), (($H273*prhp*pac_pr)+(SUM($I273:$J273)*prhp*phc_pr)+($L273*prhp*fdc_pr))/((1+dr)^D273))</f>
        <v>6362.1771356241115</v>
      </c>
      <c r="AD273" s="121">
        <f ca="1">IF(half_cycle=1,($W273*fic9_)/((1+dr)^D273),($M273*fic9_)/((1+dr)^D273))</f>
        <v>299861.53421502747</v>
      </c>
      <c r="AE273" s="121">
        <f t="shared" ref="AE273:AE288" ca="1" si="249">IF(half_cycle=1, (SUM($Q273:$U273)*(emphac+ilc))/((1+dr)^D273),  (SUM($G273:$K273)*(emphac+ilc))/((1+dr)^D273))</f>
        <v>4884.2838045972267</v>
      </c>
      <c r="AF273" s="121">
        <f ca="1">IF(half_cycle=1, ((R273*dwdf*drdf)+((S273+T273)*dwdhf*ddhf)+((W273)*dwd))/(IF(discount=1,(1+dr)^D273,1)), ((H273*dwdf*drdf)+((I273+J273)*dwdhf*ddhf)+((M273)*dwd))/(IF(discount=1,(1+dr)^D273,1)))</f>
        <v>0.85949528759416483</v>
      </c>
      <c r="AG273" s="121">
        <f ca="1">IF(half_cycle=1, ((W273)*le9_)/(IF(discount=1,(1+dr)^D273,1)), ((M273)*le9_)/(IF(discount=1,(1+dr)^D273,1)))</f>
        <v>42.786018808148427</v>
      </c>
      <c r="AH273" s="121">
        <f ca="1">SUM(AF273:AG273)</f>
        <v>43.645514095742591</v>
      </c>
    </row>
    <row r="274" spans="4:34" x14ac:dyDescent="0.75">
      <c r="D274" s="67">
        <f>D273+1</f>
        <v>1</v>
      </c>
      <c r="E274" s="67">
        <f t="shared" ref="E274:E289" si="250">9+D274</f>
        <v>10</v>
      </c>
      <c r="F274" s="160"/>
      <c r="G274" s="65">
        <f ca="1">($G$273*'Transition Matrices'!$N$55)+($G$319*vdr)</f>
        <v>2885.7038191592078</v>
      </c>
      <c r="H274" s="65">
        <f ca="1">$G273*'Transition Matrices'!O$55</f>
        <v>33.976722023536901</v>
      </c>
      <c r="I274" s="65">
        <f ca="1">$G273*'Transition Matrices'!P$55</f>
        <v>3.6850395943609473</v>
      </c>
      <c r="J274" s="65">
        <f ca="1">$G273*'Transition Matrices'!Q$55</f>
        <v>14.127385482945282</v>
      </c>
      <c r="K274" s="65">
        <f ca="1">($H273*'Transition Matrices'!$S$56)+('Markov Model'!$I273*'Transition Matrices'!$S$57)+('Markov Model'!$J273*'Transition Matrices'!$S$58)</f>
        <v>0</v>
      </c>
      <c r="L274" s="65">
        <f ca="1">('Markov Model'!$H273*'Transition Matrices'!$R$56)+('Markov Model'!$I273*'Transition Matrices'!$R$57)+('Markov Model'!$J273*'Transition Matrices'!$R$58)</f>
        <v>0</v>
      </c>
      <c r="M274" s="65">
        <f ca="1">($G273*'Transition Matrices'!$R$55)+('Markov Model'!$H273*'Transition Matrices'!$R$56)+('Markov Model'!$I273*'Transition Matrices'!$R$57)+('Markov Model'!$J273*'Transition Matrices'!$R$58)+$M273</f>
        <v>1.2275978076244511</v>
      </c>
      <c r="N274" s="62"/>
      <c r="O274" s="64" t="b">
        <f t="shared" ca="1" si="239"/>
        <v>1</v>
      </c>
      <c r="P274" s="62"/>
      <c r="Q274" s="65">
        <f t="shared" ref="Q274:Q289" ca="1" si="251">0.5*(G274+G275)</f>
        <v>2838.4557765205336</v>
      </c>
      <c r="R274" s="65">
        <f t="shared" ref="R274:R289" ca="1" si="252">0.5*(H274+H275)</f>
        <v>47.26810779105552</v>
      </c>
      <c r="S274" s="65">
        <f t="shared" ca="1" si="240"/>
        <v>5.1265936908185745</v>
      </c>
      <c r="T274" s="65">
        <f t="shared" ca="1" si="241"/>
        <v>19.653890665234243</v>
      </c>
      <c r="U274" s="65">
        <f t="shared" ca="1" si="242"/>
        <v>25.848535178300079</v>
      </c>
      <c r="V274" s="65">
        <f t="shared" ca="1" si="243"/>
        <v>4.6038372121486787E-2</v>
      </c>
      <c r="W274" s="65">
        <f t="shared" ca="1" si="244"/>
        <v>2.3676602217334612</v>
      </c>
      <c r="X274" s="62"/>
      <c r="Y274" s="64" t="b">
        <f t="shared" ca="1" si="245"/>
        <v>1</v>
      </c>
      <c r="Z274" s="63"/>
      <c r="AA274" s="122">
        <f t="shared" ca="1" si="246"/>
        <v>1160.4166841738106</v>
      </c>
      <c r="AB274" s="122">
        <f t="shared" ca="1" si="247"/>
        <v>2936.846411886514</v>
      </c>
      <c r="AC274" s="122">
        <f t="shared" ca="1" si="248"/>
        <v>15264.934312062016</v>
      </c>
      <c r="AD274" s="122">
        <f ca="1">IF(half_cycle=1,(($W274-$W273)*fic10_)/((1+dr)^D274),(($M274-$M273)*fic10_)/((1+dr)^D274))</f>
        <v>731673.42234010389</v>
      </c>
      <c r="AE274" s="122">
        <f t="shared" ca="1" si="249"/>
        <v>5421.5363272776776</v>
      </c>
      <c r="AF274" s="122">
        <f t="shared" ref="AF274:AF288" ca="1" si="253">IF(half_cycle=1, ((R274*dwdf*drdf)+((S274+T274)*dwdhf*ddhf)+((W274-W273)*dwd))/(IF(discount=1,(1+dr)^D274,1)), ((H274*dwdf*drdf)+((I274+J274)*dwdhf*ddhf)+((M274-M273)*dwd))/(IF(discount=1,(1+dr)^D274,1)))</f>
        <v>2.0992149812120116</v>
      </c>
      <c r="AG274" s="122">
        <f ca="1">IF(half_cycle=1, ((W274-W273)*le10_)/(IF(discount=1,(1+dr)^D274,1)), ((M274-M273)*le10_)/(IF(discount=1,(1+dr)^D274,1)))</f>
        <v>104.39949522574396</v>
      </c>
      <c r="AH274" s="122">
        <f t="shared" ref="AH274:AH288" ca="1" si="254">SUM(AF274:AG274)</f>
        <v>106.49871020695598</v>
      </c>
    </row>
    <row r="275" spans="4:34" x14ac:dyDescent="0.75">
      <c r="D275" s="66">
        <f t="shared" ref="D275:D282" si="255">D274+1</f>
        <v>2</v>
      </c>
      <c r="E275" s="66">
        <f t="shared" si="250"/>
        <v>11</v>
      </c>
      <c r="F275" s="160"/>
      <c r="G275" s="64">
        <f ca="1">$G274*'Transition Matrices'!$N$55</f>
        <v>2791.207733881859</v>
      </c>
      <c r="H275" s="64">
        <f ca="1">$G274*'Transition Matrices'!O$55</f>
        <v>60.55949355857414</v>
      </c>
      <c r="I275" s="64">
        <f ca="1">$G274*'Transition Matrices'!P$55</f>
        <v>6.5681477872762013</v>
      </c>
      <c r="J275" s="64">
        <f ca="1">$G274*'Transition Matrices'!Q$55</f>
        <v>25.180395847523201</v>
      </c>
      <c r="K275" s="64">
        <f ca="1">($H274*'Transition Matrices'!$S$56)+('Markov Model'!$I274*'Transition Matrices'!$S$57)+('Markov Model'!$J274*'Transition Matrices'!$S$58)</f>
        <v>51.697070356600157</v>
      </c>
      <c r="L275" s="64">
        <f ca="1">('Markov Model'!$H274*'Transition Matrices'!$R$56)+('Markov Model'!$I274*'Transition Matrices'!$R$57)+('Markov Model'!$J274*'Transition Matrices'!$R$58)</f>
        <v>9.2076744242973574E-2</v>
      </c>
      <c r="M275" s="64">
        <f ca="1">($G274*'Transition Matrices'!$R$55)+('Markov Model'!$H274*'Transition Matrices'!$R$56)+('Markov Model'!$I274*'Transition Matrices'!$R$57)+('Markov Model'!$J274*'Transition Matrices'!$R$58)+$M274</f>
        <v>3.5077226358424713</v>
      </c>
      <c r="N275" s="62"/>
      <c r="O275" s="64" t="b">
        <f t="shared" ca="1" si="239"/>
        <v>1</v>
      </c>
      <c r="P275" s="62"/>
      <c r="Q275" s="64">
        <f t="shared" ca="1" si="251"/>
        <v>2745.506889204642</v>
      </c>
      <c r="R275" s="64">
        <f t="shared" ca="1" si="252"/>
        <v>59.567944282160269</v>
      </c>
      <c r="S275" s="64">
        <f t="shared" ca="1" si="240"/>
        <v>6.4606065612328578</v>
      </c>
      <c r="T275" s="64">
        <f t="shared" ca="1" si="241"/>
        <v>24.768113613718235</v>
      </c>
      <c r="U275" s="64">
        <f t="shared" ca="1" si="242"/>
        <v>71.920495814892675</v>
      </c>
      <c r="V275" s="64">
        <f t="shared" ca="1" si="243"/>
        <v>0.12809633221566621</v>
      </c>
      <c r="W275" s="64">
        <f t="shared" ca="1" si="244"/>
        <v>4.6479794127292875</v>
      </c>
      <c r="X275" s="62"/>
      <c r="Y275" s="64" t="b">
        <f t="shared" ca="1" si="245"/>
        <v>1</v>
      </c>
      <c r="Z275" s="63"/>
      <c r="AA275" s="121">
        <f t="shared" ca="1" si="246"/>
        <v>1260.4006683220859</v>
      </c>
      <c r="AB275" s="121">
        <f t="shared" ca="1" si="247"/>
        <v>3191.1467478282912</v>
      </c>
      <c r="AC275" s="121">
        <f t="shared" ca="1" si="248"/>
        <v>16593.065160299055</v>
      </c>
      <c r="AD275" s="121">
        <f ca="1">IF(half_cycle=1,(($W275-$W274)*fic11_)/((1+dr)^D275),(($M275-$M274)*fic11_)/((1+dr)^D275))</f>
        <v>806981.8245269591</v>
      </c>
      <c r="AE275" s="121">
        <f t="shared" ca="1" si="249"/>
        <v>4624.4213497606042</v>
      </c>
      <c r="AF275" s="121">
        <f t="shared" ca="1" si="253"/>
        <v>2.3303077565261634</v>
      </c>
      <c r="AG275" s="121">
        <f ca="1">IF(half_cycle=1, ((W275-W274)*le11_)/(IF(discount=1,(1+dr)^D275,1)), ((M275-M274)*le11_)/(IF(discount=1,(1+dr)^D275,1)))</f>
        <v>115.14494385693723</v>
      </c>
      <c r="AH275" s="121">
        <f t="shared" ca="1" si="254"/>
        <v>117.4752516134634</v>
      </c>
    </row>
    <row r="276" spans="4:34" x14ac:dyDescent="0.75">
      <c r="D276" s="67">
        <f t="shared" si="255"/>
        <v>3</v>
      </c>
      <c r="E276" s="67">
        <f t="shared" si="250"/>
        <v>12</v>
      </c>
      <c r="F276" s="160"/>
      <c r="G276" s="65">
        <f ca="1">$G275*'Transition Matrices'!$N$55</f>
        <v>2699.8060445274245</v>
      </c>
      <c r="H276" s="65">
        <f ca="1">$G275*'Transition Matrices'!O$55</f>
        <v>58.576395005746406</v>
      </c>
      <c r="I276" s="65">
        <f ca="1">$G275*'Transition Matrices'!P$55</f>
        <v>6.3530653351895134</v>
      </c>
      <c r="J276" s="65">
        <f ca="1">$G275*'Transition Matrices'!Q$55</f>
        <v>24.355831379913273</v>
      </c>
      <c r="K276" s="65">
        <f ca="1">($H275*'Transition Matrices'!$S$56)+('Markov Model'!$I275*'Transition Matrices'!$S$57)+('Markov Model'!$J275*'Transition Matrices'!$S$58)</f>
        <v>92.143921273185185</v>
      </c>
      <c r="L276" s="65">
        <f ca="1">('Markov Model'!$H275*'Transition Matrices'!$R$56)+('Markov Model'!$I275*'Transition Matrices'!$R$57)+('Markov Model'!$J275*'Transition Matrices'!$R$58)</f>
        <v>0.16411592018835885</v>
      </c>
      <c r="M276" s="65">
        <f ca="1">($G275*'Transition Matrices'!$R$55)+('Markov Model'!$H275*'Transition Matrices'!$R$56)+('Markov Model'!$I275*'Transition Matrices'!$R$57)+('Markov Model'!$J275*'Transition Matrices'!$R$58)+$M275</f>
        <v>5.7882361896161036</v>
      </c>
      <c r="N276" s="62"/>
      <c r="O276" s="64" t="b">
        <f t="shared" ca="1" si="239"/>
        <v>1</v>
      </c>
      <c r="P276" s="62"/>
      <c r="Q276" s="65">
        <f t="shared" ca="1" si="251"/>
        <v>2655.6017328232701</v>
      </c>
      <c r="R276" s="65">
        <f t="shared" ca="1" si="252"/>
        <v>57.617315286450157</v>
      </c>
      <c r="S276" s="65">
        <f t="shared" ca="1" si="240"/>
        <v>6.2490456849917404</v>
      </c>
      <c r="T276" s="65">
        <f t="shared" ca="1" si="241"/>
        <v>23.957049858435511</v>
      </c>
      <c r="U276" s="65">
        <f t="shared" ca="1" si="242"/>
        <v>90.635235630429719</v>
      </c>
      <c r="V276" s="65">
        <f t="shared" ca="1" si="243"/>
        <v>0.16142882668165098</v>
      </c>
      <c r="W276" s="65">
        <f t="shared" ca="1" si="244"/>
        <v>6.8911537909051397</v>
      </c>
      <c r="X276" s="62"/>
      <c r="Y276" s="64" t="b">
        <f t="shared" ca="1" si="245"/>
        <v>1</v>
      </c>
      <c r="Z276" s="63"/>
      <c r="AA276" s="122">
        <f t="shared" ca="1" si="246"/>
        <v>1050.3879194052395</v>
      </c>
      <c r="AB276" s="122">
        <f t="shared" ca="1" si="247"/>
        <v>2660.0042648350645</v>
      </c>
      <c r="AC276" s="122">
        <f t="shared" ca="1" si="248"/>
        <v>13834.197183523995</v>
      </c>
      <c r="AD276" s="122">
        <f ca="1">IF(half_cycle=1,(($W276-$W275)*fic12_)/((1+dr)^D276),(($M276-$M275)*fic12_)/((1+dr)^D276))</f>
        <v>673249.9485071355</v>
      </c>
      <c r="AE276" s="122">
        <f t="shared" ca="1" si="249"/>
        <v>3881.0929890893449</v>
      </c>
      <c r="AF276" s="122">
        <f t="shared" ca="1" si="253"/>
        <v>1.9651660421250807</v>
      </c>
      <c r="AG276" s="122">
        <f ca="1">IF(half_cycle=1, ((W276-W275)*le12_)/(IF(discount=1,(1+dr)^D276,1)), ((M276-M275)*le12_)/(IF(discount=1,(1+dr)^D276,1)))</f>
        <v>96.063288126695909</v>
      </c>
      <c r="AH276" s="122">
        <f t="shared" ca="1" si="254"/>
        <v>98.028454168820986</v>
      </c>
    </row>
    <row r="277" spans="4:34" x14ac:dyDescent="0.75">
      <c r="D277" s="66">
        <f t="shared" si="255"/>
        <v>4</v>
      </c>
      <c r="E277" s="66">
        <f t="shared" si="250"/>
        <v>13</v>
      </c>
      <c r="F277" s="160"/>
      <c r="G277" s="64">
        <f ca="1">$G276*'Transition Matrices'!$N$55</f>
        <v>2611.3974211191157</v>
      </c>
      <c r="H277" s="64">
        <f ca="1">$G276*'Transition Matrices'!O$55</f>
        <v>56.658235567153909</v>
      </c>
      <c r="I277" s="64">
        <f ca="1">$G276*'Transition Matrices'!P$55</f>
        <v>6.1450260347939683</v>
      </c>
      <c r="J277" s="64">
        <f ca="1">$G276*'Transition Matrices'!Q$55</f>
        <v>23.558268336957745</v>
      </c>
      <c r="K277" s="64">
        <f ca="1">($H276*'Transition Matrices'!$S$56)+('Markov Model'!$I276*'Transition Matrices'!$S$57)+('Markov Model'!$J276*'Transition Matrices'!$S$58)</f>
        <v>89.126549987674252</v>
      </c>
      <c r="L277" s="64">
        <f ca="1">('Markov Model'!$H276*'Transition Matrices'!$R$56)+('Markov Model'!$I276*'Transition Matrices'!$R$57)+('Markov Model'!$J276*'Transition Matrices'!$R$58)</f>
        <v>0.15874173317494308</v>
      </c>
      <c r="M277" s="64">
        <f ca="1">($G276*'Transition Matrices'!$R$55)+('Markov Model'!$H276*'Transition Matrices'!$R$56)+('Markov Model'!$I276*'Transition Matrices'!$R$57)+('Markov Model'!$J276*'Transition Matrices'!$R$58)+$M276</f>
        <v>7.9940713921941757</v>
      </c>
      <c r="N277" s="62"/>
      <c r="O277" s="64" t="b">
        <f t="shared" ca="1" si="239"/>
        <v>1</v>
      </c>
      <c r="P277" s="62"/>
      <c r="Q277" s="64">
        <f t="shared" ca="1" si="251"/>
        <v>2568.6406364898776</v>
      </c>
      <c r="R277" s="64">
        <f t="shared" ca="1" si="252"/>
        <v>55.730562147541178</v>
      </c>
      <c r="S277" s="64">
        <f t="shared" ca="1" si="240"/>
        <v>6.0444126419086572</v>
      </c>
      <c r="T277" s="64">
        <f t="shared" ca="1" si="241"/>
        <v>23.17254542960746</v>
      </c>
      <c r="U277" s="64">
        <f t="shared" ca="1" si="242"/>
        <v>87.667268197874179</v>
      </c>
      <c r="V277" s="64">
        <f t="shared" ca="1" si="243"/>
        <v>0.15614263200323236</v>
      </c>
      <c r="W277" s="64">
        <f t="shared" ca="1" si="244"/>
        <v>9.0608725372435472</v>
      </c>
      <c r="X277" s="62"/>
      <c r="Y277" s="64" t="b">
        <f t="shared" ca="1" si="245"/>
        <v>1</v>
      </c>
      <c r="Z277" s="63"/>
      <c r="AA277" s="121">
        <f t="shared" ca="1" si="246"/>
        <v>874.99493187836947</v>
      </c>
      <c r="AB277" s="121">
        <f t="shared" ca="1" si="247"/>
        <v>2215.8387463399463</v>
      </c>
      <c r="AC277" s="121">
        <f t="shared" ca="1" si="248"/>
        <v>11524.173306413913</v>
      </c>
      <c r="AD277" s="121" cm="1">
        <f t="array" aca="1" ref="AD277" ca="1">IF(half_cycle=1,(($W277-$W276)*fic13_)/((1+dr)^D277),(($M277-$M276)*fic_13)/((1+dr)^D277))</f>
        <v>552241.95240163885</v>
      </c>
      <c r="AE277" s="121">
        <f t="shared" ca="1" si="249"/>
        <v>3233.0309906122379</v>
      </c>
      <c r="AF277" s="121">
        <f t="shared" ca="1" si="253"/>
        <v>1.6370240892836598</v>
      </c>
      <c r="AG277" s="121">
        <f ca="1">IF(half_cycle=1, ((W277-W276)*le13_)/(IF(discount=1,(1+dr)^D277,1)), ((M277-M276)*le13_)/(IF(discount=1,(1+dr)^D277,1)))</f>
        <v>78.797150904862576</v>
      </c>
      <c r="AH277" s="121">
        <f t="shared" ca="1" si="254"/>
        <v>80.434174994146233</v>
      </c>
    </row>
    <row r="278" spans="4:34" x14ac:dyDescent="0.75">
      <c r="D278" s="67">
        <f t="shared" si="255"/>
        <v>5</v>
      </c>
      <c r="E278" s="67">
        <f t="shared" si="250"/>
        <v>14</v>
      </c>
      <c r="F278" s="160"/>
      <c r="G278" s="65">
        <f ca="1">$G277*'Transition Matrices'!$N$55</f>
        <v>2525.8838518606394</v>
      </c>
      <c r="H278" s="65">
        <f ca="1">$G277*'Transition Matrices'!O$55</f>
        <v>54.80288872792844</v>
      </c>
      <c r="I278" s="65">
        <f ca="1">$G277*'Transition Matrices'!P$55</f>
        <v>5.9437992490233453</v>
      </c>
      <c r="J278" s="65">
        <f ca="1">$G277*'Transition Matrices'!Q$55</f>
        <v>22.786822522257175</v>
      </c>
      <c r="K278" s="65">
        <f ca="1">($H277*'Transition Matrices'!$S$56)+('Markov Model'!$I277*'Transition Matrices'!$S$57)+('Markov Model'!$J277*'Transition Matrices'!$S$58)</f>
        <v>86.207986408074106</v>
      </c>
      <c r="L278" s="65">
        <f ca="1">('Markov Model'!$H277*'Transition Matrices'!$R$56)+('Markov Model'!$I277*'Transition Matrices'!$R$57)+('Markov Model'!$J277*'Transition Matrices'!$R$58)</f>
        <v>0.15354353083152167</v>
      </c>
      <c r="M278" s="65">
        <f ca="1">($G277*'Transition Matrices'!$R$55)+('Markov Model'!$H277*'Transition Matrices'!$R$56)+('Markov Model'!$I277*'Transition Matrices'!$R$57)+('Markov Model'!$J277*'Transition Matrices'!$R$58)+$M277</f>
        <v>10.127673682292917</v>
      </c>
      <c r="N278" s="62"/>
      <c r="O278" s="64" t="b">
        <f t="shared" ca="1" si="239"/>
        <v>1</v>
      </c>
      <c r="P278" s="62"/>
      <c r="Q278" s="65">
        <f t="shared" ca="1" si="251"/>
        <v>2484.5271931693733</v>
      </c>
      <c r="R278" s="65">
        <f t="shared" ca="1" si="252"/>
        <v>53.905593168298168</v>
      </c>
      <c r="S278" s="65">
        <f t="shared" ca="1" si="240"/>
        <v>5.8464805711711598</v>
      </c>
      <c r="T278" s="65">
        <f t="shared" ca="1" si="241"/>
        <v>22.413730607909152</v>
      </c>
      <c r="U278" s="65">
        <f t="shared" ca="1" si="242"/>
        <v>84.79649067848473</v>
      </c>
      <c r="V278" s="65">
        <f t="shared" ca="1" si="243"/>
        <v>0.15102954057255807</v>
      </c>
      <c r="W278" s="65">
        <f t="shared" ca="1" si="244"/>
        <v>11.159541050941794</v>
      </c>
      <c r="X278" s="62"/>
      <c r="Y278" s="64" t="b">
        <f t="shared" ca="1" si="245"/>
        <v>1</v>
      </c>
      <c r="Z278" s="63"/>
      <c r="AA278" s="122">
        <f t="shared" ca="1" si="246"/>
        <v>728.88893395341654</v>
      </c>
      <c r="AB278" s="122">
        <f t="shared" ca="1" si="247"/>
        <v>1845.8396532254537</v>
      </c>
      <c r="AC278" s="122">
        <f t="shared" ca="1" si="248"/>
        <v>9599.8754849634915</v>
      </c>
      <c r="AD278" s="122">
        <f ca="1">IF(half_cycle=1,(($W278-$W277)*fic14_)/((1+dr)^D278),(($M278-$M277)*fic14_)/((1+dr)^D278))</f>
        <v>452874.00302727357</v>
      </c>
      <c r="AE278" s="122">
        <f t="shared" ca="1" si="249"/>
        <v>2693.1818989247427</v>
      </c>
      <c r="AF278" s="122">
        <f t="shared" ca="1" si="253"/>
        <v>1.3636750337885311</v>
      </c>
      <c r="AG278" s="122">
        <f ca="1">IF(half_cycle=1, ((W278-W277)*le14_)/(IF(discount=1,(1+dr)^D278,1)), ((M278-M277)*le14_)/(IF(discount=1,(1+dr)^D278,1)))</f>
        <v>64.618743654368132</v>
      </c>
      <c r="AH278" s="122">
        <f t="shared" ca="1" si="254"/>
        <v>65.982418688156656</v>
      </c>
    </row>
    <row r="279" spans="4:34" x14ac:dyDescent="0.75">
      <c r="D279" s="66">
        <f t="shared" si="255"/>
        <v>6</v>
      </c>
      <c r="E279" s="66">
        <f t="shared" si="250"/>
        <v>15</v>
      </c>
      <c r="F279" s="160"/>
      <c r="G279" s="64">
        <f ca="1">$G278*'Transition Matrices'!$N$55</f>
        <v>2443.1705344781071</v>
      </c>
      <c r="H279" s="64">
        <f ca="1">$G278*'Transition Matrices'!O$55</f>
        <v>53.008297608667888</v>
      </c>
      <c r="I279" s="64">
        <f ca="1">$G278*'Transition Matrices'!P$55</f>
        <v>5.7491618933189743</v>
      </c>
      <c r="J279" s="64">
        <f ca="1">$G278*'Transition Matrices'!Q$55</f>
        <v>22.040638693561128</v>
      </c>
      <c r="K279" s="64">
        <f ca="1">($H278*'Transition Matrices'!$S$56)+('Markov Model'!$I278*'Transition Matrices'!$S$57)+('Markov Model'!$J278*'Transition Matrices'!$S$58)</f>
        <v>83.384994948895368</v>
      </c>
      <c r="L279" s="64">
        <f ca="1">('Markov Model'!$H278*'Transition Matrices'!$R$56)+('Markov Model'!$I278*'Transition Matrices'!$R$57)+('Markov Model'!$J278*'Transition Matrices'!$R$58)</f>
        <v>0.14851555031359445</v>
      </c>
      <c r="M279" s="64">
        <f ca="1">($G278*'Transition Matrices'!$R$55)+('Markov Model'!$H278*'Transition Matrices'!$R$56)+('Markov Model'!$I278*'Transition Matrices'!$R$57)+('Markov Model'!$J278*'Transition Matrices'!$R$58)+$M278</f>
        <v>12.191408419590671</v>
      </c>
      <c r="N279" s="62"/>
      <c r="O279" s="64" t="b">
        <f t="shared" ca="1" si="239"/>
        <v>1</v>
      </c>
      <c r="P279" s="62"/>
      <c r="Q279" s="64">
        <f t="shared" ca="1" si="251"/>
        <v>2403.1681527991004</v>
      </c>
      <c r="R279" s="64">
        <f t="shared" ca="1" si="252"/>
        <v>52.140385146900549</v>
      </c>
      <c r="S279" s="64">
        <f t="shared" ca="1" si="240"/>
        <v>5.6550300408160652</v>
      </c>
      <c r="T279" s="64">
        <f t="shared" ca="1" si="241"/>
        <v>21.679764154094215</v>
      </c>
      <c r="U279" s="64">
        <f t="shared" ca="1" si="242"/>
        <v>82.019720463477483</v>
      </c>
      <c r="V279" s="64">
        <f t="shared" ca="1" si="243"/>
        <v>0.14608388390100766</v>
      </c>
      <c r="W279" s="64">
        <f t="shared" ca="1" si="244"/>
        <v>13.189485963304858</v>
      </c>
      <c r="X279" s="62"/>
      <c r="Y279" s="64" t="b">
        <f t="shared" ca="1" si="245"/>
        <v>1</v>
      </c>
      <c r="Z279" s="63"/>
      <c r="AA279" s="121">
        <f t="shared" ca="1" si="246"/>
        <v>607.17960605696396</v>
      </c>
      <c r="AB279" s="121">
        <f t="shared" ca="1" si="247"/>
        <v>1537.622731368537</v>
      </c>
      <c r="AC279" s="121">
        <f t="shared" ca="1" si="248"/>
        <v>7996.8954714965657</v>
      </c>
      <c r="AD279" s="121">
        <f ca="1">IF(half_cycle=1,(($W279-$W278)*fic15_)/((1+dr)^D279),(($M279-$M278)*fic15_)/((1+dr)^D279))</f>
        <v>373340.70855489257</v>
      </c>
      <c r="AE279" s="121">
        <f t="shared" ca="1" si="249"/>
        <v>2243.4764039556399</v>
      </c>
      <c r="AF279" s="121">
        <f t="shared" ca="1" si="253"/>
        <v>1.1359695987075513</v>
      </c>
      <c r="AG279" s="121">
        <f ca="1">IF(half_cycle=1, ((W279-W278)*le15_)/(IF(discount=1,(1+dr)^D279,1)), ((M279-M278)*le15_)/(IF(discount=1,(1+dr)^D279,1)))</f>
        <v>53.270462381555355</v>
      </c>
      <c r="AH279" s="121">
        <f t="shared" ca="1" si="254"/>
        <v>54.406431980262909</v>
      </c>
    </row>
    <row r="280" spans="4:34" x14ac:dyDescent="0.75">
      <c r="D280" s="67">
        <f>D279+1</f>
        <v>7</v>
      </c>
      <c r="E280" s="67">
        <f t="shared" si="250"/>
        <v>16</v>
      </c>
      <c r="F280" s="160"/>
      <c r="G280" s="65">
        <f ca="1">$G279*'Transition Matrices'!$N$55</f>
        <v>2363.1657711200937</v>
      </c>
      <c r="H280" s="65">
        <f ca="1">$G279*'Transition Matrices'!O$55</f>
        <v>51.272472685133209</v>
      </c>
      <c r="I280" s="65">
        <f ca="1">$G279*'Transition Matrices'!P$55</f>
        <v>5.5608981883131552</v>
      </c>
      <c r="J280" s="65">
        <f ca="1">$G279*'Transition Matrices'!Q$55</f>
        <v>21.318889614627299</v>
      </c>
      <c r="K280" s="65">
        <f ca="1">($H279*'Transition Matrices'!$S$56)+('Markov Model'!$I279*'Transition Matrices'!$S$57)+('Markov Model'!$J279*'Transition Matrices'!$S$58)</f>
        <v>80.654445978059584</v>
      </c>
      <c r="L280" s="65">
        <f ca="1">('Markov Model'!$H279*'Transition Matrices'!$R$56)+('Markov Model'!$I279*'Transition Matrices'!$R$57)+('Markov Model'!$J279*'Transition Matrices'!$R$58)</f>
        <v>0.14365221748842086</v>
      </c>
      <c r="M280" s="65">
        <f ca="1">($G279*'Transition Matrices'!$R$55)+('Markov Model'!$H279*'Transition Matrices'!$R$56)+('Markov Model'!$I279*'Transition Matrices'!$R$57)+('Markov Model'!$J279*'Transition Matrices'!$R$58)+$M279</f>
        <v>14.187563507019044</v>
      </c>
      <c r="N280" s="62"/>
      <c r="O280" s="64" t="b">
        <f t="shared" ca="1" si="239"/>
        <v>1</v>
      </c>
      <c r="P280" s="62"/>
      <c r="Q280" s="65">
        <f t="shared" ca="1" si="251"/>
        <v>2324.4733189097105</v>
      </c>
      <c r="R280" s="65">
        <f t="shared" ca="1" si="252"/>
        <v>50.432981133875096</v>
      </c>
      <c r="S280" s="65">
        <f t="shared" ca="1" si="240"/>
        <v>5.4698488044622167</v>
      </c>
      <c r="T280" s="65">
        <f t="shared" ca="1" si="241"/>
        <v>20.969832376378022</v>
      </c>
      <c r="U280" s="65">
        <f t="shared" ca="1" si="242"/>
        <v>79.333879162688916</v>
      </c>
      <c r="V280" s="65">
        <f t="shared" ca="1" si="243"/>
        <v>0.14130017912191567</v>
      </c>
      <c r="W280" s="65">
        <f t="shared" ca="1" si="244"/>
        <v>15.152957717101401</v>
      </c>
      <c r="X280" s="62"/>
      <c r="Y280" s="64" t="b">
        <f t="shared" ca="1" si="245"/>
        <v>1</v>
      </c>
      <c r="Z280" s="63"/>
      <c r="AA280" s="122">
        <f t="shared" ca="1" si="246"/>
        <v>505.79321051271631</v>
      </c>
      <c r="AB280" s="122">
        <f t="shared" ca="1" si="247"/>
        <v>1280.8716401177358</v>
      </c>
      <c r="AC280" s="122">
        <f t="shared" ca="1" si="248"/>
        <v>6661.5798592605925</v>
      </c>
      <c r="AD280" s="122">
        <f ca="1">IF(half_cycle=1,(($W280-$W279)*fic16_)/((1+dr)^D280),(($M280-$M279)*fic16_)/((1+dr)^D280))</f>
        <v>306006.62926082185</v>
      </c>
      <c r="AE280" s="122">
        <f t="shared" ca="1" si="249"/>
        <v>1868.8623954866316</v>
      </c>
      <c r="AF280" s="122">
        <f t="shared" ca="1" si="253"/>
        <v>0.94628624651340798</v>
      </c>
      <c r="AG280" s="122">
        <f ca="1">IF(half_cycle=1, ((W280-W279)*le16_)/(IF(discount=1,(1+dr)^D280,1)), ((M280-M279)*le16_)/(IF(discount=1,(1+dr)^D280,1)))</f>
        <v>43.662837346729908</v>
      </c>
      <c r="AH280" s="122">
        <f t="shared" ca="1" si="254"/>
        <v>44.609123593243318</v>
      </c>
    </row>
    <row r="281" spans="4:34" x14ac:dyDescent="0.75">
      <c r="D281" s="66">
        <f t="shared" si="255"/>
        <v>8</v>
      </c>
      <c r="E281" s="66">
        <f t="shared" si="250"/>
        <v>17</v>
      </c>
      <c r="F281" s="160"/>
      <c r="G281" s="64">
        <f ca="1">$G280*'Transition Matrices'!$N$55</f>
        <v>2285.7808666993274</v>
      </c>
      <c r="H281" s="64">
        <f ca="1">$G280*'Transition Matrices'!O$55</f>
        <v>49.593489582616982</v>
      </c>
      <c r="I281" s="64">
        <f ca="1">$G280*'Transition Matrices'!P$55</f>
        <v>5.378799420611279</v>
      </c>
      <c r="J281" s="64">
        <f ca="1">$G280*'Transition Matrices'!Q$55</f>
        <v>20.620775138128749</v>
      </c>
      <c r="K281" s="64">
        <f ca="1">($H280*'Transition Matrices'!$S$56)+('Markov Model'!$I280*'Transition Matrices'!$S$57)+('Markov Model'!$J280*'Transition Matrices'!$S$58)</f>
        <v>78.013312347318248</v>
      </c>
      <c r="L281" s="64">
        <f ca="1">('Markov Model'!$H280*'Transition Matrices'!$R$56)+('Markov Model'!$I280*'Transition Matrices'!$R$57)+('Markov Model'!$J280*'Transition Matrices'!$R$58)</f>
        <v>0.13894814075541045</v>
      </c>
      <c r="M281" s="64">
        <f ca="1">($G280*'Transition Matrices'!$R$55)+('Markov Model'!$H280*'Transition Matrices'!$R$56)+('Markov Model'!$I280*'Transition Matrices'!$R$57)+('Markov Model'!$J280*'Transition Matrices'!$R$58)+$M280</f>
        <v>16.11835192718376</v>
      </c>
      <c r="N281" s="62"/>
      <c r="O281" s="64" t="b">
        <f t="shared" ca="1" si="239"/>
        <v>1</v>
      </c>
      <c r="P281" s="62"/>
      <c r="Q281" s="64">
        <f t="shared" ca="1" si="251"/>
        <v>2248.355448631321</v>
      </c>
      <c r="R281" s="64">
        <f t="shared" ca="1" si="252"/>
        <v>48.78148826257754</v>
      </c>
      <c r="S281" s="64">
        <f t="shared" ca="1" si="240"/>
        <v>5.2907315660093586</v>
      </c>
      <c r="T281" s="64">
        <f t="shared" ca="1" si="241"/>
        <v>20.283148228360616</v>
      </c>
      <c r="U281" s="64">
        <f t="shared" ca="1" si="242"/>
        <v>76.735989191803199</v>
      </c>
      <c r="V281" s="64">
        <f t="shared" ca="1" si="243"/>
        <v>0.13667312291214165</v>
      </c>
      <c r="W281" s="64">
        <f t="shared" ca="1" si="244"/>
        <v>17.052133061455454</v>
      </c>
      <c r="X281" s="62"/>
      <c r="Y281" s="64" t="b">
        <f t="shared" ca="1" si="245"/>
        <v>1</v>
      </c>
      <c r="Z281" s="63"/>
      <c r="AA281" s="121">
        <f t="shared" ca="1" si="246"/>
        <v>421.33623930834068</v>
      </c>
      <c r="AB281" s="121">
        <f t="shared" ca="1" si="247"/>
        <v>1066.9926536515757</v>
      </c>
      <c r="AC281" s="121">
        <f t="shared" ca="1" si="248"/>
        <v>5549.2342471498578</v>
      </c>
      <c r="AD281" s="121">
        <f ca="1">IF(half_cycle=1,(($W281-$W280)*fic17_)/((1+dr)^D281),(($M281-$M280)*fic17_)/((1+dr)^D281))</f>
        <v>250749.82634791924</v>
      </c>
      <c r="AE281" s="121">
        <f t="shared" ca="1" si="249"/>
        <v>1556.8011533822621</v>
      </c>
      <c r="AF281" s="121">
        <f t="shared" ca="1" si="253"/>
        <v>0.78827607830283619</v>
      </c>
      <c r="AG281" s="121">
        <f ca="1">IF(half_cycle=1, ((W281-W280)*le17_)/(IF(discount=1,(1+dr)^D281,1)), ((M281-M280)*le17_)/(IF(discount=1,(1+dr)^D281,1)))</f>
        <v>35.778469600467901</v>
      </c>
      <c r="AH281" s="121">
        <f t="shared" ca="1" si="254"/>
        <v>36.566745678770737</v>
      </c>
    </row>
    <row r="282" spans="4:34" x14ac:dyDescent="0.75">
      <c r="D282" s="67">
        <f t="shared" si="255"/>
        <v>9</v>
      </c>
      <c r="E282" s="67">
        <f t="shared" si="250"/>
        <v>18</v>
      </c>
      <c r="F282" s="160"/>
      <c r="G282" s="65">
        <f ca="1">$G281*'Transition Matrices'!$N$55</f>
        <v>2210.9300305633146</v>
      </c>
      <c r="H282" s="65">
        <f ca="1">$G281*'Transition Matrices'!O$55</f>
        <v>47.96948694253809</v>
      </c>
      <c r="I282" s="65">
        <f ca="1">$G281*'Transition Matrices'!P$55</f>
        <v>5.2026637114074381</v>
      </c>
      <c r="J282" s="65">
        <f ca="1">$G281*'Transition Matrices'!Q$55</f>
        <v>19.945521318592483</v>
      </c>
      <c r="K282" s="65">
        <f ca="1">($H281*'Transition Matrices'!$S$56)+('Markov Model'!$I281*'Transition Matrices'!$S$57)+('Markov Model'!$J281*'Transition Matrices'!$S$58)</f>
        <v>75.45866603628815</v>
      </c>
      <c r="L282" s="65">
        <f ca="1">('Markov Model'!$H281*'Transition Matrices'!$R$56)+('Markov Model'!$I281*'Transition Matrices'!$R$57)+('Markov Model'!$J281*'Transition Matrices'!$R$58)</f>
        <v>0.13439810506887284</v>
      </c>
      <c r="M282" s="65">
        <f ca="1">($G281*'Transition Matrices'!$R$55)+('Markov Model'!$H281*'Transition Matrices'!$R$56)+('Markov Model'!$I281*'Transition Matrices'!$R$57)+('Markov Model'!$J281*'Transition Matrices'!$R$58)+$M281</f>
        <v>17.985914195727148</v>
      </c>
      <c r="N282" s="62"/>
      <c r="O282" s="64" t="b">
        <f t="shared" ca="1" si="239"/>
        <v>1</v>
      </c>
      <c r="P282" s="62"/>
      <c r="Q282" s="65">
        <f t="shared" ca="1" si="251"/>
        <v>2174.7301559740999</v>
      </c>
      <c r="R282" s="65">
        <f t="shared" ca="1" si="252"/>
        <v>47.184075650717872</v>
      </c>
      <c r="S282" s="65">
        <f t="shared" ca="1" si="240"/>
        <v>5.1174797520422377</v>
      </c>
      <c r="T282" s="65">
        <f t="shared" ca="1" si="241"/>
        <v>19.618950436489264</v>
      </c>
      <c r="U282" s="65">
        <f t="shared" ca="1" si="242"/>
        <v>74.223170471334839</v>
      </c>
      <c r="V282" s="65">
        <f t="shared" ca="1" si="243"/>
        <v>0.13219758561268646</v>
      </c>
      <c r="W282" s="65">
        <f t="shared" ca="1" si="244"/>
        <v>18.889117465039636</v>
      </c>
      <c r="X282" s="62"/>
      <c r="Y282" s="64" t="b">
        <f t="shared" ca="1" si="245"/>
        <v>1</v>
      </c>
      <c r="Z282" s="63"/>
      <c r="AA282" s="122">
        <f t="shared" ca="1" si="246"/>
        <v>350.98182985600221</v>
      </c>
      <c r="AB282" s="122">
        <f t="shared" ca="1" si="247"/>
        <v>888.82702004533735</v>
      </c>
      <c r="AC282" s="122">
        <f t="shared" ca="1" si="248"/>
        <v>4622.6272716572757</v>
      </c>
      <c r="AD282" s="122">
        <f ca="1">IF(half_cycle=1,(($W282-$W281)*fic18_)/((1+dr)^D282),(($M282-$M281)*fic18_)/((1+dr)^D282))</f>
        <v>205478.74083913423</v>
      </c>
      <c r="AE282" s="122">
        <f t="shared" ca="1" si="249"/>
        <v>1296.8476635976481</v>
      </c>
      <c r="AF282" s="122">
        <f t="shared" ca="1" si="253"/>
        <v>0.65665032955299796</v>
      </c>
      <c r="AG282" s="122">
        <f ca="1">IF(half_cycle=1, ((W282-W281)*le18_)/(IF(discount=1,(1+dr)^D282,1)), ((M282-M281)*le18_)/(IF(discount=1,(1+dr)^D282,1)))</f>
        <v>29.318923126410343</v>
      </c>
      <c r="AH282" s="122">
        <f t="shared" ca="1" si="254"/>
        <v>29.975573455963342</v>
      </c>
    </row>
    <row r="283" spans="4:34" x14ac:dyDescent="0.75">
      <c r="D283" s="66">
        <f>D282+1</f>
        <v>10</v>
      </c>
      <c r="E283" s="66">
        <f t="shared" si="250"/>
        <v>19</v>
      </c>
      <c r="F283" s="160"/>
      <c r="G283" s="64">
        <f ca="1">$G282*'Transition Matrices'!$N$55</f>
        <v>2138.5302813848853</v>
      </c>
      <c r="H283" s="64">
        <f ca="1">$G282*'Transition Matrices'!O$55</f>
        <v>46.398664358897655</v>
      </c>
      <c r="I283" s="64">
        <f ca="1">$G282*'Transition Matrices'!P$55</f>
        <v>5.0322957926770373</v>
      </c>
      <c r="J283" s="64">
        <f ca="1">$G282*'Transition Matrices'!Q$55</f>
        <v>19.292379554386049</v>
      </c>
      <c r="K283" s="64">
        <f ca="1">($H282*'Transition Matrices'!$S$56)+('Markov Model'!$I282*'Transition Matrices'!$S$57)+('Markov Model'!$J282*'Transition Matrices'!$S$58)</f>
        <v>72.987674906381514</v>
      </c>
      <c r="L283" s="64">
        <f ca="1">('Markov Model'!$H282*'Transition Matrices'!$R$56)+('Markov Model'!$I282*'Transition Matrices'!$R$57)+('Markov Model'!$J282*'Transition Matrices'!$R$58)</f>
        <v>0.12999706615650011</v>
      </c>
      <c r="M283" s="64">
        <f ca="1">($G282*'Transition Matrices'!$R$55)+('Markov Model'!$H282*'Transition Matrices'!$R$56)+('Markov Model'!$I282*'Transition Matrices'!$R$57)+('Markov Model'!$J282*'Transition Matrices'!$R$58)+$M282</f>
        <v>19.792320734352124</v>
      </c>
      <c r="N283" s="62"/>
      <c r="O283" s="64" t="b">
        <f t="shared" ca="1" si="239"/>
        <v>1</v>
      </c>
      <c r="P283" s="62"/>
      <c r="Q283" s="64">
        <f t="shared" ca="1" si="251"/>
        <v>2103.515818276052</v>
      </c>
      <c r="R283" s="64">
        <f t="shared" ca="1" si="252"/>
        <v>45.638972370602929</v>
      </c>
      <c r="S283" s="64">
        <f t="shared" ca="1" si="240"/>
        <v>4.9499012916876381</v>
      </c>
      <c r="T283" s="64">
        <f t="shared" ca="1" si="241"/>
        <v>18.976502656093448</v>
      </c>
      <c r="U283" s="64">
        <f t="shared" ca="1" si="242"/>
        <v>71.792637233707552</v>
      </c>
      <c r="V283" s="64">
        <f t="shared" ca="1" si="243"/>
        <v>0.12786860554183643</v>
      </c>
      <c r="W283" s="64">
        <f t="shared" ca="1" si="244"/>
        <v>20.66594745024528</v>
      </c>
      <c r="X283" s="62"/>
      <c r="Y283" s="64" t="b">
        <f t="shared" ca="1" si="245"/>
        <v>1</v>
      </c>
      <c r="Z283" s="63"/>
      <c r="AA283" s="121">
        <f t="shared" ca="1" si="246"/>
        <v>292.37514696407715</v>
      </c>
      <c r="AB283" s="121">
        <f t="shared" ca="1" si="247"/>
        <v>740.41135040527865</v>
      </c>
      <c r="AC283" s="121">
        <f t="shared" ca="1" si="248"/>
        <v>3850.744434449628</v>
      </c>
      <c r="AD283" s="121">
        <f ca="1">IF(half_cycle=1,(($W283-$W282)*fic19_)/((1+dr)^D283),(($M283-$M282)*fic19_)/((1+dr)^D283))</f>
        <v>168334.89495039385</v>
      </c>
      <c r="AE283" s="121">
        <f t="shared" ca="1" si="249"/>
        <v>1080.3010127046846</v>
      </c>
      <c r="AF283" s="121">
        <f t="shared" ca="1" si="253"/>
        <v>0.54700334967720365</v>
      </c>
      <c r="AG283" s="121">
        <f ca="1">IF(half_cycle=1, ((W283-W282)*le19_)/(IF(discount=1,(1+dr)^D283,1)), ((M283-M282)*le19_)/(IF(discount=1,(1+dr)^D283,1)))</f>
        <v>24.019019312595432</v>
      </c>
      <c r="AH283" s="121">
        <f t="shared" ca="1" si="254"/>
        <v>24.566022662272637</v>
      </c>
    </row>
    <row r="284" spans="4:34" x14ac:dyDescent="0.75">
      <c r="D284" s="67">
        <v>11</v>
      </c>
      <c r="E284" s="67">
        <f t="shared" si="250"/>
        <v>20</v>
      </c>
      <c r="F284" s="160"/>
      <c r="G284" s="65">
        <f ca="1">$G283*'Transition Matrices'!$N$55</f>
        <v>2068.5013551672187</v>
      </c>
      <c r="H284" s="65">
        <f ca="1">$G283*'Transition Matrices'!O$55</f>
        <v>44.879280382308202</v>
      </c>
      <c r="I284" s="65">
        <f ca="1">$G283*'Transition Matrices'!P$55</f>
        <v>4.8675067906982381</v>
      </c>
      <c r="J284" s="65">
        <f ca="1">$G283*'Transition Matrices'!Q$55</f>
        <v>18.660625757800847</v>
      </c>
      <c r="K284" s="65">
        <f ca="1">($H283*'Transition Matrices'!$S$56)+('Markov Model'!$I283*'Transition Matrices'!$S$57)+('Markov Model'!$J283*'Transition Matrices'!$S$58)</f>
        <v>70.597599561033576</v>
      </c>
      <c r="L284" s="65">
        <f ca="1">('Markov Model'!$H283*'Transition Matrices'!$R$56)+('Markov Model'!$I283*'Transition Matrices'!$R$57)+('Markov Model'!$J283*'Transition Matrices'!$R$58)</f>
        <v>0.12574014492717278</v>
      </c>
      <c r="M284" s="65">
        <f ca="1">($G283*'Transition Matrices'!$R$55)+('Markov Model'!$H283*'Transition Matrices'!$R$56)+('Markov Model'!$I283*'Transition Matrices'!$R$57)+('Markov Model'!$J283*'Transition Matrices'!$R$58)+$M283</f>
        <v>21.539574166138436</v>
      </c>
      <c r="N284" s="62"/>
      <c r="O284" s="64" t="b">
        <f t="shared" ca="1" si="239"/>
        <v>1</v>
      </c>
      <c r="P284" s="62"/>
      <c r="Q284" s="65">
        <f t="shared" ca="1" si="251"/>
        <v>2034.633485714292</v>
      </c>
      <c r="R284" s="65">
        <f t="shared" ca="1" si="252"/>
        <v>44.144465485845913</v>
      </c>
      <c r="S284" s="65">
        <f t="shared" ca="1" si="240"/>
        <v>4.7878104036802682</v>
      </c>
      <c r="T284" s="65">
        <f t="shared" ca="1" si="241"/>
        <v>18.355092655056502</v>
      </c>
      <c r="U284" s="65">
        <f t="shared" ca="1" si="242"/>
        <v>69.441694934889483</v>
      </c>
      <c r="V284" s="65">
        <f t="shared" ca="1" si="243"/>
        <v>0.12368138349453098</v>
      </c>
      <c r="W284" s="65">
        <f t="shared" ca="1" si="244"/>
        <v>22.384592850917137</v>
      </c>
      <c r="X284" s="62"/>
      <c r="Y284" s="64" t="b">
        <f t="shared" ca="1" si="245"/>
        <v>1</v>
      </c>
      <c r="Z284" s="63"/>
      <c r="AA284" s="122">
        <f t="shared" ca="1" si="246"/>
        <v>243.55456405631315</v>
      </c>
      <c r="AB284" s="122">
        <f t="shared" ca="1" si="247"/>
        <v>616.7780180456316</v>
      </c>
      <c r="AC284" s="122">
        <f t="shared" ca="1" si="248"/>
        <v>3207.7500148803178</v>
      </c>
      <c r="AD284" s="122">
        <f ca="1">IF(half_cycle=1,(($W284-$W283)*fic20_)/((1+dr)^D284),(($M284-$M283)*fic20_)/((1+dr)^D284))</f>
        <v>138514.62519594497</v>
      </c>
      <c r="AE284" s="122">
        <f t="shared" ca="1" si="249"/>
        <v>899.91315927824257</v>
      </c>
      <c r="AF284" s="122">
        <f t="shared" ca="1" si="253"/>
        <v>0.455665140321736</v>
      </c>
      <c r="AG284" s="122">
        <f ca="1">IF(half_cycle=1, ((W284-W283)*le20_)/(IF(discount=1,(1+dr)^D284,1)), ((M284-M283)*le20_)/(IF(discount=1,(1+dr)^D284,1)))</f>
        <v>19.764086695386251</v>
      </c>
      <c r="AH284" s="122">
        <f t="shared" ca="1" si="254"/>
        <v>20.219751835707985</v>
      </c>
    </row>
    <row r="285" spans="4:34" x14ac:dyDescent="0.75">
      <c r="D285" s="66">
        <v>12</v>
      </c>
      <c r="E285" s="66">
        <f t="shared" si="250"/>
        <v>21</v>
      </c>
      <c r="F285" s="160"/>
      <c r="G285" s="64">
        <f ca="1">$G284*'Transition Matrices'!$N$55</f>
        <v>2000.765616261365</v>
      </c>
      <c r="H285" s="64">
        <f ca="1">$G284*'Transition Matrices'!O$55</f>
        <v>43.409650589383617</v>
      </c>
      <c r="I285" s="64">
        <f ca="1">$G284*'Transition Matrices'!P$55</f>
        <v>4.7081140166622975</v>
      </c>
      <c r="J285" s="64">
        <f ca="1">$G284*'Transition Matrices'!Q$55</f>
        <v>18.049559552312157</v>
      </c>
      <c r="K285" s="64">
        <f ca="1">($H284*'Transition Matrices'!$S$56)+('Markov Model'!$I284*'Transition Matrices'!$S$57)+('Markov Model'!$J284*'Transition Matrices'!$S$58)</f>
        <v>68.285790308745405</v>
      </c>
      <c r="L285" s="64">
        <f ca="1">('Markov Model'!$H284*'Transition Matrices'!$R$56)+('Markov Model'!$I284*'Transition Matrices'!$R$57)+('Markov Model'!$J284*'Transition Matrices'!$R$58)</f>
        <v>0.12162262206188916</v>
      </c>
      <c r="M285" s="64">
        <f ca="1">($G284*'Transition Matrices'!$R$55)+('Markov Model'!$H284*'Transition Matrices'!$R$56)+('Markov Model'!$I284*'Transition Matrices'!$R$57)+('Markov Model'!$J284*'Transition Matrices'!$R$58)+$M284</f>
        <v>23.229611535695838</v>
      </c>
      <c r="N285" s="62"/>
      <c r="O285" s="64" t="b">
        <f t="shared" ca="1" si="239"/>
        <v>1</v>
      </c>
      <c r="P285" s="62"/>
      <c r="Q285" s="64">
        <f t="shared" ca="1" si="251"/>
        <v>1968.0067937794884</v>
      </c>
      <c r="R285" s="64">
        <f t="shared" ca="1" si="252"/>
        <v>42.698898152366453</v>
      </c>
      <c r="S285" s="64">
        <f t="shared" ca="1" si="240"/>
        <v>4.6310273904014583</v>
      </c>
      <c r="T285" s="64">
        <f t="shared" ca="1" si="241"/>
        <v>17.754031524219027</v>
      </c>
      <c r="U285" s="64">
        <f t="shared" ca="1" si="242"/>
        <v>67.167737267160817</v>
      </c>
      <c r="V285" s="64">
        <f t="shared" ca="1" si="243"/>
        <v>0.11963127742185545</v>
      </c>
      <c r="W285" s="64">
        <f t="shared" ca="1" si="244"/>
        <v>24.046958996155659</v>
      </c>
      <c r="X285" s="62"/>
      <c r="Y285" s="64" t="b">
        <f t="shared" ca="1" si="245"/>
        <v>1</v>
      </c>
      <c r="Z285" s="63"/>
      <c r="AA285" s="121">
        <f t="shared" ca="1" si="246"/>
        <v>202.88600549194089</v>
      </c>
      <c r="AB285" s="121">
        <f t="shared" ca="1" si="247"/>
        <v>513.78888686143171</v>
      </c>
      <c r="AC285" s="121">
        <f t="shared" ca="1" si="248"/>
        <v>2672.1223215726964</v>
      </c>
      <c r="AD285" s="121">
        <f ca="1">IF(half_cycle=1,(($W285-$W284)*fic21_)/((1+dr)^D285),(($M285-$M284)*fic21_)/((1+dr)^D285))</f>
        <v>113405.35122985147</v>
      </c>
      <c r="AE285" s="121">
        <f t="shared" ca="1" si="249"/>
        <v>749.64633441802528</v>
      </c>
      <c r="AF285" s="121">
        <f t="shared" ca="1" si="253"/>
        <v>0.37957851670735454</v>
      </c>
      <c r="AG285" s="121">
        <f ca="1">IF(half_cycle=1, ((W285-W284)*le21_)/(IF(discount=1,(1+dr)^D285,1)), ((M285-M284)*le21_)/(IF(discount=1,(1+dr)^D285,1)))</f>
        <v>16.181346845193119</v>
      </c>
      <c r="AH285" s="121">
        <f t="shared" ca="1" si="254"/>
        <v>16.560925361900473</v>
      </c>
    </row>
    <row r="286" spans="4:34" x14ac:dyDescent="0.75">
      <c r="D286" s="67">
        <v>13</v>
      </c>
      <c r="E286" s="67">
        <f t="shared" si="250"/>
        <v>22</v>
      </c>
      <c r="F286" s="160"/>
      <c r="G286" s="65">
        <f ca="1">$G285*'Transition Matrices'!$N$55</f>
        <v>1935.2479712976115</v>
      </c>
      <c r="H286" s="65">
        <f ca="1">$G285*'Transition Matrices'!O$55</f>
        <v>41.988145715349283</v>
      </c>
      <c r="I286" s="65">
        <f ca="1">$G285*'Transition Matrices'!P$55</f>
        <v>4.55394076414062</v>
      </c>
      <c r="J286" s="65">
        <f ca="1">$G285*'Transition Matrices'!Q$55</f>
        <v>17.458503496125896</v>
      </c>
      <c r="K286" s="65">
        <f ca="1">($H285*'Transition Matrices'!$S$56)+('Markov Model'!$I285*'Transition Matrices'!$S$57)+('Markov Model'!$J285*'Transition Matrices'!$S$58)</f>
        <v>66.049684225576243</v>
      </c>
      <c r="L286" s="65">
        <f ca="1">('Markov Model'!$H285*'Transition Matrices'!$R$56)+('Markov Model'!$I285*'Transition Matrices'!$R$57)+('Markov Model'!$J285*'Transition Matrices'!$R$58)</f>
        <v>0.11763993278182172</v>
      </c>
      <c r="M286" s="65">
        <f ca="1">($G285*'Transition Matrices'!$R$55)+('Markov Model'!$H285*'Transition Matrices'!$R$56)+('Markov Model'!$I285*'Transition Matrices'!$R$57)+('Markov Model'!$J285*'Transition Matrices'!$R$58)+$M285</f>
        <v>24.864306456615481</v>
      </c>
      <c r="N286" s="62"/>
      <c r="O286" s="64" t="b">
        <f t="shared" ca="1" si="239"/>
        <v>1</v>
      </c>
      <c r="P286" s="62"/>
      <c r="Q286" s="65">
        <f t="shared" ca="1" si="251"/>
        <v>1903.5618786164441</v>
      </c>
      <c r="R286" s="65">
        <f t="shared" ca="1" si="252"/>
        <v>41.300667781575847</v>
      </c>
      <c r="S286" s="65">
        <f t="shared" ca="1" si="240"/>
        <v>4.479378438662323</v>
      </c>
      <c r="T286" s="65">
        <f t="shared" ca="1" si="241"/>
        <v>17.172652913638625</v>
      </c>
      <c r="U286" s="65">
        <f t="shared" ca="1" si="242"/>
        <v>64.968243269702171</v>
      </c>
      <c r="V286" s="65">
        <f t="shared" ca="1" si="243"/>
        <v>0.11571379728476099</v>
      </c>
      <c r="W286" s="65">
        <f t="shared" ca="1" si="244"/>
        <v>25.654888822607866</v>
      </c>
      <c r="X286" s="62"/>
      <c r="Y286" s="64" t="b">
        <f t="shared" ca="1" si="245"/>
        <v>1</v>
      </c>
      <c r="Z286" s="63"/>
      <c r="AA286" s="122">
        <f t="shared" ca="1" si="246"/>
        <v>169.0082523559627</v>
      </c>
      <c r="AB286" s="122">
        <f t="shared" ca="1" si="247"/>
        <v>427.99680361302836</v>
      </c>
      <c r="AC286" s="122">
        <f t="shared" ca="1" si="248"/>
        <v>2225.9333390458924</v>
      </c>
      <c r="AD286" s="122">
        <f ca="1">IF(half_cycle=1,(($W286-$W285)*fic22_)/((1+dr)^D286),(($M286-$M285)*fic22_)/((1+dr)^D286))</f>
        <v>92819.458269463721</v>
      </c>
      <c r="AE286" s="122">
        <f t="shared" ca="1" si="249"/>
        <v>624.47095134945971</v>
      </c>
      <c r="AF286" s="122">
        <f t="shared" ca="1" si="253"/>
        <v>0.31619678047792615</v>
      </c>
      <c r="AG286" s="122">
        <f ca="1">IF(half_cycle=1, ((W286-W285)*le22_)/(IF(discount=1,(1+dr)^D286,1)), ((M286-M285)*le22_)/(IF(discount=1,(1+dr)^D286,1)))</f>
        <v>13.244029774194354</v>
      </c>
      <c r="AH286" s="122">
        <f t="shared" ca="1" si="254"/>
        <v>13.56022655467228</v>
      </c>
    </row>
    <row r="287" spans="4:34" x14ac:dyDescent="0.75">
      <c r="D287" s="66">
        <v>14</v>
      </c>
      <c r="E287" s="66">
        <f t="shared" si="250"/>
        <v>23</v>
      </c>
      <c r="F287" s="160"/>
      <c r="G287" s="64">
        <f ca="1">$G286*'Transition Matrices'!$N$55</f>
        <v>1871.8757859352766</v>
      </c>
      <c r="H287" s="64">
        <f ca="1">$G286*'Transition Matrices'!O$55</f>
        <v>40.61318984780241</v>
      </c>
      <c r="I287" s="64">
        <f ca="1">$G286*'Transition Matrices'!P$55</f>
        <v>4.4048161131840269</v>
      </c>
      <c r="J287" s="64">
        <f ca="1">$G286*'Transition Matrices'!Q$55</f>
        <v>16.886802331151355</v>
      </c>
      <c r="K287" s="64">
        <f ca="1">($H286*'Transition Matrices'!$S$56)+('Markov Model'!$I286*'Transition Matrices'!$S$57)+('Markov Model'!$J286*'Transition Matrices'!$S$58)</f>
        <v>63.886802313828099</v>
      </c>
      <c r="L287" s="64">
        <f ca="1">('Markov Model'!$H286*'Transition Matrices'!$R$56)+('Markov Model'!$I286*'Transition Matrices'!$R$57)+('Markov Model'!$J286*'Transition Matrices'!$R$58)</f>
        <v>0.11378766178770025</v>
      </c>
      <c r="M287" s="64">
        <f ca="1">($G286*'Transition Matrices'!$R$55)+('Markov Model'!$H286*'Transition Matrices'!$R$56)+('Markov Model'!$I286*'Transition Matrices'!$R$57)+('Markov Model'!$J286*'Transition Matrices'!$R$58)+$M286</f>
        <v>26.445471188600251</v>
      </c>
      <c r="N287" s="62"/>
      <c r="O287" s="64" t="b">
        <f t="shared" ca="1" si="239"/>
        <v>1</v>
      </c>
      <c r="P287" s="62"/>
      <c r="Q287" s="64">
        <f t="shared" ca="1" si="251"/>
        <v>1841.2272951369587</v>
      </c>
      <c r="R287" s="64">
        <f t="shared" ca="1" si="252"/>
        <v>39.948224263711161</v>
      </c>
      <c r="S287" s="64">
        <f t="shared" ca="1" si="240"/>
        <v>4.3326954270105311</v>
      </c>
      <c r="T287" s="64">
        <f t="shared" ca="1" si="241"/>
        <v>16.610312293859316</v>
      </c>
      <c r="U287" s="64">
        <f t="shared" ca="1" si="242"/>
        <v>62.840774533800491</v>
      </c>
      <c r="V287" s="64">
        <f t="shared" ca="1" si="243"/>
        <v>0.11192460007630578</v>
      </c>
      <c r="W287" s="64">
        <f t="shared" ca="1" si="244"/>
        <v>27.210164917588529</v>
      </c>
      <c r="X287" s="62"/>
      <c r="Y287" s="64" t="b">
        <f t="shared" ca="1" si="245"/>
        <v>1</v>
      </c>
      <c r="Z287" s="63"/>
      <c r="AA287" s="121">
        <f t="shared" ca="1" si="246"/>
        <v>140.78738104758727</v>
      </c>
      <c r="AB287" s="121">
        <f t="shared" ca="1" si="247"/>
        <v>356.5302181251206</v>
      </c>
      <c r="AC287" s="121">
        <f t="shared" ca="1" si="248"/>
        <v>1854.2486584071585</v>
      </c>
      <c r="AD287" s="121">
        <f ca="1">IF(half_cycle=1,(($W287-$W286)*fic23_)/((1+dr)^D287),(($M287-$M286)*fic23_)/((1+dr)^D287))</f>
        <v>75970.342484420762</v>
      </c>
      <c r="AE287" s="121">
        <f t="shared" ca="1" si="249"/>
        <v>520.19725992796441</v>
      </c>
      <c r="AF287" s="121">
        <f t="shared" ca="1" si="253"/>
        <v>0.26339847906009989</v>
      </c>
      <c r="AG287" s="121">
        <f ca="1">IF(half_cycle=1, ((W287-W286)*le23_)/(IF(discount=1,(1+dr)^D287,1)), ((M287-M286)*le23_)/(IF(discount=1,(1+dr)^D287,1)))</f>
        <v>10.839898191373317</v>
      </c>
      <c r="AH287" s="121">
        <f t="shared" ca="1" si="254"/>
        <v>11.103296670433418</v>
      </c>
    </row>
    <row r="288" spans="4:34" x14ac:dyDescent="0.75">
      <c r="D288" s="67">
        <v>15</v>
      </c>
      <c r="E288" s="67">
        <f t="shared" si="250"/>
        <v>24</v>
      </c>
      <c r="F288" s="160"/>
      <c r="G288" s="65">
        <f ca="1">$G287*'Transition Matrices'!$N$55</f>
        <v>1810.5788043386408</v>
      </c>
      <c r="H288" s="65">
        <f ca="1">$G287*'Transition Matrices'!O$55</f>
        <v>39.283258679619912</v>
      </c>
      <c r="I288" s="65">
        <f ca="1">$G287*'Transition Matrices'!P$55</f>
        <v>4.2605747408370362</v>
      </c>
      <c r="J288" s="65">
        <f ca="1">$G287*'Transition Matrices'!Q$55</f>
        <v>16.333822256567281</v>
      </c>
      <c r="K288" s="65">
        <f ca="1">($H287*'Transition Matrices'!$S$56)+('Markov Model'!$I287*'Transition Matrices'!$S$57)+('Markov Model'!$J287*'Transition Matrices'!$S$58)</f>
        <v>61.794746753772884</v>
      </c>
      <c r="L288" s="65">
        <f ca="1">('Markov Model'!$H287*'Transition Matrices'!$R$56)+('Markov Model'!$I287*'Transition Matrices'!$R$57)+('Markov Model'!$J287*'Transition Matrices'!$R$58)</f>
        <v>0.11006153836491131</v>
      </c>
      <c r="M288" s="65">
        <f ca="1">($G287*'Transition Matrices'!$R$55)+('Markov Model'!$H287*'Transition Matrices'!$R$56)+('Markov Model'!$I287*'Transition Matrices'!$R$57)+('Markov Model'!$J287*'Transition Matrices'!$R$58)+$M287</f>
        <v>27.974858646576802</v>
      </c>
      <c r="N288" s="62"/>
      <c r="O288" s="64" t="b">
        <f t="shared" ca="1" si="239"/>
        <v>1</v>
      </c>
      <c r="P288" s="62"/>
      <c r="Q288" s="65">
        <f t="shared" ca="1" si="251"/>
        <v>1780.9339378141904</v>
      </c>
      <c r="R288" s="65">
        <f t="shared" ca="1" si="252"/>
        <v>38.640068249348545</v>
      </c>
      <c r="S288" s="65">
        <f t="shared" ca="1" si="240"/>
        <v>4.1908157393470704</v>
      </c>
      <c r="T288" s="65">
        <f t="shared" ca="1" si="241"/>
        <v>16.066386241371628</v>
      </c>
      <c r="U288" s="65">
        <f t="shared" ca="1" si="242"/>
        <v>60.782972499574115</v>
      </c>
      <c r="V288" s="65">
        <f t="shared" ca="1" si="243"/>
        <v>0.10825948500689947</v>
      </c>
      <c r="W288" s="65">
        <f t="shared" ca="1" si="244"/>
        <v>28.714511495296712</v>
      </c>
      <c r="X288" s="62"/>
      <c r="Y288" s="64" t="b">
        <f t="shared" ca="1" si="245"/>
        <v>1</v>
      </c>
      <c r="Z288" s="63"/>
      <c r="AA288" s="122">
        <f t="shared" ca="1" si="246"/>
        <v>117.27880967901888</v>
      </c>
      <c r="AB288" s="122">
        <f t="shared" ca="1" si="247"/>
        <v>296.99706951848066</v>
      </c>
      <c r="AC288" s="122">
        <f t="shared" ca="1" si="248"/>
        <v>1544.6276071674677</v>
      </c>
      <c r="AD288" s="122">
        <f ca="1">IF(half_cycle=1,(($W288-$W287)*fic24_)/((1+dr)^D288),(($M288-$M287)*fic24_)/((1+dr)^D288))</f>
        <v>62160.1335082675</v>
      </c>
      <c r="AE288" s="122">
        <f t="shared" ca="1" si="249"/>
        <v>433.33511134792417</v>
      </c>
      <c r="AF288" s="122">
        <f t="shared" ca="1" si="253"/>
        <v>0.21941639844121394</v>
      </c>
      <c r="AG288" s="122">
        <f ca="1">IF(half_cycle=1, ((W288-W287)*le24_)/(IF(discount=1,(1+dr)^D288,1)), ((M288-M287)*le24_)/(IF(discount=1,(1+dr)^D288,1)))</f>
        <v>8.8693758216236951</v>
      </c>
      <c r="AH288" s="122">
        <f t="shared" ca="1" si="254"/>
        <v>9.0887922200649083</v>
      </c>
    </row>
    <row r="289" spans="3:39" ht="15.5" thickBot="1" x14ac:dyDescent="0.9">
      <c r="D289" s="66">
        <v>16</v>
      </c>
      <c r="E289" s="66">
        <f t="shared" si="250"/>
        <v>25</v>
      </c>
      <c r="F289" s="160"/>
      <c r="G289" s="64">
        <f ca="1">$G288*'Transition Matrices'!$N$55</f>
        <v>1751.2890712897397</v>
      </c>
      <c r="H289" s="64">
        <f ca="1">$G288*'Transition Matrices'!O$55</f>
        <v>37.99687781907717</v>
      </c>
      <c r="I289" s="64">
        <f ca="1">$G288*'Transition Matrices'!P$55</f>
        <v>4.1210567378571046</v>
      </c>
      <c r="J289" s="64">
        <f ca="1">$G288*'Transition Matrices'!Q$55</f>
        <v>15.798950226175974</v>
      </c>
      <c r="K289" s="64">
        <f ca="1">($H288*'Transition Matrices'!$S$56)+('Markov Model'!$I288*'Transition Matrices'!$S$57)+('Markov Model'!$J288*'Transition Matrices'!$S$58)</f>
        <v>59.771198245375345</v>
      </c>
      <c r="L289" s="64">
        <f ca="1">('Markov Model'!$H288*'Transition Matrices'!$R$56)+('Markov Model'!$I288*'Transition Matrices'!$R$57)+('Markov Model'!$J288*'Transition Matrices'!$R$58)</f>
        <v>0.10645743164888764</v>
      </c>
      <c r="M289" s="64">
        <f ca="1">($G288*'Transition Matrices'!$R$55)+('Markov Model'!$H288*'Transition Matrices'!$R$56)+('Markov Model'!$I288*'Transition Matrices'!$R$57)+('Markov Model'!$J288*'Transition Matrices'!$R$58)+$M288</f>
        <v>29.454164344016625</v>
      </c>
      <c r="N289" s="62"/>
      <c r="O289" s="64" t="b">
        <f t="shared" ca="1" si="239"/>
        <v>1</v>
      </c>
      <c r="P289" s="62"/>
      <c r="Q289" s="64">
        <f t="shared" ca="1" si="251"/>
        <v>875.64453564486985</v>
      </c>
      <c r="R289" s="64">
        <f t="shared" ca="1" si="252"/>
        <v>18.998438909538585</v>
      </c>
      <c r="S289" s="64">
        <f t="shared" ca="1" si="240"/>
        <v>2.0605283689285523</v>
      </c>
      <c r="T289" s="64">
        <f t="shared" ca="1" si="241"/>
        <v>7.8994751130879868</v>
      </c>
      <c r="U289" s="64">
        <f t="shared" ca="1" si="242"/>
        <v>29.885599122687672</v>
      </c>
      <c r="V289" s="64">
        <f t="shared" ca="1" si="243"/>
        <v>5.3228715824443822E-2</v>
      </c>
      <c r="W289" s="64">
        <f t="shared" ca="1" si="244"/>
        <v>14.727082172008313</v>
      </c>
      <c r="X289" s="62"/>
      <c r="Y289" s="121"/>
      <c r="Z289" s="63"/>
      <c r="AA289" s="121"/>
      <c r="AB289" s="121"/>
      <c r="AC289" s="121"/>
      <c r="AD289" s="121"/>
      <c r="AE289" s="121"/>
      <c r="AF289" s="121"/>
      <c r="AG289" s="121"/>
      <c r="AH289" s="121"/>
    </row>
    <row r="290" spans="3:39" ht="15.5" thickBot="1" x14ac:dyDescent="0.9">
      <c r="H290" s="63"/>
      <c r="I290" s="63"/>
      <c r="J290" s="63"/>
      <c r="K290" s="63"/>
      <c r="L290" s="63"/>
      <c r="X290" s="62"/>
      <c r="Y290" s="119" t="s">
        <v>331</v>
      </c>
      <c r="Z290" s="120"/>
      <c r="AA290" s="123">
        <f t="shared" ref="AA290:AH290" ca="1" si="256">SUM(OFFSET(AA273,,,time_horizon,))</f>
        <v>7444.3343684589345</v>
      </c>
      <c r="AB290" s="123">
        <f t="shared" ca="1" si="256"/>
        <v>18848.408529690369</v>
      </c>
      <c r="AC290" s="123">
        <f t="shared" ca="1" si="256"/>
        <v>98008.759432450854</v>
      </c>
      <c r="AD290" s="123">
        <f t="shared" ca="1" si="256"/>
        <v>4652458.5900209062</v>
      </c>
      <c r="AE290" s="123">
        <f t="shared" ca="1" si="256"/>
        <v>31703.534976684015</v>
      </c>
      <c r="AF290" s="123">
        <f t="shared" ca="1" si="256"/>
        <v>13.782065443606403</v>
      </c>
      <c r="AG290" s="123">
        <f t="shared" ca="1" si="256"/>
        <v>663.84033303191984</v>
      </c>
      <c r="AH290" s="142">
        <f t="shared" ca="1" si="256"/>
        <v>677.62239847552632</v>
      </c>
    </row>
    <row r="291" spans="3:39" x14ac:dyDescent="0.75">
      <c r="C291" s="40" t="s">
        <v>354</v>
      </c>
      <c r="H291" s="130"/>
      <c r="I291" s="130"/>
      <c r="L291" s="130"/>
    </row>
    <row r="292" spans="3:39" x14ac:dyDescent="0.75">
      <c r="C292" s="40"/>
    </row>
    <row r="293" spans="3:39" ht="16" x14ac:dyDescent="0.8">
      <c r="G293" s="257" t="s">
        <v>334</v>
      </c>
      <c r="H293" s="257"/>
      <c r="I293" s="257"/>
      <c r="J293" s="257"/>
      <c r="K293" s="257"/>
      <c r="L293" s="257"/>
      <c r="M293" s="257"/>
      <c r="N293" s="158"/>
      <c r="O293" s="124"/>
      <c r="P293" s="158"/>
      <c r="Q293" s="257" t="s">
        <v>335</v>
      </c>
      <c r="R293" s="257"/>
      <c r="S293" s="257"/>
      <c r="T293" s="257"/>
      <c r="U293" s="257"/>
      <c r="V293" s="257"/>
      <c r="W293" s="257"/>
      <c r="X293" s="124"/>
      <c r="Y293" s="124"/>
      <c r="Z293" s="124"/>
      <c r="AA293" s="124"/>
      <c r="AB293" s="124"/>
      <c r="AC293" s="124"/>
      <c r="AD293" s="124"/>
      <c r="AE293" s="124"/>
      <c r="AF293" s="124"/>
      <c r="AG293" s="124"/>
      <c r="AH293" s="124"/>
    </row>
    <row r="294" spans="3:39" ht="15.5" thickBot="1" x14ac:dyDescent="0.9">
      <c r="D294" s="68" t="s">
        <v>103</v>
      </c>
      <c r="E294" s="68" t="s">
        <v>113</v>
      </c>
      <c r="F294" s="159"/>
      <c r="G294" s="70" t="s">
        <v>206</v>
      </c>
      <c r="H294" s="70" t="s">
        <v>115</v>
      </c>
      <c r="I294" s="70" t="s">
        <v>202</v>
      </c>
      <c r="J294" s="70" t="s">
        <v>201</v>
      </c>
      <c r="K294" s="70" t="s">
        <v>179</v>
      </c>
      <c r="L294" s="70" t="s">
        <v>324</v>
      </c>
      <c r="M294" s="70" t="s">
        <v>205</v>
      </c>
      <c r="N294" s="70"/>
      <c r="O294" s="70" t="s">
        <v>111</v>
      </c>
      <c r="P294" s="70"/>
      <c r="Q294" s="70" t="s">
        <v>206</v>
      </c>
      <c r="R294" s="70" t="s">
        <v>115</v>
      </c>
      <c r="S294" s="70" t="s">
        <v>202</v>
      </c>
      <c r="T294" s="70" t="s">
        <v>201</v>
      </c>
      <c r="U294" s="70" t="s">
        <v>179</v>
      </c>
      <c r="V294" s="70" t="s">
        <v>324</v>
      </c>
      <c r="W294" s="70" t="s">
        <v>205</v>
      </c>
      <c r="X294" s="70"/>
      <c r="Y294" s="70" t="s">
        <v>111</v>
      </c>
      <c r="Z294" s="71"/>
      <c r="AA294" s="70" t="s">
        <v>319</v>
      </c>
      <c r="AB294" s="70" t="s">
        <v>320</v>
      </c>
      <c r="AC294" s="70" t="s">
        <v>321</v>
      </c>
      <c r="AD294" s="70" t="s">
        <v>322</v>
      </c>
      <c r="AE294" s="70" t="s">
        <v>325</v>
      </c>
      <c r="AF294" s="70" t="s">
        <v>264</v>
      </c>
      <c r="AG294" s="70" t="s">
        <v>263</v>
      </c>
      <c r="AH294" s="71" t="s">
        <v>116</v>
      </c>
      <c r="AL294" s="113"/>
      <c r="AM294" s="138"/>
    </row>
    <row r="295" spans="3:39" x14ac:dyDescent="0.75">
      <c r="D295" s="66">
        <v>0</v>
      </c>
      <c r="E295" s="66">
        <f>9+D295</f>
        <v>9</v>
      </c>
      <c r="F295" s="160"/>
      <c r="G295" s="64">
        <f ca="1">(pop*sero*vtc)</f>
        <v>257802.18298662867</v>
      </c>
      <c r="H295" s="64">
        <v>0</v>
      </c>
      <c r="I295" s="64">
        <v>0</v>
      </c>
      <c r="J295" s="64">
        <v>0</v>
      </c>
      <c r="K295" s="64">
        <v>0</v>
      </c>
      <c r="L295" s="64">
        <v>0</v>
      </c>
      <c r="M295" s="64">
        <v>0</v>
      </c>
      <c r="N295" s="62"/>
      <c r="O295" s="64" t="b">
        <f t="shared" ref="O295:O311" ca="1" si="257">IF(SUM($G251:$K251,$M251,$G273:$K273,$M273,$G295:$K295,$M295,$G319:$K319,$M319)=pop,TRUE,FALSE)</f>
        <v>1</v>
      </c>
      <c r="P295" s="62"/>
      <c r="Q295" s="64">
        <f ca="1">0.5*(G295+G296)</f>
        <v>255183.32472900438</v>
      </c>
      <c r="R295" s="64">
        <f t="shared" ref="R295:R304" ca="1" si="258">0.5*(H295+H296)</f>
        <v>5.6362076221747239</v>
      </c>
      <c r="S295" s="64">
        <f t="shared" ref="S295:S304" ca="1" si="259">0.5*(I295+I296)</f>
        <v>0.6056499895619909</v>
      </c>
      <c r="T295" s="64">
        <f t="shared" ref="T295:T304" ca="1" si="260">0.5*(J295+J296)</f>
        <v>2.3292820069820204</v>
      </c>
      <c r="U295" s="64">
        <f t="shared" ref="U295:U304" ca="1" si="261">0.5*(K295+K296)</f>
        <v>303.47792870544714</v>
      </c>
      <c r="V295" s="64">
        <f ca="1">0.5*(L295+L296)</f>
        <v>0</v>
      </c>
      <c r="W295" s="64">
        <f ca="1">0.5*(M295+M296)</f>
        <v>97.737607162475754</v>
      </c>
      <c r="X295" s="62"/>
      <c r="Y295" s="64" t="b">
        <f t="shared" ref="Y295:Y310" ca="1" si="262">IF(SUM($Q251:$U251,$W251,$Q273:$U273,$W273,$P295:$U295,$W295,$Q319:$U319,$W319)=pop,TRUE,FALSE)</f>
        <v>1</v>
      </c>
      <c r="Z295" s="63"/>
      <c r="AA295" s="121">
        <f ca="1">IF(half_cycle=1,((SUM($R295:$T295,$V295)*puhp*hc))/((1+dr)^D295),((SUM($H295:$J295,$L295)*puhp*hc))/((1+dr)^D295))</f>
        <v>160.18955677856255</v>
      </c>
      <c r="AB295" s="121">
        <f ca="1">IF(half_cycle=1,(($R295*puhp*pac_pu)+(SUM($S295:$T295)*puhp*phc_pu)+($V295*puhp*fdc_pu)+(puhp*vsac*G295))/((1+dr)^D295),(($H295*puhp*pac_pu)+(SUM($I295:$J295)*puhp*phc_pu)+($L295*puhp*fdc_pu)+(puhp*vsac*G295))/((1+dr)^D295))</f>
        <v>21002.830930723536</v>
      </c>
      <c r="AC295" s="121">
        <f ca="1">IF(half_cycle=1,  (($R295*prhp*pac_pr)+(SUM($S295:$T295)*prhp*phc_pr)+($V295*prhp*fdc_pr)+(prhp*vsac*G295))/((1+dr)^D295), (($H295*prhp*pac_pr)+(SUM($I295:$J295)*prhp*phc_pr)+($L295*prhp*fdc_pr)+(prhp*vsac*G295))/((1+dr)^D295))</f>
        <v>69547.035354970765</v>
      </c>
      <c r="AD295" s="121">
        <f ca="1">IF(half_cycle=1,($W295*fic9_)/((1+dr)^D295),($M295*fic9_)/((1+dr)^D295))</f>
        <v>47748128.340111069</v>
      </c>
      <c r="AE295" s="121">
        <f ca="1">IF(half_cycle=1, ((SUM($Q295:$U295)*(emphac+ilc))+($G295*vac*(1-vdr))+($G295*((vc*3)+(vc*3*vw))*(1-vdr))+($G295*vac*vdr*0.5)+($G295*((vc*3*0.5)+(vc*3*vw*0.5))*vdr))/((1+dr)^D295),  ((SUM($G295:$K295)*(emphac+ilc))++($G295*vac*(1-vdr))+($G295*((vc*3)+(vc*3*vw))*(1-vdr))+($G295*vac*vdr*0.5)+($G295*((vc*3*0.5)+(vc*3*0.5*vw))*vdr))/((1+dr)^D295))</f>
        <v>17568616.641567938</v>
      </c>
      <c r="AF295" s="121">
        <f ca="1">IF(half_cycle=1, ((R295*dwdf*drdf)+((S295+T295)*dwdhf*ddhf)+(U295*dwdf*dudf)+((W295)*dwd))/(IF(discount=1,(1+dr)^D295,1)), ((H295*dwdf*drdf)+((I295+J295)*dwdhf*ddhf)+(K295*dwdf*dudf)+((M295)*dwd))/(IF(discount=1,(1+dr)^D295,1)))</f>
        <v>98.140709127653864</v>
      </c>
      <c r="AG295" s="121">
        <f ca="1">IF(half_cycle=1, ((W295)*le9_)/(IF(discount=1,(1+dr)^D295,1)), ((M295)*le9_)/(IF(discount=1,(1+dr)^D295,1)))</f>
        <v>6812.9856087139815</v>
      </c>
      <c r="AH295" s="121">
        <f ca="1">SUM(AF295:AG295)</f>
        <v>6911.1263178416357</v>
      </c>
      <c r="AI295" s="160"/>
      <c r="AJ295" s="160"/>
      <c r="AL295" s="113"/>
      <c r="AM295" s="138"/>
    </row>
    <row r="296" spans="3:39" x14ac:dyDescent="0.75">
      <c r="D296" s="67">
        <f>D295+1</f>
        <v>1</v>
      </c>
      <c r="E296" s="67">
        <f t="shared" ref="E296:E311" si="263">9+D296</f>
        <v>10</v>
      </c>
      <c r="F296" s="160"/>
      <c r="G296" s="65">
        <f ca="1">($G295*'Transition Matrices'!D$45)-($G$295*vdr)</f>
        <v>252564.46647138009</v>
      </c>
      <c r="H296" s="65">
        <f ca="1">$G295*'Transition Matrices'!E$45</f>
        <v>11.272415244349448</v>
      </c>
      <c r="I296" s="65">
        <f ca="1">$G295*'Transition Matrices'!F$45</f>
        <v>1.2112999791239818</v>
      </c>
      <c r="J296" s="65">
        <f ca="1">$G295*'Transition Matrices'!G$45</f>
        <v>4.6585640139640407</v>
      </c>
      <c r="K296" s="65">
        <f ca="1">$G295*'Transition Matrices'!H$45</f>
        <v>606.95585741089428</v>
      </c>
      <c r="L296" s="65">
        <f ca="1">('Markov Model'!$H295*'Transition Matrices'!$I$46)+('Markov Model'!$I295*'Transition Matrices'!$I$47)+('Markov Model'!$J295*'Transition Matrices'!$I$48)+('Markov Model'!$K295*'Transition Matrices'!$I$49)</f>
        <v>0</v>
      </c>
      <c r="M296" s="65">
        <f ca="1">$G295*'Transition Matrices'!I$45</f>
        <v>195.47521432495151</v>
      </c>
      <c r="N296" s="62"/>
      <c r="O296" s="64" t="b">
        <f t="shared" ca="1" si="257"/>
        <v>1</v>
      </c>
      <c r="P296" s="62"/>
      <c r="Q296" s="65">
        <f ca="1">0.5*(G296+G297)</f>
        <v>252474.82263299276</v>
      </c>
      <c r="R296" s="65">
        <f t="shared" ca="1" si="258"/>
        <v>11.15790551675895</v>
      </c>
      <c r="S296" s="65">
        <f t="shared" ca="1" si="259"/>
        <v>1.1989951067755831</v>
      </c>
      <c r="T296" s="65">
        <f t="shared" ca="1" si="260"/>
        <v>4.6112404471295667</v>
      </c>
      <c r="U296" s="65">
        <f t="shared" ca="1" si="261"/>
        <v>600.79015570589206</v>
      </c>
      <c r="V296" s="65">
        <f t="shared" ref="V296:V311" ca="1" si="264">0.5*(L296+L297)</f>
        <v>0.23178693994980232</v>
      </c>
      <c r="W296" s="65">
        <f ca="1">0.5*(M296+M297)</f>
        <v>291.45889258406964</v>
      </c>
      <c r="X296" s="62"/>
      <c r="Y296" s="64" t="b">
        <f t="shared" ca="1" si="262"/>
        <v>1</v>
      </c>
      <c r="Z296" s="63"/>
      <c r="AA296" s="122">
        <f ca="1">IF(half_cycle=1,((SUM($R296:$T296,$V296)*puhp*hc))/((1+dr)^D296),((SUM($H296:$J296,$L296)*puhp*hc))/((1+dr)^D296))</f>
        <v>276.84563033832518</v>
      </c>
      <c r="AB296" s="122">
        <f ca="1">IF(half_cycle=1,(($R296*puhp*pac_pu)+(SUM($S296:$T296)*puhp*phc_pu)+($V296*puhp*fdc_pu))/((1+dr)^D296),(($H296*puhp*pac_pu)+(SUM($I296:$J296)*puhp*phc_pu)+($L296*puhp*fdc_pu))/((1+dr)^D296))</f>
        <v>703.7556551682768</v>
      </c>
      <c r="AC296" s="122">
        <f t="shared" ref="AC296:AC310" ca="1" si="265">IF(half_cycle=1,  (($R296*prhp*pac_pr)+(SUM($S296:$T296)*prhp*phc_pr)+($V296*prhp*fdc_pr))/((1+dr)^D296), (($H296*prhp*pac_pr)+(SUM($I296:$J296)*prhp*phc_pr)+($L296*prhp*fdc_pr))/((1+dr)^D296))</f>
        <v>3695.3363340158148</v>
      </c>
      <c r="AD296" s="122">
        <f ca="1">IF(half_cycle=1,(($W296-$W295)*fic10_)/((1+dr)^D296),(($M296-$M295)*fic10_)/((1+dr)^D296))</f>
        <v>80816376.093259126</v>
      </c>
      <c r="AE296" s="122">
        <f t="shared" ref="AE296:AE310" ca="1" si="266">IF(half_cycle=1, (SUM($Q296:$U296)*(emphac+ilc))/((1+dr)^D296),  (SUM($G296:$K296)*(emphac+ilc))/((1+dr)^D296))</f>
        <v>467297.58534064842</v>
      </c>
      <c r="AF296" s="122">
        <f t="shared" ref="AF296:AF310" ca="1" si="267">IF(half_cycle=1, ((R296*dwdf*drdf)+((S296+T296)*dwdhf*ddhf)+(U296*dwdf*dudf)+((W296-W295)*dwd))/(IF(discount=1,(1+dr)^D296,1)), ((H296*dwdf*drdf)+((I296+J296)*dwdhf*ddhf)+(K296*dwdf*dudf)+((M296-M295)*dwd))/(IF(discount=1,(1+dr)^D296,1)))</f>
        <v>167.52441532303303</v>
      </c>
      <c r="AG296" s="122">
        <f ca="1">IF(half_cycle=1, ((W296-W295)*le10_)/(IF(discount=1,(1+dr)^D296,1)), ((M296-M295)*le10_)/(IF(discount=1,(1+dr)^D296,1)))</f>
        <v>11531.358954006497</v>
      </c>
      <c r="AH296" s="122">
        <f t="shared" ref="AH296:AH310" ca="1" si="268">SUM(AF296:AG296)</f>
        <v>11698.883369329529</v>
      </c>
      <c r="AI296" s="160"/>
      <c r="AJ296" s="160"/>
      <c r="AL296" s="113"/>
      <c r="AM296" s="139"/>
    </row>
    <row r="297" spans="3:39" x14ac:dyDescent="0.75">
      <c r="D297" s="66">
        <f t="shared" ref="D297:D305" si="269">D296+1</f>
        <v>2</v>
      </c>
      <c r="E297" s="66">
        <f t="shared" si="263"/>
        <v>11</v>
      </c>
      <c r="F297" s="160"/>
      <c r="G297" s="64">
        <f ca="1">($G296*'Transition Matrices'!D$45)+($H296*'Transition Matrices'!$D$46)+('Markov Model'!$I296*'Transition Matrices'!$D$47)+('Markov Model'!$J296*'Transition Matrices'!$D$48)+('Markov Model'!$K296*'Transition Matrices'!$D$49)</f>
        <v>252385.17879460542</v>
      </c>
      <c r="H297" s="64">
        <f ca="1">$G296*'Transition Matrices'!E$45</f>
        <v>11.043395789168452</v>
      </c>
      <c r="I297" s="64">
        <f ca="1">$G296*'Transition Matrices'!F$45</f>
        <v>1.1866902344271846</v>
      </c>
      <c r="J297" s="64">
        <f ca="1">$G296*'Transition Matrices'!G$45</f>
        <v>4.5639168802950927</v>
      </c>
      <c r="K297" s="64">
        <f ca="1">$G296*'Transition Matrices'!H$45</f>
        <v>594.62445400088984</v>
      </c>
      <c r="L297" s="64">
        <f ca="1">('Markov Model'!$H296*'Transition Matrices'!$I$46)+('Markov Model'!$I296*'Transition Matrices'!$I$47)+('Markov Model'!$J296*'Transition Matrices'!$I$48)+('Markov Model'!$K296*'Transition Matrices'!$I$49)</f>
        <v>0.46357387989960464</v>
      </c>
      <c r="M297" s="64">
        <f ca="1">($G296*'Transition Matrices'!$I$45)+('Markov Model'!$H296*'Transition Matrices'!$I$46)+('Markov Model'!$I296*'Transition Matrices'!$I$47)+('Markov Model'!$J296*'Transition Matrices'!$I$48)+('Markov Model'!$K296*'Transition Matrices'!$I$49)+$M296</f>
        <v>387.44257084318781</v>
      </c>
      <c r="N297" s="62"/>
      <c r="O297" s="64" t="b">
        <f t="shared" ca="1" si="257"/>
        <v>1</v>
      </c>
      <c r="P297" s="62"/>
      <c r="Q297" s="64">
        <f t="shared" ref="Q297:Q311" ca="1" si="270">0.5*(G297+G298)</f>
        <v>252688.60145929237</v>
      </c>
      <c r="R297" s="64">
        <f t="shared" ca="1" si="258"/>
        <v>11.039476107191003</v>
      </c>
      <c r="S297" s="64">
        <f t="shared" ca="1" si="259"/>
        <v>1.1862690371420832</v>
      </c>
      <c r="T297" s="64">
        <f t="shared" ca="1" si="260"/>
        <v>4.5622969888157154</v>
      </c>
      <c r="U297" s="64">
        <f t="shared" ca="1" si="261"/>
        <v>594.4134012775977</v>
      </c>
      <c r="V297" s="64">
        <f t="shared" ca="1" si="264"/>
        <v>0.45886470998750589</v>
      </c>
      <c r="W297" s="64">
        <f ca="1">0.5*(M297+M298)</f>
        <v>483.35356863626805</v>
      </c>
      <c r="X297" s="62"/>
      <c r="Y297" s="64" t="b">
        <f t="shared" ca="1" si="262"/>
        <v>1</v>
      </c>
      <c r="Z297" s="63"/>
      <c r="AA297" s="121">
        <f t="shared" ref="AA297:AA310" ca="1" si="271">IF(half_cycle=1,((SUM($R297:$T297,$V297)*puhp*hc))/((1+dr)^D297),((SUM($H297:$J297,$L297)*puhp*hc))/((1+dr)^D297))</f>
        <v>239.07693265143476</v>
      </c>
      <c r="AB297" s="121">
        <f t="shared" ref="AB297:AB310" ca="1" si="272">IF(half_cycle=1,(($R297*puhp*pac_pu)+(SUM($S297:$T297)*puhp*phc_pu)+($V297*puhp*fdc_pu))/((1+dr)^D297),(($H297*puhp*pac_pu)+(SUM($I297:$J297)*puhp*phc_pu)+($L297*puhp*fdc_pu))/((1+dr)^D297))</f>
        <v>611.82198224263311</v>
      </c>
      <c r="AC297" s="121">
        <f t="shared" ca="1" si="265"/>
        <v>3232.7444735825025</v>
      </c>
      <c r="AD297" s="121">
        <f ca="1">IF(half_cycle=1,(($W297-$W296)*fic11_)/((1+dr)^D297),(($M297-$M296)*fic11_)/((1+dr)^D297))</f>
        <v>67909578.803301945</v>
      </c>
      <c r="AE297" s="121">
        <f t="shared" ca="1" si="266"/>
        <v>402776.74501873681</v>
      </c>
      <c r="AF297" s="121">
        <f t="shared" ca="1" si="267"/>
        <v>142.91472470512838</v>
      </c>
      <c r="AG297" s="121">
        <f ca="1">IF(half_cycle=1, ((W297-W296)*le11_)/(IF(discount=1,(1+dr)^D297,1)), ((M297-M296)*le11_)/(IF(discount=1,(1+dr)^D297,1)))</f>
        <v>9689.7407116177656</v>
      </c>
      <c r="AH297" s="121">
        <f t="shared" ca="1" si="268"/>
        <v>9832.6554363228934</v>
      </c>
      <c r="AI297" s="160"/>
      <c r="AJ297" s="160"/>
    </row>
    <row r="298" spans="3:39" x14ac:dyDescent="0.75">
      <c r="D298" s="67">
        <f t="shared" si="269"/>
        <v>3</v>
      </c>
      <c r="E298" s="67">
        <f t="shared" si="263"/>
        <v>12</v>
      </c>
      <c r="F298" s="160"/>
      <c r="G298" s="65">
        <f ca="1">($G297*'Transition Matrices'!D$45)+($H297*'Transition Matrices'!$D$46)+('Markov Model'!$I297*'Transition Matrices'!$D$47)+('Markov Model'!$J297*'Transition Matrices'!$D$48)+('Markov Model'!$K297*'Transition Matrices'!$D$49)+$K321</f>
        <v>252992.02412397932</v>
      </c>
      <c r="H298" s="65">
        <f ca="1">$G297*'Transition Matrices'!E$45</f>
        <v>11.035556425213557</v>
      </c>
      <c r="I298" s="65">
        <f ca="1">$G297*'Transition Matrices'!F$45</f>
        <v>1.1858478398569818</v>
      </c>
      <c r="J298" s="65">
        <f ca="1">$G297*'Transition Matrices'!G$45</f>
        <v>4.5606770973363382</v>
      </c>
      <c r="K298" s="65">
        <f ca="1">$G297*'Transition Matrices'!H$45</f>
        <v>594.20234855430556</v>
      </c>
      <c r="L298" s="65">
        <f ca="1">('Markov Model'!$H297*'Transition Matrices'!$I$46)+('Markov Model'!$I297*'Transition Matrices'!$I$47)+('Markov Model'!$J297*'Transition Matrices'!$I$48)+('Markov Model'!$K297*'Transition Matrices'!$I$49)</f>
        <v>0.45415554007540715</v>
      </c>
      <c r="M298" s="65">
        <f ca="1">($G297*'Transition Matrices'!$I$45)+('Markov Model'!$H297*'Transition Matrices'!$I$46)+('Markov Model'!$I297*'Transition Matrices'!$I$47)+('Markov Model'!$J297*'Transition Matrices'!$I$48)+('Markov Model'!$K297*'Transition Matrices'!$I$49)+$M297</f>
        <v>579.26456642934829</v>
      </c>
      <c r="N298" s="62"/>
      <c r="O298" s="64" t="b">
        <f t="shared" ca="1" si="257"/>
        <v>1</v>
      </c>
      <c r="P298" s="62"/>
      <c r="Q298" s="65">
        <f t="shared" ca="1" si="270"/>
        <v>253282.98317377822</v>
      </c>
      <c r="R298" s="65">
        <f t="shared" ca="1" si="258"/>
        <v>11.048823598638057</v>
      </c>
      <c r="S298" s="65">
        <f t="shared" ca="1" si="259"/>
        <v>1.1872734905754636</v>
      </c>
      <c r="T298" s="65">
        <f t="shared" ca="1" si="260"/>
        <v>4.5661600373578546</v>
      </c>
      <c r="U298" s="65">
        <f t="shared" ca="1" si="261"/>
        <v>594.91671086679423</v>
      </c>
      <c r="V298" s="65">
        <f t="shared" ca="1" si="264"/>
        <v>0.45399434461348792</v>
      </c>
      <c r="W298" s="65">
        <f ca="1">0.5*(M298+M299)</f>
        <v>675.40546938918123</v>
      </c>
      <c r="X298" s="62"/>
      <c r="Y298" s="64" t="b">
        <f t="shared" ca="1" si="262"/>
        <v>1</v>
      </c>
      <c r="Z298" s="63"/>
      <c r="AA298" s="122">
        <f t="shared" ca="1" si="271"/>
        <v>206.01001434228604</v>
      </c>
      <c r="AB298" s="122">
        <f t="shared" ca="1" si="272"/>
        <v>527.12104358372653</v>
      </c>
      <c r="AC298" s="122">
        <f t="shared" ca="1" si="265"/>
        <v>2784.8122224050007</v>
      </c>
      <c r="AD298" s="122">
        <f ca="1">IF(half_cycle=1,(($W298-$W297)*fic12_)/((1+dr)^D298),(($M298-$M297)*fic12_)/((1+dr)^D298))</f>
        <v>57641052.586264879</v>
      </c>
      <c r="AE298" s="122">
        <f t="shared" ca="1" si="266"/>
        <v>347695.11463212146</v>
      </c>
      <c r="AF298" s="122">
        <f t="shared" ca="1" si="267"/>
        <v>123.18224744987675</v>
      </c>
      <c r="AG298" s="122">
        <f ca="1">IF(half_cycle=1, ((W298-W297)*le12_)/(IF(discount=1,(1+dr)^D298,1)), ((M298-M297)*le12_)/(IF(discount=1,(1+dr)^D298,1)))</f>
        <v>8224.5666038275322</v>
      </c>
      <c r="AH298" s="122">
        <f t="shared" ca="1" si="268"/>
        <v>8347.7488512774089</v>
      </c>
      <c r="AI298" s="160"/>
      <c r="AJ298" s="160"/>
      <c r="AL298" s="40"/>
    </row>
    <row r="299" spans="3:39" x14ac:dyDescent="0.75">
      <c r="D299" s="66">
        <f t="shared" si="269"/>
        <v>4</v>
      </c>
      <c r="E299" s="66">
        <f t="shared" si="263"/>
        <v>13</v>
      </c>
      <c r="F299" s="160"/>
      <c r="G299" s="64">
        <f ca="1">($G298*'Transition Matrices'!D$45)+($H298*'Transition Matrices'!$D$46)+('Markov Model'!$I298*'Transition Matrices'!$D$47)+('Markov Model'!$J298*'Transition Matrices'!$D$48)+('Markov Model'!$K298*'Transition Matrices'!$D$49)+$K322</f>
        <v>253573.94222357712</v>
      </c>
      <c r="H299" s="64">
        <f ca="1">$G298*'Transition Matrices'!E$45</f>
        <v>11.062090772062557</v>
      </c>
      <c r="I299" s="64">
        <f ca="1">$G298*'Transition Matrices'!F$45</f>
        <v>1.1886991412939454</v>
      </c>
      <c r="J299" s="64">
        <f ca="1">$G298*'Transition Matrices'!G$45</f>
        <v>4.571642977379371</v>
      </c>
      <c r="K299" s="64">
        <f ca="1">$G298*'Transition Matrices'!H$45</f>
        <v>595.63107317928291</v>
      </c>
      <c r="L299" s="64">
        <f ca="1">('Markov Model'!$H298*'Transition Matrices'!$I$46)+('Markov Model'!$I298*'Transition Matrices'!$I$47)+('Markov Model'!$J298*'Transition Matrices'!$I$48)+('Markov Model'!$K298*'Transition Matrices'!$I$49)</f>
        <v>0.45383314915156869</v>
      </c>
      <c r="M299" s="64">
        <f ca="1">($G298*'Transition Matrices'!$I$45)+('Markov Model'!$H298*'Transition Matrices'!$I$46)+('Markov Model'!$I298*'Transition Matrices'!$I$47)+('Markov Model'!$J298*'Transition Matrices'!$I$48)+('Markov Model'!$K298*'Transition Matrices'!$I$49)+$M298</f>
        <v>771.54637234901418</v>
      </c>
      <c r="N299" s="62"/>
      <c r="O299" s="64" t="b">
        <f t="shared" ca="1" si="257"/>
        <v>1</v>
      </c>
      <c r="P299" s="62"/>
      <c r="Q299" s="64">
        <f t="shared" ca="1" si="270"/>
        <v>253860.39364931837</v>
      </c>
      <c r="R299" s="64">
        <f t="shared" ca="1" si="258"/>
        <v>11.074812973210888</v>
      </c>
      <c r="S299" s="64">
        <f t="shared" ca="1" si="259"/>
        <v>1.1900662309239256</v>
      </c>
      <c r="T299" s="64">
        <f t="shared" ca="1" si="260"/>
        <v>4.5769006960814682</v>
      </c>
      <c r="U299" s="64">
        <f t="shared" ca="1" si="261"/>
        <v>596.31609181448709</v>
      </c>
      <c r="V299" s="64">
        <f t="shared" ca="1" si="264"/>
        <v>0.45437875671892469</v>
      </c>
      <c r="W299" s="64">
        <f ca="1">0.5*(M299+M300)</f>
        <v>867.90843690174211</v>
      </c>
      <c r="X299" s="62"/>
      <c r="Y299" s="64" t="b">
        <f t="shared" ca="1" si="262"/>
        <v>1</v>
      </c>
      <c r="Z299" s="63"/>
      <c r="AA299" s="121">
        <f t="shared" ca="1" si="271"/>
        <v>177.83078493658391</v>
      </c>
      <c r="AB299" s="121">
        <f t="shared" ca="1" si="272"/>
        <v>455.00952333293441</v>
      </c>
      <c r="AC299" s="121">
        <f t="shared" ca="1" si="265"/>
        <v>2403.799100219067</v>
      </c>
      <c r="AD299" s="121" cm="1">
        <f t="array" aca="1" ref="AD299" ca="1">IF(half_cycle=1,(($W299-$W298)*fic13_)/((1+dr)^D299),(($M299-$M298)*fic_13)/((1+dr)^D299))</f>
        <v>48996311.066422962</v>
      </c>
      <c r="AE299" s="121">
        <f t="shared" ca="1" si="266"/>
        <v>300125.5814702597</v>
      </c>
      <c r="AF299" s="121">
        <f t="shared" ca="1" si="267"/>
        <v>106.33650019611841</v>
      </c>
      <c r="AG299" s="121">
        <f ca="1">IF(half_cycle=1, ((W299-W298)*le13_)/(IF(discount=1,(1+dr)^D299,1)), ((M299-M298)*le13_)/(IF(discount=1,(1+dr)^D299,1)))</f>
        <v>6991.0837090381483</v>
      </c>
      <c r="AH299" s="121">
        <f t="shared" ca="1" si="268"/>
        <v>7097.4202092342666</v>
      </c>
      <c r="AI299" s="160"/>
      <c r="AJ299" s="160"/>
    </row>
    <row r="300" spans="3:39" x14ac:dyDescent="0.75">
      <c r="D300" s="67">
        <f t="shared" si="269"/>
        <v>5</v>
      </c>
      <c r="E300" s="67">
        <f t="shared" si="263"/>
        <v>14</v>
      </c>
      <c r="F300" s="160"/>
      <c r="G300" s="65">
        <f ca="1">($G299*'Transition Matrices'!D$45)+($H299*'Transition Matrices'!$D$46)+('Markov Model'!$I299*'Transition Matrices'!$D$47)+('Markov Model'!$J299*'Transition Matrices'!$D$48)+('Markov Model'!$K299*'Transition Matrices'!$D$49)+$K323</f>
        <v>254146.84507505965</v>
      </c>
      <c r="H300" s="65">
        <f ca="1">$G299*'Transition Matrices'!E$45</f>
        <v>11.087535174359218</v>
      </c>
      <c r="I300" s="65">
        <f ca="1">$G299*'Transition Matrices'!F$45</f>
        <v>1.1914333205539061</v>
      </c>
      <c r="J300" s="65">
        <f ca="1">$G299*'Transition Matrices'!G$45</f>
        <v>4.5821584147835663</v>
      </c>
      <c r="K300" s="65">
        <f ca="1">$G299*'Transition Matrices'!H$45</f>
        <v>597.00111044969128</v>
      </c>
      <c r="L300" s="65">
        <f ca="1">('Markov Model'!$H299*'Transition Matrices'!$I$46)+('Markov Model'!$I299*'Transition Matrices'!$I$47)+('Markov Model'!$J299*'Transition Matrices'!$I$48)+('Markov Model'!$K299*'Transition Matrices'!$I$49)</f>
        <v>0.45492436428628075</v>
      </c>
      <c r="M300" s="65">
        <f ca="1">($G299*'Transition Matrices'!$I$45)+('Markov Model'!$H299*'Transition Matrices'!$I$46)+('Markov Model'!$I299*'Transition Matrices'!$I$47)+('Markov Model'!$J299*'Transition Matrices'!$I$48)+('Markov Model'!$K299*'Transition Matrices'!$I$49)+$M299</f>
        <v>964.27050145447015</v>
      </c>
      <c r="N300" s="62"/>
      <c r="O300" s="64" t="b">
        <f t="shared" ca="1" si="257"/>
        <v>1</v>
      </c>
      <c r="P300" s="62"/>
      <c r="Q300" s="65">
        <f t="shared" ca="1" si="270"/>
        <v>254428.36519276281</v>
      </c>
      <c r="R300" s="65">
        <f t="shared" ca="1" si="258"/>
        <v>11.10006027938697</v>
      </c>
      <c r="S300" s="65">
        <f t="shared" ca="1" si="259"/>
        <v>1.1927792308251097</v>
      </c>
      <c r="T300" s="65">
        <f t="shared" ca="1" si="260"/>
        <v>4.5873346793452061</v>
      </c>
      <c r="U300" s="65">
        <f t="shared" ca="1" si="261"/>
        <v>597.6755165726463</v>
      </c>
      <c r="V300" s="65">
        <f t="shared" ca="1" si="264"/>
        <v>0.45544756007168719</v>
      </c>
      <c r="W300" s="65">
        <f t="shared" ref="W300:W311" ca="1" si="273">0.5*(M300+M301)</f>
        <v>1060.8502873399107</v>
      </c>
      <c r="X300" s="62"/>
      <c r="Y300" s="64" t="b">
        <f t="shared" ca="1" si="262"/>
        <v>1</v>
      </c>
      <c r="Z300" s="63"/>
      <c r="AA300" s="122">
        <f t="shared" ca="1" si="271"/>
        <v>153.50132238694204</v>
      </c>
      <c r="AB300" s="122">
        <f t="shared" ca="1" si="272"/>
        <v>392.75893186622227</v>
      </c>
      <c r="AC300" s="122">
        <f t="shared" ca="1" si="265"/>
        <v>2074.9332546686355</v>
      </c>
      <c r="AD300" s="122">
        <f ca="1">IF(half_cycle=1,(($W300-$W299)*fic14_)/((1+dr)^D300),(($M300-$M299)*fic14_)/((1+dr)^D300))</f>
        <v>41635135.605787463</v>
      </c>
      <c r="AE300" s="122">
        <f t="shared" ca="1" si="266"/>
        <v>259053.25328667797</v>
      </c>
      <c r="AF300" s="122">
        <f t="shared" ca="1" si="267"/>
        <v>91.788185897346352</v>
      </c>
      <c r="AG300" s="122">
        <f ca="1">IF(half_cycle=1, ((W300-W299)*le14_)/(IF(discount=1,(1+dr)^D300,1)), ((M300-M299)*le14_)/(IF(discount=1,(1+dr)^D300,1)))</f>
        <v>5940.7476179709302</v>
      </c>
      <c r="AH300" s="122">
        <f t="shared" ca="1" si="268"/>
        <v>6032.5358038682762</v>
      </c>
      <c r="AI300" s="160"/>
      <c r="AJ300" s="160"/>
    </row>
    <row r="301" spans="3:39" x14ac:dyDescent="0.75">
      <c r="D301" s="66">
        <f t="shared" si="269"/>
        <v>6</v>
      </c>
      <c r="E301" s="66">
        <f t="shared" si="263"/>
        <v>15</v>
      </c>
      <c r="F301" s="160"/>
      <c r="G301" s="64">
        <f ca="1">($G300*'Transition Matrices'!D$45)+($H300*'Transition Matrices'!$D$46)+('Markov Model'!$I300*'Transition Matrices'!$D$47)+('Markov Model'!$J300*'Transition Matrices'!$D$48)+('Markov Model'!$K300*'Transition Matrices'!$D$49)+$K324</f>
        <v>254709.88531046594</v>
      </c>
      <c r="H301" s="64">
        <f ca="1">$G300*'Transition Matrices'!E$45</f>
        <v>11.112585384414723</v>
      </c>
      <c r="I301" s="64">
        <f ca="1">$G300*'Transition Matrices'!F$45</f>
        <v>1.1941251410963134</v>
      </c>
      <c r="J301" s="64">
        <f ca="1">$G300*'Transition Matrices'!G$45</f>
        <v>4.592510943906845</v>
      </c>
      <c r="K301" s="64">
        <f ca="1">$G300*'Transition Matrices'!H$45</f>
        <v>598.34992269560132</v>
      </c>
      <c r="L301" s="64">
        <f ca="1">('Markov Model'!$H300*'Transition Matrices'!$I$46)+('Markov Model'!$I300*'Transition Matrices'!$I$47)+('Markov Model'!$J300*'Transition Matrices'!$I$48)+('Markov Model'!$K300*'Transition Matrices'!$I$49)</f>
        <v>0.45597075585709362</v>
      </c>
      <c r="M301" s="64">
        <f ca="1">($G300*'Transition Matrices'!$I$45)+('Markov Model'!$H300*'Transition Matrices'!$I$46)+('Markov Model'!$I300*'Transition Matrices'!$I$47)+('Markov Model'!$J300*'Transition Matrices'!$I$48)+('Markov Model'!$K300*'Transition Matrices'!$I$49)+$M300</f>
        <v>1157.4300732253514</v>
      </c>
      <c r="N301" s="62"/>
      <c r="O301" s="64" t="b">
        <f t="shared" ca="1" si="257"/>
        <v>1</v>
      </c>
      <c r="P301" s="62"/>
      <c r="Q301" s="64">
        <f t="shared" ca="1" si="270"/>
        <v>256762.62963545174</v>
      </c>
      <c r="R301" s="64">
        <f t="shared" ca="1" si="258"/>
        <v>11.12489486771554</v>
      </c>
      <c r="S301" s="64">
        <f t="shared" ca="1" si="259"/>
        <v>1.1954478813025688</v>
      </c>
      <c r="T301" s="64">
        <f t="shared" ca="1" si="260"/>
        <v>4.597598098229378</v>
      </c>
      <c r="U301" s="64">
        <f t="shared" ca="1" si="261"/>
        <v>599.01271880709817</v>
      </c>
      <c r="V301" s="64">
        <f t="shared" ca="1" si="264"/>
        <v>0.45648584613792542</v>
      </c>
      <c r="W301" s="64">
        <f t="shared" ca="1" si="273"/>
        <v>1254.2238332366298</v>
      </c>
      <c r="X301" s="62"/>
      <c r="Y301" s="64" t="b">
        <f t="shared" ca="1" si="262"/>
        <v>1</v>
      </c>
      <c r="Z301" s="63"/>
      <c r="AA301" s="121">
        <f t="shared" ca="1" si="271"/>
        <v>132.49472725959805</v>
      </c>
      <c r="AB301" s="121">
        <f t="shared" ca="1" si="272"/>
        <v>339.01021377807899</v>
      </c>
      <c r="AC301" s="121">
        <f t="shared" ca="1" si="265"/>
        <v>1790.9813575305193</v>
      </c>
      <c r="AD301" s="121">
        <f ca="1">IF(half_cycle=1,(($W301-$W300)*fic15_)/((1+dr)^D301),(($M301-$M300)*fic15_)/((1+dr)^D301))</f>
        <v>35564618.626429476</v>
      </c>
      <c r="AE301" s="121">
        <f t="shared" ca="1" si="266"/>
        <v>225145.64878991709</v>
      </c>
      <c r="AF301" s="121">
        <f t="shared" ca="1" si="267"/>
        <v>79.226928922749266</v>
      </c>
      <c r="AG301" s="121">
        <f ca="1">IF(half_cycle=1, ((W301-W300)*le15_)/(IF(discount=1,(1+dr)^D301,1)), ((M301-M300)*le15_)/(IF(discount=1,(1+dr)^D301,1)))</f>
        <v>5074.5703193923682</v>
      </c>
      <c r="AH301" s="121">
        <f t="shared" ca="1" si="268"/>
        <v>5153.797248315117</v>
      </c>
      <c r="AI301" s="160"/>
      <c r="AJ301" s="160"/>
    </row>
    <row r="302" spans="3:39" x14ac:dyDescent="0.75">
      <c r="D302" s="67">
        <f>D301+1</f>
        <v>7</v>
      </c>
      <c r="E302" s="67">
        <f t="shared" si="263"/>
        <v>16</v>
      </c>
      <c r="F302" s="160"/>
      <c r="G302" s="65">
        <f ca="1">($G301*'Transition Matrices'!D$45)+($H301*'Transition Matrices'!$D$46)+('Markov Model'!$I301*'Transition Matrices'!$D$47)+('Markov Model'!$J301*'Transition Matrices'!$D$48)+('Markov Model'!$K301*'Transition Matrices'!$D$49)+$K325</f>
        <v>258815.37396043754</v>
      </c>
      <c r="H302" s="65">
        <f ca="1">$G301*'Transition Matrices'!E$45</f>
        <v>11.137204351016356</v>
      </c>
      <c r="I302" s="65">
        <f ca="1">$G301*'Transition Matrices'!F$45</f>
        <v>1.1967706215088241</v>
      </c>
      <c r="J302" s="65">
        <f ca="1">$G301*'Transition Matrices'!G$45</f>
        <v>4.6026852525519102</v>
      </c>
      <c r="K302" s="65">
        <f ca="1">$G301*'Transition Matrices'!H$45</f>
        <v>599.67551491859501</v>
      </c>
      <c r="L302" s="65">
        <f ca="1">('Markov Model'!$H301*'Transition Matrices'!$I$46)+('Markov Model'!$I301*'Transition Matrices'!$I$47)+('Markov Model'!$J301*'Transition Matrices'!$I$48)+('Markov Model'!$K301*'Transition Matrices'!$I$49)</f>
        <v>0.45700093641875728</v>
      </c>
      <c r="M302" s="65">
        <f ca="1">($G301*'Transition Matrices'!$I$45)+('Markov Model'!$H301*'Transition Matrices'!$I$46)+('Markov Model'!$I301*'Transition Matrices'!$I$47)+('Markov Model'!$J301*'Transition Matrices'!$I$48)+('Markov Model'!$K301*'Transition Matrices'!$I$49)+$M301</f>
        <v>1351.0175932479083</v>
      </c>
      <c r="N302" s="62"/>
      <c r="O302" s="64" t="b">
        <f t="shared" ca="1" si="257"/>
        <v>1</v>
      </c>
      <c r="P302" s="62"/>
      <c r="Q302" s="65">
        <f t="shared" ca="1" si="270"/>
        <v>260732.62223789064</v>
      </c>
      <c r="R302" s="65">
        <f t="shared" ca="1" si="258"/>
        <v>11.226960714417366</v>
      </c>
      <c r="S302" s="65">
        <f t="shared" ca="1" si="259"/>
        <v>1.2064155714824678</v>
      </c>
      <c r="T302" s="65">
        <f t="shared" ca="1" si="260"/>
        <v>4.6397789680955981</v>
      </c>
      <c r="U302" s="65">
        <f t="shared" ca="1" si="261"/>
        <v>604.5083878500152</v>
      </c>
      <c r="V302" s="65">
        <f t="shared" ca="1" si="264"/>
        <v>0.45750715933635067</v>
      </c>
      <c r="W302" s="65">
        <f t="shared" ca="1" si="273"/>
        <v>1449.3683266626081</v>
      </c>
      <c r="X302" s="62"/>
      <c r="Y302" s="64" t="b">
        <f t="shared" ca="1" si="262"/>
        <v>1</v>
      </c>
      <c r="Z302" s="63"/>
      <c r="AA302" s="122">
        <f t="shared" ca="1" si="271"/>
        <v>115.1335386120825</v>
      </c>
      <c r="AB302" s="122">
        <f t="shared" ca="1" si="272"/>
        <v>294.56237211277164</v>
      </c>
      <c r="AC302" s="122">
        <f t="shared" ca="1" si="265"/>
        <v>1556.0355735285564</v>
      </c>
      <c r="AD302" s="122">
        <f ca="1">IF(half_cycle=1,(($W302-$W301)*fic16_)/((1+dr)^D302),(($M302-$M301)*fic16_)/((1+dr)^D302))</f>
        <v>30413225.215299923</v>
      </c>
      <c r="AE302" s="122">
        <f t="shared" ca="1" si="266"/>
        <v>196895.63782423321</v>
      </c>
      <c r="AF302" s="122">
        <f t="shared" ca="1" si="267"/>
        <v>68.856905979680761</v>
      </c>
      <c r="AG302" s="122">
        <f ca="1">IF(half_cycle=1, ((W302-W301)*le16_)/(IF(discount=1,(1+dr)^D302,1)), ((M302-M301)*le16_)/(IF(discount=1,(1+dr)^D302,1)))</f>
        <v>4339.5390125135445</v>
      </c>
      <c r="AH302" s="122">
        <f t="shared" ca="1" si="268"/>
        <v>4408.3959184932255</v>
      </c>
      <c r="AI302" s="160"/>
      <c r="AJ302" s="160"/>
    </row>
    <row r="303" spans="3:39" x14ac:dyDescent="0.75">
      <c r="D303" s="66">
        <f t="shared" si="269"/>
        <v>8</v>
      </c>
      <c r="E303" s="66">
        <f t="shared" si="263"/>
        <v>17</v>
      </c>
      <c r="F303" s="160"/>
      <c r="G303" s="64">
        <f ca="1">($G302*'Transition Matrices'!D$45)+($H302*'Transition Matrices'!$D$46)+('Markov Model'!$I302*'Transition Matrices'!$D$47)+('Markov Model'!$J302*'Transition Matrices'!$D$48)+('Markov Model'!$K302*'Transition Matrices'!$D$49)+$K326</f>
        <v>262649.87051534373</v>
      </c>
      <c r="H303" s="64">
        <f ca="1">$G302*'Transition Matrices'!E$45</f>
        <v>11.316717077818378</v>
      </c>
      <c r="I303" s="64">
        <f ca="1">$G302*'Transition Matrices'!F$45</f>
        <v>1.2160605214561115</v>
      </c>
      <c r="J303" s="64">
        <f ca="1">$G302*'Transition Matrices'!G$45</f>
        <v>4.676872683639286</v>
      </c>
      <c r="K303" s="64">
        <f ca="1">$G302*'Transition Matrices'!H$45</f>
        <v>609.34126078143527</v>
      </c>
      <c r="L303" s="64">
        <f ca="1">('Markov Model'!$H302*'Transition Matrices'!$I$46)+('Markov Model'!$I302*'Transition Matrices'!$I$47)+('Markov Model'!$J302*'Transition Matrices'!$I$48)+('Markov Model'!$K302*'Transition Matrices'!$I$49)</f>
        <v>0.45801338225394411</v>
      </c>
      <c r="M303" s="64">
        <f ca="1">($G302*'Transition Matrices'!$I$45)+('Markov Model'!$H302*'Transition Matrices'!$I$46)+('Markov Model'!$I302*'Transition Matrices'!$I$47)+('Markov Model'!$J302*'Transition Matrices'!$I$48)+('Markov Model'!$K302*'Transition Matrices'!$I$49)+$M302</f>
        <v>1547.7190600773079</v>
      </c>
      <c r="N303" s="62"/>
      <c r="O303" s="64" t="b">
        <f t="shared" ca="1" si="257"/>
        <v>1</v>
      </c>
      <c r="P303" s="62"/>
      <c r="Q303" s="64">
        <f t="shared" ca="1" si="270"/>
        <v>264444.15571068658</v>
      </c>
      <c r="R303" s="64">
        <f t="shared" ca="1" si="258"/>
        <v>11.400548868765959</v>
      </c>
      <c r="S303" s="64">
        <f t="shared" ca="1" si="259"/>
        <v>1.2250688346191341</v>
      </c>
      <c r="T303" s="64">
        <f t="shared" ca="1" si="260"/>
        <v>4.7115179443104918</v>
      </c>
      <c r="U303" s="64">
        <f t="shared" ca="1" si="261"/>
        <v>613.85512896761531</v>
      </c>
      <c r="V303" s="64">
        <f t="shared" ca="1" si="264"/>
        <v>0.46170457928009545</v>
      </c>
      <c r="W303" s="64">
        <f t="shared" ca="1" si="273"/>
        <v>1647.527213721145</v>
      </c>
      <c r="X303" s="62"/>
      <c r="Y303" s="64" t="b">
        <f t="shared" ca="1" si="262"/>
        <v>1</v>
      </c>
      <c r="Z303" s="63"/>
      <c r="AA303" s="121">
        <f t="shared" ca="1" si="271"/>
        <v>100.67245153313804</v>
      </c>
      <c r="AB303" s="121">
        <f t="shared" ca="1" si="272"/>
        <v>257.54395711996045</v>
      </c>
      <c r="AC303" s="121">
        <f t="shared" ca="1" si="265"/>
        <v>1360.3835445413304</v>
      </c>
      <c r="AD303" s="121">
        <f ca="1">IF(half_cycle=1,(($W303-$W302)*fic17_)/((1+dr)^D303),(($M303-$M302)*fic17_)/((1+dr)^D303))</f>
        <v>26163095.823111095</v>
      </c>
      <c r="AE303" s="121">
        <f t="shared" ca="1" si="266"/>
        <v>171985.3119685206</v>
      </c>
      <c r="AF303" s="121">
        <f t="shared" ca="1" si="267"/>
        <v>60.217150025622999</v>
      </c>
      <c r="AG303" s="121">
        <f ca="1">IF(half_cycle=1, ((W303-W302)*le17_)/(IF(discount=1,(1+dr)^D303,1)), ((M303-M302)*le17_)/(IF(discount=1,(1+dr)^D303,1)))</f>
        <v>3733.1053911179574</v>
      </c>
      <c r="AH303" s="121">
        <f t="shared" ca="1" si="268"/>
        <v>3793.3225411435806</v>
      </c>
      <c r="AI303" s="160"/>
      <c r="AJ303" s="160"/>
    </row>
    <row r="304" spans="3:39" x14ac:dyDescent="0.75">
      <c r="D304" s="67">
        <f t="shared" si="269"/>
        <v>9</v>
      </c>
      <c r="E304" s="67">
        <f t="shared" si="263"/>
        <v>18</v>
      </c>
      <c r="F304" s="160"/>
      <c r="G304" s="65">
        <f ca="1">($G303*'Transition Matrices'!D$45)+($H303*'Transition Matrices'!$D$46)+('Markov Model'!$I303*'Transition Matrices'!$D$47)+('Markov Model'!$J303*'Transition Matrices'!$D$48)+('Markov Model'!$K303*'Transition Matrices'!$D$49)+$K327</f>
        <v>266238.44090602937</v>
      </c>
      <c r="H304" s="65">
        <f ca="1">$G303*'Transition Matrices'!E$45</f>
        <v>11.484380659713539</v>
      </c>
      <c r="I304" s="65">
        <f ca="1">$G303*'Transition Matrices'!F$45</f>
        <v>1.2340771477821568</v>
      </c>
      <c r="J304" s="65">
        <f ca="1">$G303*'Transition Matrices'!G$45</f>
        <v>4.7461632049816966</v>
      </c>
      <c r="K304" s="65">
        <f ca="1">$G303*'Transition Matrices'!H$45</f>
        <v>618.36899715379536</v>
      </c>
      <c r="L304" s="65">
        <f ca="1">('Markov Model'!$H303*'Transition Matrices'!$I$46)+('Markov Model'!$I303*'Transition Matrices'!$I$47)+('Markov Model'!$J303*'Transition Matrices'!$I$48)+('Markov Model'!$K303*'Transition Matrices'!$I$49)</f>
        <v>0.46539577630624673</v>
      </c>
      <c r="M304" s="65">
        <f ca="1">($G303*'Transition Matrices'!$I$45)+('Markov Model'!$H303*'Transition Matrices'!$I$46)+('Markov Model'!$I303*'Transition Matrices'!$I$47)+('Markov Model'!$J303*'Transition Matrices'!$I$48)+('Markov Model'!$K303*'Transition Matrices'!$I$49)+$M303</f>
        <v>1747.3353673649822</v>
      </c>
      <c r="N304" s="62"/>
      <c r="O304" s="64" t="b">
        <f t="shared" ca="1" si="257"/>
        <v>1</v>
      </c>
      <c r="P304" s="62"/>
      <c r="Q304" s="65">
        <f t="shared" ca="1" si="270"/>
        <v>267917.17233068211</v>
      </c>
      <c r="R304" s="65">
        <f t="shared" ca="1" si="258"/>
        <v>11.562835882839956</v>
      </c>
      <c r="S304" s="65">
        <f t="shared" ca="1" si="259"/>
        <v>1.2425077110709632</v>
      </c>
      <c r="T304" s="65">
        <f t="shared" ca="1" si="260"/>
        <v>4.7785864852851301</v>
      </c>
      <c r="U304" s="65">
        <f t="shared" ca="1" si="261"/>
        <v>622.59336754725882</v>
      </c>
      <c r="V304" s="65">
        <f t="shared" ca="1" si="264"/>
        <v>0.46884332749612889</v>
      </c>
      <c r="W304" s="65">
        <f t="shared" ca="1" si="273"/>
        <v>1848.507462404772</v>
      </c>
      <c r="X304" s="62"/>
      <c r="Y304" s="64" t="b">
        <f t="shared" ca="1" si="262"/>
        <v>1</v>
      </c>
      <c r="Z304" s="63"/>
      <c r="AA304" s="122">
        <f t="shared" ca="1" si="271"/>
        <v>87.938344337962292</v>
      </c>
      <c r="AB304" s="122">
        <f t="shared" ca="1" si="272"/>
        <v>224.97058692986744</v>
      </c>
      <c r="AC304" s="122">
        <f t="shared" ca="1" si="265"/>
        <v>1188.3435380063352</v>
      </c>
      <c r="AD304" s="122">
        <f ca="1">IF(half_cycle=1,(($W304-$W303)*fic18_)/((1+dr)^D304),(($M304-$M303)*fic18_)/((1+dr)^D304))</f>
        <v>22480957.569629822</v>
      </c>
      <c r="AE304" s="122">
        <f t="shared" ca="1" si="266"/>
        <v>150063.29364513597</v>
      </c>
      <c r="AF304" s="122">
        <f t="shared" ca="1" si="267"/>
        <v>52.598750903579742</v>
      </c>
      <c r="AG304" s="122">
        <f ca="1">IF(half_cycle=1, ((W304-W303)*le18_)/(IF(discount=1,(1+dr)^D304,1)), ((M304-M303)*le18_)/(IF(discount=1,(1+dr)^D304,1)))</f>
        <v>3207.716107760662</v>
      </c>
      <c r="AH304" s="122">
        <f t="shared" ca="1" si="268"/>
        <v>3260.3148586642419</v>
      </c>
      <c r="AI304" s="160"/>
      <c r="AJ304" s="160"/>
    </row>
    <row r="305" spans="3:36" x14ac:dyDescent="0.75">
      <c r="D305" s="66">
        <f t="shared" si="269"/>
        <v>10</v>
      </c>
      <c r="E305" s="66">
        <f t="shared" si="263"/>
        <v>19</v>
      </c>
      <c r="F305" s="160"/>
      <c r="G305" s="64">
        <f ca="1">($G304*'Transition Matrices'!D$45)+($H304*'Transition Matrices'!$D$46)+('Markov Model'!$I304*'Transition Matrices'!$D$47)+('Markov Model'!$J304*'Transition Matrices'!$D$48)+('Markov Model'!$K304*'Transition Matrices'!$D$49)+$K328</f>
        <v>269595.90375533485</v>
      </c>
      <c r="H305" s="64">
        <f ca="1">$G304*'Transition Matrices'!E$45</f>
        <v>11.641291105966371</v>
      </c>
      <c r="I305" s="64">
        <f ca="1">$G304*'Transition Matrices'!F$45</f>
        <v>1.2509382743597697</v>
      </c>
      <c r="J305" s="64">
        <f ca="1">$G304*'Transition Matrices'!G$45</f>
        <v>4.8110097655885635</v>
      </c>
      <c r="K305" s="64">
        <f ca="1">$G304*'Transition Matrices'!H$45</f>
        <v>626.8177379407224</v>
      </c>
      <c r="L305" s="64">
        <f ca="1">('Markov Model'!$H304*'Transition Matrices'!$I$46)+('Markov Model'!$I304*'Transition Matrices'!$I$47)+('Markov Model'!$J304*'Transition Matrices'!$I$48)+('Markov Model'!$K304*'Transition Matrices'!$I$49)</f>
        <v>0.47229087868601111</v>
      </c>
      <c r="M305" s="64">
        <f ca="1">($G304*'Transition Matrices'!$I$45)+('Markov Model'!$H304*'Transition Matrices'!$I$46)+('Markov Model'!$I304*'Transition Matrices'!$I$47)+('Markov Model'!$J304*'Transition Matrices'!$I$48)+('Markov Model'!$K304*'Transition Matrices'!$I$49)+$M304</f>
        <v>1949.6795574445619</v>
      </c>
      <c r="N305" s="62"/>
      <c r="O305" s="64" t="b">
        <f t="shared" ca="1" si="257"/>
        <v>1</v>
      </c>
      <c r="P305" s="62"/>
      <c r="Q305" s="64">
        <f t="shared" ca="1" si="270"/>
        <v>271166.0545334763</v>
      </c>
      <c r="R305" s="64">
        <f ca="1">0.5*(H305+H306)</f>
        <v>11.714693733838631</v>
      </c>
      <c r="S305" s="64">
        <f ca="1">0.5*(I305+I306)</f>
        <v>1.2588259008960512</v>
      </c>
      <c r="T305" s="64">
        <f ca="1">0.5*(J305+J306)</f>
        <v>4.8413449540396378</v>
      </c>
      <c r="U305" s="64">
        <f ca="1">0.5*(K305+K306)</f>
        <v>630.77005463334535</v>
      </c>
      <c r="V305" s="64">
        <f t="shared" ca="1" si="264"/>
        <v>0.47551732052608903</v>
      </c>
      <c r="W305" s="64">
        <f t="shared" ca="1" si="273"/>
        <v>2052.1277555994084</v>
      </c>
      <c r="X305" s="62"/>
      <c r="Y305" s="64" t="b">
        <f t="shared" ca="1" si="262"/>
        <v>1</v>
      </c>
      <c r="Z305" s="63"/>
      <c r="AA305" s="121">
        <f t="shared" ca="1" si="271"/>
        <v>76.731297338760356</v>
      </c>
      <c r="AB305" s="121">
        <f t="shared" ca="1" si="272"/>
        <v>196.30260457679506</v>
      </c>
      <c r="AC305" s="121">
        <f t="shared" ca="1" si="265"/>
        <v>1036.926481423011</v>
      </c>
      <c r="AD305" s="121">
        <f ca="1">IF(half_cycle=1,(($W305-$W304)*fic19_)/((1+dr)^D305),(($M305-$M304)*fic19_)/((1+dr)^D305))</f>
        <v>19290759.92080383</v>
      </c>
      <c r="AE305" s="121">
        <f t="shared" ca="1" si="266"/>
        <v>130805.40478730501</v>
      </c>
      <c r="AF305" s="121">
        <f t="shared" ca="1" si="267"/>
        <v>45.894275588974281</v>
      </c>
      <c r="AG305" s="121">
        <f ca="1">IF(half_cycle=1, ((W305-W304)*le19_)/(IF(discount=1,(1+dr)^D305,1)), ((M305-M304)*le19_)/(IF(discount=1,(1+dr)^D305,1)))</f>
        <v>2752.5198220426673</v>
      </c>
      <c r="AH305" s="121">
        <f t="shared" ca="1" si="268"/>
        <v>2798.4140976316417</v>
      </c>
    </row>
    <row r="306" spans="3:36" x14ac:dyDescent="0.75">
      <c r="D306" s="67">
        <v>11</v>
      </c>
      <c r="E306" s="67">
        <f t="shared" si="263"/>
        <v>20</v>
      </c>
      <c r="F306" s="160"/>
      <c r="G306" s="65">
        <f ca="1">($G305*'Transition Matrices'!D$45)+($H305*'Transition Matrices'!$D$46)+('Markov Model'!$I305*'Transition Matrices'!$D$47)+('Markov Model'!$J305*'Transition Matrices'!$D$48)+('Markov Model'!$K305*'Transition Matrices'!$D$49)+$K329</f>
        <v>272736.20531161776</v>
      </c>
      <c r="H306" s="65">
        <f ca="1">$G305*'Transition Matrices'!E$45</f>
        <v>11.788096361710892</v>
      </c>
      <c r="I306" s="65">
        <f ca="1">$G305*'Transition Matrices'!F$45</f>
        <v>1.2667135274323327</v>
      </c>
      <c r="J306" s="65">
        <f ca="1">$G305*'Transition Matrices'!G$45</f>
        <v>4.871680142490713</v>
      </c>
      <c r="K306" s="65">
        <f ca="1">$G305*'Transition Matrices'!H$45</f>
        <v>634.72237132596842</v>
      </c>
      <c r="L306" s="65">
        <f ca="1">('Markov Model'!$H305*'Transition Matrices'!$I$46)+('Markov Model'!$I305*'Transition Matrices'!$I$47)+('Markov Model'!$J305*'Transition Matrices'!$I$48)+('Markov Model'!$K305*'Transition Matrices'!$I$49)</f>
        <v>0.47874376236616695</v>
      </c>
      <c r="M306" s="65">
        <f ca="1">($G305*'Transition Matrices'!$I$45)+('Markov Model'!$H305*'Transition Matrices'!$I$46)+('Markov Model'!$I305*'Transition Matrices'!$I$47)+('Markov Model'!$J305*'Transition Matrices'!$I$48)+('Markov Model'!$K305*'Transition Matrices'!$I$49)+$M305</f>
        <v>2154.5759537542549</v>
      </c>
      <c r="N306" s="62"/>
      <c r="O306" s="64" t="b">
        <f t="shared" ca="1" si="257"/>
        <v>1</v>
      </c>
      <c r="P306" s="62"/>
      <c r="Q306" s="65">
        <f t="shared" ca="1" si="270"/>
        <v>274204.32808097266</v>
      </c>
      <c r="R306" s="65">
        <f t="shared" ref="R306:R311" ca="1" si="274">0.5*(H306+H307)</f>
        <v>11.856751294583848</v>
      </c>
      <c r="S306" s="65">
        <f t="shared" ref="S306:S311" ca="1" si="275">0.5*(I306+I307)</f>
        <v>1.2740909808842411</v>
      </c>
      <c r="T306" s="65">
        <f t="shared" ref="T306:T311" ca="1" si="276">0.5*(J306+J307)</f>
        <v>4.9000532455684578</v>
      </c>
      <c r="U306" s="65">
        <f t="shared" ref="U306:U311" ca="1" si="277">0.5*(K306+K307)</f>
        <v>638.41905147340015</v>
      </c>
      <c r="V306" s="65">
        <f t="shared" ca="1" si="264"/>
        <v>0.48176241810763532</v>
      </c>
      <c r="W306" s="65">
        <f t="shared" ca="1" si="273"/>
        <v>2258.2177173489081</v>
      </c>
      <c r="X306" s="62"/>
      <c r="Y306" s="64" t="b">
        <f t="shared" ca="1" si="262"/>
        <v>1</v>
      </c>
      <c r="Z306" s="63"/>
      <c r="AA306" s="122">
        <f t="shared" ca="1" si="271"/>
        <v>66.885804904426223</v>
      </c>
      <c r="AB306" s="122">
        <f t="shared" ca="1" si="272"/>
        <v>171.11695025895816</v>
      </c>
      <c r="AC306" s="122">
        <f t="shared" ca="1" si="265"/>
        <v>903.89939610421277</v>
      </c>
      <c r="AD306" s="122">
        <f ca="1">IF(half_cycle=1,(($W306-$W305)*fic20_)/((1+dr)^D306),(($M306-$M305)*fic20_)/((1+dr)^D306))</f>
        <v>16609868.328405112</v>
      </c>
      <c r="AE306" s="122">
        <f t="shared" ca="1" si="266"/>
        <v>113915.03054552819</v>
      </c>
      <c r="AF306" s="122">
        <f t="shared" ca="1" si="267"/>
        <v>40.004579424679989</v>
      </c>
      <c r="AG306" s="122">
        <f ca="1">IF(half_cycle=1, ((W306-W305)*le20_)/(IF(discount=1,(1+dr)^D306,1)), ((M306-M305)*le20_)/(IF(discount=1,(1+dr)^D306,1)))</f>
        <v>2369.9943394219954</v>
      </c>
      <c r="AH306" s="122">
        <f t="shared" ca="1" si="268"/>
        <v>2409.9989188466752</v>
      </c>
    </row>
    <row r="307" spans="3:36" x14ac:dyDescent="0.75">
      <c r="D307" s="66">
        <v>12</v>
      </c>
      <c r="E307" s="66">
        <f t="shared" si="263"/>
        <v>21</v>
      </c>
      <c r="F307" s="160"/>
      <c r="G307" s="64">
        <f ca="1">($G306*'Transition Matrices'!D$45)+($H306*'Transition Matrices'!$D$46)+('Markov Model'!$I306*'Transition Matrices'!$D$47)+('Markov Model'!$J306*'Transition Matrices'!$D$48)+('Markov Model'!$K306*'Transition Matrices'!$D$49)+$K330</f>
        <v>275672.4508503275</v>
      </c>
      <c r="H307" s="64">
        <f ca="1">$G306*'Transition Matrices'!E$45</f>
        <v>11.925406227456806</v>
      </c>
      <c r="I307" s="64">
        <f ca="1">$G306*'Transition Matrices'!F$45</f>
        <v>1.2814684343361495</v>
      </c>
      <c r="J307" s="64">
        <f ca="1">$G306*'Transition Matrices'!G$45</f>
        <v>4.9284263486462034</v>
      </c>
      <c r="K307" s="64">
        <f ca="1">$G306*'Transition Matrices'!H$45</f>
        <v>642.11573162083187</v>
      </c>
      <c r="L307" s="64">
        <f ca="1">('Markov Model'!$H306*'Transition Matrices'!$I$46)+('Markov Model'!$I306*'Transition Matrices'!$I$47)+('Markov Model'!$J306*'Transition Matrices'!$I$48)+('Markov Model'!$K306*'Transition Matrices'!$I$49)</f>
        <v>0.48478107384910363</v>
      </c>
      <c r="M307" s="64">
        <f ca="1">($G306*'Transition Matrices'!$I$45)+('Markov Model'!$H306*'Transition Matrices'!$I$46)+('Markov Model'!$I306*'Transition Matrices'!$I$47)+('Markov Model'!$J306*'Transition Matrices'!$I$48)+('Markov Model'!$K306*'Transition Matrices'!$I$49)+$M306</f>
        <v>2361.8594809435613</v>
      </c>
      <c r="N307" s="62"/>
      <c r="O307" s="64" t="b">
        <f t="shared" ca="1" si="257"/>
        <v>1</v>
      </c>
      <c r="P307" s="62"/>
      <c r="Q307" s="64">
        <f t="shared" ca="1" si="270"/>
        <v>277044.70314179128</v>
      </c>
      <c r="R307" s="64">
        <f t="shared" ca="1" si="274"/>
        <v>11.989599979790977</v>
      </c>
      <c r="S307" s="64">
        <f t="shared" ca="1" si="275"/>
        <v>1.2883665026894469</v>
      </c>
      <c r="T307" s="64">
        <f t="shared" ca="1" si="276"/>
        <v>4.9549557745112764</v>
      </c>
      <c r="U307" s="64">
        <f t="shared" ca="1" si="277"/>
        <v>645.57220240759966</v>
      </c>
      <c r="V307" s="64">
        <f t="shared" ca="1" si="264"/>
        <v>0.48760448240142051</v>
      </c>
      <c r="W307" s="64">
        <f t="shared" ca="1" si="273"/>
        <v>2466.6172532955884</v>
      </c>
      <c r="X307" s="62"/>
      <c r="Y307" s="64" t="b">
        <f t="shared" ca="1" si="262"/>
        <v>1</v>
      </c>
      <c r="Z307" s="63"/>
      <c r="AA307" s="121">
        <f t="shared" ca="1" si="271"/>
        <v>58.25036608105983</v>
      </c>
      <c r="AB307" s="121">
        <f t="shared" ca="1" si="272"/>
        <v>149.02626841025514</v>
      </c>
      <c r="AC307" s="121">
        <f t="shared" ca="1" si="265"/>
        <v>787.21729406959344</v>
      </c>
      <c r="AD307" s="121">
        <f ca="1">IF(half_cycle=1,(($W307-$W306)*fic21_)/((1+dr)^D307),(($M307-$M306)*fic21_)/((1+dr)^D307))</f>
        <v>14216857.482248776</v>
      </c>
      <c r="AE307" s="121">
        <f t="shared" ca="1" si="266"/>
        <v>99122.639635480256</v>
      </c>
      <c r="AF307" s="121">
        <f t="shared" ca="1" si="267"/>
        <v>34.838947620140793</v>
      </c>
      <c r="AG307" s="121">
        <f ca="1">IF(half_cycle=1, ((W307-W306)*le21_)/(IF(discount=1,(1+dr)^D307,1)), ((M307-M306)*le21_)/(IF(discount=1,(1+dr)^D307,1)))</f>
        <v>2028.5453858582239</v>
      </c>
      <c r="AH307" s="121">
        <f t="shared" ca="1" si="268"/>
        <v>2063.3843334783646</v>
      </c>
    </row>
    <row r="308" spans="3:36" x14ac:dyDescent="0.75">
      <c r="D308" s="67">
        <v>13</v>
      </c>
      <c r="E308" s="67">
        <f t="shared" si="263"/>
        <v>22</v>
      </c>
      <c r="F308" s="160"/>
      <c r="G308" s="65">
        <f ca="1">($G307*'Transition Matrices'!D$45)+($H307*'Transition Matrices'!$D$46)+('Markov Model'!$I307*'Transition Matrices'!$D$47)+('Markov Model'!$J307*'Transition Matrices'!$D$48)+('Markov Model'!$K307*'Transition Matrices'!$D$49)+$K331</f>
        <v>278416.955433255</v>
      </c>
      <c r="H308" s="65">
        <f ca="1">$G307*'Transition Matrices'!E$45</f>
        <v>12.053793732125149</v>
      </c>
      <c r="I308" s="65">
        <f ca="1">$G307*'Transition Matrices'!F$45</f>
        <v>1.295264571042744</v>
      </c>
      <c r="J308" s="65">
        <f ca="1">$G307*'Transition Matrices'!G$45</f>
        <v>4.9814852003763503</v>
      </c>
      <c r="K308" s="65">
        <f ca="1">$G307*'Transition Matrices'!H$45</f>
        <v>649.02867319436746</v>
      </c>
      <c r="L308" s="65">
        <f ca="1">('Markov Model'!$H307*'Transition Matrices'!$I$46)+('Markov Model'!$I307*'Transition Matrices'!$I$47)+('Markov Model'!$J307*'Transition Matrices'!$I$48)+('Markov Model'!$K307*'Transition Matrices'!$I$49)</f>
        <v>0.49042789095373746</v>
      </c>
      <c r="M308" s="65">
        <f ca="1">($G307*'Transition Matrices'!$I$45)+('Markov Model'!$H307*'Transition Matrices'!$I$46)+('Markov Model'!$I307*'Transition Matrices'!$I$47)+('Markov Model'!$J307*'Transition Matrices'!$I$48)+('Markov Model'!$K307*'Transition Matrices'!$I$49)+$M307</f>
        <v>2571.3750256476155</v>
      </c>
      <c r="N308" s="62"/>
      <c r="O308" s="64" t="b">
        <f t="shared" ca="1" si="257"/>
        <v>1</v>
      </c>
      <c r="P308" s="62"/>
      <c r="Q308" s="65">
        <f t="shared" ca="1" si="270"/>
        <v>279699.12349448667</v>
      </c>
      <c r="R308" s="65">
        <f t="shared" ca="1" si="274"/>
        <v>12.113795542312271</v>
      </c>
      <c r="S308" s="65">
        <f t="shared" ca="1" si="275"/>
        <v>1.3017121858485856</v>
      </c>
      <c r="T308" s="65">
        <f t="shared" ca="1" si="276"/>
        <v>5.0062822174885921</v>
      </c>
      <c r="U308" s="65">
        <f t="shared" ca="1" si="277"/>
        <v>652.25943158632663</v>
      </c>
      <c r="V308" s="65">
        <f t="shared" ca="1" si="264"/>
        <v>0.4930678351174147</v>
      </c>
      <c r="W308" s="65">
        <f t="shared" ca="1" si="273"/>
        <v>2677.1759307265838</v>
      </c>
      <c r="X308" s="62"/>
      <c r="Y308" s="64" t="b">
        <f t="shared" ca="1" si="262"/>
        <v>1</v>
      </c>
      <c r="Z308" s="63"/>
      <c r="AA308" s="122">
        <f t="shared" ca="1" si="271"/>
        <v>50.687291918669729</v>
      </c>
      <c r="AB308" s="122">
        <f t="shared" ca="1" si="272"/>
        <v>129.67848800787775</v>
      </c>
      <c r="AC308" s="122">
        <f t="shared" ca="1" si="265"/>
        <v>685.02132061919247</v>
      </c>
      <c r="AD308" s="122">
        <f ca="1">IF(half_cycle=1,(($W308-$W307)*fic22_)/((1+dr)^D308),(($M308-$M307)*fic22_)/((1+dr)^D308))</f>
        <v>12154723.453449581</v>
      </c>
      <c r="AE308" s="122">
        <f t="shared" ca="1" si="266"/>
        <v>86184.730123764486</v>
      </c>
      <c r="AF308" s="122">
        <f t="shared" ca="1" si="267"/>
        <v>30.314948480755163</v>
      </c>
      <c r="AG308" s="122">
        <f ca="1">IF(half_cycle=1, ((W308-W307)*le22_)/(IF(discount=1,(1+dr)^D308,1)), ((M308-M307)*le22_)/(IF(discount=1,(1+dr)^D308,1)))</f>
        <v>1734.3078953041468</v>
      </c>
      <c r="AH308" s="122">
        <f t="shared" ca="1" si="268"/>
        <v>1764.622843784902</v>
      </c>
    </row>
    <row r="309" spans="3:36" x14ac:dyDescent="0.75">
      <c r="D309" s="66">
        <v>14</v>
      </c>
      <c r="E309" s="66">
        <f t="shared" si="263"/>
        <v>23</v>
      </c>
      <c r="F309" s="160"/>
      <c r="G309" s="64">
        <f ca="1">($G308*'Transition Matrices'!D$45)+($H308*'Transition Matrices'!$D$46)+('Markov Model'!$I308*'Transition Matrices'!$D$47)+('Markov Model'!$J308*'Transition Matrices'!$D$48)+('Markov Model'!$K308*'Transition Matrices'!$D$49)+$K332</f>
        <v>280981.29155571829</v>
      </c>
      <c r="H309" s="64">
        <f ca="1">$G308*'Transition Matrices'!E$45</f>
        <v>12.173797352499394</v>
      </c>
      <c r="I309" s="64">
        <f ca="1">$G308*'Transition Matrices'!F$45</f>
        <v>1.3081598006544273</v>
      </c>
      <c r="J309" s="64">
        <f ca="1">$G308*'Transition Matrices'!G$45</f>
        <v>5.0310792346008339</v>
      </c>
      <c r="K309" s="64">
        <f ca="1">$G308*'Transition Matrices'!H$45</f>
        <v>655.4901899782858</v>
      </c>
      <c r="L309" s="64">
        <f ca="1">('Markov Model'!$H308*'Transition Matrices'!$I$46)+('Markov Model'!$I308*'Transition Matrices'!$I$47)+('Markov Model'!$J308*'Transition Matrices'!$I$48)+('Markov Model'!$K308*'Transition Matrices'!$I$49)</f>
        <v>0.49570777928109189</v>
      </c>
      <c r="M309" s="64">
        <f ca="1">($G308*'Transition Matrices'!$I$45)+('Markov Model'!$H308*'Transition Matrices'!$I$46)+('Markov Model'!$I308*'Transition Matrices'!$I$47)+('Markov Model'!$J308*'Transition Matrices'!$I$48)+('Markov Model'!$K308*'Transition Matrices'!$I$49)+$M308</f>
        <v>2782.9768358055517</v>
      </c>
      <c r="N309" s="62"/>
      <c r="O309" s="64" t="b">
        <f t="shared" ca="1" si="257"/>
        <v>1</v>
      </c>
      <c r="P309" s="62"/>
      <c r="Q309" s="64">
        <f t="shared" ca="1" si="270"/>
        <v>282178.81273831066</v>
      </c>
      <c r="R309" s="64">
        <f t="shared" ca="1" si="274"/>
        <v>12.229860224550386</v>
      </c>
      <c r="S309" s="64">
        <f t="shared" ca="1" si="275"/>
        <v>1.3141841489660313</v>
      </c>
      <c r="T309" s="64">
        <f t="shared" ca="1" si="276"/>
        <v>5.0542484022188505</v>
      </c>
      <c r="U309" s="64">
        <f t="shared" ca="1" si="277"/>
        <v>658.50885881162958</v>
      </c>
      <c r="V309" s="64">
        <f t="shared" ca="1" si="264"/>
        <v>0.49817533138474479</v>
      </c>
      <c r="W309" s="64">
        <f t="shared" ca="1" si="273"/>
        <v>2889.7523960017802</v>
      </c>
      <c r="X309" s="62"/>
      <c r="Y309" s="64" t="b">
        <f t="shared" ca="1" si="262"/>
        <v>1</v>
      </c>
      <c r="Z309" s="63"/>
      <c r="AA309" s="121">
        <f t="shared" ca="1" si="271"/>
        <v>44.072174008392025</v>
      </c>
      <c r="AB309" s="121">
        <f t="shared" ca="1" si="272"/>
        <v>112.75547348635402</v>
      </c>
      <c r="AC309" s="121">
        <f t="shared" ca="1" si="265"/>
        <v>595.63167992913247</v>
      </c>
      <c r="AD309" s="121">
        <f ca="1">IF(half_cycle=1,(($W309-$W308)*fic23_)/((1+dr)^D309),(($M309-$M308)*fic23_)/((1+dr)^D309))</f>
        <v>10383691.309345972</v>
      </c>
      <c r="AE309" s="121">
        <f t="shared" ca="1" si="266"/>
        <v>74882.403089556581</v>
      </c>
      <c r="AF309" s="121">
        <f t="shared" ca="1" si="267"/>
        <v>26.3581109834473</v>
      </c>
      <c r="AG309" s="121">
        <f ca="1">IF(half_cycle=1, ((W309-W308)*le23_)/(IF(discount=1,(1+dr)^D309,1)), ((M309-M308)*le23_)/(IF(discount=1,(1+dr)^D309,1)))</f>
        <v>1481.6065449098187</v>
      </c>
      <c r="AH309" s="121">
        <f t="shared" ca="1" si="268"/>
        <v>1507.9646558932659</v>
      </c>
    </row>
    <row r="310" spans="3:36" x14ac:dyDescent="0.75">
      <c r="D310" s="67">
        <v>15</v>
      </c>
      <c r="E310" s="67">
        <f t="shared" si="263"/>
        <v>24</v>
      </c>
      <c r="F310" s="160"/>
      <c r="G310" s="65">
        <f ca="1">($G309*'Transition Matrices'!D$45)+($H309*'Transition Matrices'!$D$46)+('Markov Model'!$I309*'Transition Matrices'!$D$47)+('Markov Model'!$J309*'Transition Matrices'!$D$48)+('Markov Model'!$K309*'Transition Matrices'!$D$49)+$K333</f>
        <v>283376.33392090304</v>
      </c>
      <c r="H310" s="65">
        <f ca="1">$G309*'Transition Matrices'!E$45</f>
        <v>12.285923096601376</v>
      </c>
      <c r="I310" s="65">
        <f ca="1">$G309*'Transition Matrices'!F$45</f>
        <v>1.3202084972776353</v>
      </c>
      <c r="J310" s="65">
        <f ca="1">$G309*'Transition Matrices'!G$45</f>
        <v>5.0774175698368671</v>
      </c>
      <c r="K310" s="65">
        <f ca="1">$G309*'Transition Matrices'!H$45</f>
        <v>661.52752764497325</v>
      </c>
      <c r="L310" s="65">
        <f ca="1">('Markov Model'!$H309*'Transition Matrices'!$I$46)+('Markov Model'!$I309*'Transition Matrices'!$I$47)+('Markov Model'!$J309*'Transition Matrices'!$I$48)+('Markov Model'!$K309*'Transition Matrices'!$I$49)</f>
        <v>0.50064288348839769</v>
      </c>
      <c r="M310" s="65">
        <f ca="1">($G309*'Transition Matrices'!$I$45)+('Markov Model'!$H309*'Transition Matrices'!$I$46)+('Markov Model'!$I309*'Transition Matrices'!$I$47)+('Markov Model'!$J309*'Transition Matrices'!$I$48)+('Markov Model'!$K309*'Transition Matrices'!$I$49)+$M309</f>
        <v>2996.5279561980087</v>
      </c>
      <c r="N310" s="62"/>
      <c r="O310" s="64" t="b">
        <f t="shared" ca="1" si="257"/>
        <v>1</v>
      </c>
      <c r="P310" s="62"/>
      <c r="Q310" s="65">
        <f t="shared" ca="1" si="270"/>
        <v>284494.31771767978</v>
      </c>
      <c r="R310" s="65">
        <f t="shared" ca="1" si="274"/>
        <v>12.33828477902664</v>
      </c>
      <c r="S310" s="65">
        <f t="shared" ca="1" si="275"/>
        <v>1.3258351268378277</v>
      </c>
      <c r="T310" s="65">
        <f t="shared" ca="1" si="276"/>
        <v>5.0990571425610201</v>
      </c>
      <c r="U310" s="65">
        <f t="shared" ca="1" si="277"/>
        <v>664.34690833340505</v>
      </c>
      <c r="V310" s="65">
        <f t="shared" ca="1" si="264"/>
        <v>0.50294844822777507</v>
      </c>
      <c r="W310" s="65">
        <f t="shared" ca="1" si="273"/>
        <v>3104.2138271089489</v>
      </c>
      <c r="X310" s="62"/>
      <c r="Y310" s="64" t="b">
        <f t="shared" ca="1" si="262"/>
        <v>1</v>
      </c>
      <c r="Z310" s="63"/>
      <c r="AA310" s="122">
        <f t="shared" ca="1" si="271"/>
        <v>38.293161272931592</v>
      </c>
      <c r="AB310" s="122">
        <f t="shared" ca="1" si="272"/>
        <v>97.971183056546508</v>
      </c>
      <c r="AC310" s="122">
        <f t="shared" ca="1" si="265"/>
        <v>517.53794856981892</v>
      </c>
      <c r="AD310" s="122">
        <f ca="1">IF(half_cycle=1,(($W310-$W309)*fic24_)/((1+dr)^D310),(($M310-$M309)*fic24_)/((1+dr)^D310))</f>
        <v>8861622.3066794425</v>
      </c>
      <c r="AE310" s="122">
        <f t="shared" ca="1" si="266"/>
        <v>65019.715045793535</v>
      </c>
      <c r="AF310" s="122">
        <f t="shared" ca="1" si="267"/>
        <v>22.901488546644561</v>
      </c>
      <c r="AG310" s="122">
        <f ca="1">IF(half_cycle=1, ((W310-W309)*le24_)/(IF(discount=1,(1+dr)^D310,1)), ((M310-M309)*le24_)/(IF(discount=1,(1+dr)^D310,1)))</f>
        <v>1264.4287293361456</v>
      </c>
      <c r="AH310" s="122">
        <f t="shared" ca="1" si="268"/>
        <v>1287.3302178827901</v>
      </c>
    </row>
    <row r="311" spans="3:36" ht="15.5" thickBot="1" x14ac:dyDescent="0.9">
      <c r="D311" s="66">
        <v>16</v>
      </c>
      <c r="E311" s="66">
        <f t="shared" si="263"/>
        <v>25</v>
      </c>
      <c r="F311" s="160"/>
      <c r="G311" s="64">
        <f ca="1">($G310*'Transition Matrices'!D$45)+($H310*'Transition Matrices'!$D$46)+('Markov Model'!$I310*'Transition Matrices'!$D$47)+('Markov Model'!$J310*'Transition Matrices'!$D$48)+('Markov Model'!$K310*'Transition Matrices'!$D$49)+$K334</f>
        <v>285612.30151445657</v>
      </c>
      <c r="H311" s="64">
        <f ca="1">$G310*'Transition Matrices'!E$45</f>
        <v>12.390646461451905</v>
      </c>
      <c r="I311" s="64">
        <f ca="1">$G310*'Transition Matrices'!F$45</f>
        <v>1.33146175639802</v>
      </c>
      <c r="J311" s="64">
        <f ca="1">$G310*'Transition Matrices'!G$45</f>
        <v>5.120696715285173</v>
      </c>
      <c r="K311" s="64">
        <f ca="1">$G310*'Transition Matrices'!H$45</f>
        <v>667.16628902183686</v>
      </c>
      <c r="L311" s="64">
        <f ca="1">('Markov Model'!$H310*'Transition Matrices'!$I$46)+('Markov Model'!$I310*'Transition Matrices'!$I$47)+('Markov Model'!$J310*'Transition Matrices'!$I$48)+('Markov Model'!$K310*'Transition Matrices'!$I$49)</f>
        <v>0.50525401296715255</v>
      </c>
      <c r="M311" s="64">
        <f ca="1">($G310*'Transition Matrices'!$I$45)+('Markov Model'!$H310*'Transition Matrices'!$I$46)+('Markov Model'!$I310*'Transition Matrices'!$I$47)+('Markov Model'!$J310*'Transition Matrices'!$I$48)+('Markov Model'!$K310*'Transition Matrices'!$I$49)+$M310</f>
        <v>3211.8996980198885</v>
      </c>
      <c r="N311" s="62"/>
      <c r="O311" s="64" t="b">
        <f t="shared" ca="1" si="257"/>
        <v>1</v>
      </c>
      <c r="P311" s="62"/>
      <c r="Q311" s="64">
        <f t="shared" ca="1" si="270"/>
        <v>142806.15075722829</v>
      </c>
      <c r="R311" s="64">
        <f t="shared" ca="1" si="274"/>
        <v>6.1953232307259523</v>
      </c>
      <c r="S311" s="64">
        <f t="shared" ca="1" si="275"/>
        <v>0.66573087819901</v>
      </c>
      <c r="T311" s="64">
        <f t="shared" ca="1" si="276"/>
        <v>2.5603483576425865</v>
      </c>
      <c r="U311" s="64">
        <f t="shared" ca="1" si="277"/>
        <v>333.58314451091843</v>
      </c>
      <c r="V311" s="64">
        <f t="shared" ca="1" si="264"/>
        <v>0.25262700648357628</v>
      </c>
      <c r="W311" s="64">
        <f t="shared" ca="1" si="273"/>
        <v>1605.9498490099443</v>
      </c>
      <c r="X311" s="62"/>
      <c r="Y311" s="64"/>
      <c r="Z311" s="63"/>
      <c r="AA311" s="121"/>
      <c r="AB311" s="121"/>
      <c r="AC311" s="121"/>
      <c r="AD311" s="121"/>
      <c r="AE311" s="121"/>
      <c r="AF311" s="121"/>
      <c r="AG311" s="121"/>
      <c r="AH311" s="121"/>
    </row>
    <row r="312" spans="3:36" ht="15.5" thickBot="1" x14ac:dyDescent="0.9">
      <c r="H312" s="63"/>
      <c r="I312" s="63"/>
      <c r="J312" s="63"/>
      <c r="K312" s="63"/>
      <c r="L312" s="63"/>
      <c r="X312" s="62"/>
      <c r="Y312" s="119" t="s">
        <v>331</v>
      </c>
      <c r="Z312" s="120"/>
      <c r="AA312" s="123">
        <f t="shared" ref="AA312:AH312" ca="1" si="278">SUM(OFFSET(AA295,,,time_horizon,))</f>
        <v>1649.6933031769152</v>
      </c>
      <c r="AB312" s="123">
        <f t="shared" ca="1" si="278"/>
        <v>24809.385196858002</v>
      </c>
      <c r="AC312" s="123">
        <f t="shared" ca="1" si="278"/>
        <v>89634.404753468509</v>
      </c>
      <c r="AD312" s="123">
        <f t="shared" ca="1" si="278"/>
        <v>459368479.72961783</v>
      </c>
      <c r="AE312" s="123">
        <f t="shared" ca="1" si="278"/>
        <v>20089654.813544188</v>
      </c>
      <c r="AF312" s="123">
        <f t="shared" ca="1" si="278"/>
        <v>990.78651853078964</v>
      </c>
      <c r="AG312" s="123">
        <f t="shared" ca="1" si="278"/>
        <v>65545.414035959388</v>
      </c>
      <c r="AH312" s="142">
        <f t="shared" ca="1" si="278"/>
        <v>66536.200554490177</v>
      </c>
    </row>
    <row r="313" spans="3:36" x14ac:dyDescent="0.75">
      <c r="G313" s="129"/>
      <c r="I313" s="63"/>
    </row>
    <row r="314" spans="3:36" x14ac:dyDescent="0.75">
      <c r="G314" s="63"/>
      <c r="I314" s="63"/>
      <c r="Q314" s="131"/>
    </row>
    <row r="315" spans="3:36" x14ac:dyDescent="0.75">
      <c r="C315" s="40" t="s">
        <v>355</v>
      </c>
      <c r="I315" s="63"/>
    </row>
    <row r="317" spans="3:36" ht="16" x14ac:dyDescent="0.8">
      <c r="G317" s="258" t="s">
        <v>334</v>
      </c>
      <c r="H317" s="258"/>
      <c r="I317" s="258"/>
      <c r="J317" s="258"/>
      <c r="K317" s="258"/>
      <c r="L317" s="258"/>
      <c r="M317" s="258"/>
      <c r="O317" s="125"/>
      <c r="Q317" s="259" t="s">
        <v>335</v>
      </c>
      <c r="R317" s="259"/>
      <c r="S317" s="259"/>
      <c r="T317" s="259"/>
      <c r="U317" s="259"/>
      <c r="V317" s="259"/>
      <c r="W317" s="259"/>
      <c r="X317" s="125"/>
      <c r="Y317" s="125"/>
      <c r="Z317" s="125"/>
      <c r="AA317" s="125"/>
      <c r="AB317" s="125"/>
      <c r="AC317" s="125"/>
    </row>
    <row r="318" spans="3:36" ht="15.5" thickBot="1" x14ac:dyDescent="0.9">
      <c r="D318" s="68" t="s">
        <v>103</v>
      </c>
      <c r="E318" s="68" t="s">
        <v>113</v>
      </c>
      <c r="F318" s="159"/>
      <c r="G318" s="70" t="s">
        <v>114</v>
      </c>
      <c r="H318" s="70" t="s">
        <v>115</v>
      </c>
      <c r="I318" s="70" t="s">
        <v>202</v>
      </c>
      <c r="J318" s="70" t="s">
        <v>201</v>
      </c>
      <c r="K318" s="70" t="s">
        <v>204</v>
      </c>
      <c r="L318" s="70" t="s">
        <v>326</v>
      </c>
      <c r="M318" s="70" t="s">
        <v>205</v>
      </c>
      <c r="N318" s="70"/>
      <c r="O318" s="70" t="s">
        <v>111</v>
      </c>
      <c r="P318" s="70"/>
      <c r="Q318" s="70" t="s">
        <v>114</v>
      </c>
      <c r="R318" s="70" t="s">
        <v>115</v>
      </c>
      <c r="S318" s="70" t="s">
        <v>202</v>
      </c>
      <c r="T318" s="70" t="s">
        <v>201</v>
      </c>
      <c r="U318" s="70" t="s">
        <v>204</v>
      </c>
      <c r="V318" s="70" t="s">
        <v>326</v>
      </c>
      <c r="W318" s="70" t="s">
        <v>205</v>
      </c>
      <c r="X318" s="70"/>
      <c r="Y318" s="70" t="s">
        <v>111</v>
      </c>
      <c r="Z318" s="71"/>
      <c r="AA318" s="70" t="s">
        <v>319</v>
      </c>
      <c r="AB318" s="70" t="s">
        <v>320</v>
      </c>
      <c r="AC318" s="70" t="s">
        <v>321</v>
      </c>
      <c r="AD318" s="70" t="s">
        <v>322</v>
      </c>
      <c r="AE318" s="70" t="s">
        <v>325</v>
      </c>
      <c r="AF318" s="70" t="s">
        <v>264</v>
      </c>
      <c r="AG318" s="70" t="s">
        <v>263</v>
      </c>
      <c r="AH318" s="71" t="s">
        <v>116</v>
      </c>
    </row>
    <row r="319" spans="3:36" x14ac:dyDescent="0.75">
      <c r="D319" s="66">
        <v>0</v>
      </c>
      <c r="E319" s="66">
        <f>9+D319</f>
        <v>9</v>
      </c>
      <c r="F319" s="160"/>
      <c r="G319" s="64">
        <f ca="1">pop*(1-sero)*vtc</f>
        <v>77005.84686613582</v>
      </c>
      <c r="H319" s="64">
        <v>0</v>
      </c>
      <c r="I319" s="64">
        <v>0</v>
      </c>
      <c r="J319" s="64">
        <v>0</v>
      </c>
      <c r="K319" s="64">
        <v>0</v>
      </c>
      <c r="L319" s="64">
        <v>0</v>
      </c>
      <c r="M319" s="64">
        <v>0</v>
      </c>
      <c r="N319" s="62"/>
      <c r="O319" s="64" t="b">
        <f t="shared" ref="O319:O335" ca="1" si="279">IF(SUM($F251:$K251, $M251,$G273:$K273,$M273,$G295:$K295,$M295,$G319:$K319,$M319)=pop,TRUE,FALSE)</f>
        <v>1</v>
      </c>
      <c r="P319" s="62"/>
      <c r="Q319" s="64">
        <f ca="1">0.5*(G319+G320)</f>
        <v>75917.453103218446</v>
      </c>
      <c r="R319" s="64">
        <f ca="1">0.5*(H319+H320)</f>
        <v>261.99499486078975</v>
      </c>
      <c r="S319" s="64">
        <f t="shared" ref="S319:S335" ca="1" si="280">0.5*(I319+I320)</f>
        <v>28.415393601466111</v>
      </c>
      <c r="T319" s="64">
        <f t="shared" ref="T319:T335" ca="1" si="281">0.5*(J319+J320)</f>
        <v>108.93647375507908</v>
      </c>
      <c r="U319" s="64">
        <f t="shared" ref="U319:U335" ca="1" si="282">0.5*(K319+K320)</f>
        <v>0</v>
      </c>
      <c r="V319" s="64">
        <f t="shared" ref="V319:V335" ca="1" si="283">0.5*(L319+L320)</f>
        <v>0</v>
      </c>
      <c r="W319" s="64">
        <f t="shared" ref="W319:W335" ca="1" si="284">0.5*(M319+M320)</f>
        <v>29.194350191388857</v>
      </c>
      <c r="X319" s="62"/>
      <c r="Y319" s="64" t="b">
        <f t="shared" ref="Y319:Y334" ca="1" si="285">IF(SUM($Q251:$U251,$W251,$Q273:$U273,$W273,$Q295:$U295,$W295,$P319:$U319,$W319)=pop,TRUE,FALSE)</f>
        <v>1</v>
      </c>
      <c r="Z319" s="63"/>
      <c r="AA319" s="121">
        <f ca="1">IF(half_cycle=1,((SUM($R319:$T319,$V319)*puhp*hc))/((1+dr)^D319),((SUM($H319:$J319,$L319)*puhp*hc))/((1+dr)^D319))</f>
        <v>7463.5579053917409</v>
      </c>
      <c r="AB319" s="121">
        <f ca="1">IF(half_cycle=1,(($R319*puhp*pac_pu)+(SUM($S319:$T319)*puhp*phc_pu)+($V319*puhp*fdc_pu)+(puhp*vsac*G319))/((1+dr)^D319),(($H319*puhp*pac_pu)+(SUM($I319:$J319)*puhp*phc_pu)+($L319*puhp*fdc_pu)+(puhp*vsac*G319))/((1+dr)^D319))</f>
        <v>25035.796068558528</v>
      </c>
      <c r="AC319" s="121">
        <f ca="1">IF(half_cycle=1,  (($R319*prhp*pac_pr)+(SUM($S319:$T319)*prhp*phc_pr)+($V319*prhp*fdc_pr)+(prhp*vsac*G319))/((1+dr)^D319), (($H319*prhp*pac_pr)+(SUM($I319:$J319)*prhp*phc_pr)+($L319*prhp*fdc_pr)+(prhp*vsac*G319))/((1+dr)^D319))</f>
        <v>118261.31744596592</v>
      </c>
      <c r="AD319" s="121">
        <f ca="1">IF(half_cycle=1,($W319*fic9_)/((1+dr)^D319),($M319*fic9_)/((1+dr)^D319))</f>
        <v>14262427.945747459</v>
      </c>
      <c r="AE319" s="121">
        <f ca="1">IF(half_cycle=1,((SUM($Q319:$U319)*(emphac+ilc)+($G319*vac*(1-vdr))+($G319*((vc*3)+(vc*3*vw))*(1-vdr))+($G319*vac*vdr*0.5)+($G319*((vc*3*0.5)+(vc*3*0.5*vw))*vdr)))/((1+dr)^D319),((SUM($G319:$K319)*(emphac+ilc))++($G319*vac*(1-vdr))+($G319*((vc*3)+(vc*3*vw))*(1-vdr))+($G319*vac*vdr*0.5)+($G319*((vc*3*0.5)+(vc*3*0.5*vw))*vdr)))/((1+dr)^D319)</f>
        <v>5247768.6072215904</v>
      </c>
      <c r="AF319" s="121">
        <f ca="1">IF(half_cycle=1, ((R319*dwdf*drdf)+((S319+T319)*dwdhf*ddhf)+((W319)*dwd))/(IF(discount=1,(1+dr)^D319,1)), ((H319*dwdf*drdf)+((I319+J319)*dwdhf*ddhf)+((M319)*dwd))/(IF(discount=1,(1+dr)^D319,1)))</f>
        <v>32.983486928103574</v>
      </c>
      <c r="AG319" s="121">
        <f ca="1">IF(half_cycle=1, ((W319)*le9_)/(IF(discount=1,(1+dr)^D319,1)), ((M319)*le9_)/(IF(discount=1,(1+dr)^D319,1)))</f>
        <v>2035.0476493561241</v>
      </c>
      <c r="AH319" s="121">
        <f ca="1">SUM(AF319:AG319)</f>
        <v>2068.0311362842276</v>
      </c>
      <c r="AJ319" s="63"/>
    </row>
    <row r="320" spans="3:36" x14ac:dyDescent="0.75">
      <c r="D320" s="67">
        <f>D319+1</f>
        <v>1</v>
      </c>
      <c r="E320" s="67">
        <f t="shared" ref="E320:E335" si="286">9+D320</f>
        <v>10</v>
      </c>
      <c r="F320" s="160"/>
      <c r="G320" s="65">
        <f ca="1">($G319*'Transition Matrices'!$N$45)-($G$319*vdr)</f>
        <v>74829.059340301072</v>
      </c>
      <c r="H320" s="65">
        <f ca="1">$G319*'Transition Matrices'!O$45</f>
        <v>523.98998972157949</v>
      </c>
      <c r="I320" s="65">
        <f ca="1">$G319*'Transition Matrices'!P$45</f>
        <v>56.830787202932221</v>
      </c>
      <c r="J320" s="65">
        <f ca="1">$G319*'Transition Matrices'!Q$45</f>
        <v>217.87294751015816</v>
      </c>
      <c r="K320" s="65">
        <f ca="1">($H319*'Transition Matrices'!$S$46)+('Markov Model'!$I319*'Transition Matrices'!$S$47)+('Markov Model'!$J319*'Transition Matrices'!$S$48)</f>
        <v>0</v>
      </c>
      <c r="L320" s="65">
        <f ca="1">('Markov Model'!$H319*'Transition Matrices'!$R$46)+('Markov Model'!$I319*'Transition Matrices'!$R$47)+('Markov Model'!$J319*'Transition Matrices'!$R$48)</f>
        <v>0</v>
      </c>
      <c r="M320" s="65">
        <f ca="1">($G319*'Transition Matrices'!$R$45)+('Markov Model'!$H319*'Transition Matrices'!$R$46)+('Markov Model'!$I319*'Transition Matrices'!$R$47)+('Markov Model'!$J319*'Transition Matrices'!$R$48)+$M319</f>
        <v>58.388700382777714</v>
      </c>
      <c r="N320" s="62"/>
      <c r="O320" s="64" t="b">
        <f t="shared" ca="1" si="279"/>
        <v>1</v>
      </c>
      <c r="P320" s="62"/>
      <c r="Q320" s="65">
        <f t="shared" ref="Q320:Q335" ca="1" si="287">0.5*(G320+G321)</f>
        <v>74412.632054346526</v>
      </c>
      <c r="R320" s="65">
        <f t="shared" ref="R320:R335" ca="1" si="288">0.5*(H320+H321)</f>
        <v>516.58396199961294</v>
      </c>
      <c r="S320" s="65">
        <f t="shared" ca="1" si="280"/>
        <v>56.027545931644326</v>
      </c>
      <c r="T320" s="65">
        <f t="shared" ca="1" si="281"/>
        <v>214.79355072629184</v>
      </c>
      <c r="U320" s="65">
        <f t="shared" ca="1" si="282"/>
        <v>399.11664898599616</v>
      </c>
      <c r="V320" s="65">
        <f t="shared" ca="1" si="283"/>
        <v>0.23021323133877691</v>
      </c>
      <c r="W320" s="65">
        <f t="shared" ca="1" si="284"/>
        <v>86.988003128456512</v>
      </c>
      <c r="X320" s="62"/>
      <c r="Y320" s="64" t="b">
        <f t="shared" ca="1" si="285"/>
        <v>1</v>
      </c>
      <c r="Z320" s="63"/>
      <c r="AA320" s="122">
        <f t="shared" ref="AA320:AA334" ca="1" si="289">IF(half_cycle=1,((SUM($R320:$T320,$V320)*puhp*hc))/((1+dr)^D320),((SUM($H320:$J320,$L320)*puhp*hc))/((1+dr)^D320))</f>
        <v>12677.57534730487</v>
      </c>
      <c r="AB320" s="122">
        <f t="shared" ref="AB320:AB334" ca="1" si="290">IF(half_cycle=1,(($R320*puhp*pac_pu)+(SUM($S320:$T320)*puhp*phc_pu)+($V320*puhp*fdc_pu))/((1+dr)^D320),(($H320*puhp*pac_pu)+(SUM($I320:$J320)*puhp*phc_pu)+($L320*puhp*fdc_pu))/((1+dr)^D320))</f>
        <v>32079.42835528648</v>
      </c>
      <c r="AC320" s="122">
        <f ca="1">IF(half_cycle=1,  (($R320*prhp*pac_pr)+(SUM($S320:$T320)*prhp*phc_pr)+($V320*prhp*fdc_pr))/((1+dr)^D320), (($H320*prhp*pac_pr)+(SUM($I320:$J320)*prhp*phc_pr)+($L320*prhp*fdc_pr))/((1+dr)^D320))</f>
        <v>166711.5028602891</v>
      </c>
      <c r="AD320" s="122">
        <f ca="1">IF(half_cycle=1,(($W320-$W319)*fic10_)/((1+dr)^D320),(($M320-$M319)*fic10_)/((1+dr)^D320))</f>
        <v>24110275.654018112</v>
      </c>
      <c r="AE320" s="122">
        <f ca="1">IF(half_cycle=1, (SUM($Q320:$U320)*(emphac+ilc))/((1+dr)^D320),  (SUM($G320:$K320)*(emphac+ilc))/((1+dr)^D320))</f>
        <v>139582.52698279341</v>
      </c>
      <c r="AF320" s="122">
        <f ca="1">IF(half_cycle=1, ((R320*dwdf*drdf)+((S320+T320)*dwdhf*ddhf)+((W320-W319)*dwd))/(IF(discount=1,(1+dr)^D320,1)), ((H320*dwdf*drdf)+((I320+J320)*dwdhf*ddhf)+((M320-M319)*dwd))/(IF(discount=1,(1+dr)^D320,1)))</f>
        <v>56.207533777124205</v>
      </c>
      <c r="AG320" s="122">
        <f ca="1">IF(half_cycle=1, ((W320-W319)*le10_)/(IF(discount=1,(1+dr)^D320,1)), ((M320-M319)*le10_)/(IF(discount=1,(1+dr)^D320,1)))</f>
        <v>3440.1968572025157</v>
      </c>
      <c r="AH320" s="122">
        <f t="shared" ref="AH320:AH334" ca="1" si="291">SUM(AF320:AG320)</f>
        <v>3496.4043909796401</v>
      </c>
      <c r="AJ320" s="63"/>
    </row>
    <row r="321" spans="4:37" x14ac:dyDescent="0.75">
      <c r="D321" s="66">
        <f t="shared" ref="D321:D328" si="292">D320+1</f>
        <v>2</v>
      </c>
      <c r="E321" s="66">
        <f t="shared" si="286"/>
        <v>11</v>
      </c>
      <c r="F321" s="160"/>
      <c r="G321" s="64">
        <f ca="1" xml:space="preserve"> $G320*'Transition Matrices'!$N$45</f>
        <v>73996.204768391966</v>
      </c>
      <c r="H321" s="64">
        <f ca="1">$G320*'Transition Matrices'!O$45</f>
        <v>509.1779342776465</v>
      </c>
      <c r="I321" s="64">
        <f ca="1">$G320*'Transition Matrices'!P$45</f>
        <v>55.224304660356431</v>
      </c>
      <c r="J321" s="64">
        <f ca="1">$G320*'Transition Matrices'!Q$45</f>
        <v>211.71415394242553</v>
      </c>
      <c r="K321" s="64">
        <f ca="1">($H320*'Transition Matrices'!$S$46)+('Markov Model'!$I320*'Transition Matrices'!$S$47)+('Markov Model'!$J320*'Transition Matrices'!$S$48)</f>
        <v>798.23329797199233</v>
      </c>
      <c r="L321" s="64">
        <f ca="1">('Markov Model'!$H320*'Transition Matrices'!$R$46)+('Markov Model'!$I320*'Transition Matrices'!$R$47)+('Markov Model'!$J320*'Transition Matrices'!$R$48)</f>
        <v>0.46042646267755383</v>
      </c>
      <c r="M321" s="64">
        <f ca="1">($G320*'Transition Matrices'!$R$45)+('Markov Model'!$H320*'Transition Matrices'!$R$46)+('Markov Model'!$I320*'Transition Matrices'!$R$47)+('Markov Model'!$J320*'Transition Matrices'!$R$48)+$M320</f>
        <v>115.5873058741353</v>
      </c>
      <c r="N321" s="62"/>
      <c r="O321" s="64" t="b">
        <f t="shared" ca="1" si="279"/>
        <v>1</v>
      </c>
      <c r="P321" s="62"/>
      <c r="Q321" s="64">
        <f t="shared" ca="1" si="287"/>
        <v>73584.412357872614</v>
      </c>
      <c r="R321" s="64">
        <f t="shared" ca="1" si="288"/>
        <v>506.3443347762161</v>
      </c>
      <c r="S321" s="64">
        <f t="shared" ca="1" si="280"/>
        <v>54.916978769704031</v>
      </c>
      <c r="T321" s="64">
        <f t="shared" ca="1" si="281"/>
        <v>210.53595457306733</v>
      </c>
      <c r="U321" s="64">
        <f t="shared" ca="1" si="282"/>
        <v>786.95113982137855</v>
      </c>
      <c r="V321" s="64">
        <f t="shared" ca="1" si="283"/>
        <v>0.45391883617054979</v>
      </c>
      <c r="W321" s="64">
        <f t="shared" ca="1" si="284"/>
        <v>143.86435031955523</v>
      </c>
      <c r="X321" s="62"/>
      <c r="Y321" s="64" t="b">
        <f t="shared" ca="1" si="285"/>
        <v>1</v>
      </c>
      <c r="Z321" s="63"/>
      <c r="AA321" s="121">
        <f t="shared" ca="1" si="289"/>
        <v>10704.959833835041</v>
      </c>
      <c r="AB321" s="121">
        <f t="shared" ca="1" si="290"/>
        <v>27091.998373200528</v>
      </c>
      <c r="AC321" s="121">
        <f t="shared" ref="AC321:AC334" ca="1" si="293">IF(half_cycle=1,  (($R321*prhp*pac_pr)+(SUM($S321:$T321)*prhp*phc_pr)+($V321*prhp*fdc_pr))/((1+dr)^D321), (($H321*prhp*pac_pr)+(SUM($I321:$J321)*prhp*phc_pr)+($L321*prhp*fdc_pr))/((1+dr)^D321))</f>
        <v>140813.33435990088</v>
      </c>
      <c r="AD321" s="121">
        <f ca="1">IF(half_cycle=1,(($W321-$W320)*fic11_)/((1+dr)^D321),(($M321-$M320)*fic11_)/((1+dr)^D321))</f>
        <v>20127962.177372925</v>
      </c>
      <c r="AE321" s="121">
        <f t="shared" ref="AE321:AE334" ca="1" si="294">IF(half_cycle=1, (SUM($Q321:$U321)*(emphac+ilc))/((1+dr)^D321),  (SUM($G321:$K321)*(emphac+ilc))/((1+dr)^D321))</f>
        <v>119486.54265356643</v>
      </c>
      <c r="AF321" s="121">
        <f t="shared" ref="AF321:AF334" ca="1" si="295">IF(half_cycle=1, ((R321*dwdf*drdf)+((S321+T321)*dwdhf*ddhf)+((W321-W320)*dwd))/(IF(discount=1,(1+dr)^D321,1)), ((H321*dwdf*drdf)+((I321+J321)*dwdhf*ddhf)+((M321-M320)*dwd))/(IF(discount=1,(1+dr)^D321,1)))</f>
        <v>47.616987804132442</v>
      </c>
      <c r="AG321" s="121">
        <f ca="1">IF(half_cycle=1, ((W321-W320)*le11_)/(IF(discount=1,(1+dr)^D321,1)), ((M321-M320)*le11_)/(IF(discount=1,(1+dr)^D321,1)))</f>
        <v>2871.9767960408835</v>
      </c>
      <c r="AH321" s="121">
        <f t="shared" ca="1" si="291"/>
        <v>2919.5937838450159</v>
      </c>
      <c r="AJ321" s="63"/>
      <c r="AK321" s="63"/>
    </row>
    <row r="322" spans="4:37" x14ac:dyDescent="0.75">
      <c r="D322" s="67">
        <f t="shared" si="292"/>
        <v>3</v>
      </c>
      <c r="E322" s="67">
        <f t="shared" si="286"/>
        <v>12</v>
      </c>
      <c r="F322" s="160"/>
      <c r="G322" s="65">
        <f ca="1" xml:space="preserve"> $G321*'Transition Matrices'!$N$45</f>
        <v>73172.619947353247</v>
      </c>
      <c r="H322" s="65">
        <f ca="1">$G321*'Transition Matrices'!O$45</f>
        <v>503.51073527478565</v>
      </c>
      <c r="I322" s="65">
        <f ca="1">$G321*'Transition Matrices'!P$45</f>
        <v>54.609652879051623</v>
      </c>
      <c r="J322" s="65">
        <f ca="1">$G321*'Transition Matrices'!Q$45</f>
        <v>209.35775520370916</v>
      </c>
      <c r="K322" s="65">
        <f ca="1">($H321*'Transition Matrices'!$S$46)+('Markov Model'!$I321*'Transition Matrices'!$S$47)+('Markov Model'!$J321*'Transition Matrices'!$S$48)</f>
        <v>775.66898167076488</v>
      </c>
      <c r="L322" s="65">
        <f ca="1">('Markov Model'!$H321*'Transition Matrices'!$R$46)+('Markov Model'!$I321*'Transition Matrices'!$R$47)+('Markov Model'!$J321*'Transition Matrices'!$R$48)</f>
        <v>0.44741120966354575</v>
      </c>
      <c r="M322" s="65">
        <f ca="1">($G321*'Transition Matrices'!$R$45)+('Markov Model'!$H321*'Transition Matrices'!$R$46)+('Markov Model'!$I321*'Transition Matrices'!$R$47)+('Markov Model'!$J321*'Transition Matrices'!$R$48)+$M321</f>
        <v>172.14139476497519</v>
      </c>
      <c r="N322" s="62"/>
      <c r="O322" s="64" t="b">
        <f t="shared" ca="1" si="279"/>
        <v>1</v>
      </c>
      <c r="P322" s="62"/>
      <c r="Q322" s="65">
        <f t="shared" ca="1" si="287"/>
        <v>72765.410825663144</v>
      </c>
      <c r="R322" s="65">
        <f t="shared" ca="1" si="288"/>
        <v>500.70867400623604</v>
      </c>
      <c r="S322" s="65">
        <f t="shared" ca="1" si="280"/>
        <v>54.305747554892406</v>
      </c>
      <c r="T322" s="65">
        <f t="shared" ca="1" si="281"/>
        <v>208.19266930577561</v>
      </c>
      <c r="U322" s="65">
        <f t="shared" ca="1" si="282"/>
        <v>771.35234677405538</v>
      </c>
      <c r="V322" s="65">
        <f t="shared" ca="1" si="283"/>
        <v>0.44492134493200436</v>
      </c>
      <c r="W322" s="65">
        <f t="shared" ca="1" si="284"/>
        <v>200.10371300704486</v>
      </c>
      <c r="X322" s="62"/>
      <c r="Y322" s="64" t="b">
        <f t="shared" ca="1" si="285"/>
        <v>1</v>
      </c>
      <c r="Z322" s="63"/>
      <c r="AA322" s="122">
        <f ca="1">IF(half_cycle=1,((SUM($R322:$T322,$V322)*puhp*hc))/((1+dr)^D322),((SUM($H322:$J322,$L322)*puhp*hc))/((1+dr)^D322))</f>
        <v>9116.6938689422059</v>
      </c>
      <c r="AB322" s="122">
        <f t="shared" ca="1" si="290"/>
        <v>23072.370908525761</v>
      </c>
      <c r="AC322" s="122">
        <f t="shared" ca="1" si="293"/>
        <v>119920.61631279116</v>
      </c>
      <c r="AD322" s="122">
        <f ca="1">IF(half_cycle=1,(($W322-$W321)*fic12_)/((1+dr)^D322),(($M322-$M321)*fic12_)/((1+dr)^D322))</f>
        <v>16879270.912596993</v>
      </c>
      <c r="AE322" s="122">
        <f t="shared" ca="1" si="294"/>
        <v>101749.80596262112</v>
      </c>
      <c r="AF322" s="122">
        <f t="shared" ca="1" si="295"/>
        <v>40.54987332800598</v>
      </c>
      <c r="AG322" s="122">
        <f ca="1">IF(half_cycle=1, ((W322-W321)*le12_)/(IF(discount=1,(1+dr)^D322,1)), ((M322-M321)*le12_)/(IF(discount=1,(1+dr)^D322,1)))</f>
        <v>2408.4342949313673</v>
      </c>
      <c r="AH322" s="122">
        <f t="shared" ca="1" si="291"/>
        <v>2448.9841682593733</v>
      </c>
      <c r="AJ322" s="63"/>
      <c r="AK322" s="63"/>
    </row>
    <row r="323" spans="4:37" x14ac:dyDescent="0.75">
      <c r="D323" s="66">
        <f t="shared" si="292"/>
        <v>4</v>
      </c>
      <c r="E323" s="66">
        <f t="shared" si="286"/>
        <v>13</v>
      </c>
      <c r="F323" s="160"/>
      <c r="G323" s="64">
        <f ca="1" xml:space="preserve"> $G322*'Transition Matrices'!$N$45</f>
        <v>72358.201703973042</v>
      </c>
      <c r="H323" s="64">
        <f ca="1">$G322*'Transition Matrices'!O$45</f>
        <v>497.90661273768637</v>
      </c>
      <c r="I323" s="64">
        <f ca="1">$G322*'Transition Matrices'!P$45</f>
        <v>54.001842230733182</v>
      </c>
      <c r="J323" s="64">
        <f ca="1">$G322*'Transition Matrices'!Q$45</f>
        <v>207.02758340784206</v>
      </c>
      <c r="K323" s="64">
        <f ca="1">($H322*'Transition Matrices'!$S$46)+('Markov Model'!$I322*'Transition Matrices'!$S$47)+('Markov Model'!$J322*'Transition Matrices'!$S$48)</f>
        <v>767.03571187734599</v>
      </c>
      <c r="L323" s="64">
        <f ca="1">('Markov Model'!$H322*'Transition Matrices'!$R$46)+('Markov Model'!$I322*'Transition Matrices'!$R$47)+('Markov Model'!$J322*'Transition Matrices'!$R$48)</f>
        <v>0.44243148020046297</v>
      </c>
      <c r="M323" s="64">
        <f ca="1">($G322*'Transition Matrices'!$R$45)+('Markov Model'!$H322*'Transition Matrices'!$R$46)+('Markov Model'!$I322*'Transition Matrices'!$R$47)+('Markov Model'!$J322*'Transition Matrices'!$R$48)+$M322</f>
        <v>228.06603124911453</v>
      </c>
      <c r="N323" s="62"/>
      <c r="O323" s="64" t="b">
        <f t="shared" ca="1" si="279"/>
        <v>1</v>
      </c>
      <c r="P323" s="62"/>
      <c r="Q323" s="64">
        <f t="shared" ca="1" si="287"/>
        <v>70176.720043729176</v>
      </c>
      <c r="R323" s="64">
        <f t="shared" ca="1" si="288"/>
        <v>1662.1361647270746</v>
      </c>
      <c r="S323" s="64">
        <f t="shared" ca="1" si="280"/>
        <v>180.27158635242935</v>
      </c>
      <c r="T323" s="64">
        <f t="shared" ca="1" si="281"/>
        <v>691.10958696889725</v>
      </c>
      <c r="U323" s="64">
        <f t="shared" ca="1" si="282"/>
        <v>762.31121293004787</v>
      </c>
      <c r="V323" s="64">
        <f t="shared" ca="1" si="283"/>
        <v>0.89587793685620942</v>
      </c>
      <c r="W323" s="64">
        <f t="shared" ca="1" si="284"/>
        <v>256.17303482946892</v>
      </c>
      <c r="X323" s="62"/>
      <c r="Y323" s="64" t="b">
        <f t="shared" ca="1" si="285"/>
        <v>1</v>
      </c>
      <c r="Z323" s="63"/>
      <c r="AA323" s="121">
        <f t="shared" ca="1" si="289"/>
        <v>26057.617792005822</v>
      </c>
      <c r="AB323" s="121">
        <f t="shared" ca="1" si="290"/>
        <v>65938.44675077936</v>
      </c>
      <c r="AC323" s="121">
        <f t="shared" ca="1" si="293"/>
        <v>342681.66910937254</v>
      </c>
      <c r="AD323" s="121" cm="1">
        <f t="array" aca="1" ref="AD323" ca="1">IF(half_cycle=1,(($W323-$W322)*fic13_)/((1+dr)^D323),(($M323-$M322)*fic_13)/((1+dr)^D323))</f>
        <v>14270896.541455191</v>
      </c>
      <c r="AE323" s="121">
        <f t="shared" ca="1" si="294"/>
        <v>86653.372176738587</v>
      </c>
      <c r="AF323" s="121">
        <f t="shared" ca="1" si="295"/>
        <v>44.069541678340727</v>
      </c>
      <c r="AG323" s="121">
        <f ca="1">IF(half_cycle=1, ((W323-W322)*le13_)/(IF(discount=1,(1+dr)^D323,1)), ((M323-M322)*le13_)/(IF(discount=1,(1+dr)^D323,1)))</f>
        <v>2036.2559987237021</v>
      </c>
      <c r="AH323" s="121">
        <f t="shared" ca="1" si="291"/>
        <v>2080.3255404020429</v>
      </c>
      <c r="AJ323" s="63"/>
      <c r="AK323" s="63"/>
    </row>
    <row r="324" spans="4:37" x14ac:dyDescent="0.75">
      <c r="D324" s="67">
        <f t="shared" si="292"/>
        <v>5</v>
      </c>
      <c r="E324" s="67">
        <f t="shared" si="286"/>
        <v>14</v>
      </c>
      <c r="F324" s="160"/>
      <c r="G324" s="65">
        <f ca="1">$G323*'Transition Matrices'!$N$66</f>
        <v>67995.23838348531</v>
      </c>
      <c r="H324" s="65">
        <f ca="1">$G323*'Transition Matrices'!O$66</f>
        <v>2826.3657167164629</v>
      </c>
      <c r="I324" s="65">
        <f ca="1">$G323*'Transition Matrices'!P$66</f>
        <v>306.54133047412552</v>
      </c>
      <c r="J324" s="65">
        <f ca="1" xml:space="preserve"> $G323*'Transition Matrices'!Q$66</f>
        <v>1175.1915905299525</v>
      </c>
      <c r="K324" s="65">
        <f ca="1">($H323*'Transition Matrices'!$S$67)+('Markov Model'!$I323*'Transition Matrices'!$S$68)+('Markov Model'!$J323*'Transition Matrices'!$S$69)</f>
        <v>757.58671398274976</v>
      </c>
      <c r="L324" s="65">
        <f ca="1">('Markov Model'!$H323*'Transition Matrices'!$R$67)+('Markov Model'!$I323*'Transition Matrices'!$R$68)+('Markov Model'!$J323*'Transition Matrices'!$R$69)</f>
        <v>1.3493243935119559</v>
      </c>
      <c r="M324" s="65">
        <f ca="1">($G323*'Transition Matrices'!$R$66)+('Markov Model'!$H323*'Transition Matrices'!$R$67)+('Markov Model'!$I323*'Transition Matrices'!$R$68)+('Markov Model'!$J323*'Transition Matrices'!$R$69)+$M323</f>
        <v>284.28003840982331</v>
      </c>
      <c r="N324" s="62"/>
      <c r="O324" s="64" t="b">
        <f t="shared" ca="1" si="279"/>
        <v>1</v>
      </c>
      <c r="P324" s="62"/>
      <c r="Q324" s="65">
        <f t="shared" ca="1" si="287"/>
        <v>65945.292945035602</v>
      </c>
      <c r="R324" s="65">
        <f t="shared" ca="1" si="288"/>
        <v>2741.1554042575722</v>
      </c>
      <c r="S324" s="65">
        <f t="shared" ca="1" si="280"/>
        <v>297.29960977366011</v>
      </c>
      <c r="T324" s="65">
        <f t="shared" ca="1" si="281"/>
        <v>1139.7614825167354</v>
      </c>
      <c r="U324" s="65">
        <f t="shared" ca="1" si="282"/>
        <v>2529.0129574777698</v>
      </c>
      <c r="V324" s="65">
        <f t="shared" ca="1" si="283"/>
        <v>4.5043805706316427</v>
      </c>
      <c r="W324" s="65">
        <f t="shared" ca="1" si="284"/>
        <v>313.88801754570602</v>
      </c>
      <c r="X324" s="62"/>
      <c r="Y324" s="64" t="b">
        <f t="shared" ca="1" si="285"/>
        <v>1</v>
      </c>
      <c r="Z324" s="63"/>
      <c r="AA324" s="122">
        <f t="shared" ca="1" si="289"/>
        <v>37036.640224739371</v>
      </c>
      <c r="AB324" s="122">
        <f t="shared" ca="1" si="290"/>
        <v>93755.359879023541</v>
      </c>
      <c r="AC324" s="122">
        <f t="shared" ca="1" si="293"/>
        <v>487421.15940403036</v>
      </c>
      <c r="AD324" s="122">
        <f ca="1">IF(half_cycle=1,(($W324-$W323)*fic14_)/((1+dr)^D324),(($M324-$M323)*fic14_)/((1+dr)^D324))</f>
        <v>12454380.044656428</v>
      </c>
      <c r="AE324" s="122">
        <f t="shared" ca="1" si="294"/>
        <v>73794.921347984971</v>
      </c>
      <c r="AF324" s="122">
        <f t="shared" ca="1" si="295"/>
        <v>46.126925685231193</v>
      </c>
      <c r="AG324" s="122">
        <f ca="1">IF(half_cycle=1, ((W324-W323)*le14_)/(IF(discount=1,(1+dr)^D324,1)), ((M324-M323)*le14_)/(IF(discount=1,(1+dr)^D324,1)))</f>
        <v>1777.0646716306758</v>
      </c>
      <c r="AH324" s="122">
        <f t="shared" ca="1" si="291"/>
        <v>1823.1915973159071</v>
      </c>
      <c r="AJ324" s="63"/>
      <c r="AK324" s="63"/>
    </row>
    <row r="325" spans="4:37" x14ac:dyDescent="0.75">
      <c r="D325" s="66">
        <f t="shared" si="292"/>
        <v>6</v>
      </c>
      <c r="E325" s="66">
        <f t="shared" si="286"/>
        <v>15</v>
      </c>
      <c r="F325" s="160"/>
      <c r="G325" s="64">
        <f ca="1">$G324*'Transition Matrices'!$N$66</f>
        <v>63895.347506585902</v>
      </c>
      <c r="H325" s="64">
        <f ca="1">$G324*'Transition Matrices'!O$66</f>
        <v>2655.9450917986815</v>
      </c>
      <c r="I325" s="64">
        <f ca="1">$G324*'Transition Matrices'!P$66</f>
        <v>288.0578890731947</v>
      </c>
      <c r="J325" s="64">
        <f ca="1" xml:space="preserve"> $G324*'Transition Matrices'!Q$66</f>
        <v>1104.3313745035184</v>
      </c>
      <c r="K325" s="64">
        <f ca="1">($H324*'Transition Matrices'!$S$67)+('Markov Model'!$I324*'Transition Matrices'!$S$68)+('Markov Model'!$J324*'Transition Matrices'!$S$69)</f>
        <v>4300.4392009727899</v>
      </c>
      <c r="L325" s="64">
        <f ca="1">('Markov Model'!$H324*'Transition Matrices'!$R$67)+('Markov Model'!$I324*'Transition Matrices'!$R$68)+('Markov Model'!$J324*'Transition Matrices'!$R$69)</f>
        <v>7.6594367477513297</v>
      </c>
      <c r="M325" s="64">
        <f ca="1">($G324*'Transition Matrices'!$R$66)+('Markov Model'!$H324*'Transition Matrices'!$R$67)+('Markov Model'!$I324*'Transition Matrices'!$R$68)+('Markov Model'!$J324*'Transition Matrices'!$R$69)+$M324</f>
        <v>343.49599668158879</v>
      </c>
      <c r="N325" s="62"/>
      <c r="O325" s="64" t="b">
        <f t="shared" ca="1" si="279"/>
        <v>1</v>
      </c>
      <c r="P325" s="62"/>
      <c r="Q325" s="64">
        <f t="shared" ca="1" si="287"/>
        <v>61969.00708520873</v>
      </c>
      <c r="R325" s="64">
        <f t="shared" ca="1" si="288"/>
        <v>2575.8726829779489</v>
      </c>
      <c r="S325" s="64">
        <f t="shared" ca="1" si="280"/>
        <v>279.37341395767737</v>
      </c>
      <c r="T325" s="64">
        <f t="shared" ca="1" si="281"/>
        <v>1071.0375863277538</v>
      </c>
      <c r="U325" s="64">
        <f t="shared" ca="1" si="282"/>
        <v>4170.7879793145157</v>
      </c>
      <c r="V325" s="64">
        <f t="shared" ca="1" si="283"/>
        <v>7.42851723345251</v>
      </c>
      <c r="W325" s="64">
        <f t="shared" ca="1" si="284"/>
        <v>371.31871134265623</v>
      </c>
      <c r="X325" s="62"/>
      <c r="Y325" s="64" t="b">
        <f t="shared" ca="1" si="285"/>
        <v>1</v>
      </c>
      <c r="Z325" s="63"/>
      <c r="AA325" s="121">
        <f t="shared" ca="1" si="289"/>
        <v>29997.889099903638</v>
      </c>
      <c r="AB325" s="121">
        <f t="shared" ca="1" si="290"/>
        <v>75968.791220629311</v>
      </c>
      <c r="AC325" s="121">
        <f t="shared" ca="1" si="293"/>
        <v>395110.35408529948</v>
      </c>
      <c r="AD325" s="121">
        <f ca="1">IF(half_cycle=1,(($W325-$W324)*fic15_)/((1+dr)^D325),(($M325-$M324)*fic15_)/((1+dr)^D325))</f>
        <v>10562461.958631525</v>
      </c>
      <c r="AE325" s="121">
        <f t="shared" ca="1" si="294"/>
        <v>61291.324109313537</v>
      </c>
      <c r="AF325" s="121">
        <f t="shared" ca="1" si="295"/>
        <v>38.634186851380562</v>
      </c>
      <c r="AG325" s="121">
        <f ca="1">IF(half_cycle=1, ((W325-W324)*le15_)/(IF(discount=1,(1+dr)^D325,1)), ((M325-M324)*le15_)/(IF(discount=1,(1+dr)^D325,1)))</f>
        <v>1507.1145994280469</v>
      </c>
      <c r="AH325" s="121">
        <f t="shared" ca="1" si="291"/>
        <v>1545.7487862794273</v>
      </c>
      <c r="AJ325" s="63"/>
      <c r="AK325" s="63"/>
    </row>
    <row r="326" spans="4:37" x14ac:dyDescent="0.75">
      <c r="D326" s="67">
        <f>D325+1</f>
        <v>7</v>
      </c>
      <c r="E326" s="67">
        <f t="shared" si="286"/>
        <v>16</v>
      </c>
      <c r="F326" s="160"/>
      <c r="G326" s="65">
        <f ca="1">$G325*'Transition Matrices'!$N$66</f>
        <v>60042.666663831558</v>
      </c>
      <c r="H326" s="65">
        <f ca="1">$G325*'Transition Matrices'!O$66</f>
        <v>2495.8002741572168</v>
      </c>
      <c r="I326" s="65">
        <f ca="1">$G325*'Transition Matrices'!P$66</f>
        <v>270.68893884216004</v>
      </c>
      <c r="J326" s="65">
        <f ca="1" xml:space="preserve"> $G325*'Transition Matrices'!Q$66</f>
        <v>1037.7437981519893</v>
      </c>
      <c r="K326" s="65">
        <f ca="1">($H325*'Transition Matrices'!$S$67)+('Markov Model'!$I325*'Transition Matrices'!$S$68)+('Markov Model'!$J325*'Transition Matrices'!$S$69)</f>
        <v>4041.1367576562411</v>
      </c>
      <c r="L326" s="65">
        <f ca="1">('Markov Model'!$H325*'Transition Matrices'!$R$67)+('Markov Model'!$I325*'Transition Matrices'!$R$68)+('Markov Model'!$J325*'Transition Matrices'!$R$69)</f>
        <v>7.1975977191536913</v>
      </c>
      <c r="M326" s="65">
        <f ca="1">($G325*'Transition Matrices'!$R$66)+('Markov Model'!$H325*'Transition Matrices'!$R$67)+('Markov Model'!$I325*'Transition Matrices'!$R$68)+('Markov Model'!$J325*'Transition Matrices'!$R$69)+$M325</f>
        <v>399.14142600372372</v>
      </c>
      <c r="N326" s="62"/>
      <c r="O326" s="64" t="b">
        <f t="shared" ca="1" si="279"/>
        <v>1</v>
      </c>
      <c r="P326" s="62"/>
      <c r="Q326" s="65">
        <f t="shared" ca="1" si="287"/>
        <v>58232.478280555413</v>
      </c>
      <c r="R326" s="65">
        <f t="shared" ca="1" si="288"/>
        <v>2420.5559701600014</v>
      </c>
      <c r="S326" s="65">
        <f t="shared" ca="1" si="280"/>
        <v>262.52810922216935</v>
      </c>
      <c r="T326" s="65">
        <f t="shared" ca="1" si="281"/>
        <v>1006.4575167023485</v>
      </c>
      <c r="U326" s="65">
        <f t="shared" ca="1" si="282"/>
        <v>3919.3030813657424</v>
      </c>
      <c r="V326" s="65">
        <f t="shared" ca="1" si="283"/>
        <v>6.980601897638067</v>
      </c>
      <c r="W326" s="65">
        <f t="shared" ca="1" si="284"/>
        <v>425.28652180909802</v>
      </c>
      <c r="X326" s="62"/>
      <c r="Y326" s="64" t="b">
        <f t="shared" ca="1" si="285"/>
        <v>1</v>
      </c>
      <c r="Z326" s="63"/>
      <c r="AA326" s="122">
        <f t="shared" ca="1" si="289"/>
        <v>24277.102095591195</v>
      </c>
      <c r="AB326" s="122">
        <f t="shared" ca="1" si="290"/>
        <v>61481.06269743474</v>
      </c>
      <c r="AC326" s="122">
        <f t="shared" ca="1" si="293"/>
        <v>319760.31290764437</v>
      </c>
      <c r="AD326" s="122">
        <f ca="1">IF(half_cycle=1,(($W326-$W325)*fic16_)/((1+dr)^D326),(($M326-$M325)*fic16_)/((1+dr)^D326))</f>
        <v>8410871.0693140924</v>
      </c>
      <c r="AE326" s="122">
        <f t="shared" ca="1" si="294"/>
        <v>49602.681309351014</v>
      </c>
      <c r="AF326" s="122">
        <f t="shared" ca="1" si="295"/>
        <v>31.266403294161318</v>
      </c>
      <c r="AG326" s="122">
        <f ca="1">IF(half_cycle=1, ((W326-W325)*le16_)/(IF(discount=1,(1+dr)^D326,1)), ((M326-M325)*le16_)/(IF(discount=1,(1+dr)^D326,1)))</f>
        <v>1200.1128744526702</v>
      </c>
      <c r="AH326" s="122">
        <f t="shared" ca="1" si="291"/>
        <v>1231.3792777468316</v>
      </c>
      <c r="AJ326" s="63"/>
      <c r="AK326" s="63"/>
    </row>
    <row r="327" spans="4:37" x14ac:dyDescent="0.75">
      <c r="D327" s="66">
        <f t="shared" si="292"/>
        <v>8</v>
      </c>
      <c r="E327" s="66">
        <f t="shared" si="286"/>
        <v>17</v>
      </c>
      <c r="F327" s="160"/>
      <c r="G327" s="64">
        <f ca="1">$G326*'Transition Matrices'!$N$66</f>
        <v>56422.289897279261</v>
      </c>
      <c r="H327" s="64">
        <f ca="1">$G326*'Transition Matrices'!O$66</f>
        <v>2345.311666162786</v>
      </c>
      <c r="I327" s="64">
        <f ca="1">$G326*'Transition Matrices'!P$66</f>
        <v>254.36727960217863</v>
      </c>
      <c r="J327" s="64">
        <f ca="1" xml:space="preserve"> $G326*'Transition Matrices'!Q$66</f>
        <v>975.17123525270767</v>
      </c>
      <c r="K327" s="64">
        <f ca="1">($H326*'Transition Matrices'!$S$67)+('Markov Model'!$I326*'Transition Matrices'!$S$68)+('Markov Model'!$J326*'Transition Matrices'!$S$69)</f>
        <v>3797.4694050752437</v>
      </c>
      <c r="L327" s="64">
        <f ca="1">('Markov Model'!$H326*'Transition Matrices'!$R$67)+('Markov Model'!$I326*'Transition Matrices'!$R$68)+('Markov Model'!$J326*'Transition Matrices'!$R$69)</f>
        <v>6.7636060761224428</v>
      </c>
      <c r="M327" s="64">
        <f ca="1">($G326*'Transition Matrices'!$R$66)+('Markov Model'!$H326*'Transition Matrices'!$R$67)+('Markov Model'!$I326*'Transition Matrices'!$R$68)+('Markov Model'!$J326*'Transition Matrices'!$R$69)+$M326</f>
        <v>451.43161761447232</v>
      </c>
      <c r="N327" s="62"/>
      <c r="O327" s="64" t="b">
        <f t="shared" ca="1" si="279"/>
        <v>1</v>
      </c>
      <c r="P327" s="62"/>
      <c r="Q327" s="64">
        <f t="shared" ca="1" si="287"/>
        <v>54721.249963431386</v>
      </c>
      <c r="R327" s="64">
        <f t="shared" ca="1" si="288"/>
        <v>2274.6043480315066</v>
      </c>
      <c r="S327" s="64">
        <f t="shared" ca="1" si="280"/>
        <v>246.69852136398418</v>
      </c>
      <c r="T327" s="64">
        <f t="shared" ca="1" si="281"/>
        <v>945.77141442791321</v>
      </c>
      <c r="U327" s="64">
        <f t="shared" ca="1" si="282"/>
        <v>3682.9819016903448</v>
      </c>
      <c r="V327" s="64">
        <f t="shared" ca="1" si="283"/>
        <v>6.5596943941746462</v>
      </c>
      <c r="W327" s="64">
        <f t="shared" ca="1" si="284"/>
        <v>476.00024950389468</v>
      </c>
      <c r="X327" s="62"/>
      <c r="Y327" s="64" t="b">
        <f t="shared" ca="1" si="285"/>
        <v>1</v>
      </c>
      <c r="Z327" s="63"/>
      <c r="AA327" s="121">
        <f ca="1">IF(half_cycle=1,((SUM($R327:$T327,$V327)*puhp*hc))/((1+dr)^D327),((SUM($H327:$J327,$L327)*puhp*hc))/((1+dr)^D327))</f>
        <v>19647.305321948523</v>
      </c>
      <c r="AB327" s="121">
        <f t="shared" ca="1" si="290"/>
        <v>49756.235549782767</v>
      </c>
      <c r="AC327" s="121">
        <f t="shared" ca="1" si="293"/>
        <v>258780.00071018355</v>
      </c>
      <c r="AD327" s="121">
        <f ca="1">IF(half_cycle=1,(($W327-$W326)*fic17_)/((1+dr)^D327),(($M327-$M326)*fic17_)/((1+dr)^D327))</f>
        <v>6695779.0131016299</v>
      </c>
      <c r="AE327" s="121">
        <f t="shared" ca="1" si="294"/>
        <v>40143.136550433344</v>
      </c>
      <c r="AF327" s="121">
        <f t="shared" ca="1" si="295"/>
        <v>25.303702617419209</v>
      </c>
      <c r="AG327" s="121">
        <f ca="1">IF(half_cycle=1, ((W327-W326)*le17_)/(IF(discount=1,(1+dr)^D327,1)), ((M327-M326)*le17_)/(IF(discount=1,(1+dr)^D327,1)))</f>
        <v>955.39338695017841</v>
      </c>
      <c r="AH327" s="121">
        <f t="shared" ca="1" si="291"/>
        <v>980.69708956759757</v>
      </c>
      <c r="AJ327" s="63"/>
      <c r="AK327" s="63"/>
    </row>
    <row r="328" spans="4:37" x14ac:dyDescent="0.75">
      <c r="D328" s="67">
        <f t="shared" si="292"/>
        <v>9</v>
      </c>
      <c r="E328" s="67">
        <f t="shared" si="286"/>
        <v>18</v>
      </c>
      <c r="F328" s="160"/>
      <c r="G328" s="65">
        <f ca="1">$G327*'Transition Matrices'!$N$66</f>
        <v>53020.210029583512</v>
      </c>
      <c r="H328" s="65">
        <f ca="1">$G327*'Transition Matrices'!O$66</f>
        <v>2203.8970299002272</v>
      </c>
      <c r="I328" s="65">
        <f ca="1">$G327*'Transition Matrices'!P$66</f>
        <v>239.02976312578977</v>
      </c>
      <c r="J328" s="65">
        <f ca="1" xml:space="preserve"> $G327*'Transition Matrices'!Q$66</f>
        <v>916.37159360311887</v>
      </c>
      <c r="K328" s="65">
        <f ca="1">($H327*'Transition Matrices'!$S$67)+('Markov Model'!$I327*'Transition Matrices'!$S$68)+('Markov Model'!$J327*'Transition Matrices'!$S$69)</f>
        <v>3568.4943983054454</v>
      </c>
      <c r="L328" s="65">
        <f ca="1">('Markov Model'!$H327*'Transition Matrices'!$R$67)+('Markov Model'!$I327*'Transition Matrices'!$R$68)+('Markov Model'!$J327*'Transition Matrices'!$R$69)</f>
        <v>6.3557827122268495</v>
      </c>
      <c r="M328" s="65">
        <f ca="1">($G327*'Transition Matrices'!$R$66)+('Markov Model'!$H327*'Transition Matrices'!$R$67)+('Markov Model'!$I327*'Transition Matrices'!$R$68)+('Markov Model'!$J327*'Transition Matrices'!$R$69)+$M327</f>
        <v>500.56888139331704</v>
      </c>
      <c r="N328" s="62"/>
      <c r="O328" s="64" t="b">
        <f t="shared" ca="1" si="279"/>
        <v>1</v>
      </c>
      <c r="P328" s="62"/>
      <c r="Q328" s="65">
        <f t="shared" ca="1" si="287"/>
        <v>51421.73725002211</v>
      </c>
      <c r="R328" s="65">
        <f t="shared" ca="1" si="288"/>
        <v>2137.4531321999712</v>
      </c>
      <c r="S328" s="65">
        <f t="shared" ca="1" si="280"/>
        <v>231.82340597163298</v>
      </c>
      <c r="T328" s="65">
        <f t="shared" ca="1" si="281"/>
        <v>888.74448598659706</v>
      </c>
      <c r="U328" s="65">
        <f t="shared" ca="1" si="282"/>
        <v>3460.9101175844544</v>
      </c>
      <c r="V328" s="65">
        <f t="shared" ca="1" si="283"/>
        <v>6.164166238949341</v>
      </c>
      <c r="W328" s="65">
        <f t="shared" ca="1" si="284"/>
        <v>523.65610499392301</v>
      </c>
      <c r="X328" s="62"/>
      <c r="Y328" s="64" t="b">
        <f t="shared" ca="1" si="285"/>
        <v>1</v>
      </c>
      <c r="Z328" s="63"/>
      <c r="AA328" s="122">
        <f t="shared" ca="1" si="289"/>
        <v>15900.440048154211</v>
      </c>
      <c r="AB328" s="122">
        <f t="shared" ca="1" si="290"/>
        <v>40267.407026924462</v>
      </c>
      <c r="AC328" s="122">
        <f t="shared" ca="1" si="293"/>
        <v>209429.01937584893</v>
      </c>
      <c r="AD328" s="122">
        <f ca="1">IF(half_cycle=1,(($W328-$W327)*fic18_)/((1+dr)^D328),(($M328-$M327)*fic18_)/((1+dr)^D328))</f>
        <v>5330619.6615479439</v>
      </c>
      <c r="AE328" s="122">
        <f t="shared" ca="1" si="294"/>
        <v>32487.586750737712</v>
      </c>
      <c r="AF328" s="122">
        <f t="shared" ca="1" si="295"/>
        <v>20.478126637301877</v>
      </c>
      <c r="AG328" s="122">
        <f ca="1">IF(half_cycle=1, ((W328-W327)*le18_)/(IF(discount=1,(1+dr)^D328,1)), ((M328-M327)*le18_)/(IF(discount=1,(1+dr)^D328,1)))</f>
        <v>760.60436926373268</v>
      </c>
      <c r="AH328" s="122">
        <f t="shared" ca="1" si="291"/>
        <v>781.08249590103458</v>
      </c>
      <c r="AJ328" s="63"/>
      <c r="AK328" s="63"/>
    </row>
    <row r="329" spans="4:37" x14ac:dyDescent="0.75">
      <c r="D329" s="66">
        <f>D328+1</f>
        <v>10</v>
      </c>
      <c r="E329" s="66">
        <f t="shared" si="286"/>
        <v>19</v>
      </c>
      <c r="F329" s="160"/>
      <c r="G329" s="64">
        <f ca="1">$G328*'Transition Matrices'!$N$66</f>
        <v>49823.264470460708</v>
      </c>
      <c r="H329" s="64">
        <f ca="1">$G328*'Transition Matrices'!O$66</f>
        <v>2071.0092344997151</v>
      </c>
      <c r="I329" s="64">
        <f ca="1">$G328*'Transition Matrices'!P$66</f>
        <v>224.61704881747619</v>
      </c>
      <c r="J329" s="64">
        <f ca="1" xml:space="preserve"> $G328*'Transition Matrices'!Q$66</f>
        <v>861.11737837007536</v>
      </c>
      <c r="K329" s="64">
        <f ca="1">($H328*'Transition Matrices'!$S$67)+('Markov Model'!$I328*'Transition Matrices'!$S$68)+('Markov Model'!$J328*'Transition Matrices'!$S$69)</f>
        <v>3353.3258368634638</v>
      </c>
      <c r="L329" s="64">
        <f ca="1">('Markov Model'!$H328*'Transition Matrices'!$R$67)+('Markov Model'!$I328*'Transition Matrices'!$R$68)+('Markov Model'!$J328*'Transition Matrices'!$R$69)</f>
        <v>5.9725497656718325</v>
      </c>
      <c r="M329" s="64">
        <f ca="1">($G328*'Transition Matrices'!$R$66)+('Markov Model'!$H328*'Transition Matrices'!$R$67)+('Markov Model'!$I328*'Transition Matrices'!$R$68)+('Markov Model'!$J328*'Transition Matrices'!$R$69)+$M328</f>
        <v>546.74332859452898</v>
      </c>
      <c r="N329" s="62"/>
      <c r="O329" s="64" t="b">
        <f t="shared" ca="1" si="279"/>
        <v>1</v>
      </c>
      <c r="P329" s="62"/>
      <c r="Q329" s="64">
        <f t="shared" ca="1" si="287"/>
        <v>48321.174380653763</v>
      </c>
      <c r="R329" s="64">
        <f t="shared" ca="1" si="288"/>
        <v>2008.5716868981312</v>
      </c>
      <c r="S329" s="64">
        <f t="shared" ca="1" si="280"/>
        <v>217.84521147168266</v>
      </c>
      <c r="T329" s="64">
        <f t="shared" ca="1" si="281"/>
        <v>835.15609514309801</v>
      </c>
      <c r="U329" s="64">
        <f t="shared" ca="1" si="282"/>
        <v>3252.2285370180766</v>
      </c>
      <c r="V329" s="64">
        <f t="shared" ca="1" si="283"/>
        <v>5.7924871401244165</v>
      </c>
      <c r="W329" s="64">
        <f t="shared" ca="1" si="284"/>
        <v>568.43846798948493</v>
      </c>
      <c r="X329" s="62"/>
      <c r="Y329" s="64" t="b">
        <f t="shared" ca="1" si="285"/>
        <v>1</v>
      </c>
      <c r="Z329" s="63"/>
      <c r="AA329" s="121">
        <f t="shared" ca="1" si="289"/>
        <v>12868.125658051942</v>
      </c>
      <c r="AB329" s="121">
        <f t="shared" ca="1" si="290"/>
        <v>32588.158062112165</v>
      </c>
      <c r="AC329" s="121">
        <f t="shared" ca="1" si="293"/>
        <v>169489.58202473534</v>
      </c>
      <c r="AD329" s="121">
        <f ca="1">IF(half_cycle=1,(($W329-$W328)*fic19_)/((1+dr)^D329),(($M329-$M328)*fic19_)/((1+dr)^D329))</f>
        <v>4242631.221476065</v>
      </c>
      <c r="AE329" s="121">
        <f t="shared" ca="1" si="294"/>
        <v>26291.998672318874</v>
      </c>
      <c r="AF329" s="121">
        <f t="shared" ca="1" si="295"/>
        <v>16.572818488812295</v>
      </c>
      <c r="AG329" s="121">
        <f ca="1">IF(half_cycle=1, ((W329-W328)*le19_)/(IF(discount=1,(1+dr)^D329,1)), ((M329-M328)*le19_)/(IF(discount=1,(1+dr)^D329,1)))</f>
        <v>605.3637380109675</v>
      </c>
      <c r="AH329" s="121">
        <f t="shared" ca="1" si="291"/>
        <v>621.93655649977984</v>
      </c>
      <c r="AJ329" s="63"/>
      <c r="AK329" s="63"/>
    </row>
    <row r="330" spans="4:37" x14ac:dyDescent="0.75">
      <c r="D330" s="67">
        <v>11</v>
      </c>
      <c r="E330" s="67">
        <f t="shared" si="286"/>
        <v>20</v>
      </c>
      <c r="F330" s="160"/>
      <c r="G330" s="65">
        <f ca="1">$G329*'Transition Matrices'!$N$66</f>
        <v>46819.084290846818</v>
      </c>
      <c r="H330" s="65">
        <f ca="1">$G329*'Transition Matrices'!O$66</f>
        <v>1946.1341392965476</v>
      </c>
      <c r="I330" s="65">
        <f ca="1">$G329*'Transition Matrices'!P$66</f>
        <v>211.07337412588913</v>
      </c>
      <c r="J330" s="65">
        <f ca="1" xml:space="preserve"> $G329*'Transition Matrices'!Q$66</f>
        <v>809.19481191612067</v>
      </c>
      <c r="K330" s="65">
        <f ca="1">($H329*'Transition Matrices'!$S$67)+('Markov Model'!$I329*'Transition Matrices'!$S$68)+('Markov Model'!$J329*'Transition Matrices'!$S$69)</f>
        <v>3151.1312371726895</v>
      </c>
      <c r="L330" s="65">
        <f ca="1">('Markov Model'!$H329*'Transition Matrices'!$R$67)+('Markov Model'!$I329*'Transition Matrices'!$R$68)+('Markov Model'!$J329*'Transition Matrices'!$R$69)</f>
        <v>5.6124245145770004</v>
      </c>
      <c r="M330" s="65">
        <f ca="1">($G329*'Transition Matrices'!$R$66)+('Markov Model'!$H329*'Transition Matrices'!$R$67)+('Markov Model'!$I329*'Transition Matrices'!$R$68)+('Markov Model'!$J329*'Transition Matrices'!$R$69)+$M329</f>
        <v>590.13360738444078</v>
      </c>
      <c r="N330" s="62"/>
      <c r="O330" s="64" t="b">
        <f t="shared" ca="1" si="279"/>
        <v>1</v>
      </c>
      <c r="P330" s="62"/>
      <c r="Q330" s="65">
        <f t="shared" ca="1" si="287"/>
        <v>45407.565329281941</v>
      </c>
      <c r="R330" s="65">
        <f t="shared" ca="1" si="288"/>
        <v>1887.4613719630167</v>
      </c>
      <c r="S330" s="65">
        <f t="shared" ca="1" si="280"/>
        <v>204.70985646267809</v>
      </c>
      <c r="T330" s="65">
        <f t="shared" ca="1" si="281"/>
        <v>784.79890930674765</v>
      </c>
      <c r="U330" s="65">
        <f t="shared" ca="1" si="282"/>
        <v>3056.1297744354479</v>
      </c>
      <c r="V330" s="65">
        <f t="shared" ca="1" si="283"/>
        <v>5.4432190774637039</v>
      </c>
      <c r="W330" s="65">
        <f t="shared" ca="1" si="284"/>
        <v>610.52060070633217</v>
      </c>
      <c r="X330" s="62"/>
      <c r="Y330" s="64" t="b">
        <f t="shared" ca="1" si="285"/>
        <v>1</v>
      </c>
      <c r="Z330" s="63"/>
      <c r="AA330" s="122">
        <f t="shared" ca="1" si="289"/>
        <v>10414.092782962758</v>
      </c>
      <c r="AB330" s="122">
        <f t="shared" ca="1" si="290"/>
        <v>26373.390399116499</v>
      </c>
      <c r="AC330" s="122">
        <f t="shared" ca="1" si="293"/>
        <v>137166.84774885693</v>
      </c>
      <c r="AD330" s="122">
        <f ca="1">IF(half_cycle=1,(($W330-$W329)*fic20_)/((1+dr)^D330),(($M330-$M329)*fic20_)/((1+dr)^D330))</f>
        <v>3391619.259238367</v>
      </c>
      <c r="AE330" s="122">
        <f t="shared" ca="1" si="294"/>
        <v>21277.948389611309</v>
      </c>
      <c r="AF330" s="122">
        <f t="shared" ca="1" si="295"/>
        <v>13.41227728140008</v>
      </c>
      <c r="AG330" s="122">
        <f ca="1">IF(half_cycle=1, ((W330-W329)*le20_)/(IF(discount=1,(1+dr)^D330,1)), ((M330-M329)*le20_)/(IF(discount=1,(1+dr)^D330,1)))</f>
        <v>483.93631345790294</v>
      </c>
      <c r="AH330" s="122">
        <f t="shared" ca="1" si="291"/>
        <v>497.34859073930301</v>
      </c>
      <c r="AJ330" s="63"/>
      <c r="AK330" s="63"/>
    </row>
    <row r="331" spans="4:37" x14ac:dyDescent="0.75">
      <c r="D331" s="66">
        <v>12</v>
      </c>
      <c r="E331" s="66">
        <f t="shared" si="286"/>
        <v>21</v>
      </c>
      <c r="F331" s="160"/>
      <c r="G331" s="64">
        <f ca="1">$G330*'Transition Matrices'!$N$66</f>
        <v>43996.046367717063</v>
      </c>
      <c r="H331" s="64">
        <f ca="1">$G330*'Transition Matrices'!O$66</f>
        <v>1828.7886046294859</v>
      </c>
      <c r="I331" s="64">
        <f ca="1">$G330*'Transition Matrices'!P$66</f>
        <v>198.34633879946708</v>
      </c>
      <c r="J331" s="64">
        <f ca="1" xml:space="preserve"> $G330*'Transition Matrices'!Q$66</f>
        <v>760.40300669737451</v>
      </c>
      <c r="K331" s="64">
        <f ca="1">($H330*'Transition Matrices'!$S$67)+('Markov Model'!$I330*'Transition Matrices'!$S$68)+('Markov Model'!$J330*'Transition Matrices'!$S$69)</f>
        <v>2961.1283116982067</v>
      </c>
      <c r="L331" s="64">
        <f ca="1">('Markov Model'!$H330*'Transition Matrices'!$R$67)+('Markov Model'!$I330*'Transition Matrices'!$R$68)+('Markov Model'!$J330*'Transition Matrices'!$R$69)</f>
        <v>5.2740136403504074</v>
      </c>
      <c r="M331" s="64">
        <f ca="1">($G330*'Transition Matrices'!$R$66)+('Markov Model'!$H330*'Transition Matrices'!$R$67)+('Markov Model'!$I330*'Transition Matrices'!$R$68)+('Markov Model'!$J330*'Transition Matrices'!$R$69)+$M330</f>
        <v>630.90759402822357</v>
      </c>
      <c r="N331" s="62"/>
      <c r="O331" s="64" t="b">
        <f t="shared" ca="1" si="279"/>
        <v>1</v>
      </c>
      <c r="P331" s="62"/>
      <c r="Q331" s="64">
        <f t="shared" ca="1" si="287"/>
        <v>42669.637391066892</v>
      </c>
      <c r="R331" s="64">
        <f t="shared" ca="1" si="288"/>
        <v>1773.6536136054742</v>
      </c>
      <c r="S331" s="64">
        <f t="shared" ca="1" si="280"/>
        <v>192.36652047510157</v>
      </c>
      <c r="T331" s="64">
        <f t="shared" ca="1" si="281"/>
        <v>737.47809736517456</v>
      </c>
      <c r="U331" s="64">
        <f t="shared" ca="1" si="282"/>
        <v>2871.8551269937861</v>
      </c>
      <c r="V331" s="64">
        <f t="shared" ca="1" si="283"/>
        <v>5.1150107386562844</v>
      </c>
      <c r="W331" s="64">
        <f t="shared" ca="1" si="284"/>
        <v>650.06531821429076</v>
      </c>
      <c r="X331" s="62"/>
      <c r="Y331" s="64" t="b">
        <f t="shared" ca="1" si="285"/>
        <v>1</v>
      </c>
      <c r="Z331" s="63"/>
      <c r="AA331" s="121">
        <f t="shared" ca="1" si="289"/>
        <v>8428.0594838841007</v>
      </c>
      <c r="AB331" s="121">
        <f t="shared" ca="1" si="290"/>
        <v>21343.818199804351</v>
      </c>
      <c r="AC331" s="121">
        <f t="shared" ca="1" si="293"/>
        <v>111008.26314275929</v>
      </c>
      <c r="AD331" s="121">
        <f ca="1">IF(half_cycle=1,(($W331-$W330)*fic21_)/((1+dr)^D331),(($M331-$M330)*fic21_)/((1+dr)^D331))</f>
        <v>2697710.4840112319</v>
      </c>
      <c r="AE331" s="121">
        <f t="shared" ca="1" si="294"/>
        <v>17220.109178981311</v>
      </c>
      <c r="AF331" s="121">
        <f t="shared" ca="1" si="295"/>
        <v>10.854471253311436</v>
      </c>
      <c r="AG331" s="121">
        <f ca="1">IF(half_cycle=1, ((W331-W330)*le21_)/(IF(discount=1,(1+dr)^D331,1)), ((M331-M330)*le21_)/(IF(discount=1,(1+dr)^D331,1)))</f>
        <v>384.92530163963704</v>
      </c>
      <c r="AH331" s="121">
        <f t="shared" ca="1" si="291"/>
        <v>395.77977289294847</v>
      </c>
      <c r="AJ331" s="63"/>
      <c r="AK331" s="63"/>
    </row>
    <row r="332" spans="4:37" x14ac:dyDescent="0.75">
      <c r="D332" s="67">
        <v>13</v>
      </c>
      <c r="E332" s="67">
        <f t="shared" si="286"/>
        <v>22</v>
      </c>
      <c r="F332" s="160"/>
      <c r="G332" s="65">
        <f ca="1">$G331*'Transition Matrices'!$N$66</f>
        <v>41343.228414416721</v>
      </c>
      <c r="H332" s="65">
        <f ca="1">$G331*'Transition Matrices'!O$66</f>
        <v>1718.5186225814623</v>
      </c>
      <c r="I332" s="65">
        <f ca="1">$G331*'Transition Matrices'!P$66</f>
        <v>186.38670215073606</v>
      </c>
      <c r="J332" s="65">
        <f ca="1" xml:space="preserve"> $G331*'Transition Matrices'!Q$66</f>
        <v>714.55318803297462</v>
      </c>
      <c r="K332" s="65">
        <f ca="1">($H331*'Transition Matrices'!$S$67)+('Markov Model'!$I331*'Transition Matrices'!$S$68)+('Markov Model'!$J331*'Transition Matrices'!$S$69)</f>
        <v>2782.5819422893655</v>
      </c>
      <c r="L332" s="65">
        <f ca="1">('Markov Model'!$H331*'Transition Matrices'!$R$67)+('Markov Model'!$I331*'Transition Matrices'!$R$68)+('Markov Model'!$J331*'Transition Matrices'!$R$69)</f>
        <v>4.9560078369621605</v>
      </c>
      <c r="M332" s="65">
        <f ca="1">($G331*'Transition Matrices'!$R$66)+('Markov Model'!$H331*'Transition Matrices'!$R$67)+('Markov Model'!$I331*'Transition Matrices'!$R$68)+('Markov Model'!$J331*'Transition Matrices'!$R$69)+$M331</f>
        <v>669.22304240035783</v>
      </c>
      <c r="N332" s="62"/>
      <c r="O332" s="64" t="b">
        <f t="shared" ca="1" si="279"/>
        <v>1</v>
      </c>
      <c r="P332" s="62"/>
      <c r="Q332" s="65">
        <f t="shared" ca="1" si="287"/>
        <v>40096.797568466456</v>
      </c>
      <c r="R332" s="65">
        <f t="shared" ca="1" si="288"/>
        <v>1666.7080915059896</v>
      </c>
      <c r="S332" s="65">
        <f t="shared" ca="1" si="280"/>
        <v>180.76744734782349</v>
      </c>
      <c r="T332" s="65">
        <f t="shared" ca="1" si="281"/>
        <v>693.01057588597973</v>
      </c>
      <c r="U332" s="65">
        <f t="shared" ca="1" si="282"/>
        <v>2698.6916391546388</v>
      </c>
      <c r="V332" s="65">
        <f t="shared" ca="1" si="283"/>
        <v>4.8065922911116861</v>
      </c>
      <c r="W332" s="65">
        <f t="shared" ca="1" si="284"/>
        <v>687.22561836605064</v>
      </c>
      <c r="X332" s="62"/>
      <c r="Y332" s="64" t="b">
        <f t="shared" ca="1" si="285"/>
        <v>1</v>
      </c>
      <c r="Z332" s="63"/>
      <c r="AA332" s="122">
        <f t="shared" ca="1" si="289"/>
        <v>6820.7752844391707</v>
      </c>
      <c r="AB332" s="122">
        <f t="shared" ca="1" si="290"/>
        <v>17273.417200147338</v>
      </c>
      <c r="AC332" s="122">
        <f t="shared" ca="1" si="293"/>
        <v>89838.285913913758</v>
      </c>
      <c r="AD332" s="122">
        <f ca="1">IF(half_cycle=1,(($W332-$W331)*fic22_)/((1+dr)^D332),(($M332-$M331)*fic22_)/((1+dr)^D332))</f>
        <v>2145117.8232245725</v>
      </c>
      <c r="AE332" s="122">
        <f t="shared" ca="1" si="294"/>
        <v>13936.125546803871</v>
      </c>
      <c r="AF332" s="122">
        <f t="shared" ca="1" si="295"/>
        <v>8.7844549972400401</v>
      </c>
      <c r="AG332" s="122">
        <f ca="1">IF(half_cycle=1, ((W332-W331)*le22_)/(IF(discount=1,(1+dr)^D332,1)), ((M332-M331)*le22_)/(IF(discount=1,(1+dr)^D332,1)))</f>
        <v>306.07810958629256</v>
      </c>
      <c r="AH332" s="122">
        <f t="shared" ca="1" si="291"/>
        <v>314.86256458353262</v>
      </c>
      <c r="AJ332" s="63"/>
      <c r="AK332" s="63"/>
    </row>
    <row r="333" spans="4:37" x14ac:dyDescent="0.75">
      <c r="D333" s="66">
        <v>14</v>
      </c>
      <c r="E333" s="66">
        <f t="shared" si="286"/>
        <v>23</v>
      </c>
      <c r="F333" s="160"/>
      <c r="G333" s="64">
        <f ca="1">$G332*'Transition Matrices'!$N$66</f>
        <v>38850.366722516184</v>
      </c>
      <c r="H333" s="64">
        <f ca="1">$G332*'Transition Matrices'!O$66</f>
        <v>1614.8975604305169</v>
      </c>
      <c r="I333" s="64">
        <f ca="1">$G332*'Transition Matrices'!P$66</f>
        <v>175.14819254491093</v>
      </c>
      <c r="J333" s="64">
        <f ca="1" xml:space="preserve"> $G332*'Transition Matrices'!Q$66</f>
        <v>671.46796373898474</v>
      </c>
      <c r="K333" s="64">
        <f ca="1">($H332*'Transition Matrices'!$S$67)+('Markov Model'!$I332*'Transition Matrices'!$S$68)+('Markov Model'!$J332*'Transition Matrices'!$S$69)</f>
        <v>2614.801336019912</v>
      </c>
      <c r="L333" s="64">
        <f ca="1">('Markov Model'!$H332*'Transition Matrices'!$R$67)+('Markov Model'!$I332*'Transition Matrices'!$R$68)+('Markov Model'!$J332*'Transition Matrices'!$R$69)</f>
        <v>4.6571767452612125</v>
      </c>
      <c r="M333" s="64">
        <f ca="1">($G332*'Transition Matrices'!$R$66)+('Markov Model'!$H332*'Transition Matrices'!$R$67)+('Markov Model'!$I332*'Transition Matrices'!$R$68)+('Markov Model'!$J332*'Transition Matrices'!$R$69)+$M332</f>
        <v>705.22819433174345</v>
      </c>
      <c r="N333" s="62"/>
      <c r="O333" s="64" t="b">
        <f t="shared" ca="1" si="279"/>
        <v>1</v>
      </c>
      <c r="P333" s="62"/>
      <c r="Q333" s="64">
        <f t="shared" ca="1" si="287"/>
        <v>37679.091587105184</v>
      </c>
      <c r="R333" s="64">
        <f t="shared" ca="1" si="288"/>
        <v>1566.2110352227146</v>
      </c>
      <c r="S333" s="64">
        <f t="shared" ca="1" si="280"/>
        <v>169.86776046031139</v>
      </c>
      <c r="T333" s="64">
        <f t="shared" ca="1" si="281"/>
        <v>651.2243007699883</v>
      </c>
      <c r="U333" s="64">
        <f t="shared" ca="1" si="282"/>
        <v>2535.969344270794</v>
      </c>
      <c r="V333" s="64">
        <f t="shared" ca="1" si="283"/>
        <v>4.5167704689987707</v>
      </c>
      <c r="W333" s="64">
        <f t="shared" ca="1" si="284"/>
        <v>722.1452737433076</v>
      </c>
      <c r="X333" s="62"/>
      <c r="Y333" s="64" t="b">
        <f t="shared" ca="1" si="285"/>
        <v>1</v>
      </c>
      <c r="Z333" s="63"/>
      <c r="AA333" s="121">
        <f t="shared" ca="1" si="289"/>
        <v>5520.010338058978</v>
      </c>
      <c r="AB333" s="121">
        <f t="shared" ca="1" si="290"/>
        <v>13979.267391486719</v>
      </c>
      <c r="AC333" s="121">
        <f t="shared" ca="1" si="293"/>
        <v>72705.557113083749</v>
      </c>
      <c r="AD333" s="121">
        <f ca="1">IF(half_cycle=1,(($W333-$W332)*fic23_)/((1+dr)^D333),(($M333-$M332)*fic23_)/((1+dr)^D333))</f>
        <v>1705715.266253829</v>
      </c>
      <c r="AE333" s="121">
        <f t="shared" ca="1" si="294"/>
        <v>11278.418344370139</v>
      </c>
      <c r="AF333" s="121">
        <f t="shared" ca="1" si="295"/>
        <v>7.1092039213788585</v>
      </c>
      <c r="AG333" s="121">
        <f ca="1">IF(half_cycle=1, ((W333-W332)*le23_)/(IF(discount=1,(1+dr)^D333,1)), ((M333-M332)*le23_)/(IF(discount=1,(1+dr)^D333,1)))</f>
        <v>243.38155160290924</v>
      </c>
      <c r="AH333" s="121">
        <f t="shared" ca="1" si="291"/>
        <v>250.49075552428809</v>
      </c>
    </row>
    <row r="334" spans="4:37" x14ac:dyDescent="0.75">
      <c r="D334" s="67">
        <v>15</v>
      </c>
      <c r="E334" s="67">
        <f t="shared" si="286"/>
        <v>24</v>
      </c>
      <c r="F334" s="160"/>
      <c r="G334" s="65">
        <f ca="1">$G333*'Transition Matrices'!$N$66</f>
        <v>36507.816451694176</v>
      </c>
      <c r="H334" s="65">
        <f ca="1">$G333*'Transition Matrices'!O$66</f>
        <v>1517.524510014912</v>
      </c>
      <c r="I334" s="65">
        <f ca="1">$G333*'Transition Matrices'!P$66</f>
        <v>164.58732837571182</v>
      </c>
      <c r="J334" s="65">
        <f ca="1" xml:space="preserve"> $G333*'Transition Matrices'!Q$66</f>
        <v>630.98063780099199</v>
      </c>
      <c r="K334" s="65">
        <f ca="1">($H333*'Transition Matrices'!$S$67)+('Markov Model'!$I333*'Transition Matrices'!$S$68)+('Markov Model'!$J333*'Transition Matrices'!$S$69)</f>
        <v>2457.1373525216763</v>
      </c>
      <c r="L334" s="65">
        <f ca="1">('Markov Model'!$H333*'Transition Matrices'!$R$67)+('Markov Model'!$I333*'Transition Matrices'!$R$68)+('Markov Model'!$J333*'Transition Matrices'!$R$69)</f>
        <v>4.3763641927363288</v>
      </c>
      <c r="M334" s="65">
        <f ca="1">($G333*'Transition Matrices'!$R$66)+('Markov Model'!$H333*'Transition Matrices'!$R$67)+('Markov Model'!$I333*'Transition Matrices'!$R$68)+('Markov Model'!$J333*'Transition Matrices'!$R$69)+$M333</f>
        <v>739.06235315487163</v>
      </c>
      <c r="N334" s="62"/>
      <c r="O334" s="64" t="b">
        <f t="shared" ca="1" si="279"/>
        <v>1</v>
      </c>
      <c r="P334" s="62"/>
      <c r="Q334" s="65">
        <f t="shared" ca="1" si="287"/>
        <v>35407.165382852763</v>
      </c>
      <c r="R334" s="65">
        <f t="shared" ca="1" si="288"/>
        <v>1471.7736233205246</v>
      </c>
      <c r="S334" s="65">
        <f t="shared" ca="1" si="280"/>
        <v>159.62528910573315</v>
      </c>
      <c r="T334" s="65">
        <f t="shared" ca="1" si="281"/>
        <v>611.95760161549947</v>
      </c>
      <c r="U334" s="65">
        <f t="shared" ca="1" si="282"/>
        <v>2383.0586724964942</v>
      </c>
      <c r="V334" s="65">
        <f t="shared" ca="1" si="283"/>
        <v>4.2444239565201203</v>
      </c>
      <c r="W334" s="65">
        <f t="shared" ca="1" si="284"/>
        <v>754.95938791048377</v>
      </c>
      <c r="X334" s="62"/>
      <c r="Y334" s="64" t="b">
        <f t="shared" ca="1" si="285"/>
        <v>1</v>
      </c>
      <c r="Z334" s="63"/>
      <c r="AA334" s="122">
        <f t="shared" ca="1" si="289"/>
        <v>4467.309486326727</v>
      </c>
      <c r="AB334" s="122">
        <f t="shared" ca="1" si="290"/>
        <v>11313.332766663974</v>
      </c>
      <c r="AC334" s="122">
        <f t="shared" ca="1" si="293"/>
        <v>58840.147954171902</v>
      </c>
      <c r="AD334" s="122">
        <f ca="1">IF(half_cycle=1,(($W334-$W333)*fic24_)/((1+dr)^D334),(($M334-$M333)*fic24_)/((1+dr)^D334))</f>
        <v>1355890.8218441631</v>
      </c>
      <c r="AE334" s="122">
        <f t="shared" ca="1" si="294"/>
        <v>9127.5526991644838</v>
      </c>
      <c r="AF334" s="122">
        <f t="shared" ca="1" si="295"/>
        <v>5.7534338113892778</v>
      </c>
      <c r="AG334" s="122">
        <f ca="1">IF(half_cycle=1, ((W334-W333)*le24_)/(IF(discount=1,(1+dr)^D334,1)), ((M334-M333)*le24_)/(IF(discount=1,(1+dr)^D334,1)))</f>
        <v>193.46652900008033</v>
      </c>
      <c r="AH334" s="122">
        <f t="shared" ca="1" si="291"/>
        <v>199.2199628114696</v>
      </c>
    </row>
    <row r="335" spans="4:37" ht="15.5" thickBot="1" x14ac:dyDescent="0.9">
      <c r="D335" s="66">
        <v>16</v>
      </c>
      <c r="E335" s="66">
        <f t="shared" si="286"/>
        <v>25</v>
      </c>
      <c r="F335" s="160"/>
      <c r="G335" s="64">
        <f ca="1">$G334*'Transition Matrices'!$N$66</f>
        <v>34306.514314011358</v>
      </c>
      <c r="H335" s="64">
        <f ca="1">$G334*'Transition Matrices'!O$66</f>
        <v>1426.0227366261374</v>
      </c>
      <c r="I335" s="64">
        <f ca="1">$G334*'Transition Matrices'!P$66</f>
        <v>154.6632498357545</v>
      </c>
      <c r="J335" s="64">
        <f ca="1" xml:space="preserve"> $G334*'Transition Matrices'!Q$66</f>
        <v>592.93456543000696</v>
      </c>
      <c r="K335" s="64">
        <f ca="1">($H334*'Transition Matrices'!$S$67)+('Markov Model'!$I334*'Transition Matrices'!$S$68)+('Markov Model'!$J334*'Transition Matrices'!$S$69)</f>
        <v>2308.979992471312</v>
      </c>
      <c r="L335" s="64">
        <f ca="1">('Markov Model'!$H334*'Transition Matrices'!$R$67)+('Markov Model'!$I334*'Transition Matrices'!$R$68)+('Markov Model'!$J334*'Transition Matrices'!$R$69)</f>
        <v>4.1124837203039117</v>
      </c>
      <c r="M335" s="64">
        <f ca="1">($G334*'Transition Matrices'!$R$66)+('Markov Model'!$H334*'Transition Matrices'!$R$67)+('Markov Model'!$I334*'Transition Matrices'!$R$68)+('Markov Model'!$J334*'Transition Matrices'!$R$69)+$M334</f>
        <v>770.85642266609591</v>
      </c>
      <c r="N335" s="62"/>
      <c r="O335" s="64" t="b">
        <f t="shared" ca="1" si="279"/>
        <v>1</v>
      </c>
      <c r="P335" s="62"/>
      <c r="Q335" s="64">
        <f t="shared" ca="1" si="287"/>
        <v>17153.257157005679</v>
      </c>
      <c r="R335" s="64">
        <f t="shared" ca="1" si="288"/>
        <v>713.01136831306871</v>
      </c>
      <c r="S335" s="64">
        <f t="shared" ca="1" si="280"/>
        <v>77.331624917877249</v>
      </c>
      <c r="T335" s="64">
        <f t="shared" ca="1" si="281"/>
        <v>296.46728271500348</v>
      </c>
      <c r="U335" s="64">
        <f t="shared" ca="1" si="282"/>
        <v>1154.489996235656</v>
      </c>
      <c r="V335" s="64">
        <f t="shared" ca="1" si="283"/>
        <v>2.0562418601519559</v>
      </c>
      <c r="W335" s="64">
        <f t="shared" ca="1" si="284"/>
        <v>385.42821133304795</v>
      </c>
      <c r="X335" s="62"/>
      <c r="Y335" s="121"/>
      <c r="Z335" s="63"/>
      <c r="AA335" s="121"/>
      <c r="AB335" s="121"/>
      <c r="AC335" s="121"/>
      <c r="AD335" s="121"/>
      <c r="AE335" s="121"/>
      <c r="AF335" s="121"/>
      <c r="AG335" s="121"/>
      <c r="AH335" s="121"/>
    </row>
    <row r="336" spans="4:37" ht="15.5" thickBot="1" x14ac:dyDescent="0.9">
      <c r="H336" s="63"/>
      <c r="I336" s="63"/>
      <c r="J336" s="63"/>
      <c r="K336" s="63"/>
      <c r="L336" s="63"/>
      <c r="X336" s="62"/>
      <c r="Y336" s="119" t="s">
        <v>331</v>
      </c>
      <c r="Z336" s="120"/>
      <c r="AA336" s="123">
        <f t="shared" ref="AA336:AH336" ca="1" si="296">SUM(OFFSET(AA319,,,time_horizon,))</f>
        <v>192879.7815378166</v>
      </c>
      <c r="AB336" s="123">
        <f t="shared" ca="1" si="296"/>
        <v>494446.89683014544</v>
      </c>
      <c r="AC336" s="123">
        <f t="shared" ca="1" si="296"/>
        <v>2558889.2865713262</v>
      </c>
      <c r="AD336" s="123">
        <f t="shared" ca="1" si="296"/>
        <v>133104944.9784423</v>
      </c>
      <c r="AE336" s="123">
        <f ca="1">SUM(OFFSET(AE319,,,time_horizon,))</f>
        <v>5952560.5050651291</v>
      </c>
      <c r="AF336" s="123">
        <f t="shared" ca="1" si="296"/>
        <v>383.23676860120111</v>
      </c>
      <c r="AG336" s="123">
        <f t="shared" ca="1" si="296"/>
        <v>18992.201497979895</v>
      </c>
      <c r="AH336" s="142">
        <f t="shared" ca="1" si="296"/>
        <v>19375.438266581099</v>
      </c>
    </row>
  </sheetData>
  <mergeCells count="28">
    <mergeCell ref="G317:M317"/>
    <mergeCell ref="Q317:W317"/>
    <mergeCell ref="G249:M249"/>
    <mergeCell ref="Q249:W249"/>
    <mergeCell ref="G271:M271"/>
    <mergeCell ref="Q271:W271"/>
    <mergeCell ref="G293:M293"/>
    <mergeCell ref="Q293:W293"/>
    <mergeCell ref="G6:M6"/>
    <mergeCell ref="Q6:W6"/>
    <mergeCell ref="G30:M30"/>
    <mergeCell ref="Q30:W30"/>
    <mergeCell ref="G177:M177"/>
    <mergeCell ref="Q177:W177"/>
    <mergeCell ref="G105:M105"/>
    <mergeCell ref="G129:M129"/>
    <mergeCell ref="Q129:W129"/>
    <mergeCell ref="Q105:W105"/>
    <mergeCell ref="G155:M155"/>
    <mergeCell ref="Q155:W155"/>
    <mergeCell ref="G199:M199"/>
    <mergeCell ref="Q199:W199"/>
    <mergeCell ref="G223:M223"/>
    <mergeCell ref="Q223:W223"/>
    <mergeCell ref="G56:M56"/>
    <mergeCell ref="Q56:W56"/>
    <mergeCell ref="G80:M80"/>
    <mergeCell ref="Q80:W80"/>
  </mergeCells>
  <conditionalFormatting sqref="Y131:Y146">
    <cfRule type="cellIs" dxfId="52" priority="77" operator="equal">
      <formula>$Y$107</formula>
    </cfRule>
  </conditionalFormatting>
  <conditionalFormatting sqref="Y149:Y150">
    <cfRule type="cellIs" dxfId="51" priority="73" operator="equal">
      <formula>$Y$107</formula>
    </cfRule>
  </conditionalFormatting>
  <conditionalFormatting sqref="Y107:Y122">
    <cfRule type="cellIs" dxfId="50" priority="72" operator="equal">
      <formula>$Y$107</formula>
    </cfRule>
  </conditionalFormatting>
  <conditionalFormatting sqref="Y123">
    <cfRule type="cellIs" dxfId="49" priority="66" operator="equal">
      <formula>$Y$107</formula>
    </cfRule>
  </conditionalFormatting>
  <conditionalFormatting sqref="O131:O140">
    <cfRule type="cellIs" dxfId="48" priority="63" operator="equal">
      <formula>$Y$107</formula>
    </cfRule>
  </conditionalFormatting>
  <conditionalFormatting sqref="O107:O116">
    <cfRule type="cellIs" dxfId="47" priority="61" operator="equal">
      <formula>$Y$107</formula>
    </cfRule>
  </conditionalFormatting>
  <conditionalFormatting sqref="O141:O147">
    <cfRule type="cellIs" dxfId="46" priority="59" operator="equal">
      <formula>$Y$107</formula>
    </cfRule>
  </conditionalFormatting>
  <conditionalFormatting sqref="O117:O123">
    <cfRule type="cellIs" dxfId="45" priority="58" operator="equal">
      <formula>$Y$107</formula>
    </cfRule>
  </conditionalFormatting>
  <conditionalFormatting sqref="Y179:Y194">
    <cfRule type="cellIs" dxfId="44" priority="57" operator="equal">
      <formula>$Y$107</formula>
    </cfRule>
  </conditionalFormatting>
  <conditionalFormatting sqref="Y173">
    <cfRule type="cellIs" dxfId="43" priority="53" operator="equal">
      <formula>$Y$107</formula>
    </cfRule>
  </conditionalFormatting>
  <conditionalFormatting sqref="O157:O173">
    <cfRule type="cellIs" dxfId="42" priority="51" operator="equal">
      <formula>$Y$107</formula>
    </cfRule>
  </conditionalFormatting>
  <conditionalFormatting sqref="Y82:Y97">
    <cfRule type="cellIs" dxfId="41" priority="48" operator="equal">
      <formula>$Y$107</formula>
    </cfRule>
  </conditionalFormatting>
  <conditionalFormatting sqref="Y58:Y73">
    <cfRule type="cellIs" dxfId="40" priority="46" operator="equal">
      <formula>$Y$107</formula>
    </cfRule>
  </conditionalFormatting>
  <conditionalFormatting sqref="Y74">
    <cfRule type="cellIs" dxfId="39" priority="44" operator="equal">
      <formula>$Y$107</formula>
    </cfRule>
  </conditionalFormatting>
  <conditionalFormatting sqref="O82:O98">
    <cfRule type="cellIs" dxfId="38" priority="43" operator="equal">
      <formula>$Y$107</formula>
    </cfRule>
  </conditionalFormatting>
  <conditionalFormatting sqref="O58:O74">
    <cfRule type="cellIs" dxfId="37" priority="42" operator="equal">
      <formula>$Y$107</formula>
    </cfRule>
  </conditionalFormatting>
  <conditionalFormatting sqref="Y32:Y47">
    <cfRule type="cellIs" dxfId="36" priority="41" operator="equal">
      <formula>$Y$107</formula>
    </cfRule>
  </conditionalFormatting>
  <conditionalFormatting sqref="Y50">
    <cfRule type="cellIs" dxfId="35" priority="40" operator="equal">
      <formula>$Y$107</formula>
    </cfRule>
  </conditionalFormatting>
  <conditionalFormatting sqref="Y8:Y23">
    <cfRule type="cellIs" dxfId="34" priority="39" operator="equal">
      <formula>$Y$107</formula>
    </cfRule>
  </conditionalFormatting>
  <conditionalFormatting sqref="Y25">
    <cfRule type="cellIs" dxfId="33" priority="38" operator="equal">
      <formula>$Y$107</formula>
    </cfRule>
  </conditionalFormatting>
  <conditionalFormatting sqref="Y24">
    <cfRule type="cellIs" dxfId="32" priority="37" operator="equal">
      <formula>$Y$107</formula>
    </cfRule>
  </conditionalFormatting>
  <conditionalFormatting sqref="O32:O48">
    <cfRule type="cellIs" dxfId="31" priority="36" operator="equal">
      <formula>$Y$107</formula>
    </cfRule>
  </conditionalFormatting>
  <conditionalFormatting sqref="O8:O24">
    <cfRule type="cellIs" dxfId="30" priority="35" operator="equal">
      <formula>$Y$107</formula>
    </cfRule>
  </conditionalFormatting>
  <conditionalFormatting sqref="Y225:Y240">
    <cfRule type="cellIs" dxfId="29" priority="34" operator="equal">
      <formula>$Y$107</formula>
    </cfRule>
  </conditionalFormatting>
  <conditionalFormatting sqref="Y201:Y216">
    <cfRule type="cellIs" dxfId="28" priority="32" operator="equal">
      <formula>$Y$107</formula>
    </cfRule>
  </conditionalFormatting>
  <conditionalFormatting sqref="Y217">
    <cfRule type="cellIs" dxfId="27" priority="30" operator="equal">
      <formula>$Y$107</formula>
    </cfRule>
  </conditionalFormatting>
  <conditionalFormatting sqref="O179:O195">
    <cfRule type="cellIs" dxfId="26" priority="27" operator="equal">
      <formula>$Y$107</formula>
    </cfRule>
  </conditionalFormatting>
  <conditionalFormatting sqref="O201:O217">
    <cfRule type="cellIs" dxfId="25" priority="26" operator="equal">
      <formula>$Y$107</formula>
    </cfRule>
  </conditionalFormatting>
  <conditionalFormatting sqref="O225:O241">
    <cfRule type="cellIs" dxfId="24" priority="25" operator="equal">
      <formula>$Y$107</formula>
    </cfRule>
  </conditionalFormatting>
  <conditionalFormatting sqref="Y157:Y172">
    <cfRule type="cellIs" dxfId="23" priority="24" operator="equal">
      <formula>$Y$107</formula>
    </cfRule>
  </conditionalFormatting>
  <conditionalFormatting sqref="Y49">
    <cfRule type="cellIs" dxfId="22" priority="23" operator="equal">
      <formula>$Y$107</formula>
    </cfRule>
  </conditionalFormatting>
  <conditionalFormatting sqref="Y75">
    <cfRule type="cellIs" dxfId="21" priority="22" operator="equal">
      <formula>$Y$107</formula>
    </cfRule>
  </conditionalFormatting>
  <conditionalFormatting sqref="Y99">
    <cfRule type="cellIs" dxfId="20" priority="21" operator="equal">
      <formula>$Y$107</formula>
    </cfRule>
  </conditionalFormatting>
  <conditionalFormatting sqref="Y124">
    <cfRule type="cellIs" dxfId="19" priority="20" operator="equal">
      <formula>$Y$107</formula>
    </cfRule>
  </conditionalFormatting>
  <conditionalFormatting sqref="Y148">
    <cfRule type="cellIs" dxfId="18" priority="19" operator="equal">
      <formula>$Y$107</formula>
    </cfRule>
  </conditionalFormatting>
  <conditionalFormatting sqref="Y174">
    <cfRule type="cellIs" dxfId="17" priority="18" operator="equal">
      <formula>$Y$107</formula>
    </cfRule>
  </conditionalFormatting>
  <conditionalFormatting sqref="Y196">
    <cfRule type="cellIs" dxfId="16" priority="17" operator="equal">
      <formula>$Y$107</formula>
    </cfRule>
  </conditionalFormatting>
  <conditionalFormatting sqref="Y218">
    <cfRule type="cellIs" dxfId="15" priority="16" operator="equal">
      <formula>$Y$107</formula>
    </cfRule>
  </conditionalFormatting>
  <conditionalFormatting sqref="Y242">
    <cfRule type="cellIs" dxfId="14" priority="15" operator="equal">
      <formula>$Y$107</formula>
    </cfRule>
  </conditionalFormatting>
  <conditionalFormatting sqref="Y273:Y288">
    <cfRule type="cellIs" dxfId="13" priority="14" operator="equal">
      <formula>$Y$107</formula>
    </cfRule>
  </conditionalFormatting>
  <conditionalFormatting sqref="Y267">
    <cfRule type="cellIs" dxfId="12" priority="13" operator="equal">
      <formula>$Y$107</formula>
    </cfRule>
  </conditionalFormatting>
  <conditionalFormatting sqref="O251:O267">
    <cfRule type="cellIs" dxfId="11" priority="12" operator="equal">
      <formula>$Y$107</formula>
    </cfRule>
  </conditionalFormatting>
  <conditionalFormatting sqref="Y319:Y334">
    <cfRule type="cellIs" dxfId="10" priority="11" operator="equal">
      <formula>$Y$107</formula>
    </cfRule>
  </conditionalFormatting>
  <conditionalFormatting sqref="Y295:Y310">
    <cfRule type="cellIs" dxfId="9" priority="10" operator="equal">
      <formula>$Y$107</formula>
    </cfRule>
  </conditionalFormatting>
  <conditionalFormatting sqref="Y311">
    <cfRule type="cellIs" dxfId="8" priority="9" operator="equal">
      <formula>$Y$107</formula>
    </cfRule>
  </conditionalFormatting>
  <conditionalFormatting sqref="O273:O289">
    <cfRule type="cellIs" dxfId="7" priority="8" operator="equal">
      <formula>$Y$107</formula>
    </cfRule>
  </conditionalFormatting>
  <conditionalFormatting sqref="O295:O311">
    <cfRule type="cellIs" dxfId="6" priority="7" operator="equal">
      <formula>$Y$107</formula>
    </cfRule>
  </conditionalFormatting>
  <conditionalFormatting sqref="O319:O335">
    <cfRule type="cellIs" dxfId="5" priority="6" operator="equal">
      <formula>$Y$107</formula>
    </cfRule>
  </conditionalFormatting>
  <conditionalFormatting sqref="Y251:Y266">
    <cfRule type="cellIs" dxfId="4" priority="5" operator="equal">
      <formula>$Y$107</formula>
    </cfRule>
  </conditionalFormatting>
  <conditionalFormatting sqref="Y268">
    <cfRule type="cellIs" dxfId="3" priority="4" operator="equal">
      <formula>$Y$107</formula>
    </cfRule>
  </conditionalFormatting>
  <conditionalFormatting sqref="Y290">
    <cfRule type="cellIs" dxfId="2" priority="3" operator="equal">
      <formula>$Y$107</formula>
    </cfRule>
  </conditionalFormatting>
  <conditionalFormatting sqref="Y312">
    <cfRule type="cellIs" dxfId="1" priority="2" operator="equal">
      <formula>$Y$107</formula>
    </cfRule>
  </conditionalFormatting>
  <conditionalFormatting sqref="Y336">
    <cfRule type="cellIs" dxfId="0" priority="1" operator="equal">
      <formula>$Y$107</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36F80-8425-4CA2-A4F9-B5EC226908C5}">
  <sheetPr codeName="Sheet11">
    <tabColor theme="4" tint="0.39997558519241921"/>
  </sheetPr>
  <dimension ref="B3:AM134"/>
  <sheetViews>
    <sheetView topLeftCell="A153" zoomScale="56" zoomScaleNormal="56" workbookViewId="0">
      <selection activeCell="L10" sqref="L10:M10"/>
    </sheetView>
  </sheetViews>
  <sheetFormatPr defaultColWidth="8.7265625" defaultRowHeight="14.75" x14ac:dyDescent="0.75"/>
  <cols>
    <col min="1" max="1" width="8.7265625" style="22"/>
    <col min="2" max="2" width="2.40625" style="22" customWidth="1"/>
    <col min="3" max="16384" width="8.7265625" style="22"/>
  </cols>
  <sheetData>
    <row r="3" spans="2:39" x14ac:dyDescent="0.75">
      <c r="B3" s="28" t="s">
        <v>358</v>
      </c>
      <c r="C3" s="136"/>
      <c r="D3" s="136"/>
      <c r="E3" s="136"/>
      <c r="F3" s="136"/>
      <c r="G3" s="136"/>
      <c r="H3" s="136"/>
      <c r="I3" s="136"/>
      <c r="J3" s="136"/>
      <c r="K3" s="136"/>
      <c r="L3" s="136"/>
      <c r="M3" s="136"/>
      <c r="N3" s="136"/>
      <c r="O3" s="136"/>
      <c r="P3" s="136"/>
      <c r="Q3" s="136"/>
      <c r="R3" s="136"/>
      <c r="S3" s="136"/>
      <c r="T3" s="136"/>
      <c r="U3" s="136"/>
    </row>
    <row r="4" spans="2:39" x14ac:dyDescent="0.75">
      <c r="B4" s="86"/>
    </row>
    <row r="5" spans="2:39" x14ac:dyDescent="0.75">
      <c r="B5" s="86"/>
      <c r="C5" s="39" t="s">
        <v>363</v>
      </c>
    </row>
    <row r="6" spans="2:39" x14ac:dyDescent="0.75">
      <c r="B6" s="86"/>
      <c r="C6" s="39" t="s">
        <v>500</v>
      </c>
    </row>
    <row r="8" spans="2:39" x14ac:dyDescent="0.75">
      <c r="AM8" s="22">
        <f>SUM(AH25,AH49)</f>
        <v>0</v>
      </c>
    </row>
    <row r="10" spans="2:39" x14ac:dyDescent="0.75">
      <c r="G10" s="22" t="s">
        <v>117</v>
      </c>
    </row>
    <row r="37" spans="2:21" x14ac:dyDescent="0.75">
      <c r="B37" s="28" t="s">
        <v>359</v>
      </c>
      <c r="C37" s="136"/>
      <c r="D37" s="136"/>
      <c r="E37" s="136"/>
      <c r="F37" s="136"/>
      <c r="G37" s="136"/>
      <c r="H37" s="136"/>
      <c r="I37" s="136"/>
      <c r="J37" s="136"/>
      <c r="K37" s="136"/>
      <c r="L37" s="136"/>
      <c r="M37" s="136"/>
      <c r="N37" s="136"/>
      <c r="O37" s="136"/>
      <c r="P37" s="136"/>
      <c r="Q37" s="136"/>
      <c r="R37" s="136"/>
      <c r="S37" s="136"/>
      <c r="T37" s="136"/>
      <c r="U37" s="136"/>
    </row>
    <row r="70" spans="2:21" x14ac:dyDescent="0.75">
      <c r="B70" s="28" t="s">
        <v>360</v>
      </c>
      <c r="C70" s="136"/>
      <c r="D70" s="136"/>
      <c r="E70" s="136"/>
      <c r="F70" s="136"/>
      <c r="G70" s="136"/>
      <c r="H70" s="136"/>
      <c r="I70" s="136"/>
      <c r="J70" s="136"/>
      <c r="K70" s="136"/>
      <c r="L70" s="136"/>
      <c r="M70" s="136"/>
      <c r="N70" s="136"/>
      <c r="O70" s="136"/>
      <c r="P70" s="136"/>
      <c r="Q70" s="136"/>
      <c r="R70" s="136"/>
      <c r="S70" s="136"/>
      <c r="T70" s="136"/>
      <c r="U70" s="136"/>
    </row>
    <row r="104" spans="2:21" x14ac:dyDescent="0.75">
      <c r="B104" s="28" t="s">
        <v>361</v>
      </c>
      <c r="C104" s="136"/>
      <c r="D104" s="136"/>
      <c r="E104" s="136"/>
      <c r="F104" s="136"/>
      <c r="G104" s="136"/>
      <c r="H104" s="136"/>
      <c r="I104" s="136"/>
      <c r="J104" s="136"/>
      <c r="K104" s="136"/>
      <c r="L104" s="136"/>
      <c r="M104" s="136"/>
      <c r="N104" s="136"/>
      <c r="O104" s="136"/>
      <c r="P104" s="136"/>
      <c r="Q104" s="136"/>
      <c r="R104" s="136"/>
      <c r="S104" s="136"/>
      <c r="T104" s="136"/>
      <c r="U104" s="136"/>
    </row>
    <row r="134" spans="2:21" x14ac:dyDescent="0.75">
      <c r="B134" s="28" t="s">
        <v>362</v>
      </c>
      <c r="C134" s="136"/>
      <c r="D134" s="136"/>
      <c r="E134" s="136"/>
      <c r="F134" s="136"/>
      <c r="G134" s="136"/>
      <c r="H134" s="136"/>
      <c r="I134" s="136"/>
      <c r="J134" s="136"/>
      <c r="K134" s="136"/>
      <c r="L134" s="136"/>
      <c r="M134" s="136"/>
      <c r="N134" s="136"/>
      <c r="O134" s="136"/>
      <c r="P134" s="136"/>
      <c r="Q134" s="136"/>
      <c r="R134" s="136"/>
      <c r="S134" s="136"/>
      <c r="T134" s="136"/>
      <c r="U134" s="136"/>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0D85A-47C5-4719-95C3-6CE03DA3C28A}">
  <sheetPr codeName="Sheet12">
    <tabColor theme="4" tint="-0.249977111117893"/>
  </sheetPr>
  <dimension ref="B2:U12"/>
  <sheetViews>
    <sheetView workbookViewId="0">
      <selection activeCell="M13" sqref="M13"/>
    </sheetView>
  </sheetViews>
  <sheetFormatPr defaultColWidth="8.7265625" defaultRowHeight="14.75" x14ac:dyDescent="0.75"/>
  <cols>
    <col min="1" max="1" width="8.7265625" style="22"/>
    <col min="2" max="2" width="1.58984375" style="22" customWidth="1"/>
    <col min="3" max="5" width="8.7265625" style="22"/>
    <col min="6" max="8" width="14.40625" style="22" bestFit="1" customWidth="1"/>
    <col min="9" max="9" width="20.5" style="22" customWidth="1"/>
    <col min="10" max="10" width="29.86328125" style="22" customWidth="1"/>
    <col min="11" max="11" width="3.26953125" style="22" customWidth="1"/>
    <col min="12" max="12" width="8.7265625" style="22" customWidth="1"/>
    <col min="13" max="13" width="52.5" style="22" customWidth="1"/>
    <col min="14" max="16384" width="8.7265625" style="22"/>
  </cols>
  <sheetData>
    <row r="2" spans="2:21" ht="16" x14ac:dyDescent="0.8">
      <c r="B2" s="117" t="s">
        <v>3</v>
      </c>
      <c r="C2" s="117"/>
      <c r="D2" s="116"/>
      <c r="E2" s="116"/>
      <c r="F2" s="116"/>
      <c r="G2" s="116"/>
      <c r="H2" s="116"/>
      <c r="I2" s="116"/>
      <c r="J2" s="116"/>
      <c r="K2" s="116"/>
      <c r="L2" s="116"/>
      <c r="M2" s="116"/>
      <c r="N2" s="116"/>
      <c r="O2" s="116"/>
      <c r="P2" s="116"/>
      <c r="Q2" s="116"/>
      <c r="R2" s="116"/>
      <c r="S2" s="116"/>
      <c r="T2" s="116"/>
      <c r="U2" s="116"/>
    </row>
    <row r="4" spans="2:21" ht="16" x14ac:dyDescent="0.8">
      <c r="F4" s="137" t="s">
        <v>368</v>
      </c>
      <c r="G4" s="137" t="s">
        <v>367</v>
      </c>
      <c r="H4" s="137" t="s">
        <v>369</v>
      </c>
      <c r="I4" s="137" t="s">
        <v>370</v>
      </c>
      <c r="J4" s="162" t="s">
        <v>406</v>
      </c>
      <c r="K4" s="137"/>
      <c r="L4" s="261" t="s">
        <v>548</v>
      </c>
      <c r="M4" s="261"/>
    </row>
    <row r="5" spans="2:21" x14ac:dyDescent="0.75">
      <c r="C5" s="40" t="s">
        <v>319</v>
      </c>
      <c r="F5" s="77">
        <f ca="1">SUM('Markov Model'!AA25,'Markov Model'!AA49)</f>
        <v>509917.4475997421</v>
      </c>
      <c r="G5" s="77">
        <f ca="1">SUM('Markov Model'!AA75,'Markov Model'!AA99)</f>
        <v>382540.02438420494</v>
      </c>
      <c r="H5" s="77">
        <f ca="1">SUM('Markov Model'!AA124,'Markov Model'!AA148)</f>
        <v>231574.08261622008</v>
      </c>
      <c r="I5" s="77">
        <f ca="1">SUM('Markov Model'!AA174,'Markov Model'!AA196,'Markov Model'!AA218,'Markov Model'!AA242)</f>
        <v>218326.92600557973</v>
      </c>
      <c r="J5" s="77">
        <f ca="1">SUM('Markov Model'!AA268,'Markov Model'!AA290,'Markov Model'!AA312,'Markov Model'!AA336)</f>
        <v>202499.97491695467</v>
      </c>
      <c r="L5" s="265" t="s">
        <v>38</v>
      </c>
      <c r="M5" s="266"/>
    </row>
    <row r="6" spans="2:21" x14ac:dyDescent="0.75">
      <c r="C6" s="40" t="s">
        <v>366</v>
      </c>
      <c r="F6" s="77">
        <f ca="1">SUM('Markov Model'!AA25:AE25,'Markov Model'!AA49:AE49)</f>
        <v>628161836.11845255</v>
      </c>
      <c r="G6" s="77">
        <f ca="1">SUM('Markov Model'!AA75:AE75,'Markov Model'!AA99:AE99)</f>
        <v>624458731.3003695</v>
      </c>
      <c r="H6" s="77">
        <f ca="1">SUM('Markov Model'!AA124:AE124,'Markov Model'!AA148:AE148)</f>
        <v>622784143.64337659</v>
      </c>
      <c r="I6" s="77">
        <f ca="1">SUM('Markov Model'!AA174:AE174,'Markov Model'!AA196:AE196,'Markov Model'!AA218:AE218,'Markov Model'!AA242:AE242)</f>
        <v>641443891.62565064</v>
      </c>
      <c r="J6" s="77">
        <f ca="1">SUM('Markov Model'!AA268:AE268,'Markov Model'!AA290:AE290,'Markov Model'!AA312:AE312,'Markov Model'!AA336:AE336)</f>
        <v>643167611.73042893</v>
      </c>
      <c r="L6" s="265" t="s">
        <v>38</v>
      </c>
      <c r="M6" s="266"/>
    </row>
    <row r="7" spans="2:21" ht="7" customHeight="1" thickBot="1" x14ac:dyDescent="0.9">
      <c r="C7" s="40"/>
      <c r="F7" s="77"/>
      <c r="G7" s="77"/>
      <c r="H7" s="77"/>
      <c r="I7" s="77"/>
      <c r="J7" s="77"/>
    </row>
    <row r="8" spans="2:21" x14ac:dyDescent="0.75">
      <c r="C8" s="143" t="s">
        <v>373</v>
      </c>
      <c r="D8" s="144"/>
      <c r="E8" s="144"/>
      <c r="F8" s="145">
        <f ca="1">IF(perspective = 1, $F$5,$F$6)</f>
        <v>628161836.11845255</v>
      </c>
      <c r="G8" s="145">
        <f ca="1">IF(perspective = 1, $G$5,$G$6)</f>
        <v>624458731.3003695</v>
      </c>
      <c r="H8" s="145">
        <f ca="1">IF(perspective = 1, $H$5,$H$6)</f>
        <v>622784143.64337659</v>
      </c>
      <c r="I8" s="145">
        <f ca="1">IF(perspective = 1, $I$5,$I$6)</f>
        <v>641443891.62565064</v>
      </c>
      <c r="J8" s="145">
        <f ca="1">IF(perspective = 1, $J$5,$J$6)</f>
        <v>643167611.73042893</v>
      </c>
      <c r="K8" s="144"/>
      <c r="L8" s="260">
        <f ca="1">total_costs_vacsq-total_costs_sq</f>
        <v>18659747.982274055</v>
      </c>
      <c r="M8" s="262"/>
    </row>
    <row r="9" spans="2:21" ht="15.5" thickBot="1" x14ac:dyDescent="0.9">
      <c r="C9" s="146" t="s">
        <v>365</v>
      </c>
      <c r="D9" s="147"/>
      <c r="E9" s="147"/>
      <c r="F9" s="148">
        <f ca="1">SUM('Markov Model'!AH25,'Markov Model'!AH49)</f>
        <v>89753.168931042135</v>
      </c>
      <c r="G9" s="148">
        <f ca="1">SUM('Markov Model'!AH75,'Markov Model'!AH99)</f>
        <v>89495.243679556137</v>
      </c>
      <c r="H9" s="148">
        <f ca="1">SUM('Markov Model'!AH124,'Markov Model'!AH148)</f>
        <v>89194.962381197533</v>
      </c>
      <c r="I9" s="148">
        <f ca="1">SUM('Markov Model'!AH174,'Markov Model'!AH196,'Markov Model'!AH218,'Markov Model'!AH242)</f>
        <v>89113.180057876743</v>
      </c>
      <c r="J9" s="148">
        <f ca="1">SUM('Markov Model'!AH268,'Markov Model'!AH290,'Markov Model'!AH312,'Markov Model'!AH336)</f>
        <v>88959.816432105392</v>
      </c>
      <c r="K9" s="147"/>
      <c r="L9" s="263">
        <f ca="1">dalys_sq-dalys_vacsq</f>
        <v>81.782323320789146</v>
      </c>
      <c r="M9" s="264"/>
    </row>
    <row r="10" spans="2:21" x14ac:dyDescent="0.75">
      <c r="C10" s="40"/>
      <c r="F10" s="77"/>
      <c r="L10" s="260">
        <f ca="1">incremental_costs/incremental_dalys</f>
        <v>228163.5838233851</v>
      </c>
      <c r="M10" s="260"/>
    </row>
    <row r="12" spans="2:21" x14ac:dyDescent="0.75">
      <c r="J12" s="77"/>
    </row>
  </sheetData>
  <mergeCells count="6">
    <mergeCell ref="L10:M10"/>
    <mergeCell ref="L4:M4"/>
    <mergeCell ref="L8:M8"/>
    <mergeCell ref="L9:M9"/>
    <mergeCell ref="L5:M5"/>
    <mergeCell ref="L6:M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3756D-9278-465A-864B-6E77A059EB44}">
  <sheetPr codeName="Sheet13">
    <tabColor theme="4" tint="-0.499984740745262"/>
  </sheetPr>
  <dimension ref="E1:N89"/>
  <sheetViews>
    <sheetView zoomScale="38" zoomScaleNormal="38" workbookViewId="0">
      <selection activeCell="K39" sqref="K39"/>
    </sheetView>
  </sheetViews>
  <sheetFormatPr defaultColWidth="8.7265625" defaultRowHeight="14.75" x14ac:dyDescent="0.75"/>
  <cols>
    <col min="1" max="3" width="8.7265625" style="22"/>
    <col min="4" max="4" width="2.453125" style="22" customWidth="1"/>
    <col min="5" max="5" width="51.1328125" style="22" customWidth="1"/>
    <col min="6" max="8" width="18.7265625" style="151" bestFit="1" customWidth="1"/>
    <col min="9" max="10" width="8.7265625" style="22"/>
    <col min="11" max="11" width="44.2265625" style="22" bestFit="1" customWidth="1"/>
    <col min="12" max="13" width="11.1796875" style="22" bestFit="1" customWidth="1"/>
    <col min="14" max="16384" width="8.7265625" style="22"/>
  </cols>
  <sheetData>
    <row r="1" spans="5:14" ht="16" x14ac:dyDescent="0.8">
      <c r="E1" s="3"/>
      <c r="F1" s="7"/>
      <c r="G1" s="7"/>
      <c r="H1" s="7"/>
      <c r="L1" s="157" t="s">
        <v>371</v>
      </c>
      <c r="M1" s="157"/>
    </row>
    <row r="2" spans="5:14" ht="16" x14ac:dyDescent="0.8">
      <c r="E2" s="6" t="s">
        <v>404</v>
      </c>
      <c r="F2" s="150" t="s">
        <v>26</v>
      </c>
      <c r="G2" s="150" t="s">
        <v>256</v>
      </c>
      <c r="H2" s="150" t="s">
        <v>28</v>
      </c>
      <c r="L2" s="153" t="s">
        <v>541</v>
      </c>
      <c r="M2" s="153" t="s">
        <v>542</v>
      </c>
    </row>
    <row r="3" spans="5:14" x14ac:dyDescent="0.75">
      <c r="E3" s="4"/>
      <c r="F3" s="9"/>
      <c r="G3" s="9"/>
      <c r="H3" s="9"/>
    </row>
    <row r="4" spans="5:14" x14ac:dyDescent="0.75">
      <c r="E4" s="16" t="s">
        <v>47</v>
      </c>
      <c r="F4" s="155">
        <f>'Input Parameters'!$C107</f>
        <v>20</v>
      </c>
      <c r="G4" s="155">
        <f>'Input Parameters'!$D107</f>
        <v>24</v>
      </c>
      <c r="H4" s="155">
        <f>'Input Parameters'!$E107</f>
        <v>16</v>
      </c>
      <c r="K4" s="16" t="s">
        <v>47</v>
      </c>
      <c r="L4" s="131">
        <f ca="1">OFFSET($G$5,(ROW(L1)-1)*3,0)</f>
        <v>872440.19435218198</v>
      </c>
      <c r="M4" s="131">
        <f ca="1">OFFSET($H$5,(ROW(M1)-1)*3,0)</f>
        <v>189347.79471073268</v>
      </c>
      <c r="N4" s="131"/>
    </row>
    <row r="5" spans="5:14" x14ac:dyDescent="0.75">
      <c r="E5" s="39">
        <f ca="1">Results!$L$10</f>
        <v>228163.5838233851</v>
      </c>
      <c r="F5" s="27">
        <f>'Input Parameters'!$C108</f>
        <v>1267053.8793794836</v>
      </c>
      <c r="G5" s="27">
        <f>'Input Parameters'!$D108</f>
        <v>872440.19435218198</v>
      </c>
      <c r="H5" s="27">
        <f>'Input Parameters'!$E108</f>
        <v>189347.79471073268</v>
      </c>
      <c r="K5" s="16" t="s">
        <v>317</v>
      </c>
      <c r="L5" s="131">
        <f t="shared" ref="L5:L20" ca="1" si="0">OFFSET($G$5,(ROW(L2)-1)*3,0)</f>
        <v>468226.24354072695</v>
      </c>
      <c r="M5" s="131">
        <f t="shared" ref="M5:M21" ca="1" si="1">OFFSET($H$5,(ROW(M2)-1)*3,0)</f>
        <v>231285.69150449146</v>
      </c>
      <c r="N5" s="131"/>
    </row>
    <row r="6" spans="5:14" x14ac:dyDescent="0.75">
      <c r="E6" s="39"/>
      <c r="F6" s="22"/>
      <c r="G6" s="22"/>
      <c r="H6" s="154"/>
      <c r="K6" s="16" t="s">
        <v>276</v>
      </c>
      <c r="L6" s="131">
        <f t="shared" ca="1" si="0"/>
        <v>383045.58630888787</v>
      </c>
      <c r="M6" s="131">
        <f t="shared" ca="1" si="1"/>
        <v>410815.73558091739</v>
      </c>
      <c r="N6" s="131"/>
    </row>
    <row r="7" spans="5:14" x14ac:dyDescent="0.75">
      <c r="E7" s="16" t="s">
        <v>317</v>
      </c>
      <c r="F7" s="155">
        <f>'Input Parameters'!$C110</f>
        <v>10</v>
      </c>
      <c r="G7" s="155">
        <f>'Input Parameters'!$D110</f>
        <v>12</v>
      </c>
      <c r="H7" s="155">
        <f>'Input Parameters'!$E110</f>
        <v>8</v>
      </c>
      <c r="K7" s="16" t="s">
        <v>267</v>
      </c>
      <c r="L7" s="131">
        <f t="shared" ca="1" si="0"/>
        <v>311425.2162723181</v>
      </c>
      <c r="M7" s="131">
        <f t="shared" ca="1" si="1"/>
        <v>426119.36377641052</v>
      </c>
      <c r="N7" s="131"/>
    </row>
    <row r="8" spans="5:14" x14ac:dyDescent="0.75">
      <c r="E8" s="39">
        <f ca="1">Results!$L$10</f>
        <v>228163.5838233851</v>
      </c>
      <c r="F8" s="27">
        <f>'Input Parameters'!$C111</f>
        <v>351502.54839346756</v>
      </c>
      <c r="G8" s="27">
        <f>'Input Parameters'!$D111</f>
        <v>468226.24354072695</v>
      </c>
      <c r="H8" s="27">
        <f>'Input Parameters'!$E111</f>
        <v>231285.69150449146</v>
      </c>
      <c r="K8" s="16" t="s">
        <v>268</v>
      </c>
      <c r="L8" s="131">
        <f t="shared" ca="1" si="0"/>
        <v>450257.74195343227</v>
      </c>
      <c r="M8" s="131">
        <f ca="1">OFFSET($H$5,(ROW(M5)-1)*3,0)</f>
        <v>500927.22095561953</v>
      </c>
      <c r="N8" s="131"/>
    </row>
    <row r="9" spans="5:14" x14ac:dyDescent="0.75">
      <c r="E9" s="39"/>
      <c r="F9" s="22"/>
      <c r="G9" s="22"/>
      <c r="H9" s="164"/>
      <c r="K9" s="16" t="s">
        <v>269</v>
      </c>
      <c r="L9" s="131">
        <f t="shared" ca="1" si="0"/>
        <v>973393.7874562107</v>
      </c>
      <c r="M9" s="131">
        <f t="shared" ca="1" si="1"/>
        <v>220149.08585568747</v>
      </c>
      <c r="N9" s="131"/>
    </row>
    <row r="10" spans="5:14" x14ac:dyDescent="0.75">
      <c r="E10" s="16" t="s">
        <v>276</v>
      </c>
      <c r="F10" s="155">
        <f>'Input Parameters'!$C113</f>
        <v>71.41513869299483</v>
      </c>
      <c r="G10" s="155">
        <f>'Input Parameters'!$D113</f>
        <v>85.698166431593791</v>
      </c>
      <c r="H10" s="155">
        <f>'Input Parameters'!$E113</f>
        <v>57.13211095439587</v>
      </c>
      <c r="K10" s="16" t="s">
        <v>270</v>
      </c>
      <c r="L10" s="131">
        <f t="shared" ca="1" si="0"/>
        <v>300003.55889482639</v>
      </c>
      <c r="M10" s="131">
        <f t="shared" ca="1" si="1"/>
        <v>231443.9335625268</v>
      </c>
      <c r="N10" s="131"/>
    </row>
    <row r="11" spans="5:14" x14ac:dyDescent="0.75">
      <c r="E11" s="39">
        <f ca="1">Results!$L$10</f>
        <v>228163.5838233851</v>
      </c>
      <c r="F11" s="27">
        <f>'Input Parameters'!$C114</f>
        <v>468129.66254777496</v>
      </c>
      <c r="G11" s="27">
        <f>'Input Parameters'!$D114</f>
        <v>383045.58630888787</v>
      </c>
      <c r="H11" s="27">
        <f>'Input Parameters'!$E114</f>
        <v>410815.73558091739</v>
      </c>
      <c r="K11" s="16" t="s">
        <v>282</v>
      </c>
      <c r="L11" s="131">
        <f t="shared" ca="1" si="0"/>
        <v>2286010.2408669139</v>
      </c>
      <c r="M11" s="131">
        <f t="shared" ca="1" si="1"/>
        <v>174258.53802420702</v>
      </c>
      <c r="N11" s="131"/>
    </row>
    <row r="12" spans="5:14" x14ac:dyDescent="0.75">
      <c r="E12" s="39"/>
      <c r="F12" s="22"/>
      <c r="G12" s="22"/>
      <c r="H12" s="164"/>
      <c r="K12" s="16" t="s">
        <v>281</v>
      </c>
      <c r="L12" s="131">
        <f t="shared" ca="1" si="0"/>
        <v>445435.86413065047</v>
      </c>
      <c r="M12" s="131">
        <f t="shared" ca="1" si="1"/>
        <v>2322560.6941305553</v>
      </c>
      <c r="N12" s="131"/>
    </row>
    <row r="13" spans="5:14" x14ac:dyDescent="0.75">
      <c r="E13" s="16" t="s">
        <v>267</v>
      </c>
      <c r="F13" s="155">
        <f>'Input Parameters'!$C116</f>
        <v>238.90456041372826</v>
      </c>
      <c r="G13" s="155">
        <f>'Input Parameters'!$D116</f>
        <v>286.68547249647389</v>
      </c>
      <c r="H13" s="155">
        <f>'Input Parameters'!$E116</f>
        <v>191.12364833098263</v>
      </c>
      <c r="K13" s="16" t="s">
        <v>283</v>
      </c>
      <c r="L13" s="131">
        <f t="shared" ca="1" si="0"/>
        <v>405253.80959946749</v>
      </c>
      <c r="M13" s="131">
        <f t="shared" ca="1" si="1"/>
        <v>353487.59193178226</v>
      </c>
      <c r="N13" s="131"/>
    </row>
    <row r="14" spans="5:14" x14ac:dyDescent="0.75">
      <c r="E14" s="39">
        <f ca="1">Results!$L$10</f>
        <v>228163.5838233851</v>
      </c>
      <c r="F14" s="27">
        <f>'Input Parameters'!$C117</f>
        <v>481115.46984109946</v>
      </c>
      <c r="G14" s="27">
        <f>'Input Parameters'!$D117</f>
        <v>311425.2162723181</v>
      </c>
      <c r="H14" s="27">
        <f>'Input Parameters'!$E117</f>
        <v>426119.36377641052</v>
      </c>
      <c r="K14" s="16" t="s">
        <v>162</v>
      </c>
      <c r="L14" s="131">
        <f t="shared" ca="1" si="0"/>
        <v>332427.72366796708</v>
      </c>
      <c r="M14" s="131">
        <f t="shared" ca="1" si="1"/>
        <v>311232.96845977643</v>
      </c>
      <c r="N14" s="131"/>
    </row>
    <row r="15" spans="5:14" x14ac:dyDescent="0.75">
      <c r="E15" s="39"/>
      <c r="F15" s="22"/>
      <c r="G15" s="22"/>
      <c r="H15" s="164"/>
      <c r="K15" s="16" t="s">
        <v>163</v>
      </c>
      <c r="L15" s="131">
        <f t="shared" ca="1" si="0"/>
        <v>3555054.8373064226</v>
      </c>
      <c r="M15" s="131">
        <f t="shared" ca="1" si="1"/>
        <v>549891.05812925135</v>
      </c>
      <c r="N15" s="131"/>
    </row>
    <row r="16" spans="5:14" x14ac:dyDescent="0.75">
      <c r="E16" s="16" t="s">
        <v>268</v>
      </c>
      <c r="F16" s="155">
        <f>'Input Parameters'!$C119</f>
        <v>457.41654913023041</v>
      </c>
      <c r="G16" s="155">
        <f>'Input Parameters'!$D119</f>
        <v>548.89985895627649</v>
      </c>
      <c r="H16" s="155">
        <f>'Input Parameters'!$E119</f>
        <v>365.93323930418433</v>
      </c>
      <c r="K16" s="16" t="s">
        <v>160</v>
      </c>
      <c r="L16" s="131">
        <f t="shared" ca="1" si="0"/>
        <v>264538.86988094758</v>
      </c>
      <c r="M16" s="131">
        <f t="shared" ca="1" si="1"/>
        <v>316167.73172786779</v>
      </c>
      <c r="N16" s="131"/>
    </row>
    <row r="17" spans="5:14" x14ac:dyDescent="0.75">
      <c r="E17" s="39">
        <f ca="1">Results!$L$10</f>
        <v>228163.5838233851</v>
      </c>
      <c r="F17" s="27">
        <f>'Input Parameters'!$C120</f>
        <v>650857.62497956725</v>
      </c>
      <c r="G17" s="27">
        <f>'Input Parameters'!$D120</f>
        <v>450257.74195343227</v>
      </c>
      <c r="H17" s="27">
        <f>'Input Parameters'!$E120</f>
        <v>500927.22095561953</v>
      </c>
      <c r="K17" s="16" t="s">
        <v>159</v>
      </c>
      <c r="L17" s="131">
        <f t="shared" ca="1" si="0"/>
        <v>685332.98204686679</v>
      </c>
      <c r="M17" s="131">
        <f t="shared" ca="1" si="1"/>
        <v>18870370.270547058</v>
      </c>
      <c r="N17" s="131"/>
    </row>
    <row r="18" spans="5:14" x14ac:dyDescent="0.75">
      <c r="E18" s="39"/>
      <c r="F18" s="22"/>
      <c r="G18" s="22"/>
      <c r="H18" s="164"/>
      <c r="K18" s="16" t="s">
        <v>161</v>
      </c>
      <c r="L18" s="131">
        <f t="shared" ca="1" si="0"/>
        <v>246841.6385890441</v>
      </c>
      <c r="M18" s="131">
        <f t="shared" ca="1" si="1"/>
        <v>290307.22909758188</v>
      </c>
      <c r="N18" s="131"/>
    </row>
    <row r="19" spans="5:14" x14ac:dyDescent="0.75">
      <c r="E19" s="16" t="s">
        <v>269</v>
      </c>
      <c r="F19" s="155">
        <f>'Input Parameters'!$C122</f>
        <v>530.73577809120832</v>
      </c>
      <c r="G19" s="155">
        <f>'Input Parameters'!$D122</f>
        <v>636.88293370944996</v>
      </c>
      <c r="H19" s="155">
        <f>'Input Parameters'!$E122</f>
        <v>424.58862247296668</v>
      </c>
      <c r="K19" s="16" t="s">
        <v>403</v>
      </c>
      <c r="L19" s="131">
        <f t="shared" ca="1" si="0"/>
        <v>314790.16864988417</v>
      </c>
      <c r="M19" s="131">
        <f t="shared" ca="1" si="1"/>
        <v>302126.25651729543</v>
      </c>
      <c r="N19" s="131"/>
    </row>
    <row r="20" spans="5:14" x14ac:dyDescent="0.75">
      <c r="E20" s="39">
        <f ca="1">Results!$L$10</f>
        <v>228163.5838233851</v>
      </c>
      <c r="F20" s="27">
        <f>'Input Parameters'!$C123</f>
        <v>238144.46420132485</v>
      </c>
      <c r="G20" s="27">
        <f>'Input Parameters'!$D123</f>
        <v>973393.7874562107</v>
      </c>
      <c r="H20" s="27">
        <f>'Input Parameters'!$E123</f>
        <v>220149.08585568747</v>
      </c>
      <c r="K20" s="16" t="s">
        <v>79</v>
      </c>
      <c r="L20" s="131">
        <f t="shared" ca="1" si="0"/>
        <v>585390.24173535896</v>
      </c>
      <c r="M20" s="131">
        <f t="shared" ca="1" si="1"/>
        <v>337382.73628219921</v>
      </c>
      <c r="N20" s="131"/>
    </row>
    <row r="21" spans="5:14" x14ac:dyDescent="0.75">
      <c r="E21" s="39"/>
      <c r="F21" s="22"/>
      <c r="G21" s="22"/>
      <c r="H21" s="164"/>
      <c r="K21" s="16" t="s">
        <v>535</v>
      </c>
      <c r="L21" s="131">
        <f ca="1">OFFSET($G$5,(ROW(L18)-1)*3,0)</f>
        <v>380931.73030097177</v>
      </c>
      <c r="M21" s="131">
        <f t="shared" ca="1" si="1"/>
        <v>889384.46156354889</v>
      </c>
      <c r="N21" s="131"/>
    </row>
    <row r="22" spans="5:14" x14ac:dyDescent="0.75">
      <c r="E22" s="16" t="s">
        <v>270</v>
      </c>
      <c r="F22" s="155">
        <f>'Input Parameters'!$C125</f>
        <v>700.22331922896103</v>
      </c>
      <c r="G22" s="155">
        <f>'Input Parameters'!$D125</f>
        <v>840.26798307475326</v>
      </c>
      <c r="H22" s="155">
        <f>'Input Parameters'!$E125</f>
        <v>560.1786553831688</v>
      </c>
      <c r="K22" s="16" t="s">
        <v>536</v>
      </c>
      <c r="L22" s="131">
        <f ca="1">OFFSET($G$5,(ROW(L19)-1)*3,0)</f>
        <v>155126.89031642771</v>
      </c>
      <c r="M22" s="131">
        <f ca="1">OFFSET($H$5,(ROW(M19)-1)*3,0)</f>
        <v>1415992.4453487727</v>
      </c>
      <c r="N22" s="131"/>
    </row>
    <row r="23" spans="5:14" x14ac:dyDescent="0.75">
      <c r="E23" s="39">
        <f ca="1">Results!$L$10</f>
        <v>228163.5838233851</v>
      </c>
      <c r="F23" s="27">
        <f>'Input Parameters'!$C126</f>
        <v>671459.97463022079</v>
      </c>
      <c r="G23" s="27">
        <f>'Input Parameters'!$D126</f>
        <v>300003.55889482639</v>
      </c>
      <c r="H23" s="27">
        <f>'Input Parameters'!$E126</f>
        <v>231443.9335625268</v>
      </c>
      <c r="K23" s="16" t="s">
        <v>245</v>
      </c>
      <c r="L23" s="131">
        <f ca="1">OFFSET($G$5,(ROW(L20)-1)*3,0)</f>
        <v>772466.70061650535</v>
      </c>
      <c r="M23" s="131">
        <f ca="1">OFFSET($H$5,(ROW(M20)-1)*3,0)</f>
        <v>358852.68425088795</v>
      </c>
      <c r="N23" s="131"/>
    </row>
    <row r="24" spans="5:14" x14ac:dyDescent="0.75">
      <c r="E24" s="39"/>
      <c r="F24" s="22"/>
      <c r="G24" s="22"/>
      <c r="H24" s="164"/>
      <c r="K24" s="16" t="s">
        <v>88</v>
      </c>
      <c r="L24" s="131">
        <f ca="1">OFFSET($G$5,(ROW(L21)-1)*3,0)</f>
        <v>177677.83385211267</v>
      </c>
      <c r="M24" s="131">
        <f ca="1">OFFSET($H$5,(ROW(M21)-1)*3,0)</f>
        <v>128194.9643036324</v>
      </c>
    </row>
    <row r="25" spans="5:14" x14ac:dyDescent="0.75">
      <c r="E25" s="16" t="s">
        <v>282</v>
      </c>
      <c r="F25" s="155">
        <f>'Input Parameters'!$C128</f>
        <v>457.41654913023041</v>
      </c>
      <c r="G25" s="155">
        <f>'Input Parameters'!$D128</f>
        <v>548.89985895627649</v>
      </c>
      <c r="H25" s="155">
        <f>'Input Parameters'!$E128</f>
        <v>365.93323930418433</v>
      </c>
      <c r="L25" s="131"/>
      <c r="M25" s="131"/>
    </row>
    <row r="26" spans="5:14" x14ac:dyDescent="0.75">
      <c r="E26" s="39">
        <f ca="1">Results!$L$10</f>
        <v>228163.5838233851</v>
      </c>
      <c r="F26" s="27">
        <f>'Input Parameters'!$C129</f>
        <v>873621.18292092357</v>
      </c>
      <c r="G26" s="27">
        <f>'Input Parameters'!$D129</f>
        <v>2286010.2408669139</v>
      </c>
      <c r="H26" s="27">
        <f>'Input Parameters'!$E129</f>
        <v>174258.53802420702</v>
      </c>
    </row>
    <row r="27" spans="5:14" x14ac:dyDescent="0.75">
      <c r="E27" s="39"/>
      <c r="F27" s="22"/>
      <c r="G27" s="22"/>
      <c r="H27" s="164"/>
    </row>
    <row r="28" spans="5:14" x14ac:dyDescent="0.75">
      <c r="E28" s="16" t="s">
        <v>281</v>
      </c>
      <c r="F28" s="155">
        <f>'Input Parameters'!$C131</f>
        <v>700.22331922896103</v>
      </c>
      <c r="G28" s="155">
        <f>'Input Parameters'!$D131</f>
        <v>840.26798307475326</v>
      </c>
      <c r="H28" s="155">
        <f>'Input Parameters'!$E131</f>
        <v>560.1786553831688</v>
      </c>
    </row>
    <row r="29" spans="5:14" x14ac:dyDescent="0.75">
      <c r="E29" s="39">
        <f ca="1">Results!$L$10</f>
        <v>228163.5838233851</v>
      </c>
      <c r="F29" s="27">
        <f>'Input Parameters'!$C132</f>
        <v>413811.49745461211</v>
      </c>
      <c r="G29" s="27">
        <f>'Input Parameters'!$D132</f>
        <v>445435.86413065047</v>
      </c>
      <c r="H29" s="27">
        <f>'Input Parameters'!$E132</f>
        <v>2322560.6941305553</v>
      </c>
    </row>
    <row r="30" spans="5:14" x14ac:dyDescent="0.75">
      <c r="E30" s="39"/>
      <c r="F30" s="22"/>
      <c r="G30" s="22"/>
      <c r="H30" s="164"/>
    </row>
    <row r="31" spans="5:14" x14ac:dyDescent="0.75">
      <c r="E31" s="16" t="s">
        <v>283</v>
      </c>
      <c r="F31" s="155">
        <f>'Input Parameters'!$C134</f>
        <v>40416.09073812882</v>
      </c>
      <c r="G31" s="155">
        <f>'Input Parameters'!$D134</f>
        <v>48499.308885754581</v>
      </c>
      <c r="H31" s="155">
        <f>'Input Parameters'!$E134</f>
        <v>32332.872590503059</v>
      </c>
    </row>
    <row r="32" spans="5:14" x14ac:dyDescent="0.75">
      <c r="E32" s="39">
        <f ca="1">Results!$L$10</f>
        <v>228163.5838233851</v>
      </c>
      <c r="F32" s="27">
        <f>'Input Parameters'!$C135</f>
        <v>304948.17720567918</v>
      </c>
      <c r="G32" s="27">
        <f>'Input Parameters'!$D135</f>
        <v>405253.80959946749</v>
      </c>
      <c r="H32" s="27">
        <f>'Input Parameters'!$E135</f>
        <v>353487.59193178226</v>
      </c>
    </row>
    <row r="33" spans="5:8" x14ac:dyDescent="0.75">
      <c r="E33" s="39"/>
      <c r="F33" s="22"/>
      <c r="G33" s="22"/>
      <c r="H33" s="164"/>
    </row>
    <row r="34" spans="5:8" x14ac:dyDescent="0.75">
      <c r="E34" s="16" t="s">
        <v>162</v>
      </c>
      <c r="F34" s="155">
        <f>'Input Parameters'!$C137</f>
        <v>0.19700000000000001</v>
      </c>
      <c r="G34" s="155">
        <f>'Input Parameters'!$D137</f>
        <v>0.2364</v>
      </c>
      <c r="H34" s="155">
        <f>'Input Parameters'!$E137</f>
        <v>0.15760000000000002</v>
      </c>
    </row>
    <row r="35" spans="5:8" x14ac:dyDescent="0.75">
      <c r="E35" s="39">
        <f ca="1">Results!$L$10</f>
        <v>228163.5838233851</v>
      </c>
      <c r="F35" s="27">
        <f>'Input Parameters'!$C138</f>
        <v>687645.19353188097</v>
      </c>
      <c r="G35" s="27">
        <f>'Input Parameters'!$D138</f>
        <v>332427.72366796708</v>
      </c>
      <c r="H35" s="27">
        <f>'Input Parameters'!$E138</f>
        <v>311232.96845977643</v>
      </c>
    </row>
    <row r="36" spans="5:8" x14ac:dyDescent="0.75">
      <c r="E36" s="39"/>
      <c r="F36" s="22"/>
      <c r="G36" s="22"/>
      <c r="H36" s="164"/>
    </row>
    <row r="37" spans="5:8" x14ac:dyDescent="0.75">
      <c r="E37" s="16" t="s">
        <v>163</v>
      </c>
      <c r="F37" s="155">
        <f>'Input Parameters'!$C140</f>
        <v>0.54500000000000004</v>
      </c>
      <c r="G37" s="155">
        <f>'Input Parameters'!$D140</f>
        <v>0.65400000000000003</v>
      </c>
      <c r="H37" s="155">
        <f>'Input Parameters'!$E140</f>
        <v>0.43600000000000005</v>
      </c>
    </row>
    <row r="38" spans="5:8" x14ac:dyDescent="0.75">
      <c r="E38" s="39">
        <f ca="1">Results!$L$10</f>
        <v>228163.5838233851</v>
      </c>
      <c r="F38" s="27">
        <f>'Input Parameters'!$C141</f>
        <v>273214.93146446801</v>
      </c>
      <c r="G38" s="27">
        <f>'Input Parameters'!$D141</f>
        <v>3555054.8373064226</v>
      </c>
      <c r="H38" s="27">
        <f>'Input Parameters'!$E141</f>
        <v>549891.05812925135</v>
      </c>
    </row>
    <row r="39" spans="5:8" x14ac:dyDescent="0.75">
      <c r="E39" s="39"/>
      <c r="F39" s="22"/>
      <c r="G39" s="22"/>
      <c r="H39" s="164"/>
    </row>
    <row r="40" spans="5:8" x14ac:dyDescent="0.75">
      <c r="E40" s="16" t="s">
        <v>160</v>
      </c>
      <c r="F40" s="155">
        <f>'Input Parameters'!$C143</f>
        <v>1.9E-2</v>
      </c>
      <c r="G40" s="155">
        <f>'Input Parameters'!$D143</f>
        <v>2.2799999999999997E-2</v>
      </c>
      <c r="H40" s="155">
        <f>'Input Parameters'!$E143</f>
        <v>1.52E-2</v>
      </c>
    </row>
    <row r="41" spans="5:8" x14ac:dyDescent="0.75">
      <c r="E41" s="39">
        <f ca="1">Results!$L$10</f>
        <v>228163.5838233851</v>
      </c>
      <c r="F41" s="27">
        <f>'Input Parameters'!$C144</f>
        <v>250305.80260948531</v>
      </c>
      <c r="G41" s="27">
        <f>'Input Parameters'!$D144</f>
        <v>264538.86988094758</v>
      </c>
      <c r="H41" s="27">
        <f>'Input Parameters'!$E144</f>
        <v>316167.73172786779</v>
      </c>
    </row>
    <row r="42" spans="5:8" x14ac:dyDescent="0.75">
      <c r="E42" s="39"/>
      <c r="F42" s="22"/>
      <c r="G42" s="22"/>
      <c r="H42" s="164"/>
    </row>
    <row r="43" spans="5:8" x14ac:dyDescent="0.75">
      <c r="E43" s="16" t="s">
        <v>159</v>
      </c>
      <c r="F43" s="155">
        <f>'Input Parameters'!$C146</f>
        <v>3.2500000000000001E-2</v>
      </c>
      <c r="G43" s="155">
        <f>'Input Parameters'!$D146</f>
        <v>3.9E-2</v>
      </c>
      <c r="H43" s="155">
        <f>'Input Parameters'!$E146</f>
        <v>2.6000000000000002E-2</v>
      </c>
    </row>
    <row r="44" spans="5:8" x14ac:dyDescent="0.75">
      <c r="E44" s="39">
        <f ca="1">Results!$L$10</f>
        <v>228163.5838233851</v>
      </c>
      <c r="F44" s="27">
        <f>'Input Parameters'!$C147</f>
        <v>667843.51988014195</v>
      </c>
      <c r="G44" s="27">
        <f>'Input Parameters'!$D147</f>
        <v>685332.98204686679</v>
      </c>
      <c r="H44" s="27">
        <f>'Input Parameters'!$E147</f>
        <v>18870370.270547058</v>
      </c>
    </row>
    <row r="45" spans="5:8" x14ac:dyDescent="0.75">
      <c r="E45" s="39"/>
      <c r="F45" s="22"/>
      <c r="G45" s="22"/>
      <c r="H45" s="164"/>
    </row>
    <row r="46" spans="5:8" x14ac:dyDescent="0.75">
      <c r="E46" s="16" t="s">
        <v>161</v>
      </c>
      <c r="F46" s="155">
        <f>'Input Parameters'!$C149</f>
        <v>1.0958904109589041E-2</v>
      </c>
      <c r="G46" s="155">
        <f>'Input Parameters'!$D149</f>
        <v>1.3150684931506848E-2</v>
      </c>
      <c r="H46" s="155">
        <f>'Input Parameters'!$E149</f>
        <v>8.767123287671234E-3</v>
      </c>
    </row>
    <row r="47" spans="5:8" x14ac:dyDescent="0.75">
      <c r="E47" s="39">
        <f ca="1">Results!$L$10</f>
        <v>228163.5838233851</v>
      </c>
      <c r="F47" s="27">
        <f>'Input Parameters'!$C150</f>
        <v>437512.47670337453</v>
      </c>
      <c r="G47" s="27">
        <f>'Input Parameters'!$D150</f>
        <v>246841.6385890441</v>
      </c>
      <c r="H47" s="27">
        <f>'Input Parameters'!$E150</f>
        <v>290307.22909758188</v>
      </c>
    </row>
    <row r="48" spans="5:8" x14ac:dyDescent="0.75">
      <c r="E48" s="39"/>
      <c r="F48" s="22"/>
      <c r="G48" s="22"/>
      <c r="H48" s="164"/>
    </row>
    <row r="49" spans="5:8" x14ac:dyDescent="0.75">
      <c r="E49" s="16" t="s">
        <v>403</v>
      </c>
      <c r="F49" s="155">
        <f>'Input Parameters'!$C152</f>
        <v>0.77</v>
      </c>
      <c r="G49" s="155">
        <f>'Input Parameters'!$D152</f>
        <v>0.92399999999999993</v>
      </c>
      <c r="H49" s="155">
        <f>'Input Parameters'!$E152</f>
        <v>0.6160000000000001</v>
      </c>
    </row>
    <row r="50" spans="5:8" x14ac:dyDescent="0.75">
      <c r="E50" s="39">
        <f ca="1">Results!$L$10</f>
        <v>228163.5838233851</v>
      </c>
      <c r="F50" s="27">
        <f>'Input Parameters'!$C153</f>
        <v>810261.73494484893</v>
      </c>
      <c r="G50" s="27">
        <f>'Input Parameters'!$D153</f>
        <v>314790.16864988417</v>
      </c>
      <c r="H50" s="27">
        <f>'Input Parameters'!$E153</f>
        <v>302126.25651729543</v>
      </c>
    </row>
    <row r="51" spans="5:8" x14ac:dyDescent="0.75">
      <c r="E51" s="39"/>
      <c r="F51" s="22"/>
      <c r="G51" s="22"/>
      <c r="H51" s="164"/>
    </row>
    <row r="52" spans="5:8" x14ac:dyDescent="0.75">
      <c r="E52" s="16" t="s">
        <v>79</v>
      </c>
      <c r="F52" s="155">
        <f>'Input Parameters'!$C191</f>
        <v>0.82</v>
      </c>
      <c r="G52" s="155">
        <f>'Input Parameters'!$D191</f>
        <v>0.98399999999999999</v>
      </c>
      <c r="H52" s="155">
        <f>'Input Parameters'!$E191</f>
        <v>0.65600000000000003</v>
      </c>
    </row>
    <row r="53" spans="5:8" x14ac:dyDescent="0.75">
      <c r="E53" s="39">
        <f ca="1">Results!$L$10</f>
        <v>228163.5838233851</v>
      </c>
      <c r="F53" s="27">
        <f>'Input Parameters'!$C192</f>
        <v>175983.85599062822</v>
      </c>
      <c r="G53" s="27">
        <f>'Input Parameters'!$D192</f>
        <v>585390.24173535896</v>
      </c>
      <c r="H53" s="27">
        <f>'Input Parameters'!$E192</f>
        <v>337382.73628219921</v>
      </c>
    </row>
    <row r="54" spans="5:8" x14ac:dyDescent="0.75">
      <c r="E54" s="39"/>
      <c r="F54" s="22"/>
      <c r="G54" s="22"/>
      <c r="H54" s="164"/>
    </row>
    <row r="55" spans="5:8" x14ac:dyDescent="0.75">
      <c r="E55" s="16" t="s">
        <v>530</v>
      </c>
      <c r="F55" s="155">
        <f>'Input Parameters'!$C194</f>
        <v>0.65</v>
      </c>
      <c r="G55" s="155">
        <f>'Input Parameters'!$D194</f>
        <v>0.85</v>
      </c>
      <c r="H55" s="155">
        <f>'Input Parameters'!$E194</f>
        <v>0.25</v>
      </c>
    </row>
    <row r="56" spans="5:8" x14ac:dyDescent="0.75">
      <c r="E56" s="39">
        <f ca="1">Results!$L$10</f>
        <v>228163.5838233851</v>
      </c>
      <c r="F56" s="27">
        <f>'Input Parameters'!$C195</f>
        <v>365331.78469573188</v>
      </c>
      <c r="G56" s="27">
        <f>'Input Parameters'!$D195</f>
        <v>380931.73030097177</v>
      </c>
      <c r="H56" s="27">
        <f>'Input Parameters'!$E195</f>
        <v>889384.46156354889</v>
      </c>
    </row>
    <row r="57" spans="5:8" x14ac:dyDescent="0.75">
      <c r="E57" s="39"/>
      <c r="F57" s="22"/>
      <c r="G57" s="22"/>
      <c r="H57" s="164"/>
    </row>
    <row r="58" spans="5:8" x14ac:dyDescent="0.75">
      <c r="E58" s="16" t="s">
        <v>531</v>
      </c>
      <c r="F58" s="155">
        <f>'Input Parameters'!C$197</f>
        <v>-1.4</v>
      </c>
      <c r="G58" s="155">
        <f>'Input Parameters'!D$197</f>
        <v>-0.4</v>
      </c>
      <c r="H58" s="155">
        <f>'Input Parameters'!E$197</f>
        <v>-3</v>
      </c>
    </row>
    <row r="59" spans="5:8" x14ac:dyDescent="0.75">
      <c r="E59" s="39">
        <f ca="1">Results!$L$10</f>
        <v>228163.5838233851</v>
      </c>
      <c r="F59" s="27">
        <f>'Input Parameters'!C$198</f>
        <v>220242.80890991419</v>
      </c>
      <c r="G59" s="27">
        <f>'Input Parameters'!D$198</f>
        <v>155126.89031642771</v>
      </c>
      <c r="H59" s="27">
        <f>'Input Parameters'!E$198</f>
        <v>1415992.4453487727</v>
      </c>
    </row>
    <row r="60" spans="5:8" x14ac:dyDescent="0.75">
      <c r="E60" s="39"/>
      <c r="F60" s="22"/>
      <c r="G60" s="22"/>
      <c r="H60" s="164"/>
    </row>
    <row r="61" spans="5:8" x14ac:dyDescent="0.75">
      <c r="E61" s="16" t="s">
        <v>245</v>
      </c>
      <c r="F61" s="155">
        <f>'Input Parameters'!$C203</f>
        <v>0.95199999999999996</v>
      </c>
      <c r="G61" s="155">
        <f>'Input Parameters'!$D203</f>
        <v>0.96199999999999997</v>
      </c>
      <c r="H61" s="155">
        <f>'Input Parameters'!$E203</f>
        <v>0.94199999999999995</v>
      </c>
    </row>
    <row r="62" spans="5:8" x14ac:dyDescent="0.75">
      <c r="E62" s="39">
        <f ca="1">Results!$L$10</f>
        <v>228163.5838233851</v>
      </c>
      <c r="F62" s="27">
        <f>'Input Parameters'!$C204</f>
        <v>676135.59277967608</v>
      </c>
      <c r="G62" s="27">
        <f>'Input Parameters'!$D204</f>
        <v>772466.70061650535</v>
      </c>
      <c r="H62" s="27">
        <f>'Input Parameters'!$E204</f>
        <v>358852.68425088795</v>
      </c>
    </row>
    <row r="63" spans="5:8" x14ac:dyDescent="0.75">
      <c r="E63" s="39"/>
      <c r="F63" s="22"/>
      <c r="G63" s="22"/>
      <c r="H63" s="164"/>
    </row>
    <row r="64" spans="5:8" x14ac:dyDescent="0.75">
      <c r="E64" s="16" t="s">
        <v>88</v>
      </c>
      <c r="F64" s="155">
        <f>'Input Parameters'!$C206</f>
        <v>0.93400000000000005</v>
      </c>
      <c r="G64" s="155">
        <f>'Input Parameters'!$D206</f>
        <v>0.97199999999999998</v>
      </c>
      <c r="H64" s="155">
        <f>'Input Parameters'!$E206</f>
        <v>0.89600000000000002</v>
      </c>
    </row>
    <row r="65" spans="5:8" x14ac:dyDescent="0.75">
      <c r="E65" s="39">
        <f ca="1">Results!$L$10</f>
        <v>228163.5838233851</v>
      </c>
      <c r="F65" s="27">
        <f>'Input Parameters'!$C207</f>
        <v>351248.56217312632</v>
      </c>
      <c r="G65" s="27">
        <f>'Input Parameters'!$D207</f>
        <v>177677.83385211267</v>
      </c>
      <c r="H65" s="27">
        <f>'Input Parameters'!$E207</f>
        <v>128194.9643036324</v>
      </c>
    </row>
    <row r="66" spans="5:8" x14ac:dyDescent="0.75">
      <c r="E66" s="39"/>
      <c r="F66" s="22"/>
      <c r="G66" s="22"/>
      <c r="H66" s="164"/>
    </row>
    <row r="69" spans="5:8" x14ac:dyDescent="0.75">
      <c r="F69" s="27"/>
      <c r="G69" s="27"/>
    </row>
    <row r="70" spans="5:8" x14ac:dyDescent="0.75">
      <c r="F70" s="27"/>
      <c r="G70" s="27"/>
    </row>
    <row r="71" spans="5:8" x14ac:dyDescent="0.75">
      <c r="F71" s="27"/>
      <c r="G71" s="27"/>
    </row>
    <row r="72" spans="5:8" x14ac:dyDescent="0.75">
      <c r="F72" s="27"/>
      <c r="G72" s="27"/>
    </row>
    <row r="73" spans="5:8" x14ac:dyDescent="0.75">
      <c r="F73" s="27"/>
      <c r="G73" s="27"/>
    </row>
    <row r="74" spans="5:8" x14ac:dyDescent="0.75">
      <c r="F74" s="27"/>
      <c r="G74" s="27"/>
    </row>
    <row r="75" spans="5:8" x14ac:dyDescent="0.75">
      <c r="F75" s="156"/>
      <c r="G75" s="156"/>
    </row>
    <row r="76" spans="5:8" x14ac:dyDescent="0.75">
      <c r="F76" s="156"/>
      <c r="G76" s="156"/>
    </row>
    <row r="77" spans="5:8" x14ac:dyDescent="0.75">
      <c r="F77" s="156"/>
      <c r="G77" s="156"/>
    </row>
    <row r="78" spans="5:8" x14ac:dyDescent="0.75">
      <c r="F78" s="156"/>
      <c r="G78" s="156"/>
    </row>
    <row r="79" spans="5:8" x14ac:dyDescent="0.75">
      <c r="F79" s="156"/>
      <c r="G79" s="156"/>
    </row>
    <row r="80" spans="5:8" x14ac:dyDescent="0.75">
      <c r="F80" s="48"/>
      <c r="G80" s="48"/>
    </row>
    <row r="81" spans="6:7" x14ac:dyDescent="0.75">
      <c r="F81" s="27"/>
      <c r="G81" s="27"/>
    </row>
    <row r="82" spans="6:7" x14ac:dyDescent="0.75">
      <c r="F82" s="27"/>
      <c r="G82" s="27"/>
    </row>
    <row r="83" spans="6:7" x14ac:dyDescent="0.75">
      <c r="F83" s="27"/>
      <c r="G83" s="27"/>
    </row>
    <row r="84" spans="6:7" x14ac:dyDescent="0.75">
      <c r="F84" s="27"/>
      <c r="G84" s="27"/>
    </row>
    <row r="85" spans="6:7" x14ac:dyDescent="0.75">
      <c r="F85" s="156"/>
      <c r="G85" s="156"/>
    </row>
    <row r="86" spans="6:7" x14ac:dyDescent="0.75">
      <c r="F86" s="156"/>
      <c r="G86" s="156"/>
    </row>
    <row r="87" spans="6:7" x14ac:dyDescent="0.75">
      <c r="F87" s="156"/>
      <c r="G87" s="156"/>
    </row>
    <row r="88" spans="6:7" x14ac:dyDescent="0.75">
      <c r="F88" s="156"/>
      <c r="G88" s="156"/>
    </row>
    <row r="89" spans="6:7" x14ac:dyDescent="0.75">
      <c r="F89" s="156"/>
      <c r="G89" s="156"/>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6E91-F6ED-4796-A1C3-E634426836B6}">
  <sheetPr codeName="Sheet15">
    <tabColor rgb="FF002060"/>
  </sheetPr>
  <dimension ref="A1:BC5006"/>
  <sheetViews>
    <sheetView zoomScaleNormal="100" workbookViewId="0">
      <pane xSplit="3" ySplit="3" topLeftCell="R4" activePane="bottomRight" state="frozen"/>
      <selection activeCell="W4987" sqref="W4987"/>
      <selection pane="topRight" activeCell="W4987" sqref="W4987"/>
      <selection pane="bottomLeft" activeCell="W4987" sqref="W4987"/>
      <selection pane="bottomRight" activeCell="AH7" sqref="AH7"/>
    </sheetView>
  </sheetViews>
  <sheetFormatPr defaultRowHeight="14.75" x14ac:dyDescent="0.75"/>
  <cols>
    <col min="1" max="2" width="8.7265625" style="22"/>
    <col min="3" max="3" width="1.5" style="22" customWidth="1"/>
    <col min="4" max="4" width="20.26953125" style="165" bestFit="1" customWidth="1"/>
    <col min="5" max="5" width="12.2265625" style="22" bestFit="1" customWidth="1"/>
    <col min="6" max="6" width="1.5" style="166" customWidth="1"/>
    <col min="7" max="7" width="16.76953125" style="165" bestFit="1" customWidth="1"/>
    <col min="8" max="8" width="8.7265625" style="22"/>
    <col min="9" max="9" width="1.31640625" style="166" customWidth="1"/>
    <col min="10" max="10" width="11.6796875" style="165" bestFit="1" customWidth="1"/>
    <col min="11" max="11" width="8.7265625" style="22"/>
    <col min="12" max="12" width="1.5" style="166" customWidth="1"/>
    <col min="13" max="13" width="11.40625" style="165" customWidth="1"/>
    <col min="14" max="14" width="11.08984375" style="22" customWidth="1"/>
    <col min="15" max="15" width="1.31640625" style="166" customWidth="1"/>
    <col min="16" max="16" width="16.26953125" style="165" customWidth="1"/>
    <col min="17" max="17" width="14.76953125" style="22" customWidth="1"/>
    <col min="18" max="18" width="4.453125" style="166" customWidth="1"/>
    <col min="19" max="19" width="10.6796875" style="166" bestFit="1" customWidth="1"/>
    <col min="20" max="21" width="8.7265625" style="22"/>
    <col min="22" max="22" width="1.31640625" style="166" customWidth="1"/>
    <col min="23" max="24" width="8.7265625" style="22"/>
    <col min="25" max="25" width="1.31640625" style="166" customWidth="1"/>
    <col min="26" max="27" width="8.7265625" style="22"/>
    <col min="28" max="28" width="1.31640625" style="166" customWidth="1"/>
    <col min="29" max="30" width="8.7265625" style="22"/>
    <col min="31" max="31" width="1.31640625" style="166" customWidth="1"/>
    <col min="32" max="32" width="8.7265625" style="22"/>
    <col min="33" max="33" width="20" style="184" bestFit="1" customWidth="1"/>
    <col min="34" max="34" width="8.7265625" style="22"/>
    <col min="35" max="35" width="20" style="184" customWidth="1"/>
    <col min="36" max="36" width="8.7265625" style="22"/>
    <col min="37" max="37" width="20" style="165" bestFit="1" customWidth="1"/>
    <col min="38" max="38" width="8.7265625" style="22"/>
    <col min="39" max="40" width="20" style="165" customWidth="1"/>
    <col min="41" max="41" width="27.6328125" style="184" bestFit="1" customWidth="1"/>
    <col min="42" max="44" width="8.7265625" style="22"/>
    <col min="45" max="45" width="27.6328125" style="165" bestFit="1" customWidth="1"/>
    <col min="46" max="47" width="8.7265625" style="22"/>
    <col min="48" max="48" width="11.6796875" style="22" bestFit="1" customWidth="1"/>
    <col min="49" max="49" width="10.1796875" style="131" bestFit="1" customWidth="1"/>
    <col min="50" max="51" width="10.1796875" style="131" customWidth="1"/>
    <col min="52" max="52" width="10.81640625" style="164" bestFit="1" customWidth="1"/>
    <col min="53" max="55" width="8.7265625" style="164"/>
    <col min="56" max="16384" width="8.7265625" style="22"/>
  </cols>
  <sheetData>
    <row r="1" spans="1:55" x14ac:dyDescent="0.75">
      <c r="A1" s="22">
        <v>1</v>
      </c>
      <c r="B1" s="22">
        <v>2</v>
      </c>
      <c r="C1" s="22">
        <v>3</v>
      </c>
      <c r="D1" s="165">
        <v>4</v>
      </c>
      <c r="E1" s="22">
        <v>5</v>
      </c>
      <c r="F1" s="166">
        <v>6</v>
      </c>
      <c r="G1" s="165">
        <v>7</v>
      </c>
      <c r="H1" s="22">
        <v>8</v>
      </c>
      <c r="J1" s="165">
        <v>10</v>
      </c>
      <c r="K1" s="22">
        <v>11</v>
      </c>
      <c r="L1" s="166">
        <v>12</v>
      </c>
      <c r="M1" s="165">
        <v>13</v>
      </c>
      <c r="N1" s="22">
        <v>14</v>
      </c>
      <c r="O1" s="166">
        <v>15</v>
      </c>
      <c r="P1" s="165">
        <v>16</v>
      </c>
      <c r="Q1" s="22">
        <v>17</v>
      </c>
      <c r="T1" s="22">
        <v>20</v>
      </c>
      <c r="U1" s="22">
        <v>21</v>
      </c>
      <c r="W1" s="22">
        <v>23</v>
      </c>
      <c r="X1" s="22">
        <v>24</v>
      </c>
      <c r="Z1" s="22">
        <v>26</v>
      </c>
      <c r="AA1" s="22">
        <v>27</v>
      </c>
      <c r="AC1" s="22">
        <v>29</v>
      </c>
      <c r="AD1" s="22">
        <v>30</v>
      </c>
      <c r="AG1" s="184">
        <v>33</v>
      </c>
      <c r="AH1" s="22">
        <v>34</v>
      </c>
      <c r="AI1" s="184">
        <v>35</v>
      </c>
      <c r="AK1" s="165">
        <v>37</v>
      </c>
      <c r="AL1" s="22">
        <v>38</v>
      </c>
      <c r="AM1" s="165">
        <v>39</v>
      </c>
      <c r="AO1" s="184">
        <v>41</v>
      </c>
      <c r="AP1" s="22">
        <v>42</v>
      </c>
      <c r="AQ1" s="22">
        <v>43</v>
      </c>
      <c r="AS1" s="165">
        <v>45</v>
      </c>
      <c r="AT1" s="22">
        <v>46</v>
      </c>
      <c r="AU1" s="22">
        <v>47</v>
      </c>
      <c r="AW1" s="131">
        <v>49</v>
      </c>
      <c r="AY1" s="131">
        <v>51</v>
      </c>
      <c r="AZ1" s="164">
        <v>52</v>
      </c>
      <c r="BA1" s="164">
        <v>53</v>
      </c>
      <c r="BB1" s="164">
        <v>54</v>
      </c>
      <c r="BC1" s="164">
        <v>55</v>
      </c>
    </row>
    <row r="2" spans="1:55" ht="16" x14ac:dyDescent="0.8">
      <c r="D2" s="259" t="s">
        <v>368</v>
      </c>
      <c r="E2" s="259"/>
      <c r="F2" s="167"/>
      <c r="G2" s="259" t="s">
        <v>367</v>
      </c>
      <c r="H2" s="259"/>
      <c r="I2" s="167"/>
      <c r="J2" s="259" t="s">
        <v>369</v>
      </c>
      <c r="K2" s="259"/>
      <c r="L2" s="167"/>
      <c r="M2" s="259" t="s">
        <v>370</v>
      </c>
      <c r="N2" s="259"/>
      <c r="P2" s="259" t="s">
        <v>406</v>
      </c>
      <c r="Q2" s="259"/>
      <c r="R2" s="167"/>
      <c r="S2" s="167"/>
      <c r="T2" s="259" t="s">
        <v>447</v>
      </c>
      <c r="U2" s="259"/>
      <c r="V2" s="167"/>
      <c r="W2" s="259" t="s">
        <v>448</v>
      </c>
      <c r="X2" s="259"/>
      <c r="Y2" s="167"/>
      <c r="Z2" s="259" t="s">
        <v>409</v>
      </c>
      <c r="AA2" s="259"/>
      <c r="AB2" s="167"/>
      <c r="AC2" s="259" t="s">
        <v>408</v>
      </c>
      <c r="AD2" s="259"/>
      <c r="AE2" s="167"/>
      <c r="AG2" s="267" t="s">
        <v>375</v>
      </c>
      <c r="AH2" s="267"/>
      <c r="AK2" s="267" t="s">
        <v>375</v>
      </c>
      <c r="AL2" s="267"/>
      <c r="AO2" s="184" t="s">
        <v>375</v>
      </c>
      <c r="AS2" s="165" t="s">
        <v>375</v>
      </c>
    </row>
    <row r="3" spans="1:55" x14ac:dyDescent="0.75">
      <c r="B3" s="22" t="s">
        <v>372</v>
      </c>
      <c r="D3" s="165" t="s">
        <v>102</v>
      </c>
      <c r="E3" s="54" t="s">
        <v>328</v>
      </c>
      <c r="F3" s="168"/>
      <c r="G3" s="165" t="s">
        <v>102</v>
      </c>
      <c r="H3" s="54" t="s">
        <v>328</v>
      </c>
      <c r="I3" s="168"/>
      <c r="J3" s="165" t="s">
        <v>102</v>
      </c>
      <c r="K3" s="54" t="s">
        <v>328</v>
      </c>
      <c r="L3" s="168"/>
      <c r="M3" s="165" t="s">
        <v>102</v>
      </c>
      <c r="N3" s="54" t="s">
        <v>328</v>
      </c>
      <c r="O3" s="168"/>
      <c r="P3" s="165" t="s">
        <v>102</v>
      </c>
      <c r="Q3" s="54" t="s">
        <v>328</v>
      </c>
      <c r="R3" s="168"/>
      <c r="S3" s="168"/>
      <c r="T3" s="164" t="s">
        <v>102</v>
      </c>
      <c r="U3" s="164" t="s">
        <v>328</v>
      </c>
      <c r="V3" s="168"/>
      <c r="W3" s="164" t="s">
        <v>102</v>
      </c>
      <c r="X3" s="164" t="s">
        <v>328</v>
      </c>
      <c r="Y3" s="168"/>
      <c r="Z3" s="164" t="s">
        <v>102</v>
      </c>
      <c r="AA3" s="164" t="s">
        <v>328</v>
      </c>
      <c r="AB3" s="168"/>
      <c r="AC3" s="164" t="s">
        <v>102</v>
      </c>
      <c r="AD3" s="164" t="s">
        <v>328</v>
      </c>
      <c r="AE3" s="168"/>
      <c r="AG3" s="184" t="s">
        <v>368</v>
      </c>
      <c r="AH3" s="164" t="s">
        <v>377</v>
      </c>
      <c r="AI3" s="169" t="s">
        <v>378</v>
      </c>
      <c r="AK3" s="165" t="s">
        <v>367</v>
      </c>
      <c r="AL3" s="164" t="s">
        <v>377</v>
      </c>
      <c r="AM3" s="169" t="s">
        <v>378</v>
      </c>
      <c r="AO3" s="184" t="s">
        <v>370</v>
      </c>
      <c r="AP3" s="164" t="s">
        <v>377</v>
      </c>
      <c r="AQ3" s="183" t="s">
        <v>378</v>
      </c>
      <c r="AR3" s="183"/>
      <c r="AS3" s="165" t="s">
        <v>406</v>
      </c>
      <c r="AT3" s="164" t="s">
        <v>377</v>
      </c>
      <c r="AU3" s="163" t="s">
        <v>378</v>
      </c>
      <c r="AW3" s="212" t="s">
        <v>376</v>
      </c>
      <c r="AX3" s="212"/>
      <c r="AY3" s="212" t="s">
        <v>376</v>
      </c>
      <c r="AZ3" s="164" t="s">
        <v>449</v>
      </c>
      <c r="BA3" s="164" t="s">
        <v>450</v>
      </c>
      <c r="BB3" s="164" t="s">
        <v>462</v>
      </c>
      <c r="BC3" s="164" t="s">
        <v>463</v>
      </c>
    </row>
    <row r="4" spans="1:55" x14ac:dyDescent="0.75">
      <c r="B4" s="22" cm="1">
        <f t="array" ref="B4:B5003">_xlfn.SEQUENCE(5000,1,1,1)</f>
        <v>1</v>
      </c>
      <c r="AG4" s="184">
        <f t="shared" ref="AG4:AG67" si="0">(U4*wtp)-T4</f>
        <v>0</v>
      </c>
      <c r="AH4" s="164">
        <f>IF(AG4&gt;0,1,0)</f>
        <v>0</v>
      </c>
      <c r="AI4" s="170">
        <f>AVERAGE(AH4:AH1003)</f>
        <v>0</v>
      </c>
      <c r="AK4" s="165">
        <f t="shared" ref="AK4:AK67" si="1">(X4*wtp)-W4</f>
        <v>0</v>
      </c>
      <c r="AL4" s="164">
        <f>IF(AK4&gt;0,1,0)</f>
        <v>0</v>
      </c>
      <c r="AM4" s="170">
        <f>AVERAGE(AL4:AL1003)</f>
        <v>0</v>
      </c>
      <c r="AO4" s="184">
        <f t="shared" ref="AO4:AO67" si="2">(AA4*wtp)-Z4</f>
        <v>0</v>
      </c>
      <c r="AP4" s="164">
        <f t="shared" ref="AP4:AP67" si="3">IF(AO4&gt;0,1,0)</f>
        <v>0</v>
      </c>
      <c r="AQ4" s="171">
        <f>AVERAGE(AP4:AP1003)</f>
        <v>0</v>
      </c>
      <c r="AR4" s="171"/>
      <c r="AS4" s="165">
        <f t="shared" ref="AS4:AS67" si="4">(AD4*wtp)-AC4</f>
        <v>0</v>
      </c>
      <c r="AT4" s="164">
        <f t="shared" ref="AT4:AT67" si="5">IF(AS4&gt;0,1,0)</f>
        <v>0</v>
      </c>
      <c r="AU4" s="171">
        <f>AVERAGE(AT4:AT1003)</f>
        <v>0</v>
      </c>
      <c r="AW4" s="213">
        <v>1000000</v>
      </c>
      <c r="AX4" s="213"/>
      <c r="AY4" s="213" cm="1">
        <f t="array" ref="AY4:AY204">_xlfn.SEQUENCE(201,1,0,2000)</f>
        <v>0</v>
      </c>
      <c r="AZ4" s="164">
        <v>5.3999999999999999E-2</v>
      </c>
      <c r="BA4" s="164">
        <v>0.34399999999999997</v>
      </c>
      <c r="BB4" s="164">
        <v>0</v>
      </c>
      <c r="BC4" s="164">
        <v>0</v>
      </c>
    </row>
    <row r="5" spans="1:55" x14ac:dyDescent="0.75">
      <c r="B5" s="22">
        <v>2</v>
      </c>
      <c r="AG5" s="184">
        <f t="shared" si="0"/>
        <v>0</v>
      </c>
      <c r="AH5" s="164">
        <f t="shared" ref="AH5:AH68" si="6">IF(AG5&gt;0,1,0)</f>
        <v>0</v>
      </c>
      <c r="AK5" s="184">
        <f t="shared" si="1"/>
        <v>0</v>
      </c>
      <c r="AL5" s="164">
        <f t="shared" ref="AL5:AL68" si="7">IF(AK5&gt;0,1,0)</f>
        <v>0</v>
      </c>
      <c r="AO5" s="184">
        <f t="shared" si="2"/>
        <v>0</v>
      </c>
      <c r="AP5" s="164">
        <f t="shared" si="3"/>
        <v>0</v>
      </c>
      <c r="AS5" s="165">
        <f t="shared" si="4"/>
        <v>0</v>
      </c>
      <c r="AT5" s="164">
        <f t="shared" si="5"/>
        <v>0</v>
      </c>
      <c r="AW5" s="213"/>
      <c r="AX5" s="213"/>
      <c r="AY5" s="213">
        <v>2000</v>
      </c>
      <c r="AZ5" s="164">
        <v>3.5999999999999997E-2</v>
      </c>
      <c r="BA5" s="164">
        <v>0.311</v>
      </c>
      <c r="BB5" s="164">
        <v>0</v>
      </c>
      <c r="BC5" s="164">
        <v>0</v>
      </c>
    </row>
    <row r="6" spans="1:55" x14ac:dyDescent="0.75">
      <c r="B6" s="22">
        <v>3</v>
      </c>
      <c r="AG6" s="184">
        <f t="shared" si="0"/>
        <v>0</v>
      </c>
      <c r="AH6" s="164">
        <f t="shared" si="6"/>
        <v>0</v>
      </c>
      <c r="AK6" s="184">
        <f t="shared" si="1"/>
        <v>0</v>
      </c>
      <c r="AL6" s="164">
        <f t="shared" si="7"/>
        <v>0</v>
      </c>
      <c r="AO6" s="184">
        <f t="shared" si="2"/>
        <v>0</v>
      </c>
      <c r="AP6" s="164">
        <f t="shared" si="3"/>
        <v>0</v>
      </c>
      <c r="AS6" s="165">
        <f t="shared" si="4"/>
        <v>0</v>
      </c>
      <c r="AT6" s="164">
        <f t="shared" si="5"/>
        <v>0</v>
      </c>
      <c r="AW6" s="213"/>
      <c r="AX6" s="213"/>
      <c r="AY6" s="213">
        <v>4000</v>
      </c>
      <c r="AZ6" s="164">
        <v>3.2000000000000001E-2</v>
      </c>
      <c r="BA6" s="164">
        <v>0.28999999999999998</v>
      </c>
      <c r="BB6" s="164">
        <v>0</v>
      </c>
      <c r="BC6" s="164">
        <v>0</v>
      </c>
    </row>
    <row r="7" spans="1:55" x14ac:dyDescent="0.75">
      <c r="B7" s="22">
        <v>4</v>
      </c>
      <c r="AG7" s="184">
        <f t="shared" si="0"/>
        <v>0</v>
      </c>
      <c r="AH7" s="164">
        <f t="shared" si="6"/>
        <v>0</v>
      </c>
      <c r="AK7" s="184">
        <f t="shared" si="1"/>
        <v>0</v>
      </c>
      <c r="AL7" s="164">
        <f t="shared" si="7"/>
        <v>0</v>
      </c>
      <c r="AO7" s="184">
        <f t="shared" si="2"/>
        <v>0</v>
      </c>
      <c r="AP7" s="164">
        <f t="shared" si="3"/>
        <v>0</v>
      </c>
      <c r="AS7" s="165">
        <f t="shared" si="4"/>
        <v>0</v>
      </c>
      <c r="AT7" s="164">
        <f t="shared" si="5"/>
        <v>0</v>
      </c>
      <c r="AW7" s="213"/>
      <c r="AX7" s="213"/>
      <c r="AY7" s="213">
        <v>6000</v>
      </c>
      <c r="AZ7" s="164">
        <v>0.03</v>
      </c>
      <c r="BA7" s="164">
        <v>0.28000000000000003</v>
      </c>
      <c r="BB7" s="164">
        <v>1E-3</v>
      </c>
      <c r="BC7" s="164">
        <v>6.0000000000000001E-3</v>
      </c>
    </row>
    <row r="8" spans="1:55" x14ac:dyDescent="0.75">
      <c r="B8" s="22">
        <v>5</v>
      </c>
      <c r="AG8" s="184">
        <f t="shared" si="0"/>
        <v>0</v>
      </c>
      <c r="AH8" s="164">
        <f t="shared" si="6"/>
        <v>0</v>
      </c>
      <c r="AK8" s="184">
        <f t="shared" si="1"/>
        <v>0</v>
      </c>
      <c r="AL8" s="164">
        <f t="shared" si="7"/>
        <v>0</v>
      </c>
      <c r="AO8" s="184">
        <f t="shared" si="2"/>
        <v>0</v>
      </c>
      <c r="AP8" s="164">
        <f t="shared" si="3"/>
        <v>0</v>
      </c>
      <c r="AS8" s="165">
        <f t="shared" si="4"/>
        <v>0</v>
      </c>
      <c r="AT8" s="164">
        <f t="shared" si="5"/>
        <v>0</v>
      </c>
      <c r="AW8" s="213"/>
      <c r="AX8" s="213"/>
      <c r="AY8" s="213">
        <v>8000</v>
      </c>
      <c r="AZ8" s="164">
        <v>0.03</v>
      </c>
      <c r="BA8" s="164">
        <v>0.27100000000000002</v>
      </c>
      <c r="BB8" s="164">
        <v>1E-3</v>
      </c>
      <c r="BC8" s="164">
        <v>1.6E-2</v>
      </c>
    </row>
    <row r="9" spans="1:55" x14ac:dyDescent="0.75">
      <c r="B9" s="22">
        <v>6</v>
      </c>
      <c r="AG9" s="184">
        <f t="shared" si="0"/>
        <v>0</v>
      </c>
      <c r="AH9" s="164">
        <f t="shared" si="6"/>
        <v>0</v>
      </c>
      <c r="AK9" s="184">
        <f t="shared" si="1"/>
        <v>0</v>
      </c>
      <c r="AL9" s="164">
        <f t="shared" si="7"/>
        <v>0</v>
      </c>
      <c r="AO9" s="184">
        <f t="shared" si="2"/>
        <v>0</v>
      </c>
      <c r="AP9" s="164">
        <f t="shared" si="3"/>
        <v>0</v>
      </c>
      <c r="AS9" s="165">
        <f t="shared" si="4"/>
        <v>0</v>
      </c>
      <c r="AT9" s="164">
        <f t="shared" si="5"/>
        <v>0</v>
      </c>
      <c r="AW9" s="213"/>
      <c r="AX9" s="213"/>
      <c r="AY9" s="213">
        <v>10000</v>
      </c>
      <c r="AZ9" s="164">
        <v>2.4E-2</v>
      </c>
      <c r="BA9" s="164">
        <v>0.26300000000000001</v>
      </c>
      <c r="BB9" s="164">
        <v>1E-3</v>
      </c>
      <c r="BC9" s="164">
        <v>0.03</v>
      </c>
    </row>
    <row r="10" spans="1:55" x14ac:dyDescent="0.75">
      <c r="B10" s="22">
        <v>7</v>
      </c>
      <c r="AG10" s="184">
        <f t="shared" si="0"/>
        <v>0</v>
      </c>
      <c r="AH10" s="164">
        <f t="shared" si="6"/>
        <v>0</v>
      </c>
      <c r="AK10" s="184">
        <f t="shared" si="1"/>
        <v>0</v>
      </c>
      <c r="AL10" s="164">
        <f t="shared" si="7"/>
        <v>0</v>
      </c>
      <c r="AO10" s="184">
        <f t="shared" si="2"/>
        <v>0</v>
      </c>
      <c r="AP10" s="164">
        <f t="shared" si="3"/>
        <v>0</v>
      </c>
      <c r="AS10" s="165">
        <f t="shared" si="4"/>
        <v>0</v>
      </c>
      <c r="AT10" s="164">
        <f t="shared" si="5"/>
        <v>0</v>
      </c>
      <c r="AW10" s="213"/>
      <c r="AX10" s="213"/>
      <c r="AY10" s="213">
        <v>12000</v>
      </c>
      <c r="AZ10" s="164">
        <v>2.4E-2</v>
      </c>
      <c r="BA10" s="164">
        <v>0.25600000000000001</v>
      </c>
      <c r="BB10" s="164">
        <v>1E-3</v>
      </c>
      <c r="BC10" s="164">
        <v>6.0999999999999999E-2</v>
      </c>
    </row>
    <row r="11" spans="1:55" x14ac:dyDescent="0.75">
      <c r="B11" s="22">
        <v>8</v>
      </c>
      <c r="AG11" s="184">
        <f t="shared" si="0"/>
        <v>0</v>
      </c>
      <c r="AH11" s="164">
        <f t="shared" si="6"/>
        <v>0</v>
      </c>
      <c r="AK11" s="184">
        <f t="shared" si="1"/>
        <v>0</v>
      </c>
      <c r="AL11" s="164">
        <f t="shared" si="7"/>
        <v>0</v>
      </c>
      <c r="AO11" s="184">
        <f t="shared" si="2"/>
        <v>0</v>
      </c>
      <c r="AP11" s="164">
        <f t="shared" si="3"/>
        <v>0</v>
      </c>
      <c r="AS11" s="165">
        <f t="shared" si="4"/>
        <v>0</v>
      </c>
      <c r="AT11" s="164">
        <f t="shared" si="5"/>
        <v>0</v>
      </c>
      <c r="AW11" s="213"/>
      <c r="AX11" s="213"/>
      <c r="AY11" s="213">
        <v>14000</v>
      </c>
      <c r="AZ11" s="164">
        <v>2.4E-2</v>
      </c>
      <c r="BA11" s="164">
        <v>0.251</v>
      </c>
      <c r="BB11" s="164">
        <v>1E-3</v>
      </c>
      <c r="BC11" s="164">
        <v>9.8000000000000004E-2</v>
      </c>
    </row>
    <row r="12" spans="1:55" x14ac:dyDescent="0.75">
      <c r="B12" s="22">
        <v>9</v>
      </c>
      <c r="AG12" s="184">
        <f t="shared" si="0"/>
        <v>0</v>
      </c>
      <c r="AH12" s="164">
        <f t="shared" si="6"/>
        <v>0</v>
      </c>
      <c r="AK12" s="184">
        <f t="shared" si="1"/>
        <v>0</v>
      </c>
      <c r="AL12" s="164">
        <f t="shared" si="7"/>
        <v>0</v>
      </c>
      <c r="AO12" s="184">
        <f t="shared" si="2"/>
        <v>0</v>
      </c>
      <c r="AP12" s="164">
        <f t="shared" si="3"/>
        <v>0</v>
      </c>
      <c r="AS12" s="165">
        <f t="shared" si="4"/>
        <v>0</v>
      </c>
      <c r="AT12" s="164">
        <f t="shared" si="5"/>
        <v>0</v>
      </c>
      <c r="AW12" s="213"/>
      <c r="AX12" s="213"/>
      <c r="AY12" s="213">
        <v>16000</v>
      </c>
      <c r="AZ12" s="164">
        <v>2.4E-2</v>
      </c>
      <c r="BA12" s="164">
        <v>0.251</v>
      </c>
      <c r="BB12" s="164">
        <v>1E-3</v>
      </c>
      <c r="BC12" s="164">
        <v>0.153</v>
      </c>
    </row>
    <row r="13" spans="1:55" x14ac:dyDescent="0.75">
      <c r="B13" s="22">
        <v>10</v>
      </c>
      <c r="AG13" s="184">
        <f t="shared" si="0"/>
        <v>0</v>
      </c>
      <c r="AH13" s="164">
        <f t="shared" si="6"/>
        <v>0</v>
      </c>
      <c r="AK13" s="184">
        <f t="shared" si="1"/>
        <v>0</v>
      </c>
      <c r="AL13" s="164">
        <f t="shared" si="7"/>
        <v>0</v>
      </c>
      <c r="AO13" s="184">
        <f t="shared" si="2"/>
        <v>0</v>
      </c>
      <c r="AP13" s="164">
        <f t="shared" si="3"/>
        <v>0</v>
      </c>
      <c r="AS13" s="165">
        <f t="shared" si="4"/>
        <v>0</v>
      </c>
      <c r="AT13" s="164">
        <f t="shared" si="5"/>
        <v>0</v>
      </c>
      <c r="AW13" s="213"/>
      <c r="AX13" s="213"/>
      <c r="AY13" s="213">
        <v>18000</v>
      </c>
      <c r="AZ13" s="164">
        <v>2.4E-2</v>
      </c>
      <c r="BA13" s="164">
        <v>0.251</v>
      </c>
      <c r="BB13" s="164">
        <v>1E-3</v>
      </c>
      <c r="BC13" s="164">
        <v>0.193</v>
      </c>
    </row>
    <row r="14" spans="1:55" x14ac:dyDescent="0.75">
      <c r="B14" s="22">
        <v>11</v>
      </c>
      <c r="AG14" s="184">
        <f t="shared" si="0"/>
        <v>0</v>
      </c>
      <c r="AH14" s="164">
        <f t="shared" si="6"/>
        <v>0</v>
      </c>
      <c r="AK14" s="184">
        <f t="shared" si="1"/>
        <v>0</v>
      </c>
      <c r="AL14" s="164">
        <f t="shared" si="7"/>
        <v>0</v>
      </c>
      <c r="AO14" s="184">
        <f t="shared" si="2"/>
        <v>0</v>
      </c>
      <c r="AP14" s="164">
        <f t="shared" si="3"/>
        <v>0</v>
      </c>
      <c r="AS14" s="165">
        <f t="shared" si="4"/>
        <v>0</v>
      </c>
      <c r="AT14" s="164">
        <f t="shared" si="5"/>
        <v>0</v>
      </c>
      <c r="AW14" s="213"/>
      <c r="AX14" s="213"/>
      <c r="AY14" s="213">
        <v>20000</v>
      </c>
      <c r="AZ14" s="164">
        <v>2.3E-2</v>
      </c>
      <c r="BA14" s="164">
        <v>0.249</v>
      </c>
      <c r="BB14" s="164">
        <v>1E-3</v>
      </c>
      <c r="BC14" s="164">
        <v>0.22900000000000001</v>
      </c>
    </row>
    <row r="15" spans="1:55" x14ac:dyDescent="0.75">
      <c r="B15" s="22">
        <v>12</v>
      </c>
      <c r="AG15" s="184">
        <f t="shared" si="0"/>
        <v>0</v>
      </c>
      <c r="AH15" s="164">
        <f t="shared" si="6"/>
        <v>0</v>
      </c>
      <c r="AK15" s="184">
        <f t="shared" si="1"/>
        <v>0</v>
      </c>
      <c r="AL15" s="164">
        <f t="shared" si="7"/>
        <v>0</v>
      </c>
      <c r="AO15" s="184">
        <f t="shared" si="2"/>
        <v>0</v>
      </c>
      <c r="AP15" s="164">
        <f t="shared" si="3"/>
        <v>0</v>
      </c>
      <c r="AS15" s="165">
        <f t="shared" si="4"/>
        <v>0</v>
      </c>
      <c r="AT15" s="164">
        <f t="shared" si="5"/>
        <v>0</v>
      </c>
      <c r="AW15" s="213"/>
      <c r="AX15" s="213"/>
      <c r="AY15" s="213">
        <v>22000</v>
      </c>
      <c r="AZ15" s="164">
        <v>2.3E-2</v>
      </c>
      <c r="BA15" s="164">
        <v>0.248</v>
      </c>
      <c r="BB15" s="164">
        <v>3.0000000000000001E-3</v>
      </c>
      <c r="BC15" s="164">
        <v>0.27600000000000002</v>
      </c>
    </row>
    <row r="16" spans="1:55" x14ac:dyDescent="0.75">
      <c r="B16" s="22">
        <v>13</v>
      </c>
      <c r="AG16" s="184">
        <f t="shared" si="0"/>
        <v>0</v>
      </c>
      <c r="AH16" s="164">
        <f t="shared" si="6"/>
        <v>0</v>
      </c>
      <c r="AK16" s="184">
        <f t="shared" si="1"/>
        <v>0</v>
      </c>
      <c r="AL16" s="164">
        <f t="shared" si="7"/>
        <v>0</v>
      </c>
      <c r="AO16" s="184">
        <f t="shared" si="2"/>
        <v>0</v>
      </c>
      <c r="AP16" s="164">
        <f t="shared" si="3"/>
        <v>0</v>
      </c>
      <c r="AS16" s="165">
        <f t="shared" si="4"/>
        <v>0</v>
      </c>
      <c r="AT16" s="164">
        <f t="shared" si="5"/>
        <v>0</v>
      </c>
      <c r="AW16" s="213"/>
      <c r="AX16" s="213"/>
      <c r="AY16" s="213">
        <v>24000</v>
      </c>
      <c r="AZ16" s="164">
        <v>2.1999999999999999E-2</v>
      </c>
      <c r="BA16" s="164">
        <v>0.246</v>
      </c>
      <c r="BB16" s="164">
        <v>3.0000000000000001E-3</v>
      </c>
      <c r="BC16" s="164">
        <v>0.32300000000000001</v>
      </c>
    </row>
    <row r="17" spans="2:55" x14ac:dyDescent="0.75">
      <c r="B17" s="22">
        <v>14</v>
      </c>
      <c r="AG17" s="184">
        <f t="shared" si="0"/>
        <v>0</v>
      </c>
      <c r="AH17" s="164">
        <f t="shared" si="6"/>
        <v>0</v>
      </c>
      <c r="AK17" s="184">
        <f t="shared" si="1"/>
        <v>0</v>
      </c>
      <c r="AL17" s="164">
        <f t="shared" si="7"/>
        <v>0</v>
      </c>
      <c r="AO17" s="184">
        <f t="shared" si="2"/>
        <v>0</v>
      </c>
      <c r="AP17" s="164">
        <f t="shared" si="3"/>
        <v>0</v>
      </c>
      <c r="AS17" s="165">
        <f t="shared" si="4"/>
        <v>0</v>
      </c>
      <c r="AT17" s="164">
        <f t="shared" si="5"/>
        <v>0</v>
      </c>
      <c r="AW17" s="213"/>
      <c r="AX17" s="213"/>
      <c r="AY17" s="213">
        <v>26000</v>
      </c>
      <c r="AZ17" s="164">
        <v>2.1000000000000001E-2</v>
      </c>
      <c r="BA17" s="164">
        <v>0.24199999999999999</v>
      </c>
      <c r="BB17" s="164">
        <v>3.0000000000000001E-3</v>
      </c>
      <c r="BC17" s="164">
        <v>0.36</v>
      </c>
    </row>
    <row r="18" spans="2:55" x14ac:dyDescent="0.75">
      <c r="B18" s="22">
        <v>15</v>
      </c>
      <c r="AG18" s="184">
        <f t="shared" si="0"/>
        <v>0</v>
      </c>
      <c r="AH18" s="164">
        <f t="shared" si="6"/>
        <v>0</v>
      </c>
      <c r="AK18" s="184">
        <f t="shared" si="1"/>
        <v>0</v>
      </c>
      <c r="AL18" s="164">
        <f t="shared" si="7"/>
        <v>0</v>
      </c>
      <c r="AO18" s="184">
        <f t="shared" si="2"/>
        <v>0</v>
      </c>
      <c r="AP18" s="164">
        <f t="shared" si="3"/>
        <v>0</v>
      </c>
      <c r="AS18" s="165">
        <f t="shared" si="4"/>
        <v>0</v>
      </c>
      <c r="AT18" s="164">
        <f t="shared" si="5"/>
        <v>0</v>
      </c>
      <c r="AW18" s="213"/>
      <c r="AX18" s="213"/>
      <c r="AY18" s="213">
        <v>28000</v>
      </c>
      <c r="AZ18" s="164">
        <v>2.1000000000000001E-2</v>
      </c>
      <c r="BA18" s="164">
        <v>0.24</v>
      </c>
      <c r="BB18" s="164">
        <v>4.0000000000000001E-3</v>
      </c>
      <c r="BC18" s="164">
        <v>0.39700000000000002</v>
      </c>
    </row>
    <row r="19" spans="2:55" x14ac:dyDescent="0.75">
      <c r="B19" s="22">
        <v>16</v>
      </c>
      <c r="AG19" s="184">
        <f t="shared" si="0"/>
        <v>0</v>
      </c>
      <c r="AH19" s="164">
        <f t="shared" si="6"/>
        <v>0</v>
      </c>
      <c r="AK19" s="184">
        <f t="shared" si="1"/>
        <v>0</v>
      </c>
      <c r="AL19" s="164">
        <f t="shared" si="7"/>
        <v>0</v>
      </c>
      <c r="AO19" s="184">
        <f t="shared" si="2"/>
        <v>0</v>
      </c>
      <c r="AP19" s="164">
        <f t="shared" si="3"/>
        <v>0</v>
      </c>
      <c r="AS19" s="165">
        <f t="shared" si="4"/>
        <v>0</v>
      </c>
      <c r="AT19" s="164">
        <f t="shared" si="5"/>
        <v>0</v>
      </c>
      <c r="AW19" s="213"/>
      <c r="AX19" s="213"/>
      <c r="AY19" s="213">
        <v>30000</v>
      </c>
      <c r="AZ19" s="164">
        <v>0.02</v>
      </c>
      <c r="BA19" s="164">
        <v>0.23799999999999999</v>
      </c>
      <c r="BB19" s="164">
        <v>5.0000000000000001E-3</v>
      </c>
      <c r="BC19" s="164">
        <v>0.42899999999999999</v>
      </c>
    </row>
    <row r="20" spans="2:55" x14ac:dyDescent="0.75">
      <c r="B20" s="22">
        <v>17</v>
      </c>
      <c r="AG20" s="184">
        <f t="shared" si="0"/>
        <v>0</v>
      </c>
      <c r="AH20" s="164">
        <f t="shared" si="6"/>
        <v>0</v>
      </c>
      <c r="AK20" s="184">
        <f t="shared" si="1"/>
        <v>0</v>
      </c>
      <c r="AL20" s="164">
        <f t="shared" si="7"/>
        <v>0</v>
      </c>
      <c r="AO20" s="184">
        <f t="shared" si="2"/>
        <v>0</v>
      </c>
      <c r="AP20" s="164">
        <f t="shared" si="3"/>
        <v>0</v>
      </c>
      <c r="AS20" s="165">
        <f t="shared" si="4"/>
        <v>0</v>
      </c>
      <c r="AT20" s="164">
        <f t="shared" si="5"/>
        <v>0</v>
      </c>
      <c r="AW20" s="213"/>
      <c r="AX20" s="213"/>
      <c r="AY20" s="213">
        <v>32000</v>
      </c>
      <c r="AZ20" s="164">
        <v>1.9E-2</v>
      </c>
      <c r="BA20" s="164">
        <v>0.23599999999999999</v>
      </c>
      <c r="BB20" s="164">
        <v>5.0000000000000001E-3</v>
      </c>
      <c r="BC20" s="164">
        <v>0.47</v>
      </c>
    </row>
    <row r="21" spans="2:55" x14ac:dyDescent="0.75">
      <c r="B21" s="22">
        <v>18</v>
      </c>
      <c r="AG21" s="184">
        <f t="shared" si="0"/>
        <v>0</v>
      </c>
      <c r="AH21" s="164">
        <f t="shared" si="6"/>
        <v>0</v>
      </c>
      <c r="AK21" s="184">
        <f t="shared" si="1"/>
        <v>0</v>
      </c>
      <c r="AL21" s="164">
        <f t="shared" si="7"/>
        <v>0</v>
      </c>
      <c r="AO21" s="184">
        <f t="shared" si="2"/>
        <v>0</v>
      </c>
      <c r="AP21" s="164">
        <f t="shared" si="3"/>
        <v>0</v>
      </c>
      <c r="AS21" s="165">
        <f t="shared" si="4"/>
        <v>0</v>
      </c>
      <c r="AT21" s="164">
        <f t="shared" si="5"/>
        <v>0</v>
      </c>
      <c r="AW21" s="213"/>
      <c r="AX21" s="213"/>
      <c r="AY21" s="213">
        <v>34000</v>
      </c>
      <c r="AZ21" s="164">
        <v>1.9E-2</v>
      </c>
      <c r="BA21" s="164">
        <v>0.23400000000000001</v>
      </c>
      <c r="BB21" s="164">
        <v>5.0000000000000001E-3</v>
      </c>
      <c r="BC21" s="164">
        <v>0.50600000000000001</v>
      </c>
    </row>
    <row r="22" spans="2:55" x14ac:dyDescent="0.75">
      <c r="B22" s="22">
        <v>19</v>
      </c>
      <c r="AG22" s="184">
        <f t="shared" si="0"/>
        <v>0</v>
      </c>
      <c r="AH22" s="164">
        <f t="shared" si="6"/>
        <v>0</v>
      </c>
      <c r="AK22" s="184">
        <f t="shared" si="1"/>
        <v>0</v>
      </c>
      <c r="AL22" s="164">
        <f t="shared" si="7"/>
        <v>0</v>
      </c>
      <c r="AO22" s="184">
        <f t="shared" si="2"/>
        <v>0</v>
      </c>
      <c r="AP22" s="164">
        <f t="shared" si="3"/>
        <v>0</v>
      </c>
      <c r="AS22" s="165">
        <f t="shared" si="4"/>
        <v>0</v>
      </c>
      <c r="AT22" s="164">
        <f t="shared" si="5"/>
        <v>0</v>
      </c>
      <c r="AW22" s="213"/>
      <c r="AX22" s="213"/>
      <c r="AY22" s="213">
        <v>36000</v>
      </c>
      <c r="AZ22" s="164">
        <v>1.9E-2</v>
      </c>
      <c r="BA22" s="164">
        <v>0.23400000000000001</v>
      </c>
      <c r="BB22" s="164">
        <v>6.0000000000000001E-3</v>
      </c>
      <c r="BC22" s="164">
        <v>0.53100000000000003</v>
      </c>
    </row>
    <row r="23" spans="2:55" x14ac:dyDescent="0.75">
      <c r="B23" s="22">
        <v>20</v>
      </c>
      <c r="AG23" s="184">
        <f t="shared" si="0"/>
        <v>0</v>
      </c>
      <c r="AH23" s="164">
        <f t="shared" si="6"/>
        <v>0</v>
      </c>
      <c r="AK23" s="184">
        <f t="shared" si="1"/>
        <v>0</v>
      </c>
      <c r="AL23" s="164">
        <f t="shared" si="7"/>
        <v>0</v>
      </c>
      <c r="AO23" s="184">
        <f t="shared" si="2"/>
        <v>0</v>
      </c>
      <c r="AP23" s="164">
        <f t="shared" si="3"/>
        <v>0</v>
      </c>
      <c r="AS23" s="165">
        <f t="shared" si="4"/>
        <v>0</v>
      </c>
      <c r="AT23" s="164">
        <f t="shared" si="5"/>
        <v>0</v>
      </c>
      <c r="AW23" s="213"/>
      <c r="AX23" s="213"/>
      <c r="AY23" s="213">
        <v>38000</v>
      </c>
      <c r="AZ23" s="164">
        <v>1.9E-2</v>
      </c>
      <c r="BA23" s="164">
        <v>0.23400000000000001</v>
      </c>
      <c r="BB23" s="164">
        <v>7.0000000000000001E-3</v>
      </c>
      <c r="BC23" s="164">
        <v>0.55500000000000005</v>
      </c>
    </row>
    <row r="24" spans="2:55" x14ac:dyDescent="0.75">
      <c r="B24" s="22">
        <v>21</v>
      </c>
      <c r="AG24" s="184">
        <f t="shared" si="0"/>
        <v>0</v>
      </c>
      <c r="AH24" s="164">
        <f t="shared" si="6"/>
        <v>0</v>
      </c>
      <c r="AK24" s="184">
        <f t="shared" si="1"/>
        <v>0</v>
      </c>
      <c r="AL24" s="164">
        <f t="shared" si="7"/>
        <v>0</v>
      </c>
      <c r="AO24" s="184">
        <f t="shared" si="2"/>
        <v>0</v>
      </c>
      <c r="AP24" s="164">
        <f t="shared" si="3"/>
        <v>0</v>
      </c>
      <c r="AS24" s="165">
        <f t="shared" si="4"/>
        <v>0</v>
      </c>
      <c r="AT24" s="164">
        <f t="shared" si="5"/>
        <v>0</v>
      </c>
      <c r="AW24" s="213"/>
      <c r="AX24" s="213"/>
      <c r="AY24" s="213">
        <v>40000</v>
      </c>
      <c r="AZ24" s="164">
        <v>1.9E-2</v>
      </c>
      <c r="BA24" s="164">
        <v>0.23300000000000001</v>
      </c>
      <c r="BB24" s="164">
        <v>8.9999999999999993E-3</v>
      </c>
      <c r="BC24" s="164">
        <v>0.57999999999999996</v>
      </c>
    </row>
    <row r="25" spans="2:55" x14ac:dyDescent="0.75">
      <c r="B25" s="22">
        <v>22</v>
      </c>
      <c r="AG25" s="184">
        <f t="shared" si="0"/>
        <v>0</v>
      </c>
      <c r="AH25" s="164">
        <f t="shared" si="6"/>
        <v>0</v>
      </c>
      <c r="AK25" s="184">
        <f t="shared" si="1"/>
        <v>0</v>
      </c>
      <c r="AL25" s="164">
        <f t="shared" si="7"/>
        <v>0</v>
      </c>
      <c r="AO25" s="184">
        <f t="shared" si="2"/>
        <v>0</v>
      </c>
      <c r="AP25" s="164">
        <f t="shared" si="3"/>
        <v>0</v>
      </c>
      <c r="AS25" s="165">
        <f t="shared" si="4"/>
        <v>0</v>
      </c>
      <c r="AT25" s="164">
        <f t="shared" si="5"/>
        <v>0</v>
      </c>
      <c r="AW25" s="213"/>
      <c r="AX25" s="213"/>
      <c r="AY25" s="213">
        <v>42000</v>
      </c>
      <c r="AZ25" s="164">
        <v>1.9E-2</v>
      </c>
      <c r="BA25" s="164">
        <v>0.23200000000000001</v>
      </c>
      <c r="BB25" s="164">
        <v>1.2999999999999999E-2</v>
      </c>
      <c r="BC25" s="164">
        <v>0.60499999999999998</v>
      </c>
    </row>
    <row r="26" spans="2:55" x14ac:dyDescent="0.75">
      <c r="B26" s="22">
        <v>23</v>
      </c>
      <c r="AG26" s="184">
        <f t="shared" si="0"/>
        <v>0</v>
      </c>
      <c r="AH26" s="164">
        <f t="shared" si="6"/>
        <v>0</v>
      </c>
      <c r="AK26" s="184">
        <f t="shared" si="1"/>
        <v>0</v>
      </c>
      <c r="AL26" s="164">
        <f t="shared" si="7"/>
        <v>0</v>
      </c>
      <c r="AO26" s="184">
        <f t="shared" si="2"/>
        <v>0</v>
      </c>
      <c r="AP26" s="164">
        <f t="shared" si="3"/>
        <v>0</v>
      </c>
      <c r="AS26" s="165">
        <f t="shared" si="4"/>
        <v>0</v>
      </c>
      <c r="AT26" s="164">
        <f t="shared" si="5"/>
        <v>0</v>
      </c>
      <c r="AW26" s="213"/>
      <c r="AX26" s="213"/>
      <c r="AY26" s="213">
        <v>44000</v>
      </c>
      <c r="AZ26" s="164">
        <v>1.9E-2</v>
      </c>
      <c r="BA26" s="164">
        <v>0.23100000000000001</v>
      </c>
      <c r="BB26" s="164">
        <v>1.4999999999999999E-2</v>
      </c>
      <c r="BC26" s="164">
        <v>0.61799999999999999</v>
      </c>
    </row>
    <row r="27" spans="2:55" x14ac:dyDescent="0.75">
      <c r="B27" s="22">
        <v>24</v>
      </c>
      <c r="AG27" s="184">
        <f t="shared" si="0"/>
        <v>0</v>
      </c>
      <c r="AH27" s="164">
        <f t="shared" si="6"/>
        <v>0</v>
      </c>
      <c r="AK27" s="184">
        <f t="shared" si="1"/>
        <v>0</v>
      </c>
      <c r="AL27" s="164">
        <f t="shared" si="7"/>
        <v>0</v>
      </c>
      <c r="AO27" s="184">
        <f t="shared" si="2"/>
        <v>0</v>
      </c>
      <c r="AP27" s="164">
        <f t="shared" si="3"/>
        <v>0</v>
      </c>
      <c r="AS27" s="165">
        <f t="shared" si="4"/>
        <v>0</v>
      </c>
      <c r="AT27" s="164">
        <f t="shared" si="5"/>
        <v>0</v>
      </c>
      <c r="AW27" s="213"/>
      <c r="AX27" s="213"/>
      <c r="AY27" s="213">
        <v>46000</v>
      </c>
      <c r="AZ27" s="164">
        <v>1.9E-2</v>
      </c>
      <c r="BA27" s="164">
        <v>0.23100000000000001</v>
      </c>
      <c r="BB27" s="164">
        <v>1.7999999999999999E-2</v>
      </c>
      <c r="BC27" s="164">
        <v>0.629</v>
      </c>
    </row>
    <row r="28" spans="2:55" x14ac:dyDescent="0.75">
      <c r="B28" s="22">
        <v>25</v>
      </c>
      <c r="AG28" s="184">
        <f t="shared" si="0"/>
        <v>0</v>
      </c>
      <c r="AH28" s="164">
        <f t="shared" si="6"/>
        <v>0</v>
      </c>
      <c r="AK28" s="184">
        <f t="shared" si="1"/>
        <v>0</v>
      </c>
      <c r="AL28" s="164">
        <f t="shared" si="7"/>
        <v>0</v>
      </c>
      <c r="AO28" s="184">
        <f t="shared" si="2"/>
        <v>0</v>
      </c>
      <c r="AP28" s="164">
        <f t="shared" si="3"/>
        <v>0</v>
      </c>
      <c r="AS28" s="165">
        <f t="shared" si="4"/>
        <v>0</v>
      </c>
      <c r="AT28" s="164">
        <f t="shared" si="5"/>
        <v>0</v>
      </c>
      <c r="AW28" s="213"/>
      <c r="AX28" s="213"/>
      <c r="AY28" s="213">
        <v>48000</v>
      </c>
      <c r="AZ28" s="164">
        <v>1.9E-2</v>
      </c>
      <c r="BA28" s="164">
        <v>0.23</v>
      </c>
      <c r="BB28" s="164">
        <v>2.4E-2</v>
      </c>
      <c r="BC28" s="164">
        <v>0.65</v>
      </c>
    </row>
    <row r="29" spans="2:55" x14ac:dyDescent="0.75">
      <c r="B29" s="22">
        <v>26</v>
      </c>
      <c r="AG29" s="184">
        <f t="shared" si="0"/>
        <v>0</v>
      </c>
      <c r="AH29" s="164">
        <f t="shared" si="6"/>
        <v>0</v>
      </c>
      <c r="AK29" s="184">
        <f t="shared" si="1"/>
        <v>0</v>
      </c>
      <c r="AL29" s="164">
        <f t="shared" si="7"/>
        <v>0</v>
      </c>
      <c r="AO29" s="184">
        <f t="shared" si="2"/>
        <v>0</v>
      </c>
      <c r="AP29" s="164">
        <f t="shared" si="3"/>
        <v>0</v>
      </c>
      <c r="AS29" s="165">
        <f t="shared" si="4"/>
        <v>0</v>
      </c>
      <c r="AT29" s="164">
        <f t="shared" si="5"/>
        <v>0</v>
      </c>
      <c r="AW29" s="213"/>
      <c r="AX29" s="213"/>
      <c r="AY29" s="213">
        <v>50000</v>
      </c>
      <c r="AZ29" s="164">
        <v>1.9E-2</v>
      </c>
      <c r="BA29" s="164">
        <v>0.22900000000000001</v>
      </c>
      <c r="BB29" s="164">
        <v>2.5999999999999999E-2</v>
      </c>
      <c r="BC29" s="164">
        <v>0.66900000000000004</v>
      </c>
    </row>
    <row r="30" spans="2:55" x14ac:dyDescent="0.75">
      <c r="B30" s="22">
        <v>27</v>
      </c>
      <c r="AG30" s="184">
        <f t="shared" si="0"/>
        <v>0</v>
      </c>
      <c r="AH30" s="164">
        <f t="shared" si="6"/>
        <v>0</v>
      </c>
      <c r="AK30" s="184">
        <f t="shared" si="1"/>
        <v>0</v>
      </c>
      <c r="AL30" s="164">
        <f t="shared" si="7"/>
        <v>0</v>
      </c>
      <c r="AO30" s="184">
        <f t="shared" si="2"/>
        <v>0</v>
      </c>
      <c r="AP30" s="164">
        <f t="shared" si="3"/>
        <v>0</v>
      </c>
      <c r="AS30" s="165">
        <f t="shared" si="4"/>
        <v>0</v>
      </c>
      <c r="AT30" s="164">
        <f t="shared" si="5"/>
        <v>0</v>
      </c>
      <c r="AW30" s="213"/>
      <c r="AX30" s="213"/>
      <c r="AY30" s="213">
        <v>52000</v>
      </c>
      <c r="AZ30" s="164">
        <v>1.9E-2</v>
      </c>
      <c r="BA30" s="164">
        <v>0.22800000000000001</v>
      </c>
      <c r="BB30" s="164">
        <v>2.8000000000000001E-2</v>
      </c>
      <c r="BC30" s="164">
        <v>0.68799999999999994</v>
      </c>
    </row>
    <row r="31" spans="2:55" x14ac:dyDescent="0.75">
      <c r="B31" s="22">
        <v>28</v>
      </c>
      <c r="AG31" s="184">
        <f t="shared" si="0"/>
        <v>0</v>
      </c>
      <c r="AH31" s="164">
        <f t="shared" si="6"/>
        <v>0</v>
      </c>
      <c r="AK31" s="184">
        <f t="shared" si="1"/>
        <v>0</v>
      </c>
      <c r="AL31" s="164">
        <f t="shared" si="7"/>
        <v>0</v>
      </c>
      <c r="AO31" s="184">
        <f t="shared" si="2"/>
        <v>0</v>
      </c>
      <c r="AP31" s="164">
        <f t="shared" si="3"/>
        <v>0</v>
      </c>
      <c r="AS31" s="165">
        <f t="shared" si="4"/>
        <v>0</v>
      </c>
      <c r="AT31" s="164">
        <f t="shared" si="5"/>
        <v>0</v>
      </c>
      <c r="AW31" s="213"/>
      <c r="AX31" s="213"/>
      <c r="AY31" s="213">
        <v>54000</v>
      </c>
      <c r="AZ31" s="164">
        <v>1.9E-2</v>
      </c>
      <c r="BA31" s="164">
        <v>0.22800000000000001</v>
      </c>
      <c r="BB31" s="164">
        <v>3.4000000000000002E-2</v>
      </c>
      <c r="BC31" s="164">
        <v>0.69799999999999995</v>
      </c>
    </row>
    <row r="32" spans="2:55" x14ac:dyDescent="0.75">
      <c r="B32" s="22">
        <v>29</v>
      </c>
      <c r="AG32" s="184">
        <f t="shared" si="0"/>
        <v>0</v>
      </c>
      <c r="AH32" s="164">
        <f t="shared" si="6"/>
        <v>0</v>
      </c>
      <c r="AK32" s="184">
        <f t="shared" si="1"/>
        <v>0</v>
      </c>
      <c r="AL32" s="164">
        <f t="shared" si="7"/>
        <v>0</v>
      </c>
      <c r="AO32" s="184">
        <f t="shared" si="2"/>
        <v>0</v>
      </c>
      <c r="AP32" s="164">
        <f t="shared" si="3"/>
        <v>0</v>
      </c>
      <c r="AS32" s="165">
        <f t="shared" si="4"/>
        <v>0</v>
      </c>
      <c r="AT32" s="164">
        <f t="shared" si="5"/>
        <v>0</v>
      </c>
      <c r="AW32" s="213"/>
      <c r="AX32" s="213"/>
      <c r="AY32" s="213">
        <v>56000</v>
      </c>
      <c r="AZ32" s="164">
        <v>1.9E-2</v>
      </c>
      <c r="BA32" s="164">
        <v>0.22800000000000001</v>
      </c>
      <c r="BB32" s="164">
        <v>3.7999999999999999E-2</v>
      </c>
      <c r="BC32" s="164">
        <v>0.70899999999999996</v>
      </c>
    </row>
    <row r="33" spans="2:55" x14ac:dyDescent="0.75">
      <c r="B33" s="22">
        <v>30</v>
      </c>
      <c r="AG33" s="184">
        <f t="shared" si="0"/>
        <v>0</v>
      </c>
      <c r="AH33" s="164">
        <f t="shared" si="6"/>
        <v>0</v>
      </c>
      <c r="AK33" s="184">
        <f t="shared" si="1"/>
        <v>0</v>
      </c>
      <c r="AL33" s="164">
        <f t="shared" si="7"/>
        <v>0</v>
      </c>
      <c r="AO33" s="184">
        <f t="shared" si="2"/>
        <v>0</v>
      </c>
      <c r="AP33" s="164">
        <f t="shared" si="3"/>
        <v>0</v>
      </c>
      <c r="AS33" s="165">
        <f t="shared" si="4"/>
        <v>0</v>
      </c>
      <c r="AT33" s="164">
        <f t="shared" si="5"/>
        <v>0</v>
      </c>
      <c r="AW33" s="213"/>
      <c r="AX33" s="213"/>
      <c r="AY33" s="213">
        <v>58000</v>
      </c>
      <c r="AZ33" s="164">
        <v>1.9E-2</v>
      </c>
      <c r="BA33" s="164">
        <v>0.22800000000000001</v>
      </c>
      <c r="BB33" s="164">
        <v>4.1000000000000002E-2</v>
      </c>
      <c r="BC33" s="164">
        <v>0.72499999999999998</v>
      </c>
    </row>
    <row r="34" spans="2:55" x14ac:dyDescent="0.75">
      <c r="B34" s="22">
        <v>31</v>
      </c>
      <c r="AG34" s="184">
        <f t="shared" si="0"/>
        <v>0</v>
      </c>
      <c r="AH34" s="164">
        <f t="shared" si="6"/>
        <v>0</v>
      </c>
      <c r="AK34" s="184">
        <f t="shared" si="1"/>
        <v>0</v>
      </c>
      <c r="AL34" s="164">
        <f t="shared" si="7"/>
        <v>0</v>
      </c>
      <c r="AO34" s="184">
        <f t="shared" si="2"/>
        <v>0</v>
      </c>
      <c r="AP34" s="164">
        <f t="shared" si="3"/>
        <v>0</v>
      </c>
      <c r="AS34" s="165">
        <f t="shared" si="4"/>
        <v>0</v>
      </c>
      <c r="AT34" s="164">
        <f t="shared" si="5"/>
        <v>0</v>
      </c>
      <c r="AW34" s="213"/>
      <c r="AX34" s="213"/>
      <c r="AY34" s="213">
        <v>60000</v>
      </c>
      <c r="AZ34" s="164">
        <v>1.9E-2</v>
      </c>
      <c r="BA34" s="164">
        <v>0.22700000000000001</v>
      </c>
      <c r="BB34" s="164">
        <v>4.3999999999999997E-2</v>
      </c>
      <c r="BC34" s="164">
        <v>0.73799999999999999</v>
      </c>
    </row>
    <row r="35" spans="2:55" x14ac:dyDescent="0.75">
      <c r="B35" s="22">
        <v>32</v>
      </c>
      <c r="AG35" s="184">
        <f t="shared" si="0"/>
        <v>0</v>
      </c>
      <c r="AH35" s="164">
        <f t="shared" si="6"/>
        <v>0</v>
      </c>
      <c r="AK35" s="184">
        <f t="shared" si="1"/>
        <v>0</v>
      </c>
      <c r="AL35" s="164">
        <f t="shared" si="7"/>
        <v>0</v>
      </c>
      <c r="AO35" s="184">
        <f t="shared" si="2"/>
        <v>0</v>
      </c>
      <c r="AP35" s="164">
        <f t="shared" si="3"/>
        <v>0</v>
      </c>
      <c r="AS35" s="165">
        <f t="shared" si="4"/>
        <v>0</v>
      </c>
      <c r="AT35" s="164">
        <f t="shared" si="5"/>
        <v>0</v>
      </c>
      <c r="AW35" s="213"/>
      <c r="AX35" s="213"/>
      <c r="AY35" s="213">
        <v>62000</v>
      </c>
      <c r="AZ35" s="164">
        <v>1.9E-2</v>
      </c>
      <c r="BA35" s="164">
        <v>0.22600000000000001</v>
      </c>
      <c r="BB35" s="164">
        <v>4.7E-2</v>
      </c>
      <c r="BC35" s="164">
        <v>0.752</v>
      </c>
    </row>
    <row r="36" spans="2:55" x14ac:dyDescent="0.75">
      <c r="B36" s="22">
        <v>33</v>
      </c>
      <c r="AG36" s="184">
        <f t="shared" si="0"/>
        <v>0</v>
      </c>
      <c r="AH36" s="164">
        <f t="shared" si="6"/>
        <v>0</v>
      </c>
      <c r="AK36" s="184">
        <f t="shared" si="1"/>
        <v>0</v>
      </c>
      <c r="AL36" s="164">
        <f t="shared" si="7"/>
        <v>0</v>
      </c>
      <c r="AO36" s="184">
        <f t="shared" si="2"/>
        <v>0</v>
      </c>
      <c r="AP36" s="164">
        <f t="shared" si="3"/>
        <v>0</v>
      </c>
      <c r="AS36" s="165">
        <f t="shared" si="4"/>
        <v>0</v>
      </c>
      <c r="AT36" s="164">
        <f t="shared" si="5"/>
        <v>0</v>
      </c>
      <c r="AW36" s="213"/>
      <c r="AX36" s="213"/>
      <c r="AY36" s="213">
        <v>64000</v>
      </c>
      <c r="AZ36" s="164">
        <v>1.9E-2</v>
      </c>
      <c r="BA36" s="164">
        <v>0.22600000000000001</v>
      </c>
      <c r="BB36" s="164">
        <v>0.05</v>
      </c>
      <c r="BC36" s="164">
        <v>0.76100000000000001</v>
      </c>
    </row>
    <row r="37" spans="2:55" x14ac:dyDescent="0.75">
      <c r="B37" s="22">
        <v>34</v>
      </c>
      <c r="AG37" s="184">
        <f t="shared" si="0"/>
        <v>0</v>
      </c>
      <c r="AH37" s="164">
        <f t="shared" si="6"/>
        <v>0</v>
      </c>
      <c r="AK37" s="184">
        <f t="shared" si="1"/>
        <v>0</v>
      </c>
      <c r="AL37" s="164">
        <f t="shared" si="7"/>
        <v>0</v>
      </c>
      <c r="AO37" s="184">
        <f t="shared" si="2"/>
        <v>0</v>
      </c>
      <c r="AP37" s="164">
        <f t="shared" si="3"/>
        <v>0</v>
      </c>
      <c r="AS37" s="165">
        <f t="shared" si="4"/>
        <v>0</v>
      </c>
      <c r="AT37" s="164">
        <f t="shared" si="5"/>
        <v>0</v>
      </c>
      <c r="AW37" s="213"/>
      <c r="AX37" s="213"/>
      <c r="AY37" s="213">
        <v>66000</v>
      </c>
      <c r="AZ37" s="164">
        <v>1.9E-2</v>
      </c>
      <c r="BA37" s="164">
        <v>0.22500000000000001</v>
      </c>
      <c r="BB37" s="164">
        <v>6.0999999999999999E-2</v>
      </c>
      <c r="BC37" s="164">
        <v>0.76900000000000002</v>
      </c>
    </row>
    <row r="38" spans="2:55" x14ac:dyDescent="0.75">
      <c r="B38" s="22">
        <v>35</v>
      </c>
      <c r="AG38" s="184">
        <f t="shared" si="0"/>
        <v>0</v>
      </c>
      <c r="AH38" s="164">
        <f t="shared" si="6"/>
        <v>0</v>
      </c>
      <c r="AK38" s="184">
        <f t="shared" si="1"/>
        <v>0</v>
      </c>
      <c r="AL38" s="164">
        <f t="shared" si="7"/>
        <v>0</v>
      </c>
      <c r="AO38" s="184">
        <f t="shared" si="2"/>
        <v>0</v>
      </c>
      <c r="AP38" s="164">
        <f t="shared" si="3"/>
        <v>0</v>
      </c>
      <c r="AS38" s="165">
        <f t="shared" si="4"/>
        <v>0</v>
      </c>
      <c r="AT38" s="164">
        <f t="shared" si="5"/>
        <v>0</v>
      </c>
      <c r="AW38" s="213"/>
      <c r="AX38" s="213"/>
      <c r="AY38" s="213">
        <v>68000</v>
      </c>
      <c r="AZ38" s="164">
        <v>1.9E-2</v>
      </c>
      <c r="BA38" s="164">
        <v>0.22500000000000001</v>
      </c>
      <c r="BB38" s="164">
        <v>6.7000000000000004E-2</v>
      </c>
      <c r="BC38" s="164">
        <v>0.78</v>
      </c>
    </row>
    <row r="39" spans="2:55" x14ac:dyDescent="0.75">
      <c r="B39" s="22">
        <v>36</v>
      </c>
      <c r="AG39" s="184">
        <f t="shared" si="0"/>
        <v>0</v>
      </c>
      <c r="AH39" s="164">
        <f t="shared" si="6"/>
        <v>0</v>
      </c>
      <c r="AK39" s="184">
        <f t="shared" si="1"/>
        <v>0</v>
      </c>
      <c r="AL39" s="164">
        <f t="shared" si="7"/>
        <v>0</v>
      </c>
      <c r="AO39" s="184">
        <f t="shared" si="2"/>
        <v>0</v>
      </c>
      <c r="AP39" s="164">
        <f t="shared" si="3"/>
        <v>0</v>
      </c>
      <c r="AS39" s="165">
        <f t="shared" si="4"/>
        <v>0</v>
      </c>
      <c r="AT39" s="164">
        <f t="shared" si="5"/>
        <v>0</v>
      </c>
      <c r="AW39" s="213"/>
      <c r="AX39" s="213"/>
      <c r="AY39" s="213">
        <v>70000</v>
      </c>
      <c r="AZ39" s="164">
        <v>1.9E-2</v>
      </c>
      <c r="BA39" s="164">
        <v>0.22500000000000001</v>
      </c>
      <c r="BB39" s="164">
        <v>7.1999999999999995E-2</v>
      </c>
      <c r="BC39" s="164">
        <v>0.78700000000000003</v>
      </c>
    </row>
    <row r="40" spans="2:55" x14ac:dyDescent="0.75">
      <c r="B40" s="22">
        <v>37</v>
      </c>
      <c r="AG40" s="184">
        <f t="shared" si="0"/>
        <v>0</v>
      </c>
      <c r="AH40" s="164">
        <f t="shared" si="6"/>
        <v>0</v>
      </c>
      <c r="AK40" s="184">
        <f t="shared" si="1"/>
        <v>0</v>
      </c>
      <c r="AL40" s="164">
        <f t="shared" si="7"/>
        <v>0</v>
      </c>
      <c r="AO40" s="184">
        <f t="shared" si="2"/>
        <v>0</v>
      </c>
      <c r="AP40" s="164">
        <f t="shared" si="3"/>
        <v>0</v>
      </c>
      <c r="AS40" s="165">
        <f t="shared" si="4"/>
        <v>0</v>
      </c>
      <c r="AT40" s="164">
        <f t="shared" si="5"/>
        <v>0</v>
      </c>
      <c r="AW40" s="213"/>
      <c r="AX40" s="213"/>
      <c r="AY40" s="213">
        <v>72000</v>
      </c>
      <c r="AZ40" s="164">
        <v>1.9E-2</v>
      </c>
      <c r="BA40" s="164">
        <v>0.22500000000000001</v>
      </c>
      <c r="BB40" s="164">
        <v>7.9000000000000001E-2</v>
      </c>
      <c r="BC40" s="164">
        <v>0.79500000000000004</v>
      </c>
    </row>
    <row r="41" spans="2:55" x14ac:dyDescent="0.75">
      <c r="B41" s="22">
        <v>38</v>
      </c>
      <c r="AG41" s="184">
        <f t="shared" si="0"/>
        <v>0</v>
      </c>
      <c r="AH41" s="164">
        <f t="shared" si="6"/>
        <v>0</v>
      </c>
      <c r="AK41" s="184">
        <f t="shared" si="1"/>
        <v>0</v>
      </c>
      <c r="AL41" s="164">
        <f t="shared" si="7"/>
        <v>0</v>
      </c>
      <c r="AO41" s="184">
        <f t="shared" si="2"/>
        <v>0</v>
      </c>
      <c r="AP41" s="164">
        <f t="shared" si="3"/>
        <v>0</v>
      </c>
      <c r="AS41" s="165">
        <f t="shared" si="4"/>
        <v>0</v>
      </c>
      <c r="AT41" s="164">
        <f t="shared" si="5"/>
        <v>0</v>
      </c>
      <c r="AW41" s="213"/>
      <c r="AX41" s="213"/>
      <c r="AY41" s="213">
        <v>74000</v>
      </c>
      <c r="AZ41" s="164">
        <v>1.9E-2</v>
      </c>
      <c r="BA41" s="164">
        <v>0.22500000000000001</v>
      </c>
      <c r="BB41" s="164">
        <v>8.5000000000000006E-2</v>
      </c>
      <c r="BC41" s="164">
        <v>0.8</v>
      </c>
    </row>
    <row r="42" spans="2:55" x14ac:dyDescent="0.75">
      <c r="B42" s="22">
        <v>39</v>
      </c>
      <c r="AG42" s="184">
        <f t="shared" si="0"/>
        <v>0</v>
      </c>
      <c r="AH42" s="164">
        <f t="shared" si="6"/>
        <v>0</v>
      </c>
      <c r="AK42" s="184">
        <f t="shared" si="1"/>
        <v>0</v>
      </c>
      <c r="AL42" s="164">
        <f t="shared" si="7"/>
        <v>0</v>
      </c>
      <c r="AO42" s="184">
        <f t="shared" si="2"/>
        <v>0</v>
      </c>
      <c r="AP42" s="164">
        <f t="shared" si="3"/>
        <v>0</v>
      </c>
      <c r="AS42" s="165">
        <f t="shared" si="4"/>
        <v>0</v>
      </c>
      <c r="AT42" s="164">
        <f t="shared" si="5"/>
        <v>0</v>
      </c>
      <c r="AW42" s="213"/>
      <c r="AX42" s="213"/>
      <c r="AY42" s="213">
        <v>76000</v>
      </c>
      <c r="AZ42" s="164">
        <v>1.7999999999999999E-2</v>
      </c>
      <c r="BA42" s="164">
        <v>0.22500000000000001</v>
      </c>
      <c r="BB42" s="164">
        <v>0.09</v>
      </c>
      <c r="BC42" s="164">
        <v>0.80500000000000005</v>
      </c>
    </row>
    <row r="43" spans="2:55" x14ac:dyDescent="0.75">
      <c r="B43" s="22">
        <v>40</v>
      </c>
      <c r="AG43" s="184">
        <f t="shared" si="0"/>
        <v>0</v>
      </c>
      <c r="AH43" s="164">
        <f t="shared" si="6"/>
        <v>0</v>
      </c>
      <c r="AK43" s="184">
        <f t="shared" si="1"/>
        <v>0</v>
      </c>
      <c r="AL43" s="164">
        <f t="shared" si="7"/>
        <v>0</v>
      </c>
      <c r="AO43" s="184">
        <f t="shared" si="2"/>
        <v>0</v>
      </c>
      <c r="AP43" s="164">
        <f t="shared" si="3"/>
        <v>0</v>
      </c>
      <c r="AS43" s="165">
        <f t="shared" si="4"/>
        <v>0</v>
      </c>
      <c r="AT43" s="164">
        <f t="shared" si="5"/>
        <v>0</v>
      </c>
      <c r="AW43" s="213"/>
      <c r="AX43" s="213"/>
      <c r="AY43" s="213">
        <v>78000</v>
      </c>
      <c r="AZ43" s="164">
        <v>1.7999999999999999E-2</v>
      </c>
      <c r="BA43" s="164">
        <v>0.22500000000000001</v>
      </c>
      <c r="BB43" s="164">
        <v>9.1999999999999998E-2</v>
      </c>
      <c r="BC43" s="164">
        <v>0.80800000000000005</v>
      </c>
    </row>
    <row r="44" spans="2:55" x14ac:dyDescent="0.75">
      <c r="B44" s="22">
        <v>41</v>
      </c>
      <c r="AG44" s="184">
        <f t="shared" si="0"/>
        <v>0</v>
      </c>
      <c r="AH44" s="164">
        <f t="shared" si="6"/>
        <v>0</v>
      </c>
      <c r="AK44" s="184">
        <f t="shared" si="1"/>
        <v>0</v>
      </c>
      <c r="AL44" s="164">
        <f t="shared" si="7"/>
        <v>0</v>
      </c>
      <c r="AO44" s="184">
        <f t="shared" si="2"/>
        <v>0</v>
      </c>
      <c r="AP44" s="164">
        <f t="shared" si="3"/>
        <v>0</v>
      </c>
      <c r="AS44" s="165">
        <f t="shared" si="4"/>
        <v>0</v>
      </c>
      <c r="AT44" s="164">
        <f t="shared" si="5"/>
        <v>0</v>
      </c>
      <c r="AW44" s="213"/>
      <c r="AX44" s="213"/>
      <c r="AY44" s="213">
        <v>80000</v>
      </c>
      <c r="AZ44" s="164">
        <v>1.7999999999999999E-2</v>
      </c>
      <c r="BA44" s="164">
        <v>0.22500000000000001</v>
      </c>
      <c r="BB44" s="164">
        <v>9.9000000000000005E-2</v>
      </c>
      <c r="BC44" s="164">
        <v>0.81200000000000006</v>
      </c>
    </row>
    <row r="45" spans="2:55" x14ac:dyDescent="0.75">
      <c r="B45" s="22">
        <v>42</v>
      </c>
      <c r="AG45" s="184">
        <f t="shared" si="0"/>
        <v>0</v>
      </c>
      <c r="AH45" s="164">
        <f t="shared" si="6"/>
        <v>0</v>
      </c>
      <c r="AK45" s="184">
        <f t="shared" si="1"/>
        <v>0</v>
      </c>
      <c r="AL45" s="164">
        <f t="shared" si="7"/>
        <v>0</v>
      </c>
      <c r="AO45" s="184">
        <f t="shared" si="2"/>
        <v>0</v>
      </c>
      <c r="AP45" s="164">
        <f t="shared" si="3"/>
        <v>0</v>
      </c>
      <c r="AS45" s="165">
        <f t="shared" si="4"/>
        <v>0</v>
      </c>
      <c r="AT45" s="164">
        <f t="shared" si="5"/>
        <v>0</v>
      </c>
      <c r="AW45" s="213"/>
      <c r="AX45" s="213"/>
      <c r="AY45" s="213">
        <v>82000</v>
      </c>
      <c r="AZ45" s="164">
        <v>1.7999999999999999E-2</v>
      </c>
      <c r="BA45" s="164">
        <v>0.22500000000000001</v>
      </c>
      <c r="BB45" s="164">
        <v>0.105</v>
      </c>
      <c r="BC45" s="164">
        <v>0.81699999999999995</v>
      </c>
    </row>
    <row r="46" spans="2:55" x14ac:dyDescent="0.75">
      <c r="B46" s="22">
        <v>43</v>
      </c>
      <c r="AG46" s="184">
        <f t="shared" si="0"/>
        <v>0</v>
      </c>
      <c r="AH46" s="164">
        <f t="shared" si="6"/>
        <v>0</v>
      </c>
      <c r="AK46" s="184">
        <f t="shared" si="1"/>
        <v>0</v>
      </c>
      <c r="AL46" s="164">
        <f t="shared" si="7"/>
        <v>0</v>
      </c>
      <c r="AO46" s="184">
        <f t="shared" si="2"/>
        <v>0</v>
      </c>
      <c r="AP46" s="164">
        <f t="shared" si="3"/>
        <v>0</v>
      </c>
      <c r="AS46" s="165">
        <f t="shared" si="4"/>
        <v>0</v>
      </c>
      <c r="AT46" s="164">
        <f t="shared" si="5"/>
        <v>0</v>
      </c>
      <c r="AW46" s="213"/>
      <c r="AX46" s="213"/>
      <c r="AY46" s="213">
        <v>84000</v>
      </c>
      <c r="AZ46" s="164">
        <v>1.7999999999999999E-2</v>
      </c>
      <c r="BA46" s="164">
        <v>0.22500000000000001</v>
      </c>
      <c r="BB46" s="164">
        <v>0.115</v>
      </c>
      <c r="BC46" s="164">
        <v>0.82399999999999995</v>
      </c>
    </row>
    <row r="47" spans="2:55" x14ac:dyDescent="0.75">
      <c r="B47" s="22">
        <v>44</v>
      </c>
      <c r="AG47" s="184">
        <f t="shared" si="0"/>
        <v>0</v>
      </c>
      <c r="AH47" s="164">
        <f t="shared" si="6"/>
        <v>0</v>
      </c>
      <c r="AK47" s="184">
        <f t="shared" si="1"/>
        <v>0</v>
      </c>
      <c r="AL47" s="164">
        <f t="shared" si="7"/>
        <v>0</v>
      </c>
      <c r="AO47" s="184">
        <f t="shared" si="2"/>
        <v>0</v>
      </c>
      <c r="AP47" s="164">
        <f t="shared" si="3"/>
        <v>0</v>
      </c>
      <c r="AS47" s="165">
        <f t="shared" si="4"/>
        <v>0</v>
      </c>
      <c r="AT47" s="164">
        <f t="shared" si="5"/>
        <v>0</v>
      </c>
      <c r="AW47" s="213"/>
      <c r="AX47" s="213"/>
      <c r="AY47" s="213">
        <v>86000</v>
      </c>
      <c r="AZ47" s="164">
        <v>1.7999999999999999E-2</v>
      </c>
      <c r="BA47" s="164">
        <v>0.22500000000000001</v>
      </c>
      <c r="BB47" s="164">
        <v>0.124</v>
      </c>
      <c r="BC47" s="164">
        <v>0.82599999999999996</v>
      </c>
    </row>
    <row r="48" spans="2:55" x14ac:dyDescent="0.75">
      <c r="B48" s="22">
        <v>45</v>
      </c>
      <c r="AG48" s="184">
        <f t="shared" si="0"/>
        <v>0</v>
      </c>
      <c r="AH48" s="164">
        <f t="shared" si="6"/>
        <v>0</v>
      </c>
      <c r="AK48" s="184">
        <f t="shared" si="1"/>
        <v>0</v>
      </c>
      <c r="AL48" s="164">
        <f t="shared" si="7"/>
        <v>0</v>
      </c>
      <c r="AO48" s="184">
        <f t="shared" si="2"/>
        <v>0</v>
      </c>
      <c r="AP48" s="164">
        <f t="shared" si="3"/>
        <v>0</v>
      </c>
      <c r="AS48" s="165">
        <f t="shared" si="4"/>
        <v>0</v>
      </c>
      <c r="AT48" s="164">
        <f t="shared" si="5"/>
        <v>0</v>
      </c>
      <c r="AW48" s="213"/>
      <c r="AX48" s="213"/>
      <c r="AY48" s="213">
        <v>88000</v>
      </c>
      <c r="AZ48" s="164">
        <v>1.7999999999999999E-2</v>
      </c>
      <c r="BA48" s="164">
        <v>0.22500000000000001</v>
      </c>
      <c r="BB48" s="164">
        <v>0.13100000000000001</v>
      </c>
      <c r="BC48" s="164">
        <v>0.82899999999999996</v>
      </c>
    </row>
    <row r="49" spans="2:55" x14ac:dyDescent="0.75">
      <c r="B49" s="22">
        <v>46</v>
      </c>
      <c r="AG49" s="184">
        <f t="shared" si="0"/>
        <v>0</v>
      </c>
      <c r="AH49" s="164">
        <f t="shared" si="6"/>
        <v>0</v>
      </c>
      <c r="AK49" s="184">
        <f t="shared" si="1"/>
        <v>0</v>
      </c>
      <c r="AL49" s="164">
        <f t="shared" si="7"/>
        <v>0</v>
      </c>
      <c r="AO49" s="184">
        <f t="shared" si="2"/>
        <v>0</v>
      </c>
      <c r="AP49" s="164">
        <f t="shared" si="3"/>
        <v>0</v>
      </c>
      <c r="AS49" s="165">
        <f t="shared" si="4"/>
        <v>0</v>
      </c>
      <c r="AT49" s="164">
        <f t="shared" si="5"/>
        <v>0</v>
      </c>
      <c r="AW49" s="213"/>
      <c r="AX49" s="213"/>
      <c r="AY49" s="213">
        <v>90000</v>
      </c>
      <c r="AZ49" s="164">
        <v>1.7999999999999999E-2</v>
      </c>
      <c r="BA49" s="164">
        <v>0.22500000000000001</v>
      </c>
      <c r="BB49" s="164">
        <v>0.13700000000000001</v>
      </c>
      <c r="BC49" s="164">
        <v>0.83299999999999996</v>
      </c>
    </row>
    <row r="50" spans="2:55" x14ac:dyDescent="0.75">
      <c r="B50" s="22">
        <v>47</v>
      </c>
      <c r="AG50" s="184">
        <f t="shared" si="0"/>
        <v>0</v>
      </c>
      <c r="AH50" s="164">
        <f t="shared" si="6"/>
        <v>0</v>
      </c>
      <c r="AK50" s="184">
        <f t="shared" si="1"/>
        <v>0</v>
      </c>
      <c r="AL50" s="164">
        <f t="shared" si="7"/>
        <v>0</v>
      </c>
      <c r="AO50" s="184">
        <f t="shared" si="2"/>
        <v>0</v>
      </c>
      <c r="AP50" s="164">
        <f t="shared" si="3"/>
        <v>0</v>
      </c>
      <c r="AS50" s="165">
        <f t="shared" si="4"/>
        <v>0</v>
      </c>
      <c r="AT50" s="164">
        <f t="shared" si="5"/>
        <v>0</v>
      </c>
      <c r="AW50" s="213"/>
      <c r="AX50" s="213"/>
      <c r="AY50" s="213">
        <v>92000</v>
      </c>
      <c r="AZ50" s="164">
        <v>1.7999999999999999E-2</v>
      </c>
      <c r="BA50" s="164">
        <v>0.22500000000000001</v>
      </c>
      <c r="BB50" s="164">
        <v>0.14299999999999999</v>
      </c>
      <c r="BC50" s="164">
        <v>0.83699999999999997</v>
      </c>
    </row>
    <row r="51" spans="2:55" x14ac:dyDescent="0.75">
      <c r="B51" s="22">
        <v>48</v>
      </c>
      <c r="AG51" s="184">
        <f t="shared" si="0"/>
        <v>0</v>
      </c>
      <c r="AH51" s="164">
        <f t="shared" si="6"/>
        <v>0</v>
      </c>
      <c r="AK51" s="184">
        <f t="shared" si="1"/>
        <v>0</v>
      </c>
      <c r="AL51" s="164">
        <f t="shared" si="7"/>
        <v>0</v>
      </c>
      <c r="AO51" s="184">
        <f t="shared" si="2"/>
        <v>0</v>
      </c>
      <c r="AP51" s="164">
        <f t="shared" si="3"/>
        <v>0</v>
      </c>
      <c r="AS51" s="165">
        <f t="shared" si="4"/>
        <v>0</v>
      </c>
      <c r="AT51" s="164">
        <f t="shared" si="5"/>
        <v>0</v>
      </c>
      <c r="AW51" s="213"/>
      <c r="AX51" s="213"/>
      <c r="AY51" s="213">
        <v>94000</v>
      </c>
      <c r="AZ51" s="164">
        <v>1.7999999999999999E-2</v>
      </c>
      <c r="BA51" s="164">
        <v>0.22500000000000001</v>
      </c>
      <c r="BB51" s="164">
        <v>0.14899999999999999</v>
      </c>
      <c r="BC51" s="164">
        <v>0.83899999999999997</v>
      </c>
    </row>
    <row r="52" spans="2:55" x14ac:dyDescent="0.75">
      <c r="B52" s="22">
        <v>49</v>
      </c>
      <c r="AG52" s="184">
        <f t="shared" si="0"/>
        <v>0</v>
      </c>
      <c r="AH52" s="164">
        <f t="shared" si="6"/>
        <v>0</v>
      </c>
      <c r="AK52" s="184">
        <f t="shared" si="1"/>
        <v>0</v>
      </c>
      <c r="AL52" s="164">
        <f t="shared" si="7"/>
        <v>0</v>
      </c>
      <c r="AO52" s="184">
        <f t="shared" si="2"/>
        <v>0</v>
      </c>
      <c r="AP52" s="164">
        <f t="shared" si="3"/>
        <v>0</v>
      </c>
      <c r="AS52" s="165">
        <f t="shared" si="4"/>
        <v>0</v>
      </c>
      <c r="AT52" s="164">
        <f t="shared" si="5"/>
        <v>0</v>
      </c>
      <c r="AW52" s="213"/>
      <c r="AX52" s="213"/>
      <c r="AY52" s="213">
        <v>96000</v>
      </c>
      <c r="AZ52" s="164">
        <v>1.7999999999999999E-2</v>
      </c>
      <c r="BA52" s="164">
        <v>0.22500000000000001</v>
      </c>
      <c r="BB52" s="164">
        <v>0.154</v>
      </c>
      <c r="BC52" s="164">
        <v>0.84099999999999997</v>
      </c>
    </row>
    <row r="53" spans="2:55" x14ac:dyDescent="0.75">
      <c r="B53" s="22">
        <v>50</v>
      </c>
      <c r="AG53" s="184">
        <f t="shared" si="0"/>
        <v>0</v>
      </c>
      <c r="AH53" s="164">
        <f t="shared" si="6"/>
        <v>0</v>
      </c>
      <c r="AK53" s="184">
        <f t="shared" si="1"/>
        <v>0</v>
      </c>
      <c r="AL53" s="164">
        <f t="shared" si="7"/>
        <v>0</v>
      </c>
      <c r="AO53" s="184">
        <f t="shared" si="2"/>
        <v>0</v>
      </c>
      <c r="AP53" s="164">
        <f t="shared" si="3"/>
        <v>0</v>
      </c>
      <c r="AS53" s="165">
        <f t="shared" si="4"/>
        <v>0</v>
      </c>
      <c r="AT53" s="164">
        <f t="shared" si="5"/>
        <v>0</v>
      </c>
      <c r="AW53" s="213"/>
      <c r="AX53" s="213"/>
      <c r="AY53" s="213">
        <v>98000</v>
      </c>
      <c r="AZ53" s="164">
        <v>1.7999999999999999E-2</v>
      </c>
      <c r="BA53" s="164">
        <v>0.224</v>
      </c>
      <c r="BB53" s="164">
        <v>0.159</v>
      </c>
      <c r="BC53" s="164">
        <v>0.84499999999999997</v>
      </c>
    </row>
    <row r="54" spans="2:55" x14ac:dyDescent="0.75">
      <c r="B54" s="22">
        <v>51</v>
      </c>
      <c r="AG54" s="184">
        <f t="shared" si="0"/>
        <v>0</v>
      </c>
      <c r="AH54" s="164">
        <f t="shared" si="6"/>
        <v>0</v>
      </c>
      <c r="AK54" s="184">
        <f t="shared" si="1"/>
        <v>0</v>
      </c>
      <c r="AL54" s="164">
        <f t="shared" si="7"/>
        <v>0</v>
      </c>
      <c r="AO54" s="184">
        <f t="shared" si="2"/>
        <v>0</v>
      </c>
      <c r="AP54" s="164">
        <f t="shared" si="3"/>
        <v>0</v>
      </c>
      <c r="AS54" s="165">
        <f t="shared" si="4"/>
        <v>0</v>
      </c>
      <c r="AT54" s="164">
        <f t="shared" si="5"/>
        <v>0</v>
      </c>
      <c r="AW54" s="213"/>
      <c r="AX54" s="213"/>
      <c r="AY54" s="214">
        <v>100000</v>
      </c>
      <c r="AZ54" s="201">
        <v>1.7999999999999999E-2</v>
      </c>
      <c r="BA54" s="201">
        <v>0.223</v>
      </c>
      <c r="BB54" s="201">
        <v>0.16400000000000001</v>
      </c>
      <c r="BC54" s="201">
        <v>0.84699999999999998</v>
      </c>
    </row>
    <row r="55" spans="2:55" x14ac:dyDescent="0.75">
      <c r="B55" s="22">
        <v>52</v>
      </c>
      <c r="AG55" s="184">
        <f t="shared" si="0"/>
        <v>0</v>
      </c>
      <c r="AH55" s="164">
        <f t="shared" si="6"/>
        <v>0</v>
      </c>
      <c r="AK55" s="184">
        <f t="shared" si="1"/>
        <v>0</v>
      </c>
      <c r="AL55" s="164">
        <f t="shared" si="7"/>
        <v>0</v>
      </c>
      <c r="AO55" s="184">
        <f t="shared" si="2"/>
        <v>0</v>
      </c>
      <c r="AP55" s="164">
        <f t="shared" si="3"/>
        <v>0</v>
      </c>
      <c r="AS55" s="165">
        <f t="shared" si="4"/>
        <v>0</v>
      </c>
      <c r="AT55" s="164">
        <f t="shared" si="5"/>
        <v>0</v>
      </c>
      <c r="AW55" s="213"/>
      <c r="AX55" s="213"/>
      <c r="AY55" s="213">
        <v>102000</v>
      </c>
      <c r="AZ55" s="164">
        <v>1.7999999999999999E-2</v>
      </c>
      <c r="BA55" s="164">
        <v>0.223</v>
      </c>
      <c r="BB55" s="164">
        <v>0.17299999999999999</v>
      </c>
      <c r="BC55" s="164">
        <v>0.84799999999999998</v>
      </c>
    </row>
    <row r="56" spans="2:55" x14ac:dyDescent="0.75">
      <c r="B56" s="22">
        <v>53</v>
      </c>
      <c r="AG56" s="184">
        <f t="shared" si="0"/>
        <v>0</v>
      </c>
      <c r="AH56" s="164">
        <f t="shared" si="6"/>
        <v>0</v>
      </c>
      <c r="AK56" s="184">
        <f t="shared" si="1"/>
        <v>0</v>
      </c>
      <c r="AL56" s="164">
        <f t="shared" si="7"/>
        <v>0</v>
      </c>
      <c r="AO56" s="184">
        <f t="shared" si="2"/>
        <v>0</v>
      </c>
      <c r="AP56" s="164">
        <f t="shared" si="3"/>
        <v>0</v>
      </c>
      <c r="AS56" s="165">
        <f t="shared" si="4"/>
        <v>0</v>
      </c>
      <c r="AT56" s="164">
        <f t="shared" si="5"/>
        <v>0</v>
      </c>
      <c r="AW56" s="213"/>
      <c r="AX56" s="213"/>
      <c r="AY56" s="213">
        <v>104000</v>
      </c>
      <c r="AZ56" s="164">
        <v>1.7999999999999999E-2</v>
      </c>
      <c r="BA56" s="164">
        <v>0.223</v>
      </c>
      <c r="BB56" s="164">
        <v>0.182</v>
      </c>
      <c r="BC56" s="164">
        <v>0.85199999999999998</v>
      </c>
    </row>
    <row r="57" spans="2:55" x14ac:dyDescent="0.75">
      <c r="B57" s="22">
        <v>54</v>
      </c>
      <c r="AG57" s="184">
        <f t="shared" si="0"/>
        <v>0</v>
      </c>
      <c r="AH57" s="164">
        <f t="shared" si="6"/>
        <v>0</v>
      </c>
      <c r="AK57" s="184">
        <f t="shared" si="1"/>
        <v>0</v>
      </c>
      <c r="AL57" s="164">
        <f t="shared" si="7"/>
        <v>0</v>
      </c>
      <c r="AO57" s="184">
        <f t="shared" si="2"/>
        <v>0</v>
      </c>
      <c r="AP57" s="164">
        <f t="shared" si="3"/>
        <v>0</v>
      </c>
      <c r="AS57" s="165">
        <f t="shared" si="4"/>
        <v>0</v>
      </c>
      <c r="AT57" s="164">
        <f t="shared" si="5"/>
        <v>0</v>
      </c>
      <c r="AW57" s="213"/>
      <c r="AX57" s="213"/>
      <c r="AY57" s="213">
        <v>106000</v>
      </c>
      <c r="AZ57" s="164">
        <v>1.7999999999999999E-2</v>
      </c>
      <c r="BA57" s="164">
        <v>0.223</v>
      </c>
      <c r="BB57" s="164">
        <v>0.191</v>
      </c>
      <c r="BC57" s="164">
        <v>0.85399999999999998</v>
      </c>
    </row>
    <row r="58" spans="2:55" x14ac:dyDescent="0.75">
      <c r="B58" s="22">
        <v>55</v>
      </c>
      <c r="AG58" s="184">
        <f t="shared" si="0"/>
        <v>0</v>
      </c>
      <c r="AH58" s="164">
        <f t="shared" si="6"/>
        <v>0</v>
      </c>
      <c r="AK58" s="184">
        <f t="shared" si="1"/>
        <v>0</v>
      </c>
      <c r="AL58" s="164">
        <f t="shared" si="7"/>
        <v>0</v>
      </c>
      <c r="AO58" s="184">
        <f t="shared" si="2"/>
        <v>0</v>
      </c>
      <c r="AP58" s="164">
        <f t="shared" si="3"/>
        <v>0</v>
      </c>
      <c r="AS58" s="165">
        <f t="shared" si="4"/>
        <v>0</v>
      </c>
      <c r="AT58" s="164">
        <f t="shared" si="5"/>
        <v>0</v>
      </c>
      <c r="AW58" s="213"/>
      <c r="AX58" s="213"/>
      <c r="AY58" s="213">
        <v>108000</v>
      </c>
      <c r="AZ58" s="164">
        <v>1.7999999999999999E-2</v>
      </c>
      <c r="BA58" s="164">
        <v>0.223</v>
      </c>
      <c r="BB58" s="164">
        <v>0.19800000000000001</v>
      </c>
      <c r="BC58" s="164">
        <v>0.85699999999999998</v>
      </c>
    </row>
    <row r="59" spans="2:55" x14ac:dyDescent="0.75">
      <c r="B59" s="22">
        <v>56</v>
      </c>
      <c r="AG59" s="184">
        <f t="shared" si="0"/>
        <v>0</v>
      </c>
      <c r="AH59" s="164">
        <f t="shared" si="6"/>
        <v>0</v>
      </c>
      <c r="AK59" s="184">
        <f t="shared" si="1"/>
        <v>0</v>
      </c>
      <c r="AL59" s="164">
        <f t="shared" si="7"/>
        <v>0</v>
      </c>
      <c r="AO59" s="184">
        <f t="shared" si="2"/>
        <v>0</v>
      </c>
      <c r="AP59" s="164">
        <f t="shared" si="3"/>
        <v>0</v>
      </c>
      <c r="AS59" s="165">
        <f t="shared" si="4"/>
        <v>0</v>
      </c>
      <c r="AT59" s="164">
        <f t="shared" si="5"/>
        <v>0</v>
      </c>
      <c r="AW59" s="213"/>
      <c r="AX59" s="213"/>
      <c r="AY59" s="213">
        <v>110000</v>
      </c>
      <c r="AZ59" s="164">
        <v>1.7999999999999999E-2</v>
      </c>
      <c r="BA59" s="164">
        <v>0.223</v>
      </c>
      <c r="BB59" s="164">
        <v>0.20699999999999999</v>
      </c>
      <c r="BC59" s="164">
        <v>0.85799999999999998</v>
      </c>
    </row>
    <row r="60" spans="2:55" x14ac:dyDescent="0.75">
      <c r="B60" s="22">
        <v>57</v>
      </c>
      <c r="AG60" s="184">
        <f t="shared" si="0"/>
        <v>0</v>
      </c>
      <c r="AH60" s="164">
        <f t="shared" si="6"/>
        <v>0</v>
      </c>
      <c r="AK60" s="184">
        <f t="shared" si="1"/>
        <v>0</v>
      </c>
      <c r="AL60" s="164">
        <f t="shared" si="7"/>
        <v>0</v>
      </c>
      <c r="AO60" s="184">
        <f t="shared" si="2"/>
        <v>0</v>
      </c>
      <c r="AP60" s="164">
        <f t="shared" si="3"/>
        <v>0</v>
      </c>
      <c r="AS60" s="165">
        <f t="shared" si="4"/>
        <v>0</v>
      </c>
      <c r="AT60" s="164">
        <f t="shared" si="5"/>
        <v>0</v>
      </c>
      <c r="AW60" s="213"/>
      <c r="AX60" s="213"/>
      <c r="AY60" s="213">
        <v>112000</v>
      </c>
      <c r="AZ60" s="164">
        <v>1.7999999999999999E-2</v>
      </c>
      <c r="BA60" s="164">
        <v>0.223</v>
      </c>
      <c r="BB60" s="164">
        <v>0.219</v>
      </c>
      <c r="BC60" s="164">
        <v>0.86199999999999999</v>
      </c>
    </row>
    <row r="61" spans="2:55" x14ac:dyDescent="0.75">
      <c r="B61" s="22">
        <v>58</v>
      </c>
      <c r="AG61" s="184">
        <f t="shared" si="0"/>
        <v>0</v>
      </c>
      <c r="AH61" s="164">
        <f t="shared" si="6"/>
        <v>0</v>
      </c>
      <c r="AK61" s="184">
        <f t="shared" si="1"/>
        <v>0</v>
      </c>
      <c r="AL61" s="164">
        <f t="shared" si="7"/>
        <v>0</v>
      </c>
      <c r="AO61" s="184">
        <f t="shared" si="2"/>
        <v>0</v>
      </c>
      <c r="AP61" s="164">
        <f t="shared" si="3"/>
        <v>0</v>
      </c>
      <c r="AS61" s="165">
        <f t="shared" si="4"/>
        <v>0</v>
      </c>
      <c r="AT61" s="164">
        <f t="shared" si="5"/>
        <v>0</v>
      </c>
      <c r="AW61" s="213"/>
      <c r="AX61" s="213"/>
      <c r="AY61" s="213">
        <v>114000</v>
      </c>
      <c r="AZ61" s="164">
        <v>1.7999999999999999E-2</v>
      </c>
      <c r="BA61" s="164">
        <v>0.223</v>
      </c>
      <c r="BB61" s="164">
        <v>0.22600000000000001</v>
      </c>
      <c r="BC61" s="164">
        <v>0.86199999999999999</v>
      </c>
    </row>
    <row r="62" spans="2:55" x14ac:dyDescent="0.75">
      <c r="B62" s="22">
        <v>59</v>
      </c>
      <c r="AG62" s="184">
        <f t="shared" si="0"/>
        <v>0</v>
      </c>
      <c r="AH62" s="164">
        <f t="shared" si="6"/>
        <v>0</v>
      </c>
      <c r="AK62" s="184">
        <f t="shared" si="1"/>
        <v>0</v>
      </c>
      <c r="AL62" s="164">
        <f t="shared" si="7"/>
        <v>0</v>
      </c>
      <c r="AO62" s="184">
        <f t="shared" si="2"/>
        <v>0</v>
      </c>
      <c r="AP62" s="164">
        <f t="shared" si="3"/>
        <v>0</v>
      </c>
      <c r="AS62" s="165">
        <f t="shared" si="4"/>
        <v>0</v>
      </c>
      <c r="AT62" s="164">
        <f t="shared" si="5"/>
        <v>0</v>
      </c>
      <c r="AW62" s="213"/>
      <c r="AX62" s="213"/>
      <c r="AY62" s="213">
        <v>116000</v>
      </c>
      <c r="AZ62" s="164">
        <v>1.7999999999999999E-2</v>
      </c>
      <c r="BA62" s="164">
        <v>0.222</v>
      </c>
      <c r="BB62" s="164">
        <v>0.23599999999999999</v>
      </c>
      <c r="BC62" s="164">
        <v>0.86399999999999999</v>
      </c>
    </row>
    <row r="63" spans="2:55" x14ac:dyDescent="0.75">
      <c r="B63" s="22">
        <v>60</v>
      </c>
      <c r="AG63" s="184">
        <f t="shared" si="0"/>
        <v>0</v>
      </c>
      <c r="AH63" s="164">
        <f t="shared" si="6"/>
        <v>0</v>
      </c>
      <c r="AK63" s="184">
        <f t="shared" si="1"/>
        <v>0</v>
      </c>
      <c r="AL63" s="164">
        <f t="shared" si="7"/>
        <v>0</v>
      </c>
      <c r="AO63" s="184">
        <f t="shared" si="2"/>
        <v>0</v>
      </c>
      <c r="AP63" s="164">
        <f t="shared" si="3"/>
        <v>0</v>
      </c>
      <c r="AS63" s="165">
        <f t="shared" si="4"/>
        <v>0</v>
      </c>
      <c r="AT63" s="164">
        <f t="shared" si="5"/>
        <v>0</v>
      </c>
      <c r="AW63" s="213"/>
      <c r="AX63" s="213"/>
      <c r="AY63" s="213">
        <v>118000</v>
      </c>
      <c r="AZ63" s="164">
        <v>1.7999999999999999E-2</v>
      </c>
      <c r="BA63" s="164">
        <v>0.222</v>
      </c>
      <c r="BB63" s="164">
        <v>0.24199999999999999</v>
      </c>
      <c r="BC63" s="164">
        <v>0.86799999999999999</v>
      </c>
    </row>
    <row r="64" spans="2:55" x14ac:dyDescent="0.75">
      <c r="B64" s="22">
        <v>61</v>
      </c>
      <c r="AG64" s="184">
        <f t="shared" si="0"/>
        <v>0</v>
      </c>
      <c r="AH64" s="164">
        <f t="shared" si="6"/>
        <v>0</v>
      </c>
      <c r="AK64" s="184">
        <f t="shared" si="1"/>
        <v>0</v>
      </c>
      <c r="AL64" s="164">
        <f t="shared" si="7"/>
        <v>0</v>
      </c>
      <c r="AO64" s="184">
        <f t="shared" si="2"/>
        <v>0</v>
      </c>
      <c r="AP64" s="164">
        <f t="shared" si="3"/>
        <v>0</v>
      </c>
      <c r="AS64" s="165">
        <f t="shared" si="4"/>
        <v>0</v>
      </c>
      <c r="AT64" s="164">
        <f t="shared" si="5"/>
        <v>0</v>
      </c>
      <c r="AW64" s="213"/>
      <c r="AX64" s="213"/>
      <c r="AY64" s="213">
        <v>120000</v>
      </c>
      <c r="AZ64" s="164">
        <v>1.7999999999999999E-2</v>
      </c>
      <c r="BA64" s="164">
        <v>0.222</v>
      </c>
      <c r="BB64" s="164">
        <v>0.248</v>
      </c>
      <c r="BC64" s="164">
        <v>0.86799999999999999</v>
      </c>
    </row>
    <row r="65" spans="2:55" x14ac:dyDescent="0.75">
      <c r="B65" s="22">
        <v>62</v>
      </c>
      <c r="AG65" s="184">
        <f t="shared" si="0"/>
        <v>0</v>
      </c>
      <c r="AH65" s="164">
        <f t="shared" si="6"/>
        <v>0</v>
      </c>
      <c r="AK65" s="184">
        <f t="shared" si="1"/>
        <v>0</v>
      </c>
      <c r="AL65" s="164">
        <f t="shared" si="7"/>
        <v>0</v>
      </c>
      <c r="AO65" s="184">
        <f t="shared" si="2"/>
        <v>0</v>
      </c>
      <c r="AP65" s="164">
        <f t="shared" si="3"/>
        <v>0</v>
      </c>
      <c r="AS65" s="165">
        <f t="shared" si="4"/>
        <v>0</v>
      </c>
      <c r="AT65" s="164">
        <f t="shared" si="5"/>
        <v>0</v>
      </c>
      <c r="AW65" s="213"/>
      <c r="AX65" s="213"/>
      <c r="AY65" s="213">
        <v>122000</v>
      </c>
      <c r="AZ65" s="164">
        <v>1.7999999999999999E-2</v>
      </c>
      <c r="BA65" s="164">
        <v>0.222</v>
      </c>
      <c r="BB65" s="164">
        <v>0.254</v>
      </c>
      <c r="BC65" s="164">
        <v>0.86899999999999999</v>
      </c>
    </row>
    <row r="66" spans="2:55" x14ac:dyDescent="0.75">
      <c r="B66" s="22">
        <v>63</v>
      </c>
      <c r="AG66" s="184">
        <f t="shared" si="0"/>
        <v>0</v>
      </c>
      <c r="AH66" s="164">
        <f t="shared" si="6"/>
        <v>0</v>
      </c>
      <c r="AK66" s="184">
        <f t="shared" si="1"/>
        <v>0</v>
      </c>
      <c r="AL66" s="164">
        <f t="shared" si="7"/>
        <v>0</v>
      </c>
      <c r="AO66" s="184">
        <f t="shared" si="2"/>
        <v>0</v>
      </c>
      <c r="AP66" s="164">
        <f t="shared" si="3"/>
        <v>0</v>
      </c>
      <c r="AS66" s="165">
        <f t="shared" si="4"/>
        <v>0</v>
      </c>
      <c r="AT66" s="164">
        <f t="shared" si="5"/>
        <v>0</v>
      </c>
      <c r="AW66" s="213"/>
      <c r="AX66" s="213"/>
      <c r="AY66" s="213">
        <v>124000</v>
      </c>
      <c r="AZ66" s="164">
        <v>1.7999999999999999E-2</v>
      </c>
      <c r="BA66" s="164">
        <v>0.222</v>
      </c>
      <c r="BB66" s="164">
        <v>0.26700000000000002</v>
      </c>
      <c r="BC66" s="164">
        <v>0.86899999999999999</v>
      </c>
    </row>
    <row r="67" spans="2:55" x14ac:dyDescent="0.75">
      <c r="B67" s="22">
        <v>64</v>
      </c>
      <c r="AG67" s="184">
        <f t="shared" si="0"/>
        <v>0</v>
      </c>
      <c r="AH67" s="164">
        <f t="shared" si="6"/>
        <v>0</v>
      </c>
      <c r="AK67" s="184">
        <f t="shared" si="1"/>
        <v>0</v>
      </c>
      <c r="AL67" s="164">
        <f t="shared" si="7"/>
        <v>0</v>
      </c>
      <c r="AO67" s="184">
        <f t="shared" si="2"/>
        <v>0</v>
      </c>
      <c r="AP67" s="164">
        <f t="shared" si="3"/>
        <v>0</v>
      </c>
      <c r="AS67" s="165">
        <f t="shared" si="4"/>
        <v>0</v>
      </c>
      <c r="AT67" s="164">
        <f t="shared" si="5"/>
        <v>0</v>
      </c>
      <c r="AW67" s="213"/>
      <c r="AX67" s="213"/>
      <c r="AY67" s="213">
        <v>126000</v>
      </c>
      <c r="AZ67" s="164">
        <v>1.7999999999999999E-2</v>
      </c>
      <c r="BA67" s="164">
        <v>0.222</v>
      </c>
      <c r="BB67" s="164">
        <v>0.27300000000000002</v>
      </c>
      <c r="BC67" s="164">
        <v>0.871</v>
      </c>
    </row>
    <row r="68" spans="2:55" x14ac:dyDescent="0.75">
      <c r="B68" s="22">
        <v>65</v>
      </c>
      <c r="AG68" s="184">
        <f t="shared" ref="AG68:AG131" si="8">(U68*wtp)-T68</f>
        <v>0</v>
      </c>
      <c r="AH68" s="164">
        <f t="shared" si="6"/>
        <v>0</v>
      </c>
      <c r="AK68" s="184">
        <f t="shared" ref="AK68:AK131" si="9">(X68*wtp)-W68</f>
        <v>0</v>
      </c>
      <c r="AL68" s="164">
        <f t="shared" si="7"/>
        <v>0</v>
      </c>
      <c r="AO68" s="184">
        <f t="shared" ref="AO68:AO131" si="10">(AA68*wtp)-Z68</f>
        <v>0</v>
      </c>
      <c r="AP68" s="164">
        <f t="shared" ref="AP68:AP131" si="11">IF(AO68&gt;0,1,0)</f>
        <v>0</v>
      </c>
      <c r="AS68" s="165">
        <f t="shared" ref="AS68:AS131" si="12">(AD68*wtp)-AC68</f>
        <v>0</v>
      </c>
      <c r="AT68" s="164">
        <f t="shared" ref="AT68:AT131" si="13">IF(AS68&gt;0,1,0)</f>
        <v>0</v>
      </c>
      <c r="AW68" s="213"/>
      <c r="AX68" s="213"/>
      <c r="AY68" s="213">
        <v>128000</v>
      </c>
      <c r="AZ68" s="164">
        <v>1.7999999999999999E-2</v>
      </c>
      <c r="BA68" s="164">
        <v>0.222</v>
      </c>
      <c r="BB68" s="164">
        <v>0.28499999999999998</v>
      </c>
      <c r="BC68" s="164">
        <v>0.874</v>
      </c>
    </row>
    <row r="69" spans="2:55" x14ac:dyDescent="0.75">
      <c r="B69" s="22">
        <v>66</v>
      </c>
      <c r="AG69" s="184">
        <f t="shared" si="8"/>
        <v>0</v>
      </c>
      <c r="AH69" s="164">
        <f t="shared" ref="AH69:AH132" si="14">IF(AG69&gt;0,1,0)</f>
        <v>0</v>
      </c>
      <c r="AK69" s="184">
        <f t="shared" si="9"/>
        <v>0</v>
      </c>
      <c r="AL69" s="164">
        <f t="shared" ref="AL69:AL132" si="15">IF(AK69&gt;0,1,0)</f>
        <v>0</v>
      </c>
      <c r="AO69" s="184">
        <f t="shared" si="10"/>
        <v>0</v>
      </c>
      <c r="AP69" s="164">
        <f t="shared" si="11"/>
        <v>0</v>
      </c>
      <c r="AS69" s="165">
        <f t="shared" si="12"/>
        <v>0</v>
      </c>
      <c r="AT69" s="164">
        <f t="shared" si="13"/>
        <v>0</v>
      </c>
      <c r="AW69" s="213"/>
      <c r="AX69" s="213"/>
      <c r="AY69" s="213">
        <v>130000</v>
      </c>
      <c r="AZ69" s="164">
        <v>1.7999999999999999E-2</v>
      </c>
      <c r="BA69" s="164">
        <v>0.222</v>
      </c>
      <c r="BB69" s="164">
        <v>0.29499999999999998</v>
      </c>
      <c r="BC69" s="164">
        <v>0.876</v>
      </c>
    </row>
    <row r="70" spans="2:55" x14ac:dyDescent="0.75">
      <c r="B70" s="22">
        <v>67</v>
      </c>
      <c r="AG70" s="184">
        <f t="shared" si="8"/>
        <v>0</v>
      </c>
      <c r="AH70" s="164">
        <f t="shared" si="14"/>
        <v>0</v>
      </c>
      <c r="AK70" s="184">
        <f t="shared" si="9"/>
        <v>0</v>
      </c>
      <c r="AL70" s="164">
        <f t="shared" si="15"/>
        <v>0</v>
      </c>
      <c r="AO70" s="184">
        <f t="shared" si="10"/>
        <v>0</v>
      </c>
      <c r="AP70" s="164">
        <f t="shared" si="11"/>
        <v>0</v>
      </c>
      <c r="AS70" s="165">
        <f t="shared" si="12"/>
        <v>0</v>
      </c>
      <c r="AT70" s="164">
        <f t="shared" si="13"/>
        <v>0</v>
      </c>
      <c r="AW70" s="213"/>
      <c r="AX70" s="213"/>
      <c r="AY70" s="213">
        <v>132000</v>
      </c>
      <c r="AZ70" s="164">
        <v>1.7999999999999999E-2</v>
      </c>
      <c r="BA70" s="164">
        <v>0.222</v>
      </c>
      <c r="BB70" s="164">
        <v>0.30099999999999999</v>
      </c>
      <c r="BC70" s="164">
        <v>0.879</v>
      </c>
    </row>
    <row r="71" spans="2:55" x14ac:dyDescent="0.75">
      <c r="B71" s="22">
        <v>68</v>
      </c>
      <c r="AG71" s="184">
        <f t="shared" si="8"/>
        <v>0</v>
      </c>
      <c r="AH71" s="164">
        <f t="shared" si="14"/>
        <v>0</v>
      </c>
      <c r="AK71" s="184">
        <f t="shared" si="9"/>
        <v>0</v>
      </c>
      <c r="AL71" s="164">
        <f t="shared" si="15"/>
        <v>0</v>
      </c>
      <c r="AO71" s="184">
        <f t="shared" si="10"/>
        <v>0</v>
      </c>
      <c r="AP71" s="164">
        <f t="shared" si="11"/>
        <v>0</v>
      </c>
      <c r="AS71" s="165">
        <f t="shared" si="12"/>
        <v>0</v>
      </c>
      <c r="AT71" s="164">
        <f t="shared" si="13"/>
        <v>0</v>
      </c>
      <c r="AW71" s="213"/>
      <c r="AX71" s="213"/>
      <c r="AY71" s="213">
        <v>134000</v>
      </c>
      <c r="AZ71" s="164">
        <v>1.7999999999999999E-2</v>
      </c>
      <c r="BA71" s="164">
        <v>0.222</v>
      </c>
      <c r="BB71" s="164">
        <v>0.30499999999999999</v>
      </c>
      <c r="BC71" s="164">
        <v>0.88200000000000001</v>
      </c>
    </row>
    <row r="72" spans="2:55" x14ac:dyDescent="0.75">
      <c r="B72" s="22">
        <v>69</v>
      </c>
      <c r="AG72" s="184">
        <f t="shared" si="8"/>
        <v>0</v>
      </c>
      <c r="AH72" s="164">
        <f t="shared" si="14"/>
        <v>0</v>
      </c>
      <c r="AK72" s="184">
        <f t="shared" si="9"/>
        <v>0</v>
      </c>
      <c r="AL72" s="164">
        <f t="shared" si="15"/>
        <v>0</v>
      </c>
      <c r="AO72" s="184">
        <f t="shared" si="10"/>
        <v>0</v>
      </c>
      <c r="AP72" s="164">
        <f t="shared" si="11"/>
        <v>0</v>
      </c>
      <c r="AS72" s="165">
        <f t="shared" si="12"/>
        <v>0</v>
      </c>
      <c r="AT72" s="164">
        <f t="shared" si="13"/>
        <v>0</v>
      </c>
      <c r="AW72" s="213"/>
      <c r="AX72" s="213"/>
      <c r="AY72" s="213">
        <v>136000</v>
      </c>
      <c r="AZ72" s="164">
        <v>1.7999999999999999E-2</v>
      </c>
      <c r="BA72" s="164">
        <v>0.222</v>
      </c>
      <c r="BB72" s="164">
        <v>0.309</v>
      </c>
      <c r="BC72" s="164">
        <v>0.88300000000000001</v>
      </c>
    </row>
    <row r="73" spans="2:55" x14ac:dyDescent="0.75">
      <c r="B73" s="22">
        <v>70</v>
      </c>
      <c r="AG73" s="184">
        <f t="shared" si="8"/>
        <v>0</v>
      </c>
      <c r="AH73" s="164">
        <f t="shared" si="14"/>
        <v>0</v>
      </c>
      <c r="AK73" s="184">
        <f t="shared" si="9"/>
        <v>0</v>
      </c>
      <c r="AL73" s="164">
        <f t="shared" si="15"/>
        <v>0</v>
      </c>
      <c r="AO73" s="184">
        <f t="shared" si="10"/>
        <v>0</v>
      </c>
      <c r="AP73" s="164">
        <f t="shared" si="11"/>
        <v>0</v>
      </c>
      <c r="AS73" s="165">
        <f t="shared" si="12"/>
        <v>0</v>
      </c>
      <c r="AT73" s="164">
        <f t="shared" si="13"/>
        <v>0</v>
      </c>
      <c r="AW73" s="213"/>
      <c r="AX73" s="213"/>
      <c r="AY73" s="213">
        <v>138000</v>
      </c>
      <c r="AZ73" s="164">
        <v>1.7999999999999999E-2</v>
      </c>
      <c r="BA73" s="164">
        <v>0.222</v>
      </c>
      <c r="BB73" s="164">
        <v>0.316</v>
      </c>
      <c r="BC73" s="164">
        <v>0.88300000000000001</v>
      </c>
    </row>
    <row r="74" spans="2:55" x14ac:dyDescent="0.75">
      <c r="B74" s="22">
        <v>71</v>
      </c>
      <c r="AG74" s="184">
        <f t="shared" si="8"/>
        <v>0</v>
      </c>
      <c r="AH74" s="164">
        <f t="shared" si="14"/>
        <v>0</v>
      </c>
      <c r="AK74" s="184">
        <f t="shared" si="9"/>
        <v>0</v>
      </c>
      <c r="AL74" s="164">
        <f t="shared" si="15"/>
        <v>0</v>
      </c>
      <c r="AO74" s="184">
        <f t="shared" si="10"/>
        <v>0</v>
      </c>
      <c r="AP74" s="164">
        <f t="shared" si="11"/>
        <v>0</v>
      </c>
      <c r="AS74" s="165">
        <f t="shared" si="12"/>
        <v>0</v>
      </c>
      <c r="AT74" s="164">
        <f t="shared" si="13"/>
        <v>0</v>
      </c>
      <c r="AW74" s="213"/>
      <c r="AX74" s="213"/>
      <c r="AY74" s="213">
        <v>140000</v>
      </c>
      <c r="AZ74" s="164">
        <v>1.7999999999999999E-2</v>
      </c>
      <c r="BA74" s="164">
        <v>0.222</v>
      </c>
      <c r="BB74" s="164">
        <v>0.32100000000000001</v>
      </c>
      <c r="BC74" s="164">
        <v>0.88500000000000001</v>
      </c>
    </row>
    <row r="75" spans="2:55" x14ac:dyDescent="0.75">
      <c r="B75" s="22">
        <v>72</v>
      </c>
      <c r="AG75" s="184">
        <f t="shared" si="8"/>
        <v>0</v>
      </c>
      <c r="AH75" s="164">
        <f t="shared" si="14"/>
        <v>0</v>
      </c>
      <c r="AK75" s="184">
        <f t="shared" si="9"/>
        <v>0</v>
      </c>
      <c r="AL75" s="164">
        <f t="shared" si="15"/>
        <v>0</v>
      </c>
      <c r="AO75" s="184">
        <f t="shared" si="10"/>
        <v>0</v>
      </c>
      <c r="AP75" s="164">
        <f t="shared" si="11"/>
        <v>0</v>
      </c>
      <c r="AS75" s="165">
        <f t="shared" si="12"/>
        <v>0</v>
      </c>
      <c r="AT75" s="164">
        <f t="shared" si="13"/>
        <v>0</v>
      </c>
      <c r="AW75" s="213"/>
      <c r="AX75" s="213"/>
      <c r="AY75" s="213">
        <v>142000</v>
      </c>
      <c r="AZ75" s="164">
        <v>1.7999999999999999E-2</v>
      </c>
      <c r="BA75" s="164">
        <v>0.222</v>
      </c>
      <c r="BB75" s="164">
        <v>0.32800000000000001</v>
      </c>
      <c r="BC75" s="164">
        <v>0.88700000000000001</v>
      </c>
    </row>
    <row r="76" spans="2:55" x14ac:dyDescent="0.75">
      <c r="B76" s="22">
        <v>73</v>
      </c>
      <c r="AG76" s="184">
        <f t="shared" si="8"/>
        <v>0</v>
      </c>
      <c r="AH76" s="164">
        <f t="shared" si="14"/>
        <v>0</v>
      </c>
      <c r="AK76" s="184">
        <f t="shared" si="9"/>
        <v>0</v>
      </c>
      <c r="AL76" s="164">
        <f t="shared" si="15"/>
        <v>0</v>
      </c>
      <c r="AO76" s="184">
        <f t="shared" si="10"/>
        <v>0</v>
      </c>
      <c r="AP76" s="164">
        <f t="shared" si="11"/>
        <v>0</v>
      </c>
      <c r="AS76" s="165">
        <f t="shared" si="12"/>
        <v>0</v>
      </c>
      <c r="AT76" s="164">
        <f t="shared" si="13"/>
        <v>0</v>
      </c>
      <c r="AW76" s="213"/>
      <c r="AX76" s="213"/>
      <c r="AY76" s="213">
        <v>144000</v>
      </c>
      <c r="AZ76" s="164">
        <v>1.7999999999999999E-2</v>
      </c>
      <c r="BA76" s="164">
        <v>0.222</v>
      </c>
      <c r="BB76" s="164">
        <v>0.33800000000000002</v>
      </c>
      <c r="BC76" s="164">
        <v>0.88800000000000001</v>
      </c>
    </row>
    <row r="77" spans="2:55" x14ac:dyDescent="0.75">
      <c r="B77" s="22">
        <v>74</v>
      </c>
      <c r="AG77" s="184">
        <f t="shared" si="8"/>
        <v>0</v>
      </c>
      <c r="AH77" s="164">
        <f t="shared" si="14"/>
        <v>0</v>
      </c>
      <c r="AK77" s="184">
        <f t="shared" si="9"/>
        <v>0</v>
      </c>
      <c r="AL77" s="164">
        <f t="shared" si="15"/>
        <v>0</v>
      </c>
      <c r="AO77" s="184">
        <f t="shared" si="10"/>
        <v>0</v>
      </c>
      <c r="AP77" s="164">
        <f t="shared" si="11"/>
        <v>0</v>
      </c>
      <c r="AS77" s="165">
        <f t="shared" si="12"/>
        <v>0</v>
      </c>
      <c r="AT77" s="164">
        <f t="shared" si="13"/>
        <v>0</v>
      </c>
      <c r="AW77" s="213"/>
      <c r="AX77" s="213"/>
      <c r="AY77" s="213">
        <v>146000</v>
      </c>
      <c r="AZ77" s="164">
        <v>1.7999999999999999E-2</v>
      </c>
      <c r="BA77" s="164">
        <v>0.222</v>
      </c>
      <c r="BB77" s="164">
        <v>0.34599999999999997</v>
      </c>
      <c r="BC77" s="164">
        <v>0.89100000000000001</v>
      </c>
    </row>
    <row r="78" spans="2:55" x14ac:dyDescent="0.75">
      <c r="B78" s="22">
        <v>75</v>
      </c>
      <c r="AG78" s="184">
        <f t="shared" si="8"/>
        <v>0</v>
      </c>
      <c r="AH78" s="164">
        <f t="shared" si="14"/>
        <v>0</v>
      </c>
      <c r="AK78" s="184">
        <f t="shared" si="9"/>
        <v>0</v>
      </c>
      <c r="AL78" s="164">
        <f t="shared" si="15"/>
        <v>0</v>
      </c>
      <c r="AO78" s="184">
        <f t="shared" si="10"/>
        <v>0</v>
      </c>
      <c r="AP78" s="164">
        <f t="shared" si="11"/>
        <v>0</v>
      </c>
      <c r="AS78" s="165">
        <f t="shared" si="12"/>
        <v>0</v>
      </c>
      <c r="AT78" s="164">
        <f t="shared" si="13"/>
        <v>0</v>
      </c>
      <c r="AW78" s="213"/>
      <c r="AX78" s="213"/>
      <c r="AY78" s="213">
        <v>148000</v>
      </c>
      <c r="AZ78" s="164">
        <v>1.7999999999999999E-2</v>
      </c>
      <c r="BA78" s="164">
        <v>0.222</v>
      </c>
      <c r="BB78" s="164">
        <v>0.35199999999999998</v>
      </c>
      <c r="BC78" s="164">
        <v>0.89300000000000002</v>
      </c>
    </row>
    <row r="79" spans="2:55" x14ac:dyDescent="0.75">
      <c r="B79" s="22">
        <v>76</v>
      </c>
      <c r="AG79" s="184">
        <f t="shared" si="8"/>
        <v>0</v>
      </c>
      <c r="AH79" s="164">
        <f t="shared" si="14"/>
        <v>0</v>
      </c>
      <c r="AK79" s="184">
        <f t="shared" si="9"/>
        <v>0</v>
      </c>
      <c r="AL79" s="164">
        <f t="shared" si="15"/>
        <v>0</v>
      </c>
      <c r="AO79" s="184">
        <f t="shared" si="10"/>
        <v>0</v>
      </c>
      <c r="AP79" s="164">
        <f t="shared" si="11"/>
        <v>0</v>
      </c>
      <c r="AS79" s="165">
        <f t="shared" si="12"/>
        <v>0</v>
      </c>
      <c r="AT79" s="164">
        <f t="shared" si="13"/>
        <v>0</v>
      </c>
      <c r="AW79" s="213"/>
      <c r="AX79" s="213"/>
      <c r="AY79" s="213">
        <v>150000</v>
      </c>
      <c r="AZ79" s="164">
        <v>1.7999999999999999E-2</v>
      </c>
      <c r="BA79" s="164">
        <v>0.222</v>
      </c>
      <c r="BB79" s="164">
        <v>0.36399999999999999</v>
      </c>
      <c r="BC79" s="164">
        <v>0.89400000000000002</v>
      </c>
    </row>
    <row r="80" spans="2:55" x14ac:dyDescent="0.75">
      <c r="B80" s="22">
        <v>77</v>
      </c>
      <c r="AG80" s="184">
        <f t="shared" si="8"/>
        <v>0</v>
      </c>
      <c r="AH80" s="164">
        <f t="shared" si="14"/>
        <v>0</v>
      </c>
      <c r="AK80" s="184">
        <f t="shared" si="9"/>
        <v>0</v>
      </c>
      <c r="AL80" s="164">
        <f t="shared" si="15"/>
        <v>0</v>
      </c>
      <c r="AO80" s="184">
        <f t="shared" si="10"/>
        <v>0</v>
      </c>
      <c r="AP80" s="164">
        <f t="shared" si="11"/>
        <v>0</v>
      </c>
      <c r="AS80" s="165">
        <f t="shared" si="12"/>
        <v>0</v>
      </c>
      <c r="AT80" s="164">
        <f t="shared" si="13"/>
        <v>0</v>
      </c>
      <c r="AW80" s="213"/>
      <c r="AX80" s="213"/>
      <c r="AY80" s="213">
        <v>152000</v>
      </c>
      <c r="AZ80" s="164">
        <v>1.7999999999999999E-2</v>
      </c>
      <c r="BA80" s="164">
        <v>0.222</v>
      </c>
      <c r="BB80" s="164">
        <v>0.375</v>
      </c>
      <c r="BC80" s="164">
        <v>0.89400000000000002</v>
      </c>
    </row>
    <row r="81" spans="2:55" x14ac:dyDescent="0.75">
      <c r="B81" s="22">
        <v>78</v>
      </c>
      <c r="AG81" s="184">
        <f t="shared" si="8"/>
        <v>0</v>
      </c>
      <c r="AH81" s="164">
        <f t="shared" si="14"/>
        <v>0</v>
      </c>
      <c r="AK81" s="184">
        <f t="shared" si="9"/>
        <v>0</v>
      </c>
      <c r="AL81" s="164">
        <f t="shared" si="15"/>
        <v>0</v>
      </c>
      <c r="AO81" s="184">
        <f t="shared" si="10"/>
        <v>0</v>
      </c>
      <c r="AP81" s="164">
        <f t="shared" si="11"/>
        <v>0</v>
      </c>
      <c r="AS81" s="165">
        <f t="shared" si="12"/>
        <v>0</v>
      </c>
      <c r="AT81" s="164">
        <f t="shared" si="13"/>
        <v>0</v>
      </c>
      <c r="AW81" s="213"/>
      <c r="AX81" s="213"/>
      <c r="AY81" s="213">
        <v>154000</v>
      </c>
      <c r="AZ81" s="164">
        <v>1.7999999999999999E-2</v>
      </c>
      <c r="BA81" s="164">
        <v>0.222</v>
      </c>
      <c r="BB81" s="164">
        <v>0.38400000000000001</v>
      </c>
      <c r="BC81" s="164">
        <v>0.89400000000000002</v>
      </c>
    </row>
    <row r="82" spans="2:55" x14ac:dyDescent="0.75">
      <c r="B82" s="22">
        <v>79</v>
      </c>
      <c r="AG82" s="184">
        <f t="shared" si="8"/>
        <v>0</v>
      </c>
      <c r="AH82" s="164">
        <f t="shared" si="14"/>
        <v>0</v>
      </c>
      <c r="AK82" s="184">
        <f t="shared" si="9"/>
        <v>0</v>
      </c>
      <c r="AL82" s="164">
        <f t="shared" si="15"/>
        <v>0</v>
      </c>
      <c r="AO82" s="184">
        <f t="shared" si="10"/>
        <v>0</v>
      </c>
      <c r="AP82" s="164">
        <f t="shared" si="11"/>
        <v>0</v>
      </c>
      <c r="AS82" s="165">
        <f t="shared" si="12"/>
        <v>0</v>
      </c>
      <c r="AT82" s="164">
        <f t="shared" si="13"/>
        <v>0</v>
      </c>
      <c r="AW82" s="213"/>
      <c r="AX82" s="213"/>
      <c r="AY82" s="213">
        <v>156000</v>
      </c>
      <c r="AZ82" s="164">
        <v>1.7999999999999999E-2</v>
      </c>
      <c r="BA82" s="164">
        <v>0.222</v>
      </c>
      <c r="BB82" s="164">
        <v>0.39300000000000002</v>
      </c>
      <c r="BC82" s="164">
        <v>0.89500000000000002</v>
      </c>
    </row>
    <row r="83" spans="2:55" x14ac:dyDescent="0.75">
      <c r="B83" s="22">
        <v>80</v>
      </c>
      <c r="AG83" s="184">
        <f t="shared" si="8"/>
        <v>0</v>
      </c>
      <c r="AH83" s="164">
        <f t="shared" si="14"/>
        <v>0</v>
      </c>
      <c r="AK83" s="184">
        <f t="shared" si="9"/>
        <v>0</v>
      </c>
      <c r="AL83" s="164">
        <f t="shared" si="15"/>
        <v>0</v>
      </c>
      <c r="AO83" s="184">
        <f t="shared" si="10"/>
        <v>0</v>
      </c>
      <c r="AP83" s="164">
        <f t="shared" si="11"/>
        <v>0</v>
      </c>
      <c r="AS83" s="165">
        <f t="shared" si="12"/>
        <v>0</v>
      </c>
      <c r="AT83" s="164">
        <f t="shared" si="13"/>
        <v>0</v>
      </c>
      <c r="AW83" s="213"/>
      <c r="AX83" s="213"/>
      <c r="AY83" s="213">
        <v>158000</v>
      </c>
      <c r="AZ83" s="164">
        <v>1.7999999999999999E-2</v>
      </c>
      <c r="BA83" s="164">
        <v>0.222</v>
      </c>
      <c r="BB83" s="164">
        <v>0.40799999999999997</v>
      </c>
      <c r="BC83" s="164">
        <v>0.89600000000000002</v>
      </c>
    </row>
    <row r="84" spans="2:55" x14ac:dyDescent="0.75">
      <c r="B84" s="22">
        <v>81</v>
      </c>
      <c r="AG84" s="184">
        <f t="shared" si="8"/>
        <v>0</v>
      </c>
      <c r="AH84" s="164">
        <f t="shared" si="14"/>
        <v>0</v>
      </c>
      <c r="AK84" s="184">
        <f t="shared" si="9"/>
        <v>0</v>
      </c>
      <c r="AL84" s="164">
        <f t="shared" si="15"/>
        <v>0</v>
      </c>
      <c r="AO84" s="184">
        <f t="shared" si="10"/>
        <v>0</v>
      </c>
      <c r="AP84" s="164">
        <f t="shared" si="11"/>
        <v>0</v>
      </c>
      <c r="AS84" s="165">
        <f t="shared" si="12"/>
        <v>0</v>
      </c>
      <c r="AT84" s="164">
        <f t="shared" si="13"/>
        <v>0</v>
      </c>
      <c r="AW84" s="213"/>
      <c r="AX84" s="213"/>
      <c r="AY84" s="213">
        <v>160000</v>
      </c>
      <c r="AZ84" s="164">
        <v>1.7999999999999999E-2</v>
      </c>
      <c r="BA84" s="164">
        <v>0.222</v>
      </c>
      <c r="BB84" s="164">
        <v>0.41399999999999998</v>
      </c>
      <c r="BC84" s="164">
        <v>0.89700000000000002</v>
      </c>
    </row>
    <row r="85" spans="2:55" x14ac:dyDescent="0.75">
      <c r="B85" s="22">
        <v>82</v>
      </c>
      <c r="AG85" s="184">
        <f t="shared" si="8"/>
        <v>0</v>
      </c>
      <c r="AH85" s="164">
        <f t="shared" si="14"/>
        <v>0</v>
      </c>
      <c r="AK85" s="184">
        <f t="shared" si="9"/>
        <v>0</v>
      </c>
      <c r="AL85" s="164">
        <f t="shared" si="15"/>
        <v>0</v>
      </c>
      <c r="AO85" s="184">
        <f t="shared" si="10"/>
        <v>0</v>
      </c>
      <c r="AP85" s="164">
        <f t="shared" si="11"/>
        <v>0</v>
      </c>
      <c r="AS85" s="165">
        <f t="shared" si="12"/>
        <v>0</v>
      </c>
      <c r="AT85" s="164">
        <f t="shared" si="13"/>
        <v>0</v>
      </c>
      <c r="AW85" s="213"/>
      <c r="AX85" s="213"/>
      <c r="AY85" s="213">
        <v>162000</v>
      </c>
      <c r="AZ85" s="164">
        <v>1.7999999999999999E-2</v>
      </c>
      <c r="BA85" s="164">
        <v>0.222</v>
      </c>
      <c r="BB85" s="164">
        <v>0.42</v>
      </c>
      <c r="BC85" s="164">
        <v>0.89900000000000002</v>
      </c>
    </row>
    <row r="86" spans="2:55" x14ac:dyDescent="0.75">
      <c r="B86" s="22">
        <v>83</v>
      </c>
      <c r="AG86" s="184">
        <f t="shared" si="8"/>
        <v>0</v>
      </c>
      <c r="AH86" s="164">
        <f t="shared" si="14"/>
        <v>0</v>
      </c>
      <c r="AK86" s="184">
        <f t="shared" si="9"/>
        <v>0</v>
      </c>
      <c r="AL86" s="164">
        <f t="shared" si="15"/>
        <v>0</v>
      </c>
      <c r="AO86" s="184">
        <f t="shared" si="10"/>
        <v>0</v>
      </c>
      <c r="AP86" s="164">
        <f t="shared" si="11"/>
        <v>0</v>
      </c>
      <c r="AS86" s="165">
        <f t="shared" si="12"/>
        <v>0</v>
      </c>
      <c r="AT86" s="164">
        <f t="shared" si="13"/>
        <v>0</v>
      </c>
      <c r="AW86" s="213"/>
      <c r="AX86" s="213"/>
      <c r="AY86" s="213">
        <v>164000</v>
      </c>
      <c r="AZ86" s="164">
        <v>1.7999999999999999E-2</v>
      </c>
      <c r="BA86" s="164">
        <v>0.222</v>
      </c>
      <c r="BB86" s="164">
        <v>0.42699999999999999</v>
      </c>
      <c r="BC86" s="164">
        <v>0.89900000000000002</v>
      </c>
    </row>
    <row r="87" spans="2:55" x14ac:dyDescent="0.75">
      <c r="B87" s="22">
        <v>84</v>
      </c>
      <c r="AG87" s="184">
        <f t="shared" si="8"/>
        <v>0</v>
      </c>
      <c r="AH87" s="164">
        <f t="shared" si="14"/>
        <v>0</v>
      </c>
      <c r="AK87" s="184">
        <f t="shared" si="9"/>
        <v>0</v>
      </c>
      <c r="AL87" s="164">
        <f t="shared" si="15"/>
        <v>0</v>
      </c>
      <c r="AO87" s="184">
        <f t="shared" si="10"/>
        <v>0</v>
      </c>
      <c r="AP87" s="164">
        <f t="shared" si="11"/>
        <v>0</v>
      </c>
      <c r="AS87" s="165">
        <f t="shared" si="12"/>
        <v>0</v>
      </c>
      <c r="AT87" s="164">
        <f t="shared" si="13"/>
        <v>0</v>
      </c>
      <c r="AW87" s="213"/>
      <c r="AX87" s="213"/>
      <c r="AY87" s="213">
        <v>166000</v>
      </c>
      <c r="AZ87" s="164">
        <v>1.7999999999999999E-2</v>
      </c>
      <c r="BA87" s="164">
        <v>0.221</v>
      </c>
      <c r="BB87" s="164">
        <v>0.436</v>
      </c>
      <c r="BC87" s="164">
        <v>0.9</v>
      </c>
    </row>
    <row r="88" spans="2:55" x14ac:dyDescent="0.75">
      <c r="B88" s="22">
        <v>85</v>
      </c>
      <c r="AG88" s="184">
        <f t="shared" si="8"/>
        <v>0</v>
      </c>
      <c r="AH88" s="164">
        <f t="shared" si="14"/>
        <v>0</v>
      </c>
      <c r="AK88" s="184">
        <f t="shared" si="9"/>
        <v>0</v>
      </c>
      <c r="AL88" s="164">
        <f t="shared" si="15"/>
        <v>0</v>
      </c>
      <c r="AO88" s="184">
        <f t="shared" si="10"/>
        <v>0</v>
      </c>
      <c r="AP88" s="164">
        <f t="shared" si="11"/>
        <v>0</v>
      </c>
      <c r="AS88" s="165">
        <f t="shared" si="12"/>
        <v>0</v>
      </c>
      <c r="AT88" s="164">
        <f t="shared" si="13"/>
        <v>0</v>
      </c>
      <c r="AW88" s="213"/>
      <c r="AX88" s="213"/>
      <c r="AY88" s="213">
        <v>168000</v>
      </c>
      <c r="AZ88" s="164">
        <v>1.7999999999999999E-2</v>
      </c>
      <c r="BA88" s="164">
        <v>0.221</v>
      </c>
      <c r="BB88" s="164">
        <v>0.44700000000000001</v>
      </c>
      <c r="BC88" s="164">
        <v>0.9</v>
      </c>
    </row>
    <row r="89" spans="2:55" x14ac:dyDescent="0.75">
      <c r="B89" s="22">
        <v>86</v>
      </c>
      <c r="AG89" s="184">
        <f t="shared" si="8"/>
        <v>0</v>
      </c>
      <c r="AH89" s="164">
        <f t="shared" si="14"/>
        <v>0</v>
      </c>
      <c r="AK89" s="184">
        <f t="shared" si="9"/>
        <v>0</v>
      </c>
      <c r="AL89" s="164">
        <f t="shared" si="15"/>
        <v>0</v>
      </c>
      <c r="AO89" s="184">
        <f t="shared" si="10"/>
        <v>0</v>
      </c>
      <c r="AP89" s="164">
        <f t="shared" si="11"/>
        <v>0</v>
      </c>
      <c r="AS89" s="165">
        <f t="shared" si="12"/>
        <v>0</v>
      </c>
      <c r="AT89" s="164">
        <f t="shared" si="13"/>
        <v>0</v>
      </c>
      <c r="AW89" s="213"/>
      <c r="AX89" s="213"/>
      <c r="AY89" s="213">
        <v>170000</v>
      </c>
      <c r="AZ89" s="164">
        <v>1.7999999999999999E-2</v>
      </c>
      <c r="BA89" s="164">
        <v>0.221</v>
      </c>
      <c r="BB89" s="164">
        <v>0.45400000000000001</v>
      </c>
      <c r="BC89" s="164">
        <v>0.90200000000000002</v>
      </c>
    </row>
    <row r="90" spans="2:55" x14ac:dyDescent="0.75">
      <c r="B90" s="22">
        <v>87</v>
      </c>
      <c r="AG90" s="184">
        <f t="shared" si="8"/>
        <v>0</v>
      </c>
      <c r="AH90" s="164">
        <f t="shared" si="14"/>
        <v>0</v>
      </c>
      <c r="AK90" s="184">
        <f t="shared" si="9"/>
        <v>0</v>
      </c>
      <c r="AL90" s="164">
        <f t="shared" si="15"/>
        <v>0</v>
      </c>
      <c r="AO90" s="184">
        <f t="shared" si="10"/>
        <v>0</v>
      </c>
      <c r="AP90" s="164">
        <f t="shared" si="11"/>
        <v>0</v>
      </c>
      <c r="AS90" s="165">
        <f t="shared" si="12"/>
        <v>0</v>
      </c>
      <c r="AT90" s="164">
        <f t="shared" si="13"/>
        <v>0</v>
      </c>
      <c r="AW90" s="213"/>
      <c r="AX90" s="213"/>
      <c r="AY90" s="213">
        <v>172000</v>
      </c>
      <c r="AZ90" s="164">
        <v>1.7999999999999999E-2</v>
      </c>
      <c r="BA90" s="164">
        <v>0.221</v>
      </c>
      <c r="BB90" s="164">
        <v>0.46300000000000002</v>
      </c>
      <c r="BC90" s="164">
        <v>0.90500000000000003</v>
      </c>
    </row>
    <row r="91" spans="2:55" x14ac:dyDescent="0.75">
      <c r="B91" s="22">
        <v>88</v>
      </c>
      <c r="AG91" s="184">
        <f t="shared" si="8"/>
        <v>0</v>
      </c>
      <c r="AH91" s="164">
        <f t="shared" si="14"/>
        <v>0</v>
      </c>
      <c r="AK91" s="184">
        <f t="shared" si="9"/>
        <v>0</v>
      </c>
      <c r="AL91" s="164">
        <f t="shared" si="15"/>
        <v>0</v>
      </c>
      <c r="AO91" s="184">
        <f t="shared" si="10"/>
        <v>0</v>
      </c>
      <c r="AP91" s="164">
        <f t="shared" si="11"/>
        <v>0</v>
      </c>
      <c r="AS91" s="165">
        <f t="shared" si="12"/>
        <v>0</v>
      </c>
      <c r="AT91" s="164">
        <f t="shared" si="13"/>
        <v>0</v>
      </c>
      <c r="AW91" s="213"/>
      <c r="AX91" s="213"/>
      <c r="AY91" s="213">
        <v>174000</v>
      </c>
      <c r="AZ91" s="164">
        <v>1.7999999999999999E-2</v>
      </c>
      <c r="BA91" s="164">
        <v>0.22</v>
      </c>
      <c r="BB91" s="164">
        <v>0.46899999999999997</v>
      </c>
      <c r="BC91" s="164">
        <v>0.90600000000000003</v>
      </c>
    </row>
    <row r="92" spans="2:55" x14ac:dyDescent="0.75">
      <c r="B92" s="22">
        <v>89</v>
      </c>
      <c r="AG92" s="184">
        <f t="shared" si="8"/>
        <v>0</v>
      </c>
      <c r="AH92" s="164">
        <f t="shared" si="14"/>
        <v>0</v>
      </c>
      <c r="AK92" s="184">
        <f t="shared" si="9"/>
        <v>0</v>
      </c>
      <c r="AL92" s="164">
        <f t="shared" si="15"/>
        <v>0</v>
      </c>
      <c r="AO92" s="184">
        <f t="shared" si="10"/>
        <v>0</v>
      </c>
      <c r="AP92" s="164">
        <f t="shared" si="11"/>
        <v>0</v>
      </c>
      <c r="AS92" s="165">
        <f t="shared" si="12"/>
        <v>0</v>
      </c>
      <c r="AT92" s="164">
        <f t="shared" si="13"/>
        <v>0</v>
      </c>
      <c r="AW92" s="213"/>
      <c r="AX92" s="213"/>
      <c r="AY92" s="213">
        <v>176000</v>
      </c>
      <c r="AZ92" s="164">
        <v>1.7999999999999999E-2</v>
      </c>
      <c r="BA92" s="164">
        <v>0.22</v>
      </c>
      <c r="BB92" s="164">
        <v>0.47499999999999998</v>
      </c>
      <c r="BC92" s="164">
        <v>0.90600000000000003</v>
      </c>
    </row>
    <row r="93" spans="2:55" x14ac:dyDescent="0.75">
      <c r="B93" s="22">
        <v>90</v>
      </c>
      <c r="AG93" s="184">
        <f t="shared" si="8"/>
        <v>0</v>
      </c>
      <c r="AH93" s="164">
        <f t="shared" si="14"/>
        <v>0</v>
      </c>
      <c r="AK93" s="184">
        <f t="shared" si="9"/>
        <v>0</v>
      </c>
      <c r="AL93" s="164">
        <f t="shared" si="15"/>
        <v>0</v>
      </c>
      <c r="AO93" s="184">
        <f t="shared" si="10"/>
        <v>0</v>
      </c>
      <c r="AP93" s="164">
        <f t="shared" si="11"/>
        <v>0</v>
      </c>
      <c r="AS93" s="165">
        <f t="shared" si="12"/>
        <v>0</v>
      </c>
      <c r="AT93" s="164">
        <f t="shared" si="13"/>
        <v>0</v>
      </c>
      <c r="AW93" s="213"/>
      <c r="AX93" s="213"/>
      <c r="AY93" s="213">
        <v>178000</v>
      </c>
      <c r="AZ93" s="164">
        <v>1.7999999999999999E-2</v>
      </c>
      <c r="BA93" s="164">
        <v>0.22</v>
      </c>
      <c r="BB93" s="164">
        <v>0.47799999999999998</v>
      </c>
      <c r="BC93" s="164">
        <v>0.90600000000000003</v>
      </c>
    </row>
    <row r="94" spans="2:55" x14ac:dyDescent="0.75">
      <c r="B94" s="22">
        <v>91</v>
      </c>
      <c r="AG94" s="184">
        <f t="shared" si="8"/>
        <v>0</v>
      </c>
      <c r="AH94" s="164">
        <f t="shared" si="14"/>
        <v>0</v>
      </c>
      <c r="AK94" s="184">
        <f t="shared" si="9"/>
        <v>0</v>
      </c>
      <c r="AL94" s="164">
        <f t="shared" si="15"/>
        <v>0</v>
      </c>
      <c r="AO94" s="184">
        <f t="shared" si="10"/>
        <v>0</v>
      </c>
      <c r="AP94" s="164">
        <f t="shared" si="11"/>
        <v>0</v>
      </c>
      <c r="AS94" s="165">
        <f t="shared" si="12"/>
        <v>0</v>
      </c>
      <c r="AT94" s="164">
        <f t="shared" si="13"/>
        <v>0</v>
      </c>
      <c r="AW94" s="213"/>
      <c r="AX94" s="213"/>
      <c r="AY94" s="213">
        <v>180000</v>
      </c>
      <c r="AZ94" s="164">
        <v>1.7999999999999999E-2</v>
      </c>
      <c r="BA94" s="164">
        <v>0.22</v>
      </c>
      <c r="BB94" s="164">
        <v>0.48699999999999999</v>
      </c>
      <c r="BC94" s="164">
        <v>0.90600000000000003</v>
      </c>
    </row>
    <row r="95" spans="2:55" x14ac:dyDescent="0.75">
      <c r="B95" s="22">
        <v>92</v>
      </c>
      <c r="AG95" s="184">
        <f t="shared" si="8"/>
        <v>0</v>
      </c>
      <c r="AH95" s="164">
        <f t="shared" si="14"/>
        <v>0</v>
      </c>
      <c r="AK95" s="184">
        <f t="shared" si="9"/>
        <v>0</v>
      </c>
      <c r="AL95" s="164">
        <f t="shared" si="15"/>
        <v>0</v>
      </c>
      <c r="AO95" s="184">
        <f t="shared" si="10"/>
        <v>0</v>
      </c>
      <c r="AP95" s="164">
        <f t="shared" si="11"/>
        <v>0</v>
      </c>
      <c r="AS95" s="165">
        <f t="shared" si="12"/>
        <v>0</v>
      </c>
      <c r="AT95" s="164">
        <f t="shared" si="13"/>
        <v>0</v>
      </c>
      <c r="AW95" s="213"/>
      <c r="AX95" s="213"/>
      <c r="AY95" s="213">
        <v>182000</v>
      </c>
      <c r="AZ95" s="164">
        <v>1.7999999999999999E-2</v>
      </c>
      <c r="BA95" s="164">
        <v>0.219</v>
      </c>
      <c r="BB95" s="164">
        <v>0.495</v>
      </c>
      <c r="BC95" s="164">
        <v>0.90600000000000003</v>
      </c>
    </row>
    <row r="96" spans="2:55" x14ac:dyDescent="0.75">
      <c r="B96" s="22">
        <v>93</v>
      </c>
      <c r="AG96" s="184">
        <f t="shared" si="8"/>
        <v>0</v>
      </c>
      <c r="AH96" s="164">
        <f t="shared" si="14"/>
        <v>0</v>
      </c>
      <c r="AK96" s="184">
        <f t="shared" si="9"/>
        <v>0</v>
      </c>
      <c r="AL96" s="164">
        <f t="shared" si="15"/>
        <v>0</v>
      </c>
      <c r="AO96" s="184">
        <f t="shared" si="10"/>
        <v>0</v>
      </c>
      <c r="AP96" s="164">
        <f t="shared" si="11"/>
        <v>0</v>
      </c>
      <c r="AS96" s="165">
        <f t="shared" si="12"/>
        <v>0</v>
      </c>
      <c r="AT96" s="164">
        <f t="shared" si="13"/>
        <v>0</v>
      </c>
      <c r="AW96" s="213"/>
      <c r="AX96" s="213"/>
      <c r="AY96" s="213">
        <v>184000</v>
      </c>
      <c r="AZ96" s="164">
        <v>1.7999999999999999E-2</v>
      </c>
      <c r="BA96" s="164">
        <v>0.219</v>
      </c>
      <c r="BB96" s="164">
        <v>0.504</v>
      </c>
      <c r="BC96" s="164">
        <v>0.90600000000000003</v>
      </c>
    </row>
    <row r="97" spans="2:55" x14ac:dyDescent="0.75">
      <c r="B97" s="22">
        <v>94</v>
      </c>
      <c r="AG97" s="184">
        <f t="shared" si="8"/>
        <v>0</v>
      </c>
      <c r="AH97" s="164">
        <f t="shared" si="14"/>
        <v>0</v>
      </c>
      <c r="AK97" s="184">
        <f t="shared" si="9"/>
        <v>0</v>
      </c>
      <c r="AL97" s="164">
        <f t="shared" si="15"/>
        <v>0</v>
      </c>
      <c r="AO97" s="184">
        <f t="shared" si="10"/>
        <v>0</v>
      </c>
      <c r="AP97" s="164">
        <f t="shared" si="11"/>
        <v>0</v>
      </c>
      <c r="AS97" s="165">
        <f t="shared" si="12"/>
        <v>0</v>
      </c>
      <c r="AT97" s="164">
        <f t="shared" si="13"/>
        <v>0</v>
      </c>
      <c r="AW97" s="213"/>
      <c r="AX97" s="213"/>
      <c r="AY97" s="213">
        <v>186000</v>
      </c>
      <c r="AZ97" s="164">
        <v>1.7999999999999999E-2</v>
      </c>
      <c r="BA97" s="164">
        <v>0.219</v>
      </c>
      <c r="BB97" s="164">
        <v>0.50800000000000001</v>
      </c>
      <c r="BC97" s="164">
        <v>0.90600000000000003</v>
      </c>
    </row>
    <row r="98" spans="2:55" x14ac:dyDescent="0.75">
      <c r="B98" s="22">
        <v>95</v>
      </c>
      <c r="AG98" s="184">
        <f t="shared" si="8"/>
        <v>0</v>
      </c>
      <c r="AH98" s="164">
        <f t="shared" si="14"/>
        <v>0</v>
      </c>
      <c r="AK98" s="184">
        <f t="shared" si="9"/>
        <v>0</v>
      </c>
      <c r="AL98" s="164">
        <f t="shared" si="15"/>
        <v>0</v>
      </c>
      <c r="AO98" s="184">
        <f t="shared" si="10"/>
        <v>0</v>
      </c>
      <c r="AP98" s="164">
        <f t="shared" si="11"/>
        <v>0</v>
      </c>
      <c r="AS98" s="165">
        <f t="shared" si="12"/>
        <v>0</v>
      </c>
      <c r="AT98" s="164">
        <f t="shared" si="13"/>
        <v>0</v>
      </c>
      <c r="AW98" s="213"/>
      <c r="AX98" s="213"/>
      <c r="AY98" s="213">
        <v>188000</v>
      </c>
      <c r="AZ98" s="164">
        <v>1.7999999999999999E-2</v>
      </c>
      <c r="BA98" s="164">
        <v>0.219</v>
      </c>
      <c r="BB98" s="164">
        <v>0.51700000000000002</v>
      </c>
      <c r="BC98" s="164">
        <v>0.90800000000000003</v>
      </c>
    </row>
    <row r="99" spans="2:55" x14ac:dyDescent="0.75">
      <c r="B99" s="22">
        <v>96</v>
      </c>
      <c r="AG99" s="184">
        <f t="shared" si="8"/>
        <v>0</v>
      </c>
      <c r="AH99" s="164">
        <f t="shared" si="14"/>
        <v>0</v>
      </c>
      <c r="AK99" s="184">
        <f t="shared" si="9"/>
        <v>0</v>
      </c>
      <c r="AL99" s="164">
        <f t="shared" si="15"/>
        <v>0</v>
      </c>
      <c r="AO99" s="184">
        <f t="shared" si="10"/>
        <v>0</v>
      </c>
      <c r="AP99" s="164">
        <f t="shared" si="11"/>
        <v>0</v>
      </c>
      <c r="AS99" s="165">
        <f t="shared" si="12"/>
        <v>0</v>
      </c>
      <c r="AT99" s="164">
        <f t="shared" si="13"/>
        <v>0</v>
      </c>
      <c r="AW99" s="213"/>
      <c r="AX99" s="213"/>
      <c r="AY99" s="213">
        <v>190000</v>
      </c>
      <c r="AZ99" s="164">
        <v>1.7999999999999999E-2</v>
      </c>
      <c r="BA99" s="164">
        <v>0.219</v>
      </c>
      <c r="BB99" s="164">
        <v>0.52400000000000002</v>
      </c>
      <c r="BC99" s="164">
        <v>0.90900000000000003</v>
      </c>
    </row>
    <row r="100" spans="2:55" x14ac:dyDescent="0.75">
      <c r="B100" s="22">
        <v>97</v>
      </c>
      <c r="AG100" s="184">
        <f t="shared" si="8"/>
        <v>0</v>
      </c>
      <c r="AH100" s="164">
        <f t="shared" si="14"/>
        <v>0</v>
      </c>
      <c r="AK100" s="184">
        <f t="shared" si="9"/>
        <v>0</v>
      </c>
      <c r="AL100" s="164">
        <f t="shared" si="15"/>
        <v>0</v>
      </c>
      <c r="AO100" s="184">
        <f t="shared" si="10"/>
        <v>0</v>
      </c>
      <c r="AP100" s="164">
        <f t="shared" si="11"/>
        <v>0</v>
      </c>
      <c r="AS100" s="165">
        <f t="shared" si="12"/>
        <v>0</v>
      </c>
      <c r="AT100" s="164">
        <f t="shared" si="13"/>
        <v>0</v>
      </c>
      <c r="AW100" s="213"/>
      <c r="AX100" s="213"/>
      <c r="AY100" s="213">
        <v>192000</v>
      </c>
      <c r="AZ100" s="164">
        <v>1.7999999999999999E-2</v>
      </c>
      <c r="BA100" s="164">
        <v>0.219</v>
      </c>
      <c r="BB100" s="164">
        <v>0.52900000000000003</v>
      </c>
      <c r="BC100" s="164">
        <v>0.91100000000000003</v>
      </c>
    </row>
    <row r="101" spans="2:55" x14ac:dyDescent="0.75">
      <c r="B101" s="22">
        <v>98</v>
      </c>
      <c r="AG101" s="184">
        <f t="shared" si="8"/>
        <v>0</v>
      </c>
      <c r="AH101" s="164">
        <f t="shared" si="14"/>
        <v>0</v>
      </c>
      <c r="AK101" s="184">
        <f t="shared" si="9"/>
        <v>0</v>
      </c>
      <c r="AL101" s="164">
        <f t="shared" si="15"/>
        <v>0</v>
      </c>
      <c r="AO101" s="184">
        <f t="shared" si="10"/>
        <v>0</v>
      </c>
      <c r="AP101" s="164">
        <f t="shared" si="11"/>
        <v>0</v>
      </c>
      <c r="AS101" s="165">
        <f t="shared" si="12"/>
        <v>0</v>
      </c>
      <c r="AT101" s="164">
        <f t="shared" si="13"/>
        <v>0</v>
      </c>
      <c r="AW101" s="213"/>
      <c r="AX101" s="213"/>
      <c r="AY101" s="213">
        <v>194000</v>
      </c>
      <c r="AZ101" s="164">
        <v>1.7999999999999999E-2</v>
      </c>
      <c r="BA101" s="164">
        <v>0.219</v>
      </c>
      <c r="BB101" s="164">
        <v>0.53800000000000003</v>
      </c>
      <c r="BC101" s="164">
        <v>0.91200000000000003</v>
      </c>
    </row>
    <row r="102" spans="2:55" x14ac:dyDescent="0.75">
      <c r="B102" s="22">
        <v>99</v>
      </c>
      <c r="AG102" s="184">
        <f t="shared" si="8"/>
        <v>0</v>
      </c>
      <c r="AH102" s="164">
        <f t="shared" si="14"/>
        <v>0</v>
      </c>
      <c r="AK102" s="184">
        <f t="shared" si="9"/>
        <v>0</v>
      </c>
      <c r="AL102" s="164">
        <f t="shared" si="15"/>
        <v>0</v>
      </c>
      <c r="AO102" s="184">
        <f t="shared" si="10"/>
        <v>0</v>
      </c>
      <c r="AP102" s="164">
        <f t="shared" si="11"/>
        <v>0</v>
      </c>
      <c r="AS102" s="165">
        <f t="shared" si="12"/>
        <v>0</v>
      </c>
      <c r="AT102" s="164">
        <f t="shared" si="13"/>
        <v>0</v>
      </c>
      <c r="AW102" s="213"/>
      <c r="AX102" s="213"/>
      <c r="AY102" s="213">
        <v>196000</v>
      </c>
      <c r="AZ102" s="164">
        <v>1.7999999999999999E-2</v>
      </c>
      <c r="BA102" s="164">
        <v>0.219</v>
      </c>
      <c r="BB102" s="164">
        <v>0.55200000000000005</v>
      </c>
      <c r="BC102" s="164">
        <v>0.91500000000000004</v>
      </c>
    </row>
    <row r="103" spans="2:55" x14ac:dyDescent="0.75">
      <c r="B103" s="22">
        <v>100</v>
      </c>
      <c r="AG103" s="184">
        <f t="shared" si="8"/>
        <v>0</v>
      </c>
      <c r="AH103" s="164">
        <f t="shared" si="14"/>
        <v>0</v>
      </c>
      <c r="AK103" s="184">
        <f t="shared" si="9"/>
        <v>0</v>
      </c>
      <c r="AL103" s="164">
        <f t="shared" si="15"/>
        <v>0</v>
      </c>
      <c r="AO103" s="184">
        <f t="shared" si="10"/>
        <v>0</v>
      </c>
      <c r="AP103" s="164">
        <f t="shared" si="11"/>
        <v>0</v>
      </c>
      <c r="AS103" s="165">
        <f t="shared" si="12"/>
        <v>0</v>
      </c>
      <c r="AT103" s="164">
        <f t="shared" si="13"/>
        <v>0</v>
      </c>
      <c r="AW103" s="213"/>
      <c r="AX103" s="213"/>
      <c r="AY103" s="213">
        <v>198000</v>
      </c>
      <c r="AZ103" s="164">
        <v>1.7999999999999999E-2</v>
      </c>
      <c r="BA103" s="164">
        <v>0.219</v>
      </c>
      <c r="BB103" s="164">
        <v>0.56000000000000005</v>
      </c>
      <c r="BC103" s="164">
        <v>0.91600000000000004</v>
      </c>
    </row>
    <row r="104" spans="2:55" x14ac:dyDescent="0.75">
      <c r="B104" s="22">
        <v>101</v>
      </c>
      <c r="AG104" s="184">
        <f t="shared" si="8"/>
        <v>0</v>
      </c>
      <c r="AH104" s="164">
        <f t="shared" si="14"/>
        <v>0</v>
      </c>
      <c r="AK104" s="184">
        <f t="shared" si="9"/>
        <v>0</v>
      </c>
      <c r="AL104" s="164">
        <f t="shared" si="15"/>
        <v>0</v>
      </c>
      <c r="AO104" s="184">
        <f t="shared" si="10"/>
        <v>0</v>
      </c>
      <c r="AP104" s="164">
        <f t="shared" si="11"/>
        <v>0</v>
      </c>
      <c r="AS104" s="165">
        <f t="shared" si="12"/>
        <v>0</v>
      </c>
      <c r="AT104" s="164">
        <f t="shared" si="13"/>
        <v>0</v>
      </c>
      <c r="AW104" s="213"/>
      <c r="AX104" s="213"/>
      <c r="AY104" s="214">
        <v>200000</v>
      </c>
      <c r="AZ104" s="201">
        <v>1.7999999999999999E-2</v>
      </c>
      <c r="BA104" s="201">
        <v>0.219</v>
      </c>
      <c r="BB104" s="201">
        <v>0.56699999999999995</v>
      </c>
      <c r="BC104" s="201">
        <v>0.91700000000000004</v>
      </c>
    </row>
    <row r="105" spans="2:55" x14ac:dyDescent="0.75">
      <c r="B105" s="22">
        <v>102</v>
      </c>
      <c r="AG105" s="184">
        <f t="shared" si="8"/>
        <v>0</v>
      </c>
      <c r="AH105" s="164">
        <f t="shared" si="14"/>
        <v>0</v>
      </c>
      <c r="AK105" s="184">
        <f t="shared" si="9"/>
        <v>0</v>
      </c>
      <c r="AL105" s="164">
        <f t="shared" si="15"/>
        <v>0</v>
      </c>
      <c r="AO105" s="184">
        <f t="shared" si="10"/>
        <v>0</v>
      </c>
      <c r="AP105" s="164">
        <f t="shared" si="11"/>
        <v>0</v>
      </c>
      <c r="AS105" s="165">
        <f t="shared" si="12"/>
        <v>0</v>
      </c>
      <c r="AT105" s="164">
        <f t="shared" si="13"/>
        <v>0</v>
      </c>
      <c r="AW105" s="213"/>
      <c r="AX105" s="213"/>
      <c r="AY105" s="213">
        <v>202000</v>
      </c>
      <c r="AZ105" s="164">
        <v>1.7999999999999999E-2</v>
      </c>
      <c r="BA105" s="164">
        <v>0.219</v>
      </c>
      <c r="BB105" s="164">
        <v>0.57099999999999995</v>
      </c>
      <c r="BC105" s="164">
        <v>0.91700000000000004</v>
      </c>
    </row>
    <row r="106" spans="2:55" x14ac:dyDescent="0.75">
      <c r="B106" s="22">
        <v>103</v>
      </c>
      <c r="AG106" s="184">
        <f t="shared" si="8"/>
        <v>0</v>
      </c>
      <c r="AH106" s="164">
        <f t="shared" si="14"/>
        <v>0</v>
      </c>
      <c r="AK106" s="184">
        <f t="shared" si="9"/>
        <v>0</v>
      </c>
      <c r="AL106" s="164">
        <f t="shared" si="15"/>
        <v>0</v>
      </c>
      <c r="AO106" s="184">
        <f t="shared" si="10"/>
        <v>0</v>
      </c>
      <c r="AP106" s="164">
        <f t="shared" si="11"/>
        <v>0</v>
      </c>
      <c r="AS106" s="165">
        <f t="shared" si="12"/>
        <v>0</v>
      </c>
      <c r="AT106" s="164">
        <f t="shared" si="13"/>
        <v>0</v>
      </c>
      <c r="AW106" s="213"/>
      <c r="AX106" s="213"/>
      <c r="AY106" s="213">
        <v>204000</v>
      </c>
      <c r="AZ106" s="164">
        <v>1.7999999999999999E-2</v>
      </c>
      <c r="BA106" s="164">
        <v>0.219</v>
      </c>
      <c r="BB106" s="164">
        <v>0.57999999999999996</v>
      </c>
      <c r="BC106" s="164">
        <v>0.91800000000000004</v>
      </c>
    </row>
    <row r="107" spans="2:55" x14ac:dyDescent="0.75">
      <c r="B107" s="22">
        <v>104</v>
      </c>
      <c r="AG107" s="184">
        <f t="shared" si="8"/>
        <v>0</v>
      </c>
      <c r="AH107" s="164">
        <f t="shared" si="14"/>
        <v>0</v>
      </c>
      <c r="AK107" s="184">
        <f t="shared" si="9"/>
        <v>0</v>
      </c>
      <c r="AL107" s="164">
        <f t="shared" si="15"/>
        <v>0</v>
      </c>
      <c r="AO107" s="184">
        <f t="shared" si="10"/>
        <v>0</v>
      </c>
      <c r="AP107" s="164">
        <f t="shared" si="11"/>
        <v>0</v>
      </c>
      <c r="AS107" s="165">
        <f t="shared" si="12"/>
        <v>0</v>
      </c>
      <c r="AT107" s="164">
        <f t="shared" si="13"/>
        <v>0</v>
      </c>
      <c r="AW107" s="213"/>
      <c r="AX107" s="213"/>
      <c r="AY107" s="213">
        <v>206000</v>
      </c>
      <c r="AZ107" s="164">
        <v>1.7999999999999999E-2</v>
      </c>
      <c r="BA107" s="164">
        <v>0.219</v>
      </c>
      <c r="BB107" s="164">
        <v>0.58399999999999996</v>
      </c>
      <c r="BC107" s="164">
        <v>0.91900000000000004</v>
      </c>
    </row>
    <row r="108" spans="2:55" x14ac:dyDescent="0.75">
      <c r="B108" s="22">
        <v>105</v>
      </c>
      <c r="AG108" s="184">
        <f t="shared" si="8"/>
        <v>0</v>
      </c>
      <c r="AH108" s="164">
        <f t="shared" si="14"/>
        <v>0</v>
      </c>
      <c r="AK108" s="184">
        <f t="shared" si="9"/>
        <v>0</v>
      </c>
      <c r="AL108" s="164">
        <f t="shared" si="15"/>
        <v>0</v>
      </c>
      <c r="AO108" s="184">
        <f t="shared" si="10"/>
        <v>0</v>
      </c>
      <c r="AP108" s="164">
        <f t="shared" si="11"/>
        <v>0</v>
      </c>
      <c r="AS108" s="165">
        <f t="shared" si="12"/>
        <v>0</v>
      </c>
      <c r="AT108" s="164">
        <f t="shared" si="13"/>
        <v>0</v>
      </c>
      <c r="AW108" s="213"/>
      <c r="AX108" s="213"/>
      <c r="AY108" s="213">
        <v>208000</v>
      </c>
      <c r="AZ108" s="164">
        <v>1.7999999999999999E-2</v>
      </c>
      <c r="BA108" s="164">
        <v>0.219</v>
      </c>
      <c r="BB108" s="164">
        <v>0.58599999999999997</v>
      </c>
      <c r="BC108" s="164">
        <v>0.92100000000000004</v>
      </c>
    </row>
    <row r="109" spans="2:55" x14ac:dyDescent="0.75">
      <c r="B109" s="22">
        <v>106</v>
      </c>
      <c r="AG109" s="184">
        <f t="shared" si="8"/>
        <v>0</v>
      </c>
      <c r="AH109" s="164">
        <f t="shared" si="14"/>
        <v>0</v>
      </c>
      <c r="AK109" s="184">
        <f t="shared" si="9"/>
        <v>0</v>
      </c>
      <c r="AL109" s="164">
        <f t="shared" si="15"/>
        <v>0</v>
      </c>
      <c r="AO109" s="184">
        <f t="shared" si="10"/>
        <v>0</v>
      </c>
      <c r="AP109" s="164">
        <f t="shared" si="11"/>
        <v>0</v>
      </c>
      <c r="AS109" s="165">
        <f t="shared" si="12"/>
        <v>0</v>
      </c>
      <c r="AT109" s="164">
        <f t="shared" si="13"/>
        <v>0</v>
      </c>
      <c r="AW109" s="213"/>
      <c r="AX109" s="213"/>
      <c r="AY109" s="213">
        <v>210000</v>
      </c>
      <c r="AZ109" s="164">
        <v>1.7999999999999999E-2</v>
      </c>
      <c r="BA109" s="164">
        <v>0.219</v>
      </c>
      <c r="BB109" s="164">
        <v>0.59</v>
      </c>
      <c r="BC109" s="164">
        <v>0.92100000000000004</v>
      </c>
    </row>
    <row r="110" spans="2:55" x14ac:dyDescent="0.75">
      <c r="B110" s="22">
        <v>107</v>
      </c>
      <c r="AG110" s="184">
        <f t="shared" si="8"/>
        <v>0</v>
      </c>
      <c r="AH110" s="164">
        <f t="shared" si="14"/>
        <v>0</v>
      </c>
      <c r="AK110" s="184">
        <f t="shared" si="9"/>
        <v>0</v>
      </c>
      <c r="AL110" s="164">
        <f t="shared" si="15"/>
        <v>0</v>
      </c>
      <c r="AO110" s="184">
        <f t="shared" si="10"/>
        <v>0</v>
      </c>
      <c r="AP110" s="164">
        <f t="shared" si="11"/>
        <v>0</v>
      </c>
      <c r="AS110" s="165">
        <f t="shared" si="12"/>
        <v>0</v>
      </c>
      <c r="AT110" s="164">
        <f t="shared" si="13"/>
        <v>0</v>
      </c>
      <c r="AW110" s="213"/>
      <c r="AX110" s="213"/>
      <c r="AY110" s="213">
        <v>212000</v>
      </c>
      <c r="AZ110" s="164">
        <v>1.7999999999999999E-2</v>
      </c>
      <c r="BA110" s="164">
        <v>0.218</v>
      </c>
      <c r="BB110" s="164">
        <v>0.59499999999999997</v>
      </c>
      <c r="BC110" s="164">
        <v>0.92200000000000004</v>
      </c>
    </row>
    <row r="111" spans="2:55" x14ac:dyDescent="0.75">
      <c r="B111" s="22">
        <v>108</v>
      </c>
      <c r="AG111" s="184">
        <f t="shared" si="8"/>
        <v>0</v>
      </c>
      <c r="AH111" s="164">
        <f t="shared" si="14"/>
        <v>0</v>
      </c>
      <c r="AK111" s="184">
        <f t="shared" si="9"/>
        <v>0</v>
      </c>
      <c r="AL111" s="164">
        <f t="shared" si="15"/>
        <v>0</v>
      </c>
      <c r="AO111" s="184">
        <f t="shared" si="10"/>
        <v>0</v>
      </c>
      <c r="AP111" s="164">
        <f t="shared" si="11"/>
        <v>0</v>
      </c>
      <c r="AS111" s="165">
        <f t="shared" si="12"/>
        <v>0</v>
      </c>
      <c r="AT111" s="164">
        <f t="shared" si="13"/>
        <v>0</v>
      </c>
      <c r="AW111" s="213"/>
      <c r="AX111" s="213"/>
      <c r="AY111" s="213">
        <v>214000</v>
      </c>
      <c r="AZ111" s="164">
        <v>1.7999999999999999E-2</v>
      </c>
      <c r="BA111" s="164">
        <v>0.218</v>
      </c>
      <c r="BB111" s="164">
        <v>0.60099999999999998</v>
      </c>
      <c r="BC111" s="164">
        <v>0.92200000000000004</v>
      </c>
    </row>
    <row r="112" spans="2:55" x14ac:dyDescent="0.75">
      <c r="B112" s="22">
        <v>109</v>
      </c>
      <c r="AG112" s="184">
        <f t="shared" si="8"/>
        <v>0</v>
      </c>
      <c r="AH112" s="164">
        <f t="shared" si="14"/>
        <v>0</v>
      </c>
      <c r="AK112" s="184">
        <f t="shared" si="9"/>
        <v>0</v>
      </c>
      <c r="AL112" s="164">
        <f t="shared" si="15"/>
        <v>0</v>
      </c>
      <c r="AO112" s="184">
        <f t="shared" si="10"/>
        <v>0</v>
      </c>
      <c r="AP112" s="164">
        <f t="shared" si="11"/>
        <v>0</v>
      </c>
      <c r="AS112" s="165">
        <f t="shared" si="12"/>
        <v>0</v>
      </c>
      <c r="AT112" s="164">
        <f t="shared" si="13"/>
        <v>0</v>
      </c>
      <c r="AW112" s="213"/>
      <c r="AX112" s="213"/>
      <c r="AY112" s="213">
        <v>216000</v>
      </c>
      <c r="AZ112" s="164">
        <v>1.7999999999999999E-2</v>
      </c>
      <c r="BA112" s="164">
        <v>0.218</v>
      </c>
      <c r="BB112" s="164">
        <v>0.60399999999999998</v>
      </c>
      <c r="BC112" s="164">
        <v>0.92400000000000004</v>
      </c>
    </row>
    <row r="113" spans="2:55" x14ac:dyDescent="0.75">
      <c r="B113" s="22">
        <v>110</v>
      </c>
      <c r="AG113" s="184">
        <f t="shared" si="8"/>
        <v>0</v>
      </c>
      <c r="AH113" s="164">
        <f t="shared" si="14"/>
        <v>0</v>
      </c>
      <c r="AK113" s="184">
        <f t="shared" si="9"/>
        <v>0</v>
      </c>
      <c r="AL113" s="164">
        <f t="shared" si="15"/>
        <v>0</v>
      </c>
      <c r="AO113" s="184">
        <f t="shared" si="10"/>
        <v>0</v>
      </c>
      <c r="AP113" s="164">
        <f t="shared" si="11"/>
        <v>0</v>
      </c>
      <c r="AS113" s="165">
        <f t="shared" si="12"/>
        <v>0</v>
      </c>
      <c r="AT113" s="164">
        <f t="shared" si="13"/>
        <v>0</v>
      </c>
      <c r="AW113" s="213"/>
      <c r="AX113" s="213"/>
      <c r="AY113" s="213">
        <v>218000</v>
      </c>
      <c r="AZ113" s="164">
        <v>1.7999999999999999E-2</v>
      </c>
      <c r="BA113" s="164">
        <v>0.218</v>
      </c>
      <c r="BB113" s="164">
        <v>0.60699999999999998</v>
      </c>
      <c r="BC113" s="164">
        <v>0.92400000000000004</v>
      </c>
    </row>
    <row r="114" spans="2:55" x14ac:dyDescent="0.75">
      <c r="B114" s="22">
        <v>111</v>
      </c>
      <c r="AG114" s="184">
        <f t="shared" si="8"/>
        <v>0</v>
      </c>
      <c r="AH114" s="164">
        <f t="shared" si="14"/>
        <v>0</v>
      </c>
      <c r="AK114" s="184">
        <f t="shared" si="9"/>
        <v>0</v>
      </c>
      <c r="AL114" s="164">
        <f t="shared" si="15"/>
        <v>0</v>
      </c>
      <c r="AO114" s="184">
        <f t="shared" si="10"/>
        <v>0</v>
      </c>
      <c r="AP114" s="164">
        <f t="shared" si="11"/>
        <v>0</v>
      </c>
      <c r="AS114" s="165">
        <f t="shared" si="12"/>
        <v>0</v>
      </c>
      <c r="AT114" s="164">
        <f t="shared" si="13"/>
        <v>0</v>
      </c>
      <c r="AW114" s="213"/>
      <c r="AX114" s="213"/>
      <c r="AY114" s="213">
        <v>220000</v>
      </c>
      <c r="AZ114" s="164">
        <v>1.7999999999999999E-2</v>
      </c>
      <c r="BA114" s="164">
        <v>0.218</v>
      </c>
      <c r="BB114" s="164">
        <v>0.61199999999999999</v>
      </c>
      <c r="BC114" s="164">
        <v>0.92500000000000004</v>
      </c>
    </row>
    <row r="115" spans="2:55" x14ac:dyDescent="0.75">
      <c r="B115" s="22">
        <v>112</v>
      </c>
      <c r="AG115" s="184">
        <f t="shared" si="8"/>
        <v>0</v>
      </c>
      <c r="AH115" s="164">
        <f t="shared" si="14"/>
        <v>0</v>
      </c>
      <c r="AK115" s="184">
        <f t="shared" si="9"/>
        <v>0</v>
      </c>
      <c r="AL115" s="164">
        <f t="shared" si="15"/>
        <v>0</v>
      </c>
      <c r="AO115" s="184">
        <f t="shared" si="10"/>
        <v>0</v>
      </c>
      <c r="AP115" s="164">
        <f t="shared" si="11"/>
        <v>0</v>
      </c>
      <c r="AS115" s="165">
        <f t="shared" si="12"/>
        <v>0</v>
      </c>
      <c r="AT115" s="164">
        <f t="shared" si="13"/>
        <v>0</v>
      </c>
      <c r="AW115" s="213"/>
      <c r="AX115" s="213"/>
      <c r="AY115" s="213">
        <v>222000</v>
      </c>
      <c r="AZ115" s="164">
        <v>1.7999999999999999E-2</v>
      </c>
      <c r="BA115" s="164">
        <v>0.218</v>
      </c>
      <c r="BB115" s="164">
        <v>0.61699999999999999</v>
      </c>
      <c r="BC115" s="164">
        <v>0.92500000000000004</v>
      </c>
    </row>
    <row r="116" spans="2:55" x14ac:dyDescent="0.75">
      <c r="B116" s="22">
        <v>113</v>
      </c>
      <c r="AG116" s="184">
        <f t="shared" si="8"/>
        <v>0</v>
      </c>
      <c r="AH116" s="164">
        <f t="shared" si="14"/>
        <v>0</v>
      </c>
      <c r="AK116" s="184">
        <f t="shared" si="9"/>
        <v>0</v>
      </c>
      <c r="AL116" s="164">
        <f t="shared" si="15"/>
        <v>0</v>
      </c>
      <c r="AO116" s="184">
        <f t="shared" si="10"/>
        <v>0</v>
      </c>
      <c r="AP116" s="164">
        <f t="shared" si="11"/>
        <v>0</v>
      </c>
      <c r="AS116" s="165">
        <f t="shared" si="12"/>
        <v>0</v>
      </c>
      <c r="AT116" s="164">
        <f t="shared" si="13"/>
        <v>0</v>
      </c>
      <c r="AW116" s="213"/>
      <c r="AX116" s="213"/>
      <c r="AY116" s="213">
        <v>224000</v>
      </c>
      <c r="AZ116" s="164">
        <v>1.7999999999999999E-2</v>
      </c>
      <c r="BA116" s="164">
        <v>0.218</v>
      </c>
      <c r="BB116" s="164">
        <v>0.622</v>
      </c>
      <c r="BC116" s="164">
        <v>0.92600000000000005</v>
      </c>
    </row>
    <row r="117" spans="2:55" x14ac:dyDescent="0.75">
      <c r="B117" s="22">
        <v>114</v>
      </c>
      <c r="AG117" s="184">
        <f t="shared" si="8"/>
        <v>0</v>
      </c>
      <c r="AH117" s="164">
        <f t="shared" si="14"/>
        <v>0</v>
      </c>
      <c r="AK117" s="184">
        <f t="shared" si="9"/>
        <v>0</v>
      </c>
      <c r="AL117" s="164">
        <f t="shared" si="15"/>
        <v>0</v>
      </c>
      <c r="AO117" s="184">
        <f t="shared" si="10"/>
        <v>0</v>
      </c>
      <c r="AP117" s="164">
        <f t="shared" si="11"/>
        <v>0</v>
      </c>
      <c r="AS117" s="165">
        <f t="shared" si="12"/>
        <v>0</v>
      </c>
      <c r="AT117" s="164">
        <f t="shared" si="13"/>
        <v>0</v>
      </c>
      <c r="AW117" s="213"/>
      <c r="AX117" s="213"/>
      <c r="AY117" s="213">
        <v>226000</v>
      </c>
      <c r="AZ117" s="164">
        <v>1.7999999999999999E-2</v>
      </c>
      <c r="BA117" s="164">
        <v>0.218</v>
      </c>
      <c r="BB117" s="164">
        <v>0.628</v>
      </c>
      <c r="BC117" s="164">
        <v>0.92600000000000005</v>
      </c>
    </row>
    <row r="118" spans="2:55" x14ac:dyDescent="0.75">
      <c r="B118" s="22">
        <v>115</v>
      </c>
      <c r="AG118" s="184">
        <f t="shared" si="8"/>
        <v>0</v>
      </c>
      <c r="AH118" s="164">
        <f t="shared" si="14"/>
        <v>0</v>
      </c>
      <c r="AK118" s="184">
        <f t="shared" si="9"/>
        <v>0</v>
      </c>
      <c r="AL118" s="164">
        <f t="shared" si="15"/>
        <v>0</v>
      </c>
      <c r="AO118" s="184">
        <f t="shared" si="10"/>
        <v>0</v>
      </c>
      <c r="AP118" s="164">
        <f t="shared" si="11"/>
        <v>0</v>
      </c>
      <c r="AS118" s="165">
        <f t="shared" si="12"/>
        <v>0</v>
      </c>
      <c r="AT118" s="164">
        <f t="shared" si="13"/>
        <v>0</v>
      </c>
      <c r="AW118" s="213"/>
      <c r="AX118" s="213"/>
      <c r="AY118" s="213">
        <v>228000</v>
      </c>
      <c r="AZ118" s="164">
        <v>1.7999999999999999E-2</v>
      </c>
      <c r="BA118" s="164">
        <v>0.218</v>
      </c>
      <c r="BB118" s="164">
        <v>0.63400000000000001</v>
      </c>
      <c r="BC118" s="164">
        <v>0.92600000000000005</v>
      </c>
    </row>
    <row r="119" spans="2:55" x14ac:dyDescent="0.75">
      <c r="B119" s="22">
        <v>116</v>
      </c>
      <c r="AG119" s="184">
        <f t="shared" si="8"/>
        <v>0</v>
      </c>
      <c r="AH119" s="164">
        <f t="shared" si="14"/>
        <v>0</v>
      </c>
      <c r="AK119" s="184">
        <f t="shared" si="9"/>
        <v>0</v>
      </c>
      <c r="AL119" s="164">
        <f t="shared" si="15"/>
        <v>0</v>
      </c>
      <c r="AO119" s="184">
        <f t="shared" si="10"/>
        <v>0</v>
      </c>
      <c r="AP119" s="164">
        <f t="shared" si="11"/>
        <v>0</v>
      </c>
      <c r="AS119" s="165">
        <f t="shared" si="12"/>
        <v>0</v>
      </c>
      <c r="AT119" s="164">
        <f t="shared" si="13"/>
        <v>0</v>
      </c>
      <c r="AW119" s="213"/>
      <c r="AX119" s="213"/>
      <c r="AY119" s="213">
        <v>230000</v>
      </c>
      <c r="AZ119" s="164">
        <v>1.7999999999999999E-2</v>
      </c>
      <c r="BA119" s="164">
        <v>0.218</v>
      </c>
      <c r="BB119" s="164">
        <v>0.63900000000000001</v>
      </c>
      <c r="BC119" s="164">
        <v>0.92900000000000005</v>
      </c>
    </row>
    <row r="120" spans="2:55" x14ac:dyDescent="0.75">
      <c r="B120" s="22">
        <v>117</v>
      </c>
      <c r="AG120" s="184">
        <f t="shared" si="8"/>
        <v>0</v>
      </c>
      <c r="AH120" s="164">
        <f t="shared" si="14"/>
        <v>0</v>
      </c>
      <c r="AK120" s="184">
        <f t="shared" si="9"/>
        <v>0</v>
      </c>
      <c r="AL120" s="164">
        <f t="shared" si="15"/>
        <v>0</v>
      </c>
      <c r="AO120" s="184">
        <f t="shared" si="10"/>
        <v>0</v>
      </c>
      <c r="AP120" s="164">
        <f t="shared" si="11"/>
        <v>0</v>
      </c>
      <c r="AS120" s="165">
        <f t="shared" si="12"/>
        <v>0</v>
      </c>
      <c r="AT120" s="164">
        <f t="shared" si="13"/>
        <v>0</v>
      </c>
      <c r="AW120" s="213"/>
      <c r="AX120" s="213"/>
      <c r="AY120" s="213">
        <v>232000</v>
      </c>
      <c r="AZ120" s="164">
        <v>1.7999999999999999E-2</v>
      </c>
      <c r="BA120" s="164">
        <v>0.218</v>
      </c>
      <c r="BB120" s="164">
        <v>0.64300000000000002</v>
      </c>
      <c r="BC120" s="164">
        <v>0.92900000000000005</v>
      </c>
    </row>
    <row r="121" spans="2:55" x14ac:dyDescent="0.75">
      <c r="B121" s="22">
        <v>118</v>
      </c>
      <c r="AG121" s="184">
        <f t="shared" si="8"/>
        <v>0</v>
      </c>
      <c r="AH121" s="164">
        <f t="shared" si="14"/>
        <v>0</v>
      </c>
      <c r="AK121" s="184">
        <f t="shared" si="9"/>
        <v>0</v>
      </c>
      <c r="AL121" s="164">
        <f t="shared" si="15"/>
        <v>0</v>
      </c>
      <c r="AO121" s="184">
        <f t="shared" si="10"/>
        <v>0</v>
      </c>
      <c r="AP121" s="164">
        <f t="shared" si="11"/>
        <v>0</v>
      </c>
      <c r="AS121" s="165">
        <f t="shared" si="12"/>
        <v>0</v>
      </c>
      <c r="AT121" s="164">
        <f t="shared" si="13"/>
        <v>0</v>
      </c>
      <c r="AW121" s="213"/>
      <c r="AX121" s="213"/>
      <c r="AY121" s="213">
        <v>234000</v>
      </c>
      <c r="AZ121" s="164">
        <v>1.7999999999999999E-2</v>
      </c>
      <c r="BA121" s="164">
        <v>0.218</v>
      </c>
      <c r="BB121" s="164">
        <v>0.64700000000000002</v>
      </c>
      <c r="BC121" s="164">
        <v>0.93</v>
      </c>
    </row>
    <row r="122" spans="2:55" x14ac:dyDescent="0.75">
      <c r="B122" s="22">
        <v>119</v>
      </c>
      <c r="AG122" s="184">
        <f t="shared" si="8"/>
        <v>0</v>
      </c>
      <c r="AH122" s="164">
        <f t="shared" si="14"/>
        <v>0</v>
      </c>
      <c r="AK122" s="184">
        <f t="shared" si="9"/>
        <v>0</v>
      </c>
      <c r="AL122" s="164">
        <f t="shared" si="15"/>
        <v>0</v>
      </c>
      <c r="AO122" s="184">
        <f t="shared" si="10"/>
        <v>0</v>
      </c>
      <c r="AP122" s="164">
        <f t="shared" si="11"/>
        <v>0</v>
      </c>
      <c r="AS122" s="165">
        <f t="shared" si="12"/>
        <v>0</v>
      </c>
      <c r="AT122" s="164">
        <f t="shared" si="13"/>
        <v>0</v>
      </c>
      <c r="AW122" s="213"/>
      <c r="AX122" s="213"/>
      <c r="AY122" s="213">
        <v>236000</v>
      </c>
      <c r="AZ122" s="164">
        <v>1.7999999999999999E-2</v>
      </c>
      <c r="BA122" s="164">
        <v>0.218</v>
      </c>
      <c r="BB122" s="164">
        <v>0.65400000000000003</v>
      </c>
      <c r="BC122" s="164">
        <v>0.93</v>
      </c>
    </row>
    <row r="123" spans="2:55" x14ac:dyDescent="0.75">
      <c r="B123" s="22">
        <v>120</v>
      </c>
      <c r="AG123" s="184">
        <f t="shared" si="8"/>
        <v>0</v>
      </c>
      <c r="AH123" s="164">
        <f t="shared" si="14"/>
        <v>0</v>
      </c>
      <c r="AK123" s="184">
        <f t="shared" si="9"/>
        <v>0</v>
      </c>
      <c r="AL123" s="164">
        <f t="shared" si="15"/>
        <v>0</v>
      </c>
      <c r="AO123" s="184">
        <f t="shared" si="10"/>
        <v>0</v>
      </c>
      <c r="AP123" s="164">
        <f t="shared" si="11"/>
        <v>0</v>
      </c>
      <c r="AS123" s="165">
        <f t="shared" si="12"/>
        <v>0</v>
      </c>
      <c r="AT123" s="164">
        <f t="shared" si="13"/>
        <v>0</v>
      </c>
      <c r="AW123" s="213"/>
      <c r="AX123" s="213"/>
      <c r="AY123" s="213">
        <v>238000</v>
      </c>
      <c r="AZ123" s="164">
        <v>1.7999999999999999E-2</v>
      </c>
      <c r="BA123" s="164">
        <v>0.218</v>
      </c>
      <c r="BB123" s="164">
        <v>0.65700000000000003</v>
      </c>
      <c r="BC123" s="164">
        <v>0.93</v>
      </c>
    </row>
    <row r="124" spans="2:55" x14ac:dyDescent="0.75">
      <c r="B124" s="22">
        <v>121</v>
      </c>
      <c r="AG124" s="184">
        <f t="shared" si="8"/>
        <v>0</v>
      </c>
      <c r="AH124" s="164">
        <f t="shared" si="14"/>
        <v>0</v>
      </c>
      <c r="AK124" s="184">
        <f t="shared" si="9"/>
        <v>0</v>
      </c>
      <c r="AL124" s="164">
        <f t="shared" si="15"/>
        <v>0</v>
      </c>
      <c r="AO124" s="184">
        <f t="shared" si="10"/>
        <v>0</v>
      </c>
      <c r="AP124" s="164">
        <f t="shared" si="11"/>
        <v>0</v>
      </c>
      <c r="AS124" s="165">
        <f t="shared" si="12"/>
        <v>0</v>
      </c>
      <c r="AT124" s="164">
        <f t="shared" si="13"/>
        <v>0</v>
      </c>
      <c r="AW124" s="213"/>
      <c r="AX124" s="213"/>
      <c r="AY124" s="213">
        <v>240000</v>
      </c>
      <c r="AZ124" s="164">
        <v>1.7999999999999999E-2</v>
      </c>
      <c r="BA124" s="164">
        <v>0.218</v>
      </c>
      <c r="BB124" s="164">
        <v>0.66</v>
      </c>
      <c r="BC124" s="164">
        <v>0.93100000000000005</v>
      </c>
    </row>
    <row r="125" spans="2:55" x14ac:dyDescent="0.75">
      <c r="B125" s="22">
        <v>122</v>
      </c>
      <c r="AG125" s="184">
        <f t="shared" si="8"/>
        <v>0</v>
      </c>
      <c r="AH125" s="164">
        <f t="shared" si="14"/>
        <v>0</v>
      </c>
      <c r="AK125" s="184">
        <f t="shared" si="9"/>
        <v>0</v>
      </c>
      <c r="AL125" s="164">
        <f t="shared" si="15"/>
        <v>0</v>
      </c>
      <c r="AO125" s="184">
        <f t="shared" si="10"/>
        <v>0</v>
      </c>
      <c r="AP125" s="164">
        <f t="shared" si="11"/>
        <v>0</v>
      </c>
      <c r="AS125" s="165">
        <f t="shared" si="12"/>
        <v>0</v>
      </c>
      <c r="AT125" s="164">
        <f t="shared" si="13"/>
        <v>0</v>
      </c>
      <c r="AW125" s="213"/>
      <c r="AX125" s="213"/>
      <c r="AY125" s="213">
        <v>242000</v>
      </c>
      <c r="AZ125" s="164">
        <v>1.7999999999999999E-2</v>
      </c>
      <c r="BA125" s="164">
        <v>0.218</v>
      </c>
      <c r="BB125" s="164">
        <v>0.66200000000000003</v>
      </c>
      <c r="BC125" s="164">
        <v>0.93100000000000005</v>
      </c>
    </row>
    <row r="126" spans="2:55" x14ac:dyDescent="0.75">
      <c r="B126" s="22">
        <v>123</v>
      </c>
      <c r="AG126" s="184">
        <f t="shared" si="8"/>
        <v>0</v>
      </c>
      <c r="AH126" s="164">
        <f t="shared" si="14"/>
        <v>0</v>
      </c>
      <c r="AK126" s="184">
        <f t="shared" si="9"/>
        <v>0</v>
      </c>
      <c r="AL126" s="164">
        <f t="shared" si="15"/>
        <v>0</v>
      </c>
      <c r="AO126" s="184">
        <f t="shared" si="10"/>
        <v>0</v>
      </c>
      <c r="AP126" s="164">
        <f t="shared" si="11"/>
        <v>0</v>
      </c>
      <c r="AS126" s="165">
        <f t="shared" si="12"/>
        <v>0</v>
      </c>
      <c r="AT126" s="164">
        <f t="shared" si="13"/>
        <v>0</v>
      </c>
      <c r="AW126" s="213"/>
      <c r="AX126" s="213"/>
      <c r="AY126" s="213">
        <v>244000</v>
      </c>
      <c r="AZ126" s="164">
        <v>1.7999999999999999E-2</v>
      </c>
      <c r="BA126" s="164">
        <v>0.218</v>
      </c>
      <c r="BB126" s="164">
        <v>0.66700000000000004</v>
      </c>
      <c r="BC126" s="164">
        <v>0.93100000000000005</v>
      </c>
    </row>
    <row r="127" spans="2:55" x14ac:dyDescent="0.75">
      <c r="B127" s="22">
        <v>124</v>
      </c>
      <c r="AG127" s="184">
        <f t="shared" si="8"/>
        <v>0</v>
      </c>
      <c r="AH127" s="164">
        <f t="shared" si="14"/>
        <v>0</v>
      </c>
      <c r="AK127" s="184">
        <f t="shared" si="9"/>
        <v>0</v>
      </c>
      <c r="AL127" s="164">
        <f t="shared" si="15"/>
        <v>0</v>
      </c>
      <c r="AO127" s="184">
        <f t="shared" si="10"/>
        <v>0</v>
      </c>
      <c r="AP127" s="164">
        <f t="shared" si="11"/>
        <v>0</v>
      </c>
      <c r="AS127" s="165">
        <f t="shared" si="12"/>
        <v>0</v>
      </c>
      <c r="AT127" s="164">
        <f t="shared" si="13"/>
        <v>0</v>
      </c>
      <c r="AW127" s="213"/>
      <c r="AX127" s="213"/>
      <c r="AY127" s="213">
        <v>246000</v>
      </c>
      <c r="AZ127" s="164">
        <v>1.7999999999999999E-2</v>
      </c>
      <c r="BA127" s="164">
        <v>0.218</v>
      </c>
      <c r="BB127" s="164">
        <v>0.67100000000000004</v>
      </c>
      <c r="BC127" s="164">
        <v>0.93100000000000005</v>
      </c>
    </row>
    <row r="128" spans="2:55" x14ac:dyDescent="0.75">
      <c r="B128" s="22">
        <v>125</v>
      </c>
      <c r="AG128" s="184">
        <f t="shared" si="8"/>
        <v>0</v>
      </c>
      <c r="AH128" s="164">
        <f t="shared" si="14"/>
        <v>0</v>
      </c>
      <c r="AK128" s="184">
        <f t="shared" si="9"/>
        <v>0</v>
      </c>
      <c r="AL128" s="164">
        <f t="shared" si="15"/>
        <v>0</v>
      </c>
      <c r="AO128" s="184">
        <f t="shared" si="10"/>
        <v>0</v>
      </c>
      <c r="AP128" s="164">
        <f t="shared" si="11"/>
        <v>0</v>
      </c>
      <c r="AS128" s="165">
        <f t="shared" si="12"/>
        <v>0</v>
      </c>
      <c r="AT128" s="164">
        <f t="shared" si="13"/>
        <v>0</v>
      </c>
      <c r="AW128" s="213"/>
      <c r="AX128" s="213"/>
      <c r="AY128" s="213">
        <v>248000</v>
      </c>
      <c r="AZ128" s="164">
        <v>1.7999999999999999E-2</v>
      </c>
      <c r="BA128" s="164">
        <v>0.218</v>
      </c>
      <c r="BB128" s="164">
        <v>0.67400000000000004</v>
      </c>
      <c r="BC128" s="164">
        <v>0.93100000000000005</v>
      </c>
    </row>
    <row r="129" spans="2:55" x14ac:dyDescent="0.75">
      <c r="B129" s="22">
        <v>126</v>
      </c>
      <c r="AG129" s="184">
        <f t="shared" si="8"/>
        <v>0</v>
      </c>
      <c r="AH129" s="164">
        <f t="shared" si="14"/>
        <v>0</v>
      </c>
      <c r="AK129" s="184">
        <f t="shared" si="9"/>
        <v>0</v>
      </c>
      <c r="AL129" s="164">
        <f t="shared" si="15"/>
        <v>0</v>
      </c>
      <c r="AO129" s="184">
        <f t="shared" si="10"/>
        <v>0</v>
      </c>
      <c r="AP129" s="164">
        <f t="shared" si="11"/>
        <v>0</v>
      </c>
      <c r="AS129" s="165">
        <f t="shared" si="12"/>
        <v>0</v>
      </c>
      <c r="AT129" s="164">
        <f t="shared" si="13"/>
        <v>0</v>
      </c>
      <c r="AW129" s="213"/>
      <c r="AX129" s="213"/>
      <c r="AY129" s="213">
        <v>250000</v>
      </c>
      <c r="AZ129" s="164">
        <v>1.7999999999999999E-2</v>
      </c>
      <c r="BA129" s="164">
        <v>0.218</v>
      </c>
      <c r="BB129" s="164">
        <v>0.68100000000000005</v>
      </c>
      <c r="BC129" s="164">
        <v>0.93100000000000005</v>
      </c>
    </row>
    <row r="130" spans="2:55" x14ac:dyDescent="0.75">
      <c r="B130" s="22">
        <v>127</v>
      </c>
      <c r="AG130" s="184">
        <f t="shared" si="8"/>
        <v>0</v>
      </c>
      <c r="AH130" s="164">
        <f t="shared" si="14"/>
        <v>0</v>
      </c>
      <c r="AK130" s="184">
        <f t="shared" si="9"/>
        <v>0</v>
      </c>
      <c r="AL130" s="164">
        <f t="shared" si="15"/>
        <v>0</v>
      </c>
      <c r="AO130" s="184">
        <f t="shared" si="10"/>
        <v>0</v>
      </c>
      <c r="AP130" s="164">
        <f t="shared" si="11"/>
        <v>0</v>
      </c>
      <c r="AS130" s="165">
        <f t="shared" si="12"/>
        <v>0</v>
      </c>
      <c r="AT130" s="164">
        <f t="shared" si="13"/>
        <v>0</v>
      </c>
      <c r="AW130" s="213"/>
      <c r="AX130" s="213"/>
      <c r="AY130" s="213">
        <v>252000</v>
      </c>
      <c r="AZ130" s="164">
        <v>1.7999999999999999E-2</v>
      </c>
      <c r="BA130" s="164">
        <v>0.218</v>
      </c>
      <c r="BB130" s="164">
        <v>0.68300000000000005</v>
      </c>
      <c r="BC130" s="164">
        <v>0.93200000000000005</v>
      </c>
    </row>
    <row r="131" spans="2:55" x14ac:dyDescent="0.75">
      <c r="B131" s="22">
        <v>128</v>
      </c>
      <c r="AG131" s="184">
        <f t="shared" si="8"/>
        <v>0</v>
      </c>
      <c r="AH131" s="164">
        <f t="shared" si="14"/>
        <v>0</v>
      </c>
      <c r="AK131" s="184">
        <f t="shared" si="9"/>
        <v>0</v>
      </c>
      <c r="AL131" s="164">
        <f t="shared" si="15"/>
        <v>0</v>
      </c>
      <c r="AO131" s="184">
        <f t="shared" si="10"/>
        <v>0</v>
      </c>
      <c r="AP131" s="164">
        <f t="shared" si="11"/>
        <v>0</v>
      </c>
      <c r="AS131" s="165">
        <f t="shared" si="12"/>
        <v>0</v>
      </c>
      <c r="AT131" s="164">
        <f t="shared" si="13"/>
        <v>0</v>
      </c>
      <c r="AW131" s="213"/>
      <c r="AX131" s="213"/>
      <c r="AY131" s="213">
        <v>254000</v>
      </c>
      <c r="AZ131" s="164">
        <v>1.7999999999999999E-2</v>
      </c>
      <c r="BA131" s="164">
        <v>0.218</v>
      </c>
      <c r="BB131" s="164">
        <v>0.68400000000000005</v>
      </c>
      <c r="BC131" s="164">
        <v>0.93200000000000005</v>
      </c>
    </row>
    <row r="132" spans="2:55" x14ac:dyDescent="0.75">
      <c r="B132" s="22">
        <v>129</v>
      </c>
      <c r="AG132" s="184">
        <f t="shared" ref="AG132:AG195" si="16">(U132*wtp)-T132</f>
        <v>0</v>
      </c>
      <c r="AH132" s="164">
        <f t="shared" si="14"/>
        <v>0</v>
      </c>
      <c r="AK132" s="184">
        <f t="shared" ref="AK132:AK195" si="17">(X132*wtp)-W132</f>
        <v>0</v>
      </c>
      <c r="AL132" s="164">
        <f t="shared" si="15"/>
        <v>0</v>
      </c>
      <c r="AO132" s="184">
        <f t="shared" ref="AO132:AO195" si="18">(AA132*wtp)-Z132</f>
        <v>0</v>
      </c>
      <c r="AP132" s="164">
        <f t="shared" ref="AP132:AP195" si="19">IF(AO132&gt;0,1,0)</f>
        <v>0</v>
      </c>
      <c r="AS132" s="165">
        <f t="shared" ref="AS132:AS195" si="20">(AD132*wtp)-AC132</f>
        <v>0</v>
      </c>
      <c r="AT132" s="164">
        <f t="shared" ref="AT132:AT195" si="21">IF(AS132&gt;0,1,0)</f>
        <v>0</v>
      </c>
      <c r="AW132" s="213"/>
      <c r="AX132" s="213"/>
      <c r="AY132" s="213">
        <v>256000</v>
      </c>
      <c r="AZ132" s="164">
        <v>1.7999999999999999E-2</v>
      </c>
      <c r="BA132" s="164">
        <v>0.218</v>
      </c>
      <c r="BB132" s="164">
        <v>0.68700000000000006</v>
      </c>
      <c r="BC132" s="164">
        <v>0.93200000000000005</v>
      </c>
    </row>
    <row r="133" spans="2:55" x14ac:dyDescent="0.75">
      <c r="B133" s="22">
        <v>130</v>
      </c>
      <c r="AG133" s="184">
        <f t="shared" si="16"/>
        <v>0</v>
      </c>
      <c r="AH133" s="164">
        <f t="shared" ref="AH133:AH196" si="22">IF(AG133&gt;0,1,0)</f>
        <v>0</v>
      </c>
      <c r="AK133" s="184">
        <f t="shared" si="17"/>
        <v>0</v>
      </c>
      <c r="AL133" s="164">
        <f t="shared" ref="AL133:AL196" si="23">IF(AK133&gt;0,1,0)</f>
        <v>0</v>
      </c>
      <c r="AO133" s="184">
        <f t="shared" si="18"/>
        <v>0</v>
      </c>
      <c r="AP133" s="164">
        <f t="shared" si="19"/>
        <v>0</v>
      </c>
      <c r="AS133" s="165">
        <f t="shared" si="20"/>
        <v>0</v>
      </c>
      <c r="AT133" s="164">
        <f t="shared" si="21"/>
        <v>0</v>
      </c>
      <c r="AW133" s="213"/>
      <c r="AX133" s="213"/>
      <c r="AY133" s="213">
        <v>258000</v>
      </c>
      <c r="AZ133" s="164">
        <v>1.7999999999999999E-2</v>
      </c>
      <c r="BA133" s="164">
        <v>0.218</v>
      </c>
      <c r="BB133" s="164">
        <v>0.68899999999999995</v>
      </c>
      <c r="BC133" s="164">
        <v>0.93200000000000005</v>
      </c>
    </row>
    <row r="134" spans="2:55" x14ac:dyDescent="0.75">
      <c r="B134" s="22">
        <v>131</v>
      </c>
      <c r="AG134" s="184">
        <f t="shared" si="16"/>
        <v>0</v>
      </c>
      <c r="AH134" s="164">
        <f t="shared" si="22"/>
        <v>0</v>
      </c>
      <c r="AK134" s="184">
        <f t="shared" si="17"/>
        <v>0</v>
      </c>
      <c r="AL134" s="164">
        <f t="shared" si="23"/>
        <v>0</v>
      </c>
      <c r="AO134" s="184">
        <f t="shared" si="18"/>
        <v>0</v>
      </c>
      <c r="AP134" s="164">
        <f t="shared" si="19"/>
        <v>0</v>
      </c>
      <c r="AS134" s="165">
        <f t="shared" si="20"/>
        <v>0</v>
      </c>
      <c r="AT134" s="164">
        <f t="shared" si="21"/>
        <v>0</v>
      </c>
      <c r="AW134" s="213"/>
      <c r="AX134" s="213"/>
      <c r="AY134" s="213">
        <v>260000</v>
      </c>
      <c r="AZ134" s="164">
        <v>1.7999999999999999E-2</v>
      </c>
      <c r="BA134" s="164">
        <v>0.218</v>
      </c>
      <c r="BB134" s="164">
        <v>0.69699999999999995</v>
      </c>
      <c r="BC134" s="164">
        <v>0.93200000000000005</v>
      </c>
    </row>
    <row r="135" spans="2:55" x14ac:dyDescent="0.75">
      <c r="B135" s="22">
        <v>132</v>
      </c>
      <c r="AG135" s="184">
        <f t="shared" si="16"/>
        <v>0</v>
      </c>
      <c r="AH135" s="164">
        <f t="shared" si="22"/>
        <v>0</v>
      </c>
      <c r="AK135" s="184">
        <f t="shared" si="17"/>
        <v>0</v>
      </c>
      <c r="AL135" s="164">
        <f t="shared" si="23"/>
        <v>0</v>
      </c>
      <c r="AO135" s="184">
        <f t="shared" si="18"/>
        <v>0</v>
      </c>
      <c r="AP135" s="164">
        <f t="shared" si="19"/>
        <v>0</v>
      </c>
      <c r="AS135" s="165">
        <f t="shared" si="20"/>
        <v>0</v>
      </c>
      <c r="AT135" s="164">
        <f t="shared" si="21"/>
        <v>0</v>
      </c>
      <c r="AW135" s="213"/>
      <c r="AX135" s="213"/>
      <c r="AY135" s="213">
        <v>262000</v>
      </c>
      <c r="AZ135" s="164">
        <v>1.7999999999999999E-2</v>
      </c>
      <c r="BA135" s="164">
        <v>0.218</v>
      </c>
      <c r="BB135" s="164">
        <v>0.69899999999999995</v>
      </c>
      <c r="BC135" s="164">
        <v>0.93300000000000005</v>
      </c>
    </row>
    <row r="136" spans="2:55" x14ac:dyDescent="0.75">
      <c r="B136" s="22">
        <v>133</v>
      </c>
      <c r="AG136" s="184">
        <f t="shared" si="16"/>
        <v>0</v>
      </c>
      <c r="AH136" s="164">
        <f t="shared" si="22"/>
        <v>0</v>
      </c>
      <c r="AK136" s="184">
        <f t="shared" si="17"/>
        <v>0</v>
      </c>
      <c r="AL136" s="164">
        <f t="shared" si="23"/>
        <v>0</v>
      </c>
      <c r="AO136" s="184">
        <f t="shared" si="18"/>
        <v>0</v>
      </c>
      <c r="AP136" s="164">
        <f t="shared" si="19"/>
        <v>0</v>
      </c>
      <c r="AS136" s="165">
        <f t="shared" si="20"/>
        <v>0</v>
      </c>
      <c r="AT136" s="164">
        <f t="shared" si="21"/>
        <v>0</v>
      </c>
      <c r="AW136" s="213"/>
      <c r="AX136" s="213"/>
      <c r="AY136" s="213">
        <v>264000</v>
      </c>
      <c r="AZ136" s="164">
        <v>1.7999999999999999E-2</v>
      </c>
      <c r="BA136" s="164">
        <v>0.218</v>
      </c>
      <c r="BB136" s="164">
        <v>0.70299999999999996</v>
      </c>
      <c r="BC136" s="164">
        <v>0.93300000000000005</v>
      </c>
    </row>
    <row r="137" spans="2:55" x14ac:dyDescent="0.75">
      <c r="B137" s="22">
        <v>134</v>
      </c>
      <c r="AG137" s="184">
        <f t="shared" si="16"/>
        <v>0</v>
      </c>
      <c r="AH137" s="164">
        <f t="shared" si="22"/>
        <v>0</v>
      </c>
      <c r="AK137" s="184">
        <f t="shared" si="17"/>
        <v>0</v>
      </c>
      <c r="AL137" s="164">
        <f t="shared" si="23"/>
        <v>0</v>
      </c>
      <c r="AO137" s="184">
        <f t="shared" si="18"/>
        <v>0</v>
      </c>
      <c r="AP137" s="164">
        <f t="shared" si="19"/>
        <v>0</v>
      </c>
      <c r="AS137" s="165">
        <f t="shared" si="20"/>
        <v>0</v>
      </c>
      <c r="AT137" s="164">
        <f t="shared" si="21"/>
        <v>0</v>
      </c>
      <c r="AW137" s="213"/>
      <c r="AX137" s="213"/>
      <c r="AY137" s="213">
        <v>266000</v>
      </c>
      <c r="AZ137" s="164">
        <v>1.7999999999999999E-2</v>
      </c>
      <c r="BA137" s="164">
        <v>0.218</v>
      </c>
      <c r="BB137" s="164">
        <v>0.70499999999999996</v>
      </c>
      <c r="BC137" s="164">
        <v>0.93400000000000005</v>
      </c>
    </row>
    <row r="138" spans="2:55" x14ac:dyDescent="0.75">
      <c r="B138" s="22">
        <v>135</v>
      </c>
      <c r="AG138" s="184">
        <f t="shared" si="16"/>
        <v>0</v>
      </c>
      <c r="AH138" s="164">
        <f t="shared" si="22"/>
        <v>0</v>
      </c>
      <c r="AK138" s="184">
        <f t="shared" si="17"/>
        <v>0</v>
      </c>
      <c r="AL138" s="164">
        <f t="shared" si="23"/>
        <v>0</v>
      </c>
      <c r="AO138" s="184">
        <f t="shared" si="18"/>
        <v>0</v>
      </c>
      <c r="AP138" s="164">
        <f t="shared" si="19"/>
        <v>0</v>
      </c>
      <c r="AS138" s="165">
        <f t="shared" si="20"/>
        <v>0</v>
      </c>
      <c r="AT138" s="164">
        <f t="shared" si="21"/>
        <v>0</v>
      </c>
      <c r="AW138" s="213"/>
      <c r="AX138" s="213"/>
      <c r="AY138" s="213">
        <v>268000</v>
      </c>
      <c r="AZ138" s="164">
        <v>1.7999999999999999E-2</v>
      </c>
      <c r="BA138" s="164">
        <v>0.218</v>
      </c>
      <c r="BB138" s="164">
        <v>0.70899999999999996</v>
      </c>
      <c r="BC138" s="164">
        <v>0.93500000000000005</v>
      </c>
    </row>
    <row r="139" spans="2:55" x14ac:dyDescent="0.75">
      <c r="B139" s="22">
        <v>136</v>
      </c>
      <c r="AG139" s="184">
        <f t="shared" si="16"/>
        <v>0</v>
      </c>
      <c r="AH139" s="164">
        <f t="shared" si="22"/>
        <v>0</v>
      </c>
      <c r="AK139" s="184">
        <f t="shared" si="17"/>
        <v>0</v>
      </c>
      <c r="AL139" s="164">
        <f t="shared" si="23"/>
        <v>0</v>
      </c>
      <c r="AO139" s="184">
        <f t="shared" si="18"/>
        <v>0</v>
      </c>
      <c r="AP139" s="164">
        <f t="shared" si="19"/>
        <v>0</v>
      </c>
      <c r="AS139" s="165">
        <f t="shared" si="20"/>
        <v>0</v>
      </c>
      <c r="AT139" s="164">
        <f t="shared" si="21"/>
        <v>0</v>
      </c>
      <c r="AW139" s="213"/>
      <c r="AX139" s="213"/>
      <c r="AY139" s="213">
        <v>270000</v>
      </c>
      <c r="AZ139" s="164">
        <v>1.7999999999999999E-2</v>
      </c>
      <c r="BA139" s="164">
        <v>0.218</v>
      </c>
      <c r="BB139" s="164">
        <v>0.71299999999999997</v>
      </c>
      <c r="BC139" s="164">
        <v>0.93500000000000005</v>
      </c>
    </row>
    <row r="140" spans="2:55" x14ac:dyDescent="0.75">
      <c r="B140" s="22">
        <v>137</v>
      </c>
      <c r="AG140" s="184">
        <f t="shared" si="16"/>
        <v>0</v>
      </c>
      <c r="AH140" s="164">
        <f t="shared" si="22"/>
        <v>0</v>
      </c>
      <c r="AK140" s="184">
        <f t="shared" si="17"/>
        <v>0</v>
      </c>
      <c r="AL140" s="164">
        <f t="shared" si="23"/>
        <v>0</v>
      </c>
      <c r="AO140" s="184">
        <f t="shared" si="18"/>
        <v>0</v>
      </c>
      <c r="AP140" s="164">
        <f t="shared" si="19"/>
        <v>0</v>
      </c>
      <c r="AS140" s="165">
        <f t="shared" si="20"/>
        <v>0</v>
      </c>
      <c r="AT140" s="164">
        <f t="shared" si="21"/>
        <v>0</v>
      </c>
      <c r="AW140" s="213"/>
      <c r="AX140" s="213"/>
      <c r="AY140" s="213">
        <v>272000</v>
      </c>
      <c r="AZ140" s="164">
        <v>1.7999999999999999E-2</v>
      </c>
      <c r="BA140" s="164">
        <v>0.218</v>
      </c>
      <c r="BB140" s="164">
        <v>0.71499999999999997</v>
      </c>
      <c r="BC140" s="164">
        <v>0.93500000000000005</v>
      </c>
    </row>
    <row r="141" spans="2:55" x14ac:dyDescent="0.75">
      <c r="B141" s="22">
        <v>138</v>
      </c>
      <c r="AG141" s="184">
        <f t="shared" si="16"/>
        <v>0</v>
      </c>
      <c r="AH141" s="164">
        <f t="shared" si="22"/>
        <v>0</v>
      </c>
      <c r="AK141" s="184">
        <f t="shared" si="17"/>
        <v>0</v>
      </c>
      <c r="AL141" s="164">
        <f t="shared" si="23"/>
        <v>0</v>
      </c>
      <c r="AO141" s="184">
        <f t="shared" si="18"/>
        <v>0</v>
      </c>
      <c r="AP141" s="164">
        <f t="shared" si="19"/>
        <v>0</v>
      </c>
      <c r="AS141" s="165">
        <f t="shared" si="20"/>
        <v>0</v>
      </c>
      <c r="AT141" s="164">
        <f t="shared" si="21"/>
        <v>0</v>
      </c>
      <c r="AW141" s="213"/>
      <c r="AX141" s="213"/>
      <c r="AY141" s="213">
        <v>274000</v>
      </c>
      <c r="AZ141" s="164">
        <v>1.7999999999999999E-2</v>
      </c>
      <c r="BA141" s="164">
        <v>0.218</v>
      </c>
      <c r="BB141" s="164">
        <v>0.71799999999999997</v>
      </c>
      <c r="BC141" s="164">
        <v>0.93500000000000005</v>
      </c>
    </row>
    <row r="142" spans="2:55" x14ac:dyDescent="0.75">
      <c r="B142" s="22">
        <v>139</v>
      </c>
      <c r="AG142" s="184">
        <f t="shared" si="16"/>
        <v>0</v>
      </c>
      <c r="AH142" s="164">
        <f t="shared" si="22"/>
        <v>0</v>
      </c>
      <c r="AK142" s="184">
        <f t="shared" si="17"/>
        <v>0</v>
      </c>
      <c r="AL142" s="164">
        <f t="shared" si="23"/>
        <v>0</v>
      </c>
      <c r="AO142" s="184">
        <f t="shared" si="18"/>
        <v>0</v>
      </c>
      <c r="AP142" s="164">
        <f t="shared" si="19"/>
        <v>0</v>
      </c>
      <c r="AS142" s="165">
        <f t="shared" si="20"/>
        <v>0</v>
      </c>
      <c r="AT142" s="164">
        <f t="shared" si="21"/>
        <v>0</v>
      </c>
      <c r="AW142" s="213"/>
      <c r="AX142" s="213"/>
      <c r="AY142" s="213">
        <v>276000</v>
      </c>
      <c r="AZ142" s="164">
        <v>1.7999999999999999E-2</v>
      </c>
      <c r="BA142" s="164">
        <v>0.218</v>
      </c>
      <c r="BB142" s="164">
        <v>0.71899999999999997</v>
      </c>
      <c r="BC142" s="164">
        <v>0.93600000000000005</v>
      </c>
    </row>
    <row r="143" spans="2:55" x14ac:dyDescent="0.75">
      <c r="B143" s="22">
        <v>140</v>
      </c>
      <c r="AG143" s="184">
        <f t="shared" si="16"/>
        <v>0</v>
      </c>
      <c r="AH143" s="164">
        <f t="shared" si="22"/>
        <v>0</v>
      </c>
      <c r="AK143" s="184">
        <f t="shared" si="17"/>
        <v>0</v>
      </c>
      <c r="AL143" s="164">
        <f t="shared" si="23"/>
        <v>0</v>
      </c>
      <c r="AO143" s="184">
        <f t="shared" si="18"/>
        <v>0</v>
      </c>
      <c r="AP143" s="164">
        <f t="shared" si="19"/>
        <v>0</v>
      </c>
      <c r="AS143" s="165">
        <f t="shared" si="20"/>
        <v>0</v>
      </c>
      <c r="AT143" s="164">
        <f t="shared" si="21"/>
        <v>0</v>
      </c>
      <c r="AW143" s="213"/>
      <c r="AX143" s="213"/>
      <c r="AY143" s="213">
        <v>278000</v>
      </c>
      <c r="AZ143" s="164">
        <v>1.7999999999999999E-2</v>
      </c>
      <c r="BA143" s="164">
        <v>0.218</v>
      </c>
      <c r="BB143" s="164">
        <v>0.72299999999999998</v>
      </c>
      <c r="BC143" s="164">
        <v>0.93600000000000005</v>
      </c>
    </row>
    <row r="144" spans="2:55" x14ac:dyDescent="0.75">
      <c r="B144" s="22">
        <v>141</v>
      </c>
      <c r="AG144" s="184">
        <f t="shared" si="16"/>
        <v>0</v>
      </c>
      <c r="AH144" s="164">
        <f t="shared" si="22"/>
        <v>0</v>
      </c>
      <c r="AK144" s="184">
        <f t="shared" si="17"/>
        <v>0</v>
      </c>
      <c r="AL144" s="164">
        <f t="shared" si="23"/>
        <v>0</v>
      </c>
      <c r="AO144" s="184">
        <f t="shared" si="18"/>
        <v>0</v>
      </c>
      <c r="AP144" s="164">
        <f t="shared" si="19"/>
        <v>0</v>
      </c>
      <c r="AS144" s="165">
        <f t="shared" si="20"/>
        <v>0</v>
      </c>
      <c r="AT144" s="164">
        <f t="shared" si="21"/>
        <v>0</v>
      </c>
      <c r="AW144" s="213"/>
      <c r="AX144" s="213"/>
      <c r="AY144" s="213">
        <v>280000</v>
      </c>
      <c r="AZ144" s="164">
        <v>1.7999999999999999E-2</v>
      </c>
      <c r="BA144" s="164">
        <v>0.218</v>
      </c>
      <c r="BB144" s="164">
        <v>0.72699999999999998</v>
      </c>
      <c r="BC144" s="164">
        <v>0.93600000000000005</v>
      </c>
    </row>
    <row r="145" spans="2:55" x14ac:dyDescent="0.75">
      <c r="B145" s="22">
        <v>142</v>
      </c>
      <c r="AG145" s="184">
        <f t="shared" si="16"/>
        <v>0</v>
      </c>
      <c r="AH145" s="164">
        <f t="shared" si="22"/>
        <v>0</v>
      </c>
      <c r="AK145" s="184">
        <f t="shared" si="17"/>
        <v>0</v>
      </c>
      <c r="AL145" s="164">
        <f t="shared" si="23"/>
        <v>0</v>
      </c>
      <c r="AO145" s="184">
        <f t="shared" si="18"/>
        <v>0</v>
      </c>
      <c r="AP145" s="164">
        <f t="shared" si="19"/>
        <v>0</v>
      </c>
      <c r="AS145" s="165">
        <f t="shared" si="20"/>
        <v>0</v>
      </c>
      <c r="AT145" s="164">
        <f t="shared" si="21"/>
        <v>0</v>
      </c>
      <c r="AW145" s="213"/>
      <c r="AX145" s="213"/>
      <c r="AY145" s="213">
        <v>282000</v>
      </c>
      <c r="AZ145" s="164">
        <v>1.7999999999999999E-2</v>
      </c>
      <c r="BA145" s="164">
        <v>0.218</v>
      </c>
      <c r="BB145" s="164">
        <v>0.72799999999999998</v>
      </c>
      <c r="BC145" s="164">
        <v>0.93600000000000005</v>
      </c>
    </row>
    <row r="146" spans="2:55" x14ac:dyDescent="0.75">
      <c r="B146" s="22">
        <v>143</v>
      </c>
      <c r="AG146" s="184">
        <f t="shared" si="16"/>
        <v>0</v>
      </c>
      <c r="AH146" s="164">
        <f t="shared" si="22"/>
        <v>0</v>
      </c>
      <c r="AK146" s="184">
        <f t="shared" si="17"/>
        <v>0</v>
      </c>
      <c r="AL146" s="164">
        <f t="shared" si="23"/>
        <v>0</v>
      </c>
      <c r="AO146" s="184">
        <f t="shared" si="18"/>
        <v>0</v>
      </c>
      <c r="AP146" s="164">
        <f t="shared" si="19"/>
        <v>0</v>
      </c>
      <c r="AS146" s="165">
        <f t="shared" si="20"/>
        <v>0</v>
      </c>
      <c r="AT146" s="164">
        <f t="shared" si="21"/>
        <v>0</v>
      </c>
      <c r="AW146" s="213"/>
      <c r="AX146" s="213"/>
      <c r="AY146" s="213">
        <v>284000</v>
      </c>
      <c r="AZ146" s="164">
        <v>1.7999999999999999E-2</v>
      </c>
      <c r="BA146" s="164">
        <v>0.218</v>
      </c>
      <c r="BB146" s="164">
        <v>0.73</v>
      </c>
      <c r="BC146" s="164">
        <v>0.93600000000000005</v>
      </c>
    </row>
    <row r="147" spans="2:55" x14ac:dyDescent="0.75">
      <c r="B147" s="22">
        <v>144</v>
      </c>
      <c r="AG147" s="184">
        <f t="shared" si="16"/>
        <v>0</v>
      </c>
      <c r="AH147" s="164">
        <f t="shared" si="22"/>
        <v>0</v>
      </c>
      <c r="AK147" s="184">
        <f t="shared" si="17"/>
        <v>0</v>
      </c>
      <c r="AL147" s="164">
        <f t="shared" si="23"/>
        <v>0</v>
      </c>
      <c r="AO147" s="184">
        <f t="shared" si="18"/>
        <v>0</v>
      </c>
      <c r="AP147" s="164">
        <f t="shared" si="19"/>
        <v>0</v>
      </c>
      <c r="AS147" s="165">
        <f t="shared" si="20"/>
        <v>0</v>
      </c>
      <c r="AT147" s="164">
        <f t="shared" si="21"/>
        <v>0</v>
      </c>
      <c r="AW147" s="213"/>
      <c r="AX147" s="213"/>
      <c r="AY147" s="213">
        <v>286000</v>
      </c>
      <c r="AZ147" s="164">
        <v>1.7999999999999999E-2</v>
      </c>
      <c r="BA147" s="164">
        <v>0.218</v>
      </c>
      <c r="BB147" s="164">
        <v>0.73</v>
      </c>
      <c r="BC147" s="164">
        <v>0.93600000000000005</v>
      </c>
    </row>
    <row r="148" spans="2:55" x14ac:dyDescent="0.75">
      <c r="B148" s="22">
        <v>145</v>
      </c>
      <c r="AG148" s="184">
        <f t="shared" si="16"/>
        <v>0</v>
      </c>
      <c r="AH148" s="164">
        <f t="shared" si="22"/>
        <v>0</v>
      </c>
      <c r="AK148" s="184">
        <f t="shared" si="17"/>
        <v>0</v>
      </c>
      <c r="AL148" s="164">
        <f t="shared" si="23"/>
        <v>0</v>
      </c>
      <c r="AO148" s="184">
        <f t="shared" si="18"/>
        <v>0</v>
      </c>
      <c r="AP148" s="164">
        <f t="shared" si="19"/>
        <v>0</v>
      </c>
      <c r="AS148" s="165">
        <f t="shared" si="20"/>
        <v>0</v>
      </c>
      <c r="AT148" s="164">
        <f t="shared" si="21"/>
        <v>0</v>
      </c>
      <c r="AW148" s="213"/>
      <c r="AX148" s="213"/>
      <c r="AY148" s="213">
        <v>288000</v>
      </c>
      <c r="AZ148" s="164">
        <v>1.7999999999999999E-2</v>
      </c>
      <c r="BA148" s="164">
        <v>0.218</v>
      </c>
      <c r="BB148" s="164">
        <v>0.73299999999999998</v>
      </c>
      <c r="BC148" s="164">
        <v>0.93600000000000005</v>
      </c>
    </row>
    <row r="149" spans="2:55" x14ac:dyDescent="0.75">
      <c r="B149" s="22">
        <v>146</v>
      </c>
      <c r="AG149" s="184">
        <f t="shared" si="16"/>
        <v>0</v>
      </c>
      <c r="AH149" s="164">
        <f t="shared" si="22"/>
        <v>0</v>
      </c>
      <c r="AK149" s="184">
        <f t="shared" si="17"/>
        <v>0</v>
      </c>
      <c r="AL149" s="164">
        <f t="shared" si="23"/>
        <v>0</v>
      </c>
      <c r="AO149" s="184">
        <f t="shared" si="18"/>
        <v>0</v>
      </c>
      <c r="AP149" s="164">
        <f t="shared" si="19"/>
        <v>0</v>
      </c>
      <c r="AS149" s="165">
        <f t="shared" si="20"/>
        <v>0</v>
      </c>
      <c r="AT149" s="164">
        <f t="shared" si="21"/>
        <v>0</v>
      </c>
      <c r="AW149" s="213"/>
      <c r="AX149" s="213"/>
      <c r="AY149" s="213">
        <v>290000</v>
      </c>
      <c r="AZ149" s="164">
        <v>1.7999999999999999E-2</v>
      </c>
      <c r="BA149" s="164">
        <v>0.218</v>
      </c>
      <c r="BB149" s="164">
        <v>0.73699999999999999</v>
      </c>
      <c r="BC149" s="164">
        <v>0.93600000000000005</v>
      </c>
    </row>
    <row r="150" spans="2:55" x14ac:dyDescent="0.75">
      <c r="B150" s="22">
        <v>147</v>
      </c>
      <c r="AG150" s="184">
        <f t="shared" si="16"/>
        <v>0</v>
      </c>
      <c r="AH150" s="164">
        <f t="shared" si="22"/>
        <v>0</v>
      </c>
      <c r="AK150" s="184">
        <f t="shared" si="17"/>
        <v>0</v>
      </c>
      <c r="AL150" s="164">
        <f t="shared" si="23"/>
        <v>0</v>
      </c>
      <c r="AO150" s="184">
        <f t="shared" si="18"/>
        <v>0</v>
      </c>
      <c r="AP150" s="164">
        <f t="shared" si="19"/>
        <v>0</v>
      </c>
      <c r="AS150" s="165">
        <f t="shared" si="20"/>
        <v>0</v>
      </c>
      <c r="AT150" s="164">
        <f t="shared" si="21"/>
        <v>0</v>
      </c>
      <c r="AW150" s="213"/>
      <c r="AX150" s="213"/>
      <c r="AY150" s="213">
        <v>292000</v>
      </c>
      <c r="AZ150" s="164">
        <v>1.7999999999999999E-2</v>
      </c>
      <c r="BA150" s="164">
        <v>0.218</v>
      </c>
      <c r="BB150" s="164">
        <v>0.73899999999999999</v>
      </c>
      <c r="BC150" s="164">
        <v>0.93600000000000005</v>
      </c>
    </row>
    <row r="151" spans="2:55" x14ac:dyDescent="0.75">
      <c r="B151" s="22">
        <v>148</v>
      </c>
      <c r="AG151" s="184">
        <f t="shared" si="16"/>
        <v>0</v>
      </c>
      <c r="AH151" s="164">
        <f t="shared" si="22"/>
        <v>0</v>
      </c>
      <c r="AK151" s="184">
        <f t="shared" si="17"/>
        <v>0</v>
      </c>
      <c r="AL151" s="164">
        <f t="shared" si="23"/>
        <v>0</v>
      </c>
      <c r="AO151" s="184">
        <f t="shared" si="18"/>
        <v>0</v>
      </c>
      <c r="AP151" s="164">
        <f t="shared" si="19"/>
        <v>0</v>
      </c>
      <c r="AS151" s="165">
        <f t="shared" si="20"/>
        <v>0</v>
      </c>
      <c r="AT151" s="164">
        <f t="shared" si="21"/>
        <v>0</v>
      </c>
      <c r="AW151" s="213"/>
      <c r="AX151" s="213"/>
      <c r="AY151" s="213">
        <v>294000</v>
      </c>
      <c r="AZ151" s="164">
        <v>1.7999999999999999E-2</v>
      </c>
      <c r="BA151" s="164">
        <v>0.218</v>
      </c>
      <c r="BB151" s="164">
        <v>0.74299999999999999</v>
      </c>
      <c r="BC151" s="164">
        <v>0.93600000000000005</v>
      </c>
    </row>
    <row r="152" spans="2:55" x14ac:dyDescent="0.75">
      <c r="B152" s="22">
        <v>149</v>
      </c>
      <c r="AG152" s="184">
        <f t="shared" si="16"/>
        <v>0</v>
      </c>
      <c r="AH152" s="164">
        <f t="shared" si="22"/>
        <v>0</v>
      </c>
      <c r="AK152" s="184">
        <f t="shared" si="17"/>
        <v>0</v>
      </c>
      <c r="AL152" s="164">
        <f t="shared" si="23"/>
        <v>0</v>
      </c>
      <c r="AO152" s="184">
        <f t="shared" si="18"/>
        <v>0</v>
      </c>
      <c r="AP152" s="164">
        <f t="shared" si="19"/>
        <v>0</v>
      </c>
      <c r="AS152" s="165">
        <f t="shared" si="20"/>
        <v>0</v>
      </c>
      <c r="AT152" s="164">
        <f t="shared" si="21"/>
        <v>0</v>
      </c>
      <c r="AW152" s="213"/>
      <c r="AX152" s="213"/>
      <c r="AY152" s="213">
        <v>296000</v>
      </c>
      <c r="AZ152" s="164">
        <v>1.7999999999999999E-2</v>
      </c>
      <c r="BA152" s="164">
        <v>0.218</v>
      </c>
      <c r="BB152" s="164">
        <v>0.74399999999999999</v>
      </c>
      <c r="BC152" s="164">
        <v>0.93600000000000005</v>
      </c>
    </row>
    <row r="153" spans="2:55" x14ac:dyDescent="0.75">
      <c r="B153" s="22">
        <v>150</v>
      </c>
      <c r="AG153" s="184">
        <f t="shared" si="16"/>
        <v>0</v>
      </c>
      <c r="AH153" s="164">
        <f t="shared" si="22"/>
        <v>0</v>
      </c>
      <c r="AK153" s="184">
        <f t="shared" si="17"/>
        <v>0</v>
      </c>
      <c r="AL153" s="164">
        <f t="shared" si="23"/>
        <v>0</v>
      </c>
      <c r="AO153" s="184">
        <f t="shared" si="18"/>
        <v>0</v>
      </c>
      <c r="AP153" s="164">
        <f t="shared" si="19"/>
        <v>0</v>
      </c>
      <c r="AS153" s="165">
        <f t="shared" si="20"/>
        <v>0</v>
      </c>
      <c r="AT153" s="164">
        <f t="shared" si="21"/>
        <v>0</v>
      </c>
      <c r="AW153" s="213"/>
      <c r="AX153" s="213"/>
      <c r="AY153" s="213">
        <v>298000</v>
      </c>
      <c r="AZ153" s="164">
        <v>1.7999999999999999E-2</v>
      </c>
      <c r="BA153" s="164">
        <v>0.218</v>
      </c>
      <c r="BB153" s="164">
        <v>0.749</v>
      </c>
      <c r="BC153" s="164">
        <v>0.93700000000000006</v>
      </c>
    </row>
    <row r="154" spans="2:55" x14ac:dyDescent="0.75">
      <c r="B154" s="22">
        <v>151</v>
      </c>
      <c r="AG154" s="184">
        <f t="shared" si="16"/>
        <v>0</v>
      </c>
      <c r="AH154" s="164">
        <f t="shared" si="22"/>
        <v>0</v>
      </c>
      <c r="AK154" s="184">
        <f t="shared" si="17"/>
        <v>0</v>
      </c>
      <c r="AL154" s="164">
        <f t="shared" si="23"/>
        <v>0</v>
      </c>
      <c r="AO154" s="184">
        <f t="shared" si="18"/>
        <v>0</v>
      </c>
      <c r="AP154" s="164">
        <f t="shared" si="19"/>
        <v>0</v>
      </c>
      <c r="AS154" s="165">
        <f t="shared" si="20"/>
        <v>0</v>
      </c>
      <c r="AT154" s="164">
        <f t="shared" si="21"/>
        <v>0</v>
      </c>
      <c r="AW154" s="213"/>
      <c r="AX154" s="213"/>
      <c r="AY154" s="214">
        <v>300000</v>
      </c>
      <c r="AZ154" s="201">
        <v>1.7999999999999999E-2</v>
      </c>
      <c r="BA154" s="201">
        <v>0.218</v>
      </c>
      <c r="BB154" s="201">
        <v>0.749</v>
      </c>
      <c r="BC154" s="201">
        <v>0.93799999999999994</v>
      </c>
    </row>
    <row r="155" spans="2:55" x14ac:dyDescent="0.75">
      <c r="B155" s="22">
        <v>152</v>
      </c>
      <c r="AG155" s="184">
        <f t="shared" si="16"/>
        <v>0</v>
      </c>
      <c r="AH155" s="164">
        <f t="shared" si="22"/>
        <v>0</v>
      </c>
      <c r="AK155" s="184">
        <f t="shared" si="17"/>
        <v>0</v>
      </c>
      <c r="AL155" s="164">
        <f t="shared" si="23"/>
        <v>0</v>
      </c>
      <c r="AO155" s="184">
        <f t="shared" si="18"/>
        <v>0</v>
      </c>
      <c r="AP155" s="164">
        <f t="shared" si="19"/>
        <v>0</v>
      </c>
      <c r="AS155" s="165">
        <f t="shared" si="20"/>
        <v>0</v>
      </c>
      <c r="AT155" s="164">
        <f t="shared" si="21"/>
        <v>0</v>
      </c>
      <c r="AW155" s="213"/>
      <c r="AX155" s="213"/>
      <c r="AY155" s="213">
        <v>302000</v>
      </c>
      <c r="AZ155" s="164">
        <v>1.7999999999999999E-2</v>
      </c>
      <c r="BA155" s="164">
        <v>0.218</v>
      </c>
      <c r="BB155" s="164">
        <v>0.752</v>
      </c>
      <c r="BC155" s="164">
        <v>0.93799999999999994</v>
      </c>
    </row>
    <row r="156" spans="2:55" x14ac:dyDescent="0.75">
      <c r="B156" s="22">
        <v>153</v>
      </c>
      <c r="AG156" s="184">
        <f t="shared" si="16"/>
        <v>0</v>
      </c>
      <c r="AH156" s="164">
        <f t="shared" si="22"/>
        <v>0</v>
      </c>
      <c r="AK156" s="184">
        <f t="shared" si="17"/>
        <v>0</v>
      </c>
      <c r="AL156" s="164">
        <f t="shared" si="23"/>
        <v>0</v>
      </c>
      <c r="AO156" s="184">
        <f t="shared" si="18"/>
        <v>0</v>
      </c>
      <c r="AP156" s="164">
        <f t="shared" si="19"/>
        <v>0</v>
      </c>
      <c r="AS156" s="165">
        <f t="shared" si="20"/>
        <v>0</v>
      </c>
      <c r="AT156" s="164">
        <f t="shared" si="21"/>
        <v>0</v>
      </c>
      <c r="AW156" s="213"/>
      <c r="AX156" s="213"/>
      <c r="AY156" s="213">
        <v>304000</v>
      </c>
      <c r="AZ156" s="164">
        <v>1.7999999999999999E-2</v>
      </c>
      <c r="BA156" s="164">
        <v>0.218</v>
      </c>
      <c r="BB156" s="164">
        <v>0.755</v>
      </c>
      <c r="BC156" s="164">
        <v>0.93799999999999994</v>
      </c>
    </row>
    <row r="157" spans="2:55" x14ac:dyDescent="0.75">
      <c r="B157" s="22">
        <v>154</v>
      </c>
      <c r="AG157" s="184">
        <f t="shared" si="16"/>
        <v>0</v>
      </c>
      <c r="AH157" s="164">
        <f t="shared" si="22"/>
        <v>0</v>
      </c>
      <c r="AK157" s="184">
        <f t="shared" si="17"/>
        <v>0</v>
      </c>
      <c r="AL157" s="164">
        <f t="shared" si="23"/>
        <v>0</v>
      </c>
      <c r="AO157" s="184">
        <f t="shared" si="18"/>
        <v>0</v>
      </c>
      <c r="AP157" s="164">
        <f t="shared" si="19"/>
        <v>0</v>
      </c>
      <c r="AS157" s="165">
        <f t="shared" si="20"/>
        <v>0</v>
      </c>
      <c r="AT157" s="164">
        <f t="shared" si="21"/>
        <v>0</v>
      </c>
      <c r="AW157" s="213"/>
      <c r="AX157" s="213"/>
      <c r="AY157" s="213">
        <v>306000</v>
      </c>
      <c r="AZ157" s="164">
        <v>1.7999999999999999E-2</v>
      </c>
      <c r="BA157" s="164">
        <v>0.218</v>
      </c>
      <c r="BB157" s="164">
        <v>0.75700000000000001</v>
      </c>
      <c r="BC157" s="164">
        <v>0.93799999999999994</v>
      </c>
    </row>
    <row r="158" spans="2:55" x14ac:dyDescent="0.75">
      <c r="B158" s="22">
        <v>155</v>
      </c>
      <c r="AG158" s="184">
        <f t="shared" si="16"/>
        <v>0</v>
      </c>
      <c r="AH158" s="164">
        <f t="shared" si="22"/>
        <v>0</v>
      </c>
      <c r="AK158" s="184">
        <f t="shared" si="17"/>
        <v>0</v>
      </c>
      <c r="AL158" s="164">
        <f t="shared" si="23"/>
        <v>0</v>
      </c>
      <c r="AO158" s="184">
        <f t="shared" si="18"/>
        <v>0</v>
      </c>
      <c r="AP158" s="164">
        <f t="shared" si="19"/>
        <v>0</v>
      </c>
      <c r="AS158" s="165">
        <f t="shared" si="20"/>
        <v>0</v>
      </c>
      <c r="AT158" s="164">
        <f t="shared" si="21"/>
        <v>0</v>
      </c>
      <c r="AW158" s="213"/>
      <c r="AX158" s="213"/>
      <c r="AY158" s="213">
        <v>308000</v>
      </c>
      <c r="AZ158" s="164">
        <v>1.7999999999999999E-2</v>
      </c>
      <c r="BA158" s="164">
        <v>0.218</v>
      </c>
      <c r="BB158" s="164">
        <v>0.75800000000000001</v>
      </c>
      <c r="BC158" s="164">
        <v>0.93799999999999994</v>
      </c>
    </row>
    <row r="159" spans="2:55" x14ac:dyDescent="0.75">
      <c r="B159" s="22">
        <v>156</v>
      </c>
      <c r="AG159" s="184">
        <f t="shared" si="16"/>
        <v>0</v>
      </c>
      <c r="AH159" s="164">
        <f t="shared" si="22"/>
        <v>0</v>
      </c>
      <c r="AK159" s="184">
        <f t="shared" si="17"/>
        <v>0</v>
      </c>
      <c r="AL159" s="164">
        <f t="shared" si="23"/>
        <v>0</v>
      </c>
      <c r="AO159" s="184">
        <f t="shared" si="18"/>
        <v>0</v>
      </c>
      <c r="AP159" s="164">
        <f t="shared" si="19"/>
        <v>0</v>
      </c>
      <c r="AS159" s="165">
        <f t="shared" si="20"/>
        <v>0</v>
      </c>
      <c r="AT159" s="164">
        <f t="shared" si="21"/>
        <v>0</v>
      </c>
      <c r="AW159" s="213"/>
      <c r="AX159" s="213"/>
      <c r="AY159" s="213">
        <v>310000</v>
      </c>
      <c r="AZ159" s="164">
        <v>1.7999999999999999E-2</v>
      </c>
      <c r="BA159" s="164">
        <v>0.218</v>
      </c>
      <c r="BB159" s="164">
        <v>0.76100000000000001</v>
      </c>
      <c r="BC159" s="164">
        <v>0.93799999999999994</v>
      </c>
    </row>
    <row r="160" spans="2:55" x14ac:dyDescent="0.75">
      <c r="B160" s="22">
        <v>157</v>
      </c>
      <c r="AG160" s="184">
        <f t="shared" si="16"/>
        <v>0</v>
      </c>
      <c r="AH160" s="164">
        <f t="shared" si="22"/>
        <v>0</v>
      </c>
      <c r="AK160" s="184">
        <f t="shared" si="17"/>
        <v>0</v>
      </c>
      <c r="AL160" s="164">
        <f t="shared" si="23"/>
        <v>0</v>
      </c>
      <c r="AO160" s="184">
        <f t="shared" si="18"/>
        <v>0</v>
      </c>
      <c r="AP160" s="164">
        <f t="shared" si="19"/>
        <v>0</v>
      </c>
      <c r="AS160" s="165">
        <f t="shared" si="20"/>
        <v>0</v>
      </c>
      <c r="AT160" s="164">
        <f t="shared" si="21"/>
        <v>0</v>
      </c>
      <c r="AW160" s="213"/>
      <c r="AX160" s="213"/>
      <c r="AY160" s="213">
        <v>312000</v>
      </c>
      <c r="AZ160" s="164">
        <v>1.7999999999999999E-2</v>
      </c>
      <c r="BA160" s="164">
        <v>0.218</v>
      </c>
      <c r="BB160" s="164">
        <v>0.76200000000000001</v>
      </c>
      <c r="BC160" s="164">
        <v>0.93799999999999994</v>
      </c>
    </row>
    <row r="161" spans="2:55" x14ac:dyDescent="0.75">
      <c r="B161" s="22">
        <v>158</v>
      </c>
      <c r="AG161" s="184">
        <f t="shared" si="16"/>
        <v>0</v>
      </c>
      <c r="AH161" s="164">
        <f t="shared" si="22"/>
        <v>0</v>
      </c>
      <c r="AK161" s="184">
        <f t="shared" si="17"/>
        <v>0</v>
      </c>
      <c r="AL161" s="164">
        <f t="shared" si="23"/>
        <v>0</v>
      </c>
      <c r="AO161" s="184">
        <f t="shared" si="18"/>
        <v>0</v>
      </c>
      <c r="AP161" s="164">
        <f t="shared" si="19"/>
        <v>0</v>
      </c>
      <c r="AS161" s="165">
        <f t="shared" si="20"/>
        <v>0</v>
      </c>
      <c r="AT161" s="164">
        <f t="shared" si="21"/>
        <v>0</v>
      </c>
      <c r="AW161" s="213"/>
      <c r="AX161" s="213"/>
      <c r="AY161" s="213">
        <v>314000</v>
      </c>
      <c r="AZ161" s="164">
        <v>1.7999999999999999E-2</v>
      </c>
      <c r="BA161" s="164">
        <v>0.218</v>
      </c>
      <c r="BB161" s="164">
        <v>0.76600000000000001</v>
      </c>
      <c r="BC161" s="164">
        <v>0.93799999999999994</v>
      </c>
    </row>
    <row r="162" spans="2:55" x14ac:dyDescent="0.75">
      <c r="B162" s="22">
        <v>159</v>
      </c>
      <c r="AG162" s="184">
        <f t="shared" si="16"/>
        <v>0</v>
      </c>
      <c r="AH162" s="164">
        <f t="shared" si="22"/>
        <v>0</v>
      </c>
      <c r="AK162" s="184">
        <f t="shared" si="17"/>
        <v>0</v>
      </c>
      <c r="AL162" s="164">
        <f t="shared" si="23"/>
        <v>0</v>
      </c>
      <c r="AO162" s="184">
        <f t="shared" si="18"/>
        <v>0</v>
      </c>
      <c r="AP162" s="164">
        <f t="shared" si="19"/>
        <v>0</v>
      </c>
      <c r="AS162" s="165">
        <f t="shared" si="20"/>
        <v>0</v>
      </c>
      <c r="AT162" s="164">
        <f t="shared" si="21"/>
        <v>0</v>
      </c>
      <c r="AW162" s="213"/>
      <c r="AX162" s="213"/>
      <c r="AY162" s="213">
        <v>316000</v>
      </c>
      <c r="AZ162" s="164">
        <v>1.7999999999999999E-2</v>
      </c>
      <c r="BA162" s="164">
        <v>0.218</v>
      </c>
      <c r="BB162" s="164">
        <v>0.76800000000000002</v>
      </c>
      <c r="BC162" s="164">
        <v>0.93799999999999994</v>
      </c>
    </row>
    <row r="163" spans="2:55" x14ac:dyDescent="0.75">
      <c r="B163" s="22">
        <v>160</v>
      </c>
      <c r="AG163" s="184">
        <f t="shared" si="16"/>
        <v>0</v>
      </c>
      <c r="AH163" s="164">
        <f t="shared" si="22"/>
        <v>0</v>
      </c>
      <c r="AK163" s="184">
        <f t="shared" si="17"/>
        <v>0</v>
      </c>
      <c r="AL163" s="164">
        <f t="shared" si="23"/>
        <v>0</v>
      </c>
      <c r="AO163" s="184">
        <f t="shared" si="18"/>
        <v>0</v>
      </c>
      <c r="AP163" s="164">
        <f t="shared" si="19"/>
        <v>0</v>
      </c>
      <c r="AS163" s="165">
        <f t="shared" si="20"/>
        <v>0</v>
      </c>
      <c r="AT163" s="164">
        <f t="shared" si="21"/>
        <v>0</v>
      </c>
      <c r="AW163" s="213"/>
      <c r="AX163" s="213"/>
      <c r="AY163" s="213">
        <v>318000</v>
      </c>
      <c r="AZ163" s="164">
        <v>1.7999999999999999E-2</v>
      </c>
      <c r="BA163" s="164">
        <v>0.218</v>
      </c>
      <c r="BB163" s="164">
        <v>0.77</v>
      </c>
      <c r="BC163" s="164">
        <v>0.93799999999999994</v>
      </c>
    </row>
    <row r="164" spans="2:55" x14ac:dyDescent="0.75">
      <c r="B164" s="22">
        <v>161</v>
      </c>
      <c r="AG164" s="184">
        <f t="shared" si="16"/>
        <v>0</v>
      </c>
      <c r="AH164" s="164">
        <f t="shared" si="22"/>
        <v>0</v>
      </c>
      <c r="AK164" s="184">
        <f t="shared" si="17"/>
        <v>0</v>
      </c>
      <c r="AL164" s="164">
        <f t="shared" si="23"/>
        <v>0</v>
      </c>
      <c r="AO164" s="184">
        <f t="shared" si="18"/>
        <v>0</v>
      </c>
      <c r="AP164" s="164">
        <f t="shared" si="19"/>
        <v>0</v>
      </c>
      <c r="AS164" s="165">
        <f t="shared" si="20"/>
        <v>0</v>
      </c>
      <c r="AT164" s="164">
        <f t="shared" si="21"/>
        <v>0</v>
      </c>
      <c r="AW164" s="213"/>
      <c r="AX164" s="213"/>
      <c r="AY164" s="213">
        <v>320000</v>
      </c>
      <c r="AZ164" s="164">
        <v>1.7999999999999999E-2</v>
      </c>
      <c r="BA164" s="164">
        <v>0.218</v>
      </c>
      <c r="BB164" s="164">
        <v>0.77200000000000002</v>
      </c>
      <c r="BC164" s="164">
        <v>0.93799999999999994</v>
      </c>
    </row>
    <row r="165" spans="2:55" x14ac:dyDescent="0.75">
      <c r="B165" s="22">
        <v>162</v>
      </c>
      <c r="AG165" s="184">
        <f t="shared" si="16"/>
        <v>0</v>
      </c>
      <c r="AH165" s="164">
        <f t="shared" si="22"/>
        <v>0</v>
      </c>
      <c r="AK165" s="184">
        <f t="shared" si="17"/>
        <v>0</v>
      </c>
      <c r="AL165" s="164">
        <f t="shared" si="23"/>
        <v>0</v>
      </c>
      <c r="AO165" s="184">
        <f t="shared" si="18"/>
        <v>0</v>
      </c>
      <c r="AP165" s="164">
        <f t="shared" si="19"/>
        <v>0</v>
      </c>
      <c r="AS165" s="165">
        <f t="shared" si="20"/>
        <v>0</v>
      </c>
      <c r="AT165" s="164">
        <f t="shared" si="21"/>
        <v>0</v>
      </c>
      <c r="AW165" s="213"/>
      <c r="AX165" s="213"/>
      <c r="AY165" s="213">
        <v>322000</v>
      </c>
      <c r="AZ165" s="164">
        <v>1.7999999999999999E-2</v>
      </c>
      <c r="BA165" s="164">
        <v>0.218</v>
      </c>
      <c r="BB165" s="164">
        <v>0.77500000000000002</v>
      </c>
      <c r="BC165" s="164">
        <v>0.93799999999999994</v>
      </c>
    </row>
    <row r="166" spans="2:55" x14ac:dyDescent="0.75">
      <c r="B166" s="22">
        <v>163</v>
      </c>
      <c r="AG166" s="184">
        <f t="shared" si="16"/>
        <v>0</v>
      </c>
      <c r="AH166" s="164">
        <f t="shared" si="22"/>
        <v>0</v>
      </c>
      <c r="AK166" s="184">
        <f t="shared" si="17"/>
        <v>0</v>
      </c>
      <c r="AL166" s="164">
        <f t="shared" si="23"/>
        <v>0</v>
      </c>
      <c r="AO166" s="184">
        <f t="shared" si="18"/>
        <v>0</v>
      </c>
      <c r="AP166" s="164">
        <f t="shared" si="19"/>
        <v>0</v>
      </c>
      <c r="AS166" s="165">
        <f t="shared" si="20"/>
        <v>0</v>
      </c>
      <c r="AT166" s="164">
        <f t="shared" si="21"/>
        <v>0</v>
      </c>
      <c r="AW166" s="213"/>
      <c r="AX166" s="213"/>
      <c r="AY166" s="213">
        <v>324000</v>
      </c>
      <c r="AZ166" s="164">
        <v>1.7999999999999999E-2</v>
      </c>
      <c r="BA166" s="164">
        <v>0.218</v>
      </c>
      <c r="BB166" s="164">
        <v>0.77700000000000002</v>
      </c>
      <c r="BC166" s="164">
        <v>0.93799999999999994</v>
      </c>
    </row>
    <row r="167" spans="2:55" x14ac:dyDescent="0.75">
      <c r="B167" s="22">
        <v>164</v>
      </c>
      <c r="AG167" s="184">
        <f t="shared" si="16"/>
        <v>0</v>
      </c>
      <c r="AH167" s="164">
        <f t="shared" si="22"/>
        <v>0</v>
      </c>
      <c r="AK167" s="184">
        <f t="shared" si="17"/>
        <v>0</v>
      </c>
      <c r="AL167" s="164">
        <f t="shared" si="23"/>
        <v>0</v>
      </c>
      <c r="AO167" s="184">
        <f t="shared" si="18"/>
        <v>0</v>
      </c>
      <c r="AP167" s="164">
        <f t="shared" si="19"/>
        <v>0</v>
      </c>
      <c r="AS167" s="165">
        <f t="shared" si="20"/>
        <v>0</v>
      </c>
      <c r="AT167" s="164">
        <f t="shared" si="21"/>
        <v>0</v>
      </c>
      <c r="AW167" s="213"/>
      <c r="AX167" s="213"/>
      <c r="AY167" s="213">
        <v>326000</v>
      </c>
      <c r="AZ167" s="164">
        <v>1.7999999999999999E-2</v>
      </c>
      <c r="BA167" s="164">
        <v>0.218</v>
      </c>
      <c r="BB167" s="164">
        <v>0.77700000000000002</v>
      </c>
      <c r="BC167" s="164">
        <v>0.93799999999999994</v>
      </c>
    </row>
    <row r="168" spans="2:55" x14ac:dyDescent="0.75">
      <c r="B168" s="22">
        <v>165</v>
      </c>
      <c r="AG168" s="184">
        <f t="shared" si="16"/>
        <v>0</v>
      </c>
      <c r="AH168" s="164">
        <f t="shared" si="22"/>
        <v>0</v>
      </c>
      <c r="AK168" s="184">
        <f t="shared" si="17"/>
        <v>0</v>
      </c>
      <c r="AL168" s="164">
        <f t="shared" si="23"/>
        <v>0</v>
      </c>
      <c r="AO168" s="184">
        <f t="shared" si="18"/>
        <v>0</v>
      </c>
      <c r="AP168" s="164">
        <f t="shared" si="19"/>
        <v>0</v>
      </c>
      <c r="AS168" s="165">
        <f t="shared" si="20"/>
        <v>0</v>
      </c>
      <c r="AT168" s="164">
        <f t="shared" si="21"/>
        <v>0</v>
      </c>
      <c r="AW168" s="213"/>
      <c r="AX168" s="213"/>
      <c r="AY168" s="213">
        <v>328000</v>
      </c>
      <c r="AZ168" s="164">
        <v>1.7999999999999999E-2</v>
      </c>
      <c r="BA168" s="164">
        <v>0.218</v>
      </c>
      <c r="BB168" s="164">
        <v>0.77800000000000002</v>
      </c>
      <c r="BC168" s="164">
        <v>0.93799999999999994</v>
      </c>
    </row>
    <row r="169" spans="2:55" x14ac:dyDescent="0.75">
      <c r="B169" s="22">
        <v>166</v>
      </c>
      <c r="AG169" s="184">
        <f t="shared" si="16"/>
        <v>0</v>
      </c>
      <c r="AH169" s="164">
        <f t="shared" si="22"/>
        <v>0</v>
      </c>
      <c r="AK169" s="184">
        <f t="shared" si="17"/>
        <v>0</v>
      </c>
      <c r="AL169" s="164">
        <f t="shared" si="23"/>
        <v>0</v>
      </c>
      <c r="AO169" s="184">
        <f t="shared" si="18"/>
        <v>0</v>
      </c>
      <c r="AP169" s="164">
        <f t="shared" si="19"/>
        <v>0</v>
      </c>
      <c r="AS169" s="165">
        <f t="shared" si="20"/>
        <v>0</v>
      </c>
      <c r="AT169" s="164">
        <f t="shared" si="21"/>
        <v>0</v>
      </c>
      <c r="AW169" s="213"/>
      <c r="AX169" s="213"/>
      <c r="AY169" s="213">
        <v>330000</v>
      </c>
      <c r="AZ169" s="164">
        <v>1.7999999999999999E-2</v>
      </c>
      <c r="BA169" s="164">
        <v>0.218</v>
      </c>
      <c r="BB169" s="164">
        <v>0.77900000000000003</v>
      </c>
      <c r="BC169" s="164">
        <v>0.93799999999999994</v>
      </c>
    </row>
    <row r="170" spans="2:55" x14ac:dyDescent="0.75">
      <c r="B170" s="22">
        <v>167</v>
      </c>
      <c r="AG170" s="184">
        <f t="shared" si="16"/>
        <v>0</v>
      </c>
      <c r="AH170" s="164">
        <f t="shared" si="22"/>
        <v>0</v>
      </c>
      <c r="AK170" s="184">
        <f t="shared" si="17"/>
        <v>0</v>
      </c>
      <c r="AL170" s="164">
        <f t="shared" si="23"/>
        <v>0</v>
      </c>
      <c r="AO170" s="184">
        <f t="shared" si="18"/>
        <v>0</v>
      </c>
      <c r="AP170" s="164">
        <f t="shared" si="19"/>
        <v>0</v>
      </c>
      <c r="AS170" s="165">
        <f t="shared" si="20"/>
        <v>0</v>
      </c>
      <c r="AT170" s="164">
        <f t="shared" si="21"/>
        <v>0</v>
      </c>
      <c r="AW170" s="213"/>
      <c r="AX170" s="213"/>
      <c r="AY170" s="213">
        <v>332000</v>
      </c>
      <c r="AZ170" s="164">
        <v>1.7999999999999999E-2</v>
      </c>
      <c r="BA170" s="164">
        <v>0.218</v>
      </c>
      <c r="BB170" s="164">
        <v>0.78</v>
      </c>
      <c r="BC170" s="164">
        <v>0.93899999999999995</v>
      </c>
    </row>
    <row r="171" spans="2:55" x14ac:dyDescent="0.75">
      <c r="B171" s="22">
        <v>168</v>
      </c>
      <c r="AG171" s="184">
        <f t="shared" si="16"/>
        <v>0</v>
      </c>
      <c r="AH171" s="164">
        <f t="shared" si="22"/>
        <v>0</v>
      </c>
      <c r="AK171" s="184">
        <f t="shared" si="17"/>
        <v>0</v>
      </c>
      <c r="AL171" s="164">
        <f t="shared" si="23"/>
        <v>0</v>
      </c>
      <c r="AO171" s="184">
        <f t="shared" si="18"/>
        <v>0</v>
      </c>
      <c r="AP171" s="164">
        <f t="shared" si="19"/>
        <v>0</v>
      </c>
      <c r="AS171" s="165">
        <f t="shared" si="20"/>
        <v>0</v>
      </c>
      <c r="AT171" s="164">
        <f t="shared" si="21"/>
        <v>0</v>
      </c>
      <c r="AW171" s="213"/>
      <c r="AX171" s="213"/>
      <c r="AY171" s="213">
        <v>334000</v>
      </c>
      <c r="AZ171" s="164">
        <v>1.7999999999999999E-2</v>
      </c>
      <c r="BA171" s="164">
        <v>0.218</v>
      </c>
      <c r="BB171" s="164">
        <v>0.78200000000000003</v>
      </c>
      <c r="BC171" s="164">
        <v>0.94</v>
      </c>
    </row>
    <row r="172" spans="2:55" x14ac:dyDescent="0.75">
      <c r="B172" s="22">
        <v>169</v>
      </c>
      <c r="AG172" s="184">
        <f t="shared" si="16"/>
        <v>0</v>
      </c>
      <c r="AH172" s="164">
        <f t="shared" si="22"/>
        <v>0</v>
      </c>
      <c r="AK172" s="184">
        <f t="shared" si="17"/>
        <v>0</v>
      </c>
      <c r="AL172" s="164">
        <f t="shared" si="23"/>
        <v>0</v>
      </c>
      <c r="AO172" s="184">
        <f t="shared" si="18"/>
        <v>0</v>
      </c>
      <c r="AP172" s="164">
        <f t="shared" si="19"/>
        <v>0</v>
      </c>
      <c r="AS172" s="165">
        <f t="shared" si="20"/>
        <v>0</v>
      </c>
      <c r="AT172" s="164">
        <f t="shared" si="21"/>
        <v>0</v>
      </c>
      <c r="AW172" s="213"/>
      <c r="AX172" s="213"/>
      <c r="AY172" s="213">
        <v>336000</v>
      </c>
      <c r="AZ172" s="164">
        <v>1.7999999999999999E-2</v>
      </c>
      <c r="BA172" s="164">
        <v>0.218</v>
      </c>
      <c r="BB172" s="164">
        <v>0.78400000000000003</v>
      </c>
      <c r="BC172" s="164">
        <v>0.94</v>
      </c>
    </row>
    <row r="173" spans="2:55" x14ac:dyDescent="0.75">
      <c r="B173" s="22">
        <v>170</v>
      </c>
      <c r="AG173" s="184">
        <f t="shared" si="16"/>
        <v>0</v>
      </c>
      <c r="AH173" s="164">
        <f t="shared" si="22"/>
        <v>0</v>
      </c>
      <c r="AK173" s="184">
        <f t="shared" si="17"/>
        <v>0</v>
      </c>
      <c r="AL173" s="164">
        <f t="shared" si="23"/>
        <v>0</v>
      </c>
      <c r="AO173" s="184">
        <f t="shared" si="18"/>
        <v>0</v>
      </c>
      <c r="AP173" s="164">
        <f t="shared" si="19"/>
        <v>0</v>
      </c>
      <c r="AS173" s="165">
        <f t="shared" si="20"/>
        <v>0</v>
      </c>
      <c r="AT173" s="164">
        <f t="shared" si="21"/>
        <v>0</v>
      </c>
      <c r="AW173" s="213"/>
      <c r="AX173" s="213"/>
      <c r="AY173" s="213">
        <v>338000</v>
      </c>
      <c r="AZ173" s="164">
        <v>1.7999999999999999E-2</v>
      </c>
      <c r="BA173" s="164">
        <v>0.218</v>
      </c>
      <c r="BB173" s="164">
        <v>0.78500000000000003</v>
      </c>
      <c r="BC173" s="164">
        <v>0.94</v>
      </c>
    </row>
    <row r="174" spans="2:55" x14ac:dyDescent="0.75">
      <c r="B174" s="22">
        <v>171</v>
      </c>
      <c r="AG174" s="184">
        <f t="shared" si="16"/>
        <v>0</v>
      </c>
      <c r="AH174" s="164">
        <f t="shared" si="22"/>
        <v>0</v>
      </c>
      <c r="AK174" s="184">
        <f t="shared" si="17"/>
        <v>0</v>
      </c>
      <c r="AL174" s="164">
        <f t="shared" si="23"/>
        <v>0</v>
      </c>
      <c r="AO174" s="184">
        <f t="shared" si="18"/>
        <v>0</v>
      </c>
      <c r="AP174" s="164">
        <f t="shared" si="19"/>
        <v>0</v>
      </c>
      <c r="AS174" s="165">
        <f t="shared" si="20"/>
        <v>0</v>
      </c>
      <c r="AT174" s="164">
        <f t="shared" si="21"/>
        <v>0</v>
      </c>
      <c r="AW174" s="213"/>
      <c r="AX174" s="213"/>
      <c r="AY174" s="213">
        <v>340000</v>
      </c>
      <c r="AZ174" s="164">
        <v>1.7999999999999999E-2</v>
      </c>
      <c r="BA174" s="164">
        <v>0.218</v>
      </c>
      <c r="BB174" s="164">
        <v>0.78800000000000003</v>
      </c>
      <c r="BC174" s="164">
        <v>0.94</v>
      </c>
    </row>
    <row r="175" spans="2:55" x14ac:dyDescent="0.75">
      <c r="B175" s="22">
        <v>172</v>
      </c>
      <c r="AG175" s="184">
        <f t="shared" si="16"/>
        <v>0</v>
      </c>
      <c r="AH175" s="164">
        <f t="shared" si="22"/>
        <v>0</v>
      </c>
      <c r="AK175" s="184">
        <f t="shared" si="17"/>
        <v>0</v>
      </c>
      <c r="AL175" s="164">
        <f t="shared" si="23"/>
        <v>0</v>
      </c>
      <c r="AO175" s="184">
        <f t="shared" si="18"/>
        <v>0</v>
      </c>
      <c r="AP175" s="164">
        <f t="shared" si="19"/>
        <v>0</v>
      </c>
      <c r="AS175" s="165">
        <f t="shared" si="20"/>
        <v>0</v>
      </c>
      <c r="AT175" s="164">
        <f t="shared" si="21"/>
        <v>0</v>
      </c>
      <c r="AW175" s="213"/>
      <c r="AX175" s="213"/>
      <c r="AY175" s="213">
        <v>342000</v>
      </c>
      <c r="AZ175" s="164">
        <v>1.7999999999999999E-2</v>
      </c>
      <c r="BA175" s="164">
        <v>0.218</v>
      </c>
      <c r="BB175" s="164">
        <v>0.78900000000000003</v>
      </c>
      <c r="BC175" s="164">
        <v>0.94</v>
      </c>
    </row>
    <row r="176" spans="2:55" x14ac:dyDescent="0.75">
      <c r="B176" s="22">
        <v>173</v>
      </c>
      <c r="AG176" s="184">
        <f t="shared" si="16"/>
        <v>0</v>
      </c>
      <c r="AH176" s="164">
        <f t="shared" si="22"/>
        <v>0</v>
      </c>
      <c r="AK176" s="184">
        <f t="shared" si="17"/>
        <v>0</v>
      </c>
      <c r="AL176" s="164">
        <f t="shared" si="23"/>
        <v>0</v>
      </c>
      <c r="AO176" s="184">
        <f t="shared" si="18"/>
        <v>0</v>
      </c>
      <c r="AP176" s="164">
        <f t="shared" si="19"/>
        <v>0</v>
      </c>
      <c r="AS176" s="165">
        <f t="shared" si="20"/>
        <v>0</v>
      </c>
      <c r="AT176" s="164">
        <f t="shared" si="21"/>
        <v>0</v>
      </c>
      <c r="AW176" s="213"/>
      <c r="AX176" s="213"/>
      <c r="AY176" s="213">
        <v>344000</v>
      </c>
      <c r="AZ176" s="164">
        <v>1.7999999999999999E-2</v>
      </c>
      <c r="BA176" s="164">
        <v>0.218</v>
      </c>
      <c r="BB176" s="164">
        <v>0.79100000000000004</v>
      </c>
      <c r="BC176" s="164">
        <v>0.94</v>
      </c>
    </row>
    <row r="177" spans="2:55" x14ac:dyDescent="0.75">
      <c r="B177" s="22">
        <v>174</v>
      </c>
      <c r="AG177" s="184">
        <f t="shared" si="16"/>
        <v>0</v>
      </c>
      <c r="AH177" s="164">
        <f t="shared" si="22"/>
        <v>0</v>
      </c>
      <c r="AK177" s="184">
        <f t="shared" si="17"/>
        <v>0</v>
      </c>
      <c r="AL177" s="164">
        <f t="shared" si="23"/>
        <v>0</v>
      </c>
      <c r="AO177" s="184">
        <f t="shared" si="18"/>
        <v>0</v>
      </c>
      <c r="AP177" s="164">
        <f t="shared" si="19"/>
        <v>0</v>
      </c>
      <c r="AS177" s="165">
        <f t="shared" si="20"/>
        <v>0</v>
      </c>
      <c r="AT177" s="164">
        <f t="shared" si="21"/>
        <v>0</v>
      </c>
      <c r="AW177" s="213"/>
      <c r="AX177" s="213"/>
      <c r="AY177" s="213">
        <v>346000</v>
      </c>
      <c r="AZ177" s="164">
        <v>1.7999999999999999E-2</v>
      </c>
      <c r="BA177" s="164">
        <v>0.218</v>
      </c>
      <c r="BB177" s="164">
        <v>0.79300000000000004</v>
      </c>
      <c r="BC177" s="164">
        <v>0.94</v>
      </c>
    </row>
    <row r="178" spans="2:55" x14ac:dyDescent="0.75">
      <c r="B178" s="22">
        <v>175</v>
      </c>
      <c r="AG178" s="184">
        <f t="shared" si="16"/>
        <v>0</v>
      </c>
      <c r="AH178" s="164">
        <f t="shared" si="22"/>
        <v>0</v>
      </c>
      <c r="AK178" s="184">
        <f t="shared" si="17"/>
        <v>0</v>
      </c>
      <c r="AL178" s="164">
        <f t="shared" si="23"/>
        <v>0</v>
      </c>
      <c r="AO178" s="184">
        <f t="shared" si="18"/>
        <v>0</v>
      </c>
      <c r="AP178" s="164">
        <f t="shared" si="19"/>
        <v>0</v>
      </c>
      <c r="AS178" s="165">
        <f t="shared" si="20"/>
        <v>0</v>
      </c>
      <c r="AT178" s="164">
        <f t="shared" si="21"/>
        <v>0</v>
      </c>
      <c r="AW178" s="213"/>
      <c r="AX178" s="213"/>
      <c r="AY178" s="213">
        <v>348000</v>
      </c>
      <c r="AZ178" s="164">
        <v>1.7999999999999999E-2</v>
      </c>
      <c r="BA178" s="164">
        <v>0.218</v>
      </c>
      <c r="BB178" s="164">
        <v>0.79400000000000004</v>
      </c>
      <c r="BC178" s="164">
        <v>0.94</v>
      </c>
    </row>
    <row r="179" spans="2:55" x14ac:dyDescent="0.75">
      <c r="B179" s="22">
        <v>176</v>
      </c>
      <c r="AG179" s="184">
        <f t="shared" si="16"/>
        <v>0</v>
      </c>
      <c r="AH179" s="164">
        <f t="shared" si="22"/>
        <v>0</v>
      </c>
      <c r="AK179" s="184">
        <f t="shared" si="17"/>
        <v>0</v>
      </c>
      <c r="AL179" s="164">
        <f t="shared" si="23"/>
        <v>0</v>
      </c>
      <c r="AO179" s="184">
        <f t="shared" si="18"/>
        <v>0</v>
      </c>
      <c r="AP179" s="164">
        <f t="shared" si="19"/>
        <v>0</v>
      </c>
      <c r="AS179" s="165">
        <f t="shared" si="20"/>
        <v>0</v>
      </c>
      <c r="AT179" s="164">
        <f t="shared" si="21"/>
        <v>0</v>
      </c>
      <c r="AW179" s="213"/>
      <c r="AX179" s="213"/>
      <c r="AY179" s="213">
        <v>350000</v>
      </c>
      <c r="AZ179" s="164">
        <v>1.7999999999999999E-2</v>
      </c>
      <c r="BA179" s="164">
        <v>0.218</v>
      </c>
      <c r="BB179" s="164">
        <v>0.79400000000000004</v>
      </c>
      <c r="BC179" s="164">
        <v>0.94099999999999995</v>
      </c>
    </row>
    <row r="180" spans="2:55" x14ac:dyDescent="0.75">
      <c r="B180" s="22">
        <v>177</v>
      </c>
      <c r="AG180" s="184">
        <f t="shared" si="16"/>
        <v>0</v>
      </c>
      <c r="AH180" s="164">
        <f t="shared" si="22"/>
        <v>0</v>
      </c>
      <c r="AK180" s="184">
        <f t="shared" si="17"/>
        <v>0</v>
      </c>
      <c r="AL180" s="164">
        <f t="shared" si="23"/>
        <v>0</v>
      </c>
      <c r="AO180" s="184">
        <f t="shared" si="18"/>
        <v>0</v>
      </c>
      <c r="AP180" s="164">
        <f t="shared" si="19"/>
        <v>0</v>
      </c>
      <c r="AS180" s="165">
        <f t="shared" si="20"/>
        <v>0</v>
      </c>
      <c r="AT180" s="164">
        <f t="shared" si="21"/>
        <v>0</v>
      </c>
      <c r="AW180" s="213"/>
      <c r="AX180" s="213"/>
      <c r="AY180" s="213">
        <v>352000</v>
      </c>
      <c r="AZ180" s="164">
        <v>1.7999999999999999E-2</v>
      </c>
      <c r="BA180" s="164">
        <v>0.218</v>
      </c>
      <c r="BB180" s="164">
        <v>0.79600000000000004</v>
      </c>
      <c r="BC180" s="164">
        <v>0.94099999999999995</v>
      </c>
    </row>
    <row r="181" spans="2:55" x14ac:dyDescent="0.75">
      <c r="B181" s="22">
        <v>178</v>
      </c>
      <c r="AG181" s="184">
        <f t="shared" si="16"/>
        <v>0</v>
      </c>
      <c r="AH181" s="164">
        <f t="shared" si="22"/>
        <v>0</v>
      </c>
      <c r="AK181" s="184">
        <f t="shared" si="17"/>
        <v>0</v>
      </c>
      <c r="AL181" s="164">
        <f t="shared" si="23"/>
        <v>0</v>
      </c>
      <c r="AO181" s="184">
        <f t="shared" si="18"/>
        <v>0</v>
      </c>
      <c r="AP181" s="164">
        <f t="shared" si="19"/>
        <v>0</v>
      </c>
      <c r="AS181" s="165">
        <f t="shared" si="20"/>
        <v>0</v>
      </c>
      <c r="AT181" s="164">
        <f t="shared" si="21"/>
        <v>0</v>
      </c>
      <c r="AW181" s="213"/>
      <c r="AX181" s="213"/>
      <c r="AY181" s="213">
        <v>354000</v>
      </c>
      <c r="AZ181" s="164">
        <v>1.7999999999999999E-2</v>
      </c>
      <c r="BA181" s="164">
        <v>0.217</v>
      </c>
      <c r="BB181" s="164">
        <v>0.79900000000000004</v>
      </c>
      <c r="BC181" s="164">
        <v>0.94099999999999995</v>
      </c>
    </row>
    <row r="182" spans="2:55" x14ac:dyDescent="0.75">
      <c r="B182" s="22">
        <v>179</v>
      </c>
      <c r="AG182" s="184">
        <f t="shared" si="16"/>
        <v>0</v>
      </c>
      <c r="AH182" s="164">
        <f t="shared" si="22"/>
        <v>0</v>
      </c>
      <c r="AK182" s="184">
        <f t="shared" si="17"/>
        <v>0</v>
      </c>
      <c r="AL182" s="164">
        <f t="shared" si="23"/>
        <v>0</v>
      </c>
      <c r="AO182" s="184">
        <f t="shared" si="18"/>
        <v>0</v>
      </c>
      <c r="AP182" s="164">
        <f t="shared" si="19"/>
        <v>0</v>
      </c>
      <c r="AS182" s="165">
        <f t="shared" si="20"/>
        <v>0</v>
      </c>
      <c r="AT182" s="164">
        <f t="shared" si="21"/>
        <v>0</v>
      </c>
      <c r="AW182" s="213"/>
      <c r="AX182" s="213"/>
      <c r="AY182" s="213">
        <v>356000</v>
      </c>
      <c r="AZ182" s="164">
        <v>1.7999999999999999E-2</v>
      </c>
      <c r="BA182" s="164">
        <v>0.217</v>
      </c>
      <c r="BB182" s="164">
        <v>0.80100000000000005</v>
      </c>
      <c r="BC182" s="164">
        <v>0.94199999999999995</v>
      </c>
    </row>
    <row r="183" spans="2:55" x14ac:dyDescent="0.75">
      <c r="B183" s="22">
        <v>180</v>
      </c>
      <c r="AG183" s="184">
        <f t="shared" si="16"/>
        <v>0</v>
      </c>
      <c r="AH183" s="164">
        <f t="shared" si="22"/>
        <v>0</v>
      </c>
      <c r="AK183" s="184">
        <f t="shared" si="17"/>
        <v>0</v>
      </c>
      <c r="AL183" s="164">
        <f t="shared" si="23"/>
        <v>0</v>
      </c>
      <c r="AO183" s="184">
        <f t="shared" si="18"/>
        <v>0</v>
      </c>
      <c r="AP183" s="164">
        <f t="shared" si="19"/>
        <v>0</v>
      </c>
      <c r="AS183" s="165">
        <f t="shared" si="20"/>
        <v>0</v>
      </c>
      <c r="AT183" s="164">
        <f t="shared" si="21"/>
        <v>0</v>
      </c>
      <c r="AW183" s="213"/>
      <c r="AX183" s="213"/>
      <c r="AY183" s="213">
        <v>358000</v>
      </c>
      <c r="AZ183" s="164">
        <v>1.7999999999999999E-2</v>
      </c>
      <c r="BA183" s="164">
        <v>0.217</v>
      </c>
      <c r="BB183" s="164">
        <v>0.80300000000000005</v>
      </c>
      <c r="BC183" s="164">
        <v>0.94199999999999995</v>
      </c>
    </row>
    <row r="184" spans="2:55" x14ac:dyDescent="0.75">
      <c r="B184" s="22">
        <v>181</v>
      </c>
      <c r="AG184" s="184">
        <f t="shared" si="16"/>
        <v>0</v>
      </c>
      <c r="AH184" s="164">
        <f t="shared" si="22"/>
        <v>0</v>
      </c>
      <c r="AK184" s="184">
        <f t="shared" si="17"/>
        <v>0</v>
      </c>
      <c r="AL184" s="164">
        <f t="shared" si="23"/>
        <v>0</v>
      </c>
      <c r="AO184" s="184">
        <f t="shared" si="18"/>
        <v>0</v>
      </c>
      <c r="AP184" s="164">
        <f t="shared" si="19"/>
        <v>0</v>
      </c>
      <c r="AS184" s="165">
        <f t="shared" si="20"/>
        <v>0</v>
      </c>
      <c r="AT184" s="164">
        <f t="shared" si="21"/>
        <v>0</v>
      </c>
      <c r="AW184" s="213"/>
      <c r="AX184" s="213"/>
      <c r="AY184" s="213">
        <v>360000</v>
      </c>
      <c r="AZ184" s="164">
        <v>1.7999999999999999E-2</v>
      </c>
      <c r="BA184" s="164">
        <v>0.217</v>
      </c>
      <c r="BB184" s="164">
        <v>0.80300000000000005</v>
      </c>
      <c r="BC184" s="164">
        <v>0.94299999999999995</v>
      </c>
    </row>
    <row r="185" spans="2:55" x14ac:dyDescent="0.75">
      <c r="B185" s="22">
        <v>182</v>
      </c>
      <c r="AG185" s="184">
        <f t="shared" si="16"/>
        <v>0</v>
      </c>
      <c r="AH185" s="164">
        <f t="shared" si="22"/>
        <v>0</v>
      </c>
      <c r="AK185" s="184">
        <f t="shared" si="17"/>
        <v>0</v>
      </c>
      <c r="AL185" s="164">
        <f t="shared" si="23"/>
        <v>0</v>
      </c>
      <c r="AO185" s="184">
        <f t="shared" si="18"/>
        <v>0</v>
      </c>
      <c r="AP185" s="164">
        <f t="shared" si="19"/>
        <v>0</v>
      </c>
      <c r="AS185" s="165">
        <f t="shared" si="20"/>
        <v>0</v>
      </c>
      <c r="AT185" s="164">
        <f t="shared" si="21"/>
        <v>0</v>
      </c>
      <c r="AW185" s="213"/>
      <c r="AX185" s="213"/>
      <c r="AY185" s="213">
        <v>362000</v>
      </c>
      <c r="AZ185" s="164">
        <v>1.7999999999999999E-2</v>
      </c>
      <c r="BA185" s="164">
        <v>0.217</v>
      </c>
      <c r="BB185" s="164">
        <v>0.80500000000000005</v>
      </c>
      <c r="BC185" s="164">
        <v>0.94299999999999995</v>
      </c>
    </row>
    <row r="186" spans="2:55" x14ac:dyDescent="0.75">
      <c r="B186" s="22">
        <v>183</v>
      </c>
      <c r="AG186" s="184">
        <f t="shared" si="16"/>
        <v>0</v>
      </c>
      <c r="AH186" s="164">
        <f t="shared" si="22"/>
        <v>0</v>
      </c>
      <c r="AK186" s="184">
        <f t="shared" si="17"/>
        <v>0</v>
      </c>
      <c r="AL186" s="164">
        <f t="shared" si="23"/>
        <v>0</v>
      </c>
      <c r="AO186" s="184">
        <f t="shared" si="18"/>
        <v>0</v>
      </c>
      <c r="AP186" s="164">
        <f t="shared" si="19"/>
        <v>0</v>
      </c>
      <c r="AS186" s="165">
        <f t="shared" si="20"/>
        <v>0</v>
      </c>
      <c r="AT186" s="164">
        <f t="shared" si="21"/>
        <v>0</v>
      </c>
      <c r="AW186" s="213"/>
      <c r="AX186" s="213"/>
      <c r="AY186" s="213">
        <v>364000</v>
      </c>
      <c r="AZ186" s="164">
        <v>1.7999999999999999E-2</v>
      </c>
      <c r="BA186" s="164">
        <v>0.217</v>
      </c>
      <c r="BB186" s="164">
        <v>0.80600000000000005</v>
      </c>
      <c r="BC186" s="164">
        <v>0.94299999999999995</v>
      </c>
    </row>
    <row r="187" spans="2:55" x14ac:dyDescent="0.75">
      <c r="B187" s="22">
        <v>184</v>
      </c>
      <c r="AG187" s="184">
        <f t="shared" si="16"/>
        <v>0</v>
      </c>
      <c r="AH187" s="164">
        <f t="shared" si="22"/>
        <v>0</v>
      </c>
      <c r="AK187" s="184">
        <f t="shared" si="17"/>
        <v>0</v>
      </c>
      <c r="AL187" s="164">
        <f t="shared" si="23"/>
        <v>0</v>
      </c>
      <c r="AO187" s="184">
        <f t="shared" si="18"/>
        <v>0</v>
      </c>
      <c r="AP187" s="164">
        <f t="shared" si="19"/>
        <v>0</v>
      </c>
      <c r="AS187" s="165">
        <f t="shared" si="20"/>
        <v>0</v>
      </c>
      <c r="AT187" s="164">
        <f t="shared" si="21"/>
        <v>0</v>
      </c>
      <c r="AW187" s="213"/>
      <c r="AX187" s="213"/>
      <c r="AY187" s="213">
        <v>366000</v>
      </c>
      <c r="AZ187" s="164">
        <v>1.7999999999999999E-2</v>
      </c>
      <c r="BA187" s="164">
        <v>0.217</v>
      </c>
      <c r="BB187" s="164">
        <v>0.80700000000000005</v>
      </c>
      <c r="BC187" s="164">
        <v>0.94299999999999995</v>
      </c>
    </row>
    <row r="188" spans="2:55" x14ac:dyDescent="0.75">
      <c r="B188" s="22">
        <v>185</v>
      </c>
      <c r="AG188" s="184">
        <f t="shared" si="16"/>
        <v>0</v>
      </c>
      <c r="AH188" s="164">
        <f t="shared" si="22"/>
        <v>0</v>
      </c>
      <c r="AK188" s="184">
        <f t="shared" si="17"/>
        <v>0</v>
      </c>
      <c r="AL188" s="164">
        <f t="shared" si="23"/>
        <v>0</v>
      </c>
      <c r="AO188" s="184">
        <f t="shared" si="18"/>
        <v>0</v>
      </c>
      <c r="AP188" s="164">
        <f t="shared" si="19"/>
        <v>0</v>
      </c>
      <c r="AS188" s="165">
        <f t="shared" si="20"/>
        <v>0</v>
      </c>
      <c r="AT188" s="164">
        <f t="shared" si="21"/>
        <v>0</v>
      </c>
      <c r="AW188" s="213"/>
      <c r="AX188" s="213"/>
      <c r="AY188" s="213">
        <v>368000</v>
      </c>
      <c r="AZ188" s="164">
        <v>1.7999999999999999E-2</v>
      </c>
      <c r="BA188" s="164">
        <v>0.217</v>
      </c>
      <c r="BB188" s="164">
        <v>0.80900000000000005</v>
      </c>
      <c r="BC188" s="164">
        <v>0.94299999999999995</v>
      </c>
    </row>
    <row r="189" spans="2:55" x14ac:dyDescent="0.75">
      <c r="B189" s="22">
        <v>186</v>
      </c>
      <c r="AG189" s="184">
        <f t="shared" si="16"/>
        <v>0</v>
      </c>
      <c r="AH189" s="164">
        <f t="shared" si="22"/>
        <v>0</v>
      </c>
      <c r="AK189" s="184">
        <f t="shared" si="17"/>
        <v>0</v>
      </c>
      <c r="AL189" s="164">
        <f t="shared" si="23"/>
        <v>0</v>
      </c>
      <c r="AO189" s="184">
        <f t="shared" si="18"/>
        <v>0</v>
      </c>
      <c r="AP189" s="164">
        <f t="shared" si="19"/>
        <v>0</v>
      </c>
      <c r="AS189" s="165">
        <f t="shared" si="20"/>
        <v>0</v>
      </c>
      <c r="AT189" s="164">
        <f t="shared" si="21"/>
        <v>0</v>
      </c>
      <c r="AW189" s="213"/>
      <c r="AX189" s="213"/>
      <c r="AY189" s="213">
        <v>370000</v>
      </c>
      <c r="AZ189" s="164">
        <v>1.7999999999999999E-2</v>
      </c>
      <c r="BA189" s="164">
        <v>0.217</v>
      </c>
      <c r="BB189" s="164">
        <v>0.80900000000000005</v>
      </c>
      <c r="BC189" s="164">
        <v>0.94299999999999995</v>
      </c>
    </row>
    <row r="190" spans="2:55" x14ac:dyDescent="0.75">
      <c r="B190" s="22">
        <v>187</v>
      </c>
      <c r="AG190" s="184">
        <f t="shared" si="16"/>
        <v>0</v>
      </c>
      <c r="AH190" s="164">
        <f t="shared" si="22"/>
        <v>0</v>
      </c>
      <c r="AK190" s="184">
        <f t="shared" si="17"/>
        <v>0</v>
      </c>
      <c r="AL190" s="164">
        <f t="shared" si="23"/>
        <v>0</v>
      </c>
      <c r="AO190" s="184">
        <f t="shared" si="18"/>
        <v>0</v>
      </c>
      <c r="AP190" s="164">
        <f t="shared" si="19"/>
        <v>0</v>
      </c>
      <c r="AS190" s="165">
        <f t="shared" si="20"/>
        <v>0</v>
      </c>
      <c r="AT190" s="164">
        <f t="shared" si="21"/>
        <v>0</v>
      </c>
      <c r="AW190" s="213"/>
      <c r="AX190" s="213"/>
      <c r="AY190" s="213">
        <v>372000</v>
      </c>
      <c r="AZ190" s="164">
        <v>1.7999999999999999E-2</v>
      </c>
      <c r="BA190" s="164">
        <v>0.217</v>
      </c>
      <c r="BB190" s="164">
        <v>0.81100000000000005</v>
      </c>
      <c r="BC190" s="164">
        <v>0.94299999999999995</v>
      </c>
    </row>
    <row r="191" spans="2:55" x14ac:dyDescent="0.75">
      <c r="B191" s="22">
        <v>188</v>
      </c>
      <c r="AG191" s="184">
        <f t="shared" si="16"/>
        <v>0</v>
      </c>
      <c r="AH191" s="164">
        <f t="shared" si="22"/>
        <v>0</v>
      </c>
      <c r="AK191" s="184">
        <f t="shared" si="17"/>
        <v>0</v>
      </c>
      <c r="AL191" s="164">
        <f t="shared" si="23"/>
        <v>0</v>
      </c>
      <c r="AO191" s="184">
        <f t="shared" si="18"/>
        <v>0</v>
      </c>
      <c r="AP191" s="164">
        <f t="shared" si="19"/>
        <v>0</v>
      </c>
      <c r="AS191" s="165">
        <f t="shared" si="20"/>
        <v>0</v>
      </c>
      <c r="AT191" s="164">
        <f t="shared" si="21"/>
        <v>0</v>
      </c>
      <c r="AW191" s="213"/>
      <c r="AX191" s="213"/>
      <c r="AY191" s="213">
        <v>374000</v>
      </c>
      <c r="AZ191" s="164">
        <v>1.7999999999999999E-2</v>
      </c>
      <c r="BA191" s="164">
        <v>0.217</v>
      </c>
      <c r="BB191" s="164">
        <v>0.81399999999999995</v>
      </c>
      <c r="BC191" s="164">
        <v>0.94299999999999995</v>
      </c>
    </row>
    <row r="192" spans="2:55" x14ac:dyDescent="0.75">
      <c r="B192" s="22">
        <v>189</v>
      </c>
      <c r="AG192" s="184">
        <f t="shared" si="16"/>
        <v>0</v>
      </c>
      <c r="AH192" s="164">
        <f t="shared" si="22"/>
        <v>0</v>
      </c>
      <c r="AK192" s="184">
        <f t="shared" si="17"/>
        <v>0</v>
      </c>
      <c r="AL192" s="164">
        <f t="shared" si="23"/>
        <v>0</v>
      </c>
      <c r="AO192" s="184">
        <f t="shared" si="18"/>
        <v>0</v>
      </c>
      <c r="AP192" s="164">
        <f t="shared" si="19"/>
        <v>0</v>
      </c>
      <c r="AS192" s="165">
        <f t="shared" si="20"/>
        <v>0</v>
      </c>
      <c r="AT192" s="164">
        <f t="shared" si="21"/>
        <v>0</v>
      </c>
      <c r="AW192" s="213"/>
      <c r="AX192" s="213"/>
      <c r="AY192" s="213">
        <v>376000</v>
      </c>
      <c r="AZ192" s="164">
        <v>1.7999999999999999E-2</v>
      </c>
      <c r="BA192" s="164">
        <v>0.217</v>
      </c>
      <c r="BB192" s="164">
        <v>0.81399999999999995</v>
      </c>
      <c r="BC192" s="164">
        <v>0.94299999999999995</v>
      </c>
    </row>
    <row r="193" spans="2:55" x14ac:dyDescent="0.75">
      <c r="B193" s="22">
        <v>190</v>
      </c>
      <c r="AG193" s="184">
        <f t="shared" si="16"/>
        <v>0</v>
      </c>
      <c r="AH193" s="164">
        <f t="shared" si="22"/>
        <v>0</v>
      </c>
      <c r="AK193" s="184">
        <f t="shared" si="17"/>
        <v>0</v>
      </c>
      <c r="AL193" s="164">
        <f t="shared" si="23"/>
        <v>0</v>
      </c>
      <c r="AO193" s="184">
        <f t="shared" si="18"/>
        <v>0</v>
      </c>
      <c r="AP193" s="164">
        <f t="shared" si="19"/>
        <v>0</v>
      </c>
      <c r="AS193" s="165">
        <f t="shared" si="20"/>
        <v>0</v>
      </c>
      <c r="AT193" s="164">
        <f t="shared" si="21"/>
        <v>0</v>
      </c>
      <c r="AW193" s="213"/>
      <c r="AX193" s="213"/>
      <c r="AY193" s="213">
        <v>378000</v>
      </c>
      <c r="AZ193" s="164">
        <v>1.7999999999999999E-2</v>
      </c>
      <c r="BA193" s="164">
        <v>0.217</v>
      </c>
      <c r="BB193" s="164">
        <v>0.81799999999999995</v>
      </c>
      <c r="BC193" s="164">
        <v>0.94299999999999995</v>
      </c>
    </row>
    <row r="194" spans="2:55" x14ac:dyDescent="0.75">
      <c r="B194" s="22">
        <v>191</v>
      </c>
      <c r="AG194" s="184">
        <f t="shared" si="16"/>
        <v>0</v>
      </c>
      <c r="AH194" s="164">
        <f t="shared" si="22"/>
        <v>0</v>
      </c>
      <c r="AK194" s="184">
        <f t="shared" si="17"/>
        <v>0</v>
      </c>
      <c r="AL194" s="164">
        <f t="shared" si="23"/>
        <v>0</v>
      </c>
      <c r="AO194" s="184">
        <f t="shared" si="18"/>
        <v>0</v>
      </c>
      <c r="AP194" s="164">
        <f t="shared" si="19"/>
        <v>0</v>
      </c>
      <c r="AS194" s="165">
        <f t="shared" si="20"/>
        <v>0</v>
      </c>
      <c r="AT194" s="164">
        <f t="shared" si="21"/>
        <v>0</v>
      </c>
      <c r="AW194" s="213"/>
      <c r="AX194" s="213"/>
      <c r="AY194" s="213">
        <v>380000</v>
      </c>
      <c r="AZ194" s="164">
        <v>1.7999999999999999E-2</v>
      </c>
      <c r="BA194" s="164">
        <v>0.217</v>
      </c>
      <c r="BB194" s="164">
        <v>0.82</v>
      </c>
      <c r="BC194" s="164">
        <v>0.94499999999999995</v>
      </c>
    </row>
    <row r="195" spans="2:55" x14ac:dyDescent="0.75">
      <c r="B195" s="22">
        <v>192</v>
      </c>
      <c r="AG195" s="184">
        <f t="shared" si="16"/>
        <v>0</v>
      </c>
      <c r="AH195" s="164">
        <f t="shared" si="22"/>
        <v>0</v>
      </c>
      <c r="AK195" s="184">
        <f t="shared" si="17"/>
        <v>0</v>
      </c>
      <c r="AL195" s="164">
        <f t="shared" si="23"/>
        <v>0</v>
      </c>
      <c r="AO195" s="184">
        <f t="shared" si="18"/>
        <v>0</v>
      </c>
      <c r="AP195" s="164">
        <f t="shared" si="19"/>
        <v>0</v>
      </c>
      <c r="AS195" s="165">
        <f t="shared" si="20"/>
        <v>0</v>
      </c>
      <c r="AT195" s="164">
        <f t="shared" si="21"/>
        <v>0</v>
      </c>
      <c r="AW195" s="213"/>
      <c r="AX195" s="213"/>
      <c r="AY195" s="213">
        <v>382000</v>
      </c>
      <c r="AZ195" s="164">
        <v>1.7999999999999999E-2</v>
      </c>
      <c r="BA195" s="164">
        <v>0.217</v>
      </c>
      <c r="BB195" s="164">
        <v>0.82099999999999995</v>
      </c>
      <c r="BC195" s="164">
        <v>0.94499999999999995</v>
      </c>
    </row>
    <row r="196" spans="2:55" x14ac:dyDescent="0.75">
      <c r="B196" s="22">
        <v>193</v>
      </c>
      <c r="AG196" s="184">
        <f t="shared" ref="AG196:AG259" si="24">(U196*wtp)-T196</f>
        <v>0</v>
      </c>
      <c r="AH196" s="164">
        <f t="shared" si="22"/>
        <v>0</v>
      </c>
      <c r="AK196" s="184">
        <f t="shared" ref="AK196:AK259" si="25">(X196*wtp)-W196</f>
        <v>0</v>
      </c>
      <c r="AL196" s="164">
        <f t="shared" si="23"/>
        <v>0</v>
      </c>
      <c r="AO196" s="184">
        <f t="shared" ref="AO196:AO259" si="26">(AA196*wtp)-Z196</f>
        <v>0</v>
      </c>
      <c r="AP196" s="164">
        <f t="shared" ref="AP196:AP259" si="27">IF(AO196&gt;0,1,0)</f>
        <v>0</v>
      </c>
      <c r="AS196" s="165">
        <f t="shared" ref="AS196:AS259" si="28">(AD196*wtp)-AC196</f>
        <v>0</v>
      </c>
      <c r="AT196" s="164">
        <f t="shared" ref="AT196:AT259" si="29">IF(AS196&gt;0,1,0)</f>
        <v>0</v>
      </c>
      <c r="AW196" s="213"/>
      <c r="AX196" s="213"/>
      <c r="AY196" s="213">
        <v>384000</v>
      </c>
      <c r="AZ196" s="164">
        <v>1.7999999999999999E-2</v>
      </c>
      <c r="BA196" s="164">
        <v>0.217</v>
      </c>
      <c r="BB196" s="164">
        <v>0.82199999999999995</v>
      </c>
      <c r="BC196" s="164">
        <v>0.94499999999999995</v>
      </c>
    </row>
    <row r="197" spans="2:55" x14ac:dyDescent="0.75">
      <c r="B197" s="22">
        <v>194</v>
      </c>
      <c r="AG197" s="184">
        <f t="shared" si="24"/>
        <v>0</v>
      </c>
      <c r="AH197" s="164">
        <f t="shared" ref="AH197:AH260" si="30">IF(AG197&gt;0,1,0)</f>
        <v>0</v>
      </c>
      <c r="AK197" s="184">
        <f t="shared" si="25"/>
        <v>0</v>
      </c>
      <c r="AL197" s="164">
        <f t="shared" ref="AL197:AL260" si="31">IF(AK197&gt;0,1,0)</f>
        <v>0</v>
      </c>
      <c r="AO197" s="184">
        <f t="shared" si="26"/>
        <v>0</v>
      </c>
      <c r="AP197" s="164">
        <f t="shared" si="27"/>
        <v>0</v>
      </c>
      <c r="AS197" s="165">
        <f t="shared" si="28"/>
        <v>0</v>
      </c>
      <c r="AT197" s="164">
        <f t="shared" si="29"/>
        <v>0</v>
      </c>
      <c r="AW197" s="213"/>
      <c r="AX197" s="213"/>
      <c r="AY197" s="213">
        <v>386000</v>
      </c>
      <c r="AZ197" s="164">
        <v>1.7999999999999999E-2</v>
      </c>
      <c r="BA197" s="164">
        <v>0.217</v>
      </c>
      <c r="BB197" s="164">
        <v>0.82399999999999995</v>
      </c>
      <c r="BC197" s="164">
        <v>0.94499999999999995</v>
      </c>
    </row>
    <row r="198" spans="2:55" x14ac:dyDescent="0.75">
      <c r="B198" s="22">
        <v>195</v>
      </c>
      <c r="AG198" s="184">
        <f t="shared" si="24"/>
        <v>0</v>
      </c>
      <c r="AH198" s="164">
        <f t="shared" si="30"/>
        <v>0</v>
      </c>
      <c r="AK198" s="184">
        <f t="shared" si="25"/>
        <v>0</v>
      </c>
      <c r="AL198" s="164">
        <f t="shared" si="31"/>
        <v>0</v>
      </c>
      <c r="AO198" s="184">
        <f t="shared" si="26"/>
        <v>0</v>
      </c>
      <c r="AP198" s="164">
        <f t="shared" si="27"/>
        <v>0</v>
      </c>
      <c r="AS198" s="165">
        <f t="shared" si="28"/>
        <v>0</v>
      </c>
      <c r="AT198" s="164">
        <f t="shared" si="29"/>
        <v>0</v>
      </c>
      <c r="AW198" s="213"/>
      <c r="AX198" s="213"/>
      <c r="AY198" s="213">
        <v>388000</v>
      </c>
      <c r="AZ198" s="164">
        <v>1.7999999999999999E-2</v>
      </c>
      <c r="BA198" s="164">
        <v>0.217</v>
      </c>
      <c r="BB198" s="164">
        <v>0.82599999999999996</v>
      </c>
      <c r="BC198" s="164">
        <v>0.94499999999999995</v>
      </c>
    </row>
    <row r="199" spans="2:55" x14ac:dyDescent="0.75">
      <c r="B199" s="22">
        <v>196</v>
      </c>
      <c r="AG199" s="184">
        <f t="shared" si="24"/>
        <v>0</v>
      </c>
      <c r="AH199" s="164">
        <f t="shared" si="30"/>
        <v>0</v>
      </c>
      <c r="AK199" s="184">
        <f t="shared" si="25"/>
        <v>0</v>
      </c>
      <c r="AL199" s="164">
        <f t="shared" si="31"/>
        <v>0</v>
      </c>
      <c r="AO199" s="184">
        <f t="shared" si="26"/>
        <v>0</v>
      </c>
      <c r="AP199" s="164">
        <f t="shared" si="27"/>
        <v>0</v>
      </c>
      <c r="AS199" s="165">
        <f t="shared" si="28"/>
        <v>0</v>
      </c>
      <c r="AT199" s="164">
        <f t="shared" si="29"/>
        <v>0</v>
      </c>
      <c r="AW199" s="213"/>
      <c r="AX199" s="213"/>
      <c r="AY199" s="213">
        <v>390000</v>
      </c>
      <c r="AZ199" s="164">
        <v>1.7999999999999999E-2</v>
      </c>
      <c r="BA199" s="164">
        <v>0.217</v>
      </c>
      <c r="BB199" s="164">
        <v>0.82599999999999996</v>
      </c>
      <c r="BC199" s="164">
        <v>0.94499999999999995</v>
      </c>
    </row>
    <row r="200" spans="2:55" x14ac:dyDescent="0.75">
      <c r="B200" s="22">
        <v>197</v>
      </c>
      <c r="AG200" s="184">
        <f t="shared" si="24"/>
        <v>0</v>
      </c>
      <c r="AH200" s="164">
        <f t="shared" si="30"/>
        <v>0</v>
      </c>
      <c r="AK200" s="184">
        <f t="shared" si="25"/>
        <v>0</v>
      </c>
      <c r="AL200" s="164">
        <f t="shared" si="31"/>
        <v>0</v>
      </c>
      <c r="AO200" s="184">
        <f t="shared" si="26"/>
        <v>0</v>
      </c>
      <c r="AP200" s="164">
        <f t="shared" si="27"/>
        <v>0</v>
      </c>
      <c r="AS200" s="165">
        <f t="shared" si="28"/>
        <v>0</v>
      </c>
      <c r="AT200" s="164">
        <f t="shared" si="29"/>
        <v>0</v>
      </c>
      <c r="AW200" s="213"/>
      <c r="AX200" s="213"/>
      <c r="AY200" s="213">
        <v>392000</v>
      </c>
      <c r="AZ200" s="164">
        <v>1.7999999999999999E-2</v>
      </c>
      <c r="BA200" s="164">
        <v>0.217</v>
      </c>
      <c r="BB200" s="164">
        <v>0.82799999999999996</v>
      </c>
      <c r="BC200" s="164">
        <v>0.94499999999999995</v>
      </c>
    </row>
    <row r="201" spans="2:55" x14ac:dyDescent="0.75">
      <c r="B201" s="22">
        <v>198</v>
      </c>
      <c r="AG201" s="184">
        <f t="shared" si="24"/>
        <v>0</v>
      </c>
      <c r="AH201" s="164">
        <f t="shared" si="30"/>
        <v>0</v>
      </c>
      <c r="AK201" s="184">
        <f t="shared" si="25"/>
        <v>0</v>
      </c>
      <c r="AL201" s="164">
        <f t="shared" si="31"/>
        <v>0</v>
      </c>
      <c r="AO201" s="184">
        <f t="shared" si="26"/>
        <v>0</v>
      </c>
      <c r="AP201" s="164">
        <f t="shared" si="27"/>
        <v>0</v>
      </c>
      <c r="AS201" s="165">
        <f t="shared" si="28"/>
        <v>0</v>
      </c>
      <c r="AT201" s="164">
        <f t="shared" si="29"/>
        <v>0</v>
      </c>
      <c r="AW201" s="213"/>
      <c r="AX201" s="213"/>
      <c r="AY201" s="213">
        <v>394000</v>
      </c>
      <c r="AZ201" s="164">
        <v>1.7999999999999999E-2</v>
      </c>
      <c r="BA201" s="164">
        <v>0.217</v>
      </c>
      <c r="BB201" s="164">
        <v>0.82899999999999996</v>
      </c>
      <c r="BC201" s="164">
        <v>0.94499999999999995</v>
      </c>
    </row>
    <row r="202" spans="2:55" x14ac:dyDescent="0.75">
      <c r="B202" s="22">
        <v>199</v>
      </c>
      <c r="AG202" s="184">
        <f t="shared" si="24"/>
        <v>0</v>
      </c>
      <c r="AH202" s="164">
        <f t="shared" si="30"/>
        <v>0</v>
      </c>
      <c r="AK202" s="184">
        <f t="shared" si="25"/>
        <v>0</v>
      </c>
      <c r="AL202" s="164">
        <f t="shared" si="31"/>
        <v>0</v>
      </c>
      <c r="AO202" s="184">
        <f t="shared" si="26"/>
        <v>0</v>
      </c>
      <c r="AP202" s="164">
        <f t="shared" si="27"/>
        <v>0</v>
      </c>
      <c r="AS202" s="165">
        <f t="shared" si="28"/>
        <v>0</v>
      </c>
      <c r="AT202" s="164">
        <f t="shared" si="29"/>
        <v>0</v>
      </c>
      <c r="AW202" s="213"/>
      <c r="AX202" s="213"/>
      <c r="AY202" s="213">
        <v>396000</v>
      </c>
      <c r="AZ202" s="164">
        <v>1.7999999999999999E-2</v>
      </c>
      <c r="BA202" s="164">
        <v>0.217</v>
      </c>
      <c r="BB202" s="164">
        <v>0.83</v>
      </c>
      <c r="BC202" s="164">
        <v>0.94499999999999995</v>
      </c>
    </row>
    <row r="203" spans="2:55" x14ac:dyDescent="0.75">
      <c r="B203" s="22">
        <v>200</v>
      </c>
      <c r="AG203" s="184">
        <f t="shared" si="24"/>
        <v>0</v>
      </c>
      <c r="AH203" s="164">
        <f t="shared" si="30"/>
        <v>0</v>
      </c>
      <c r="AK203" s="184">
        <f t="shared" si="25"/>
        <v>0</v>
      </c>
      <c r="AL203" s="164">
        <f t="shared" si="31"/>
        <v>0</v>
      </c>
      <c r="AO203" s="184">
        <f t="shared" si="26"/>
        <v>0</v>
      </c>
      <c r="AP203" s="164">
        <f t="shared" si="27"/>
        <v>0</v>
      </c>
      <c r="AS203" s="165">
        <f t="shared" si="28"/>
        <v>0</v>
      </c>
      <c r="AT203" s="164">
        <f t="shared" si="29"/>
        <v>0</v>
      </c>
      <c r="AW203" s="213"/>
      <c r="AX203" s="213"/>
      <c r="AY203" s="213">
        <v>398000</v>
      </c>
      <c r="AZ203" s="164">
        <v>1.7999999999999999E-2</v>
      </c>
      <c r="BA203" s="164">
        <v>0.217</v>
      </c>
      <c r="BB203" s="164">
        <v>0.83199999999999996</v>
      </c>
      <c r="BC203" s="164">
        <v>0.94499999999999995</v>
      </c>
    </row>
    <row r="204" spans="2:55" x14ac:dyDescent="0.75">
      <c r="B204" s="22">
        <v>201</v>
      </c>
      <c r="AG204" s="184">
        <f t="shared" si="24"/>
        <v>0</v>
      </c>
      <c r="AH204" s="164">
        <f t="shared" si="30"/>
        <v>0</v>
      </c>
      <c r="AK204" s="184">
        <f t="shared" si="25"/>
        <v>0</v>
      </c>
      <c r="AL204" s="164">
        <f t="shared" si="31"/>
        <v>0</v>
      </c>
      <c r="AO204" s="184">
        <f t="shared" si="26"/>
        <v>0</v>
      </c>
      <c r="AP204" s="164">
        <f t="shared" si="27"/>
        <v>0</v>
      </c>
      <c r="AS204" s="165">
        <f t="shared" si="28"/>
        <v>0</v>
      </c>
      <c r="AT204" s="164">
        <f t="shared" si="29"/>
        <v>0</v>
      </c>
      <c r="AW204" s="213"/>
      <c r="AX204" s="213"/>
      <c r="AY204" s="213">
        <v>400000</v>
      </c>
      <c r="AZ204" s="164">
        <v>1.7999999999999999E-2</v>
      </c>
      <c r="BA204" s="164">
        <v>0.217</v>
      </c>
      <c r="BB204" s="164">
        <v>0.83199999999999996</v>
      </c>
      <c r="BC204" s="164">
        <v>0.94499999999999995</v>
      </c>
    </row>
    <row r="205" spans="2:55" x14ac:dyDescent="0.75">
      <c r="B205" s="22">
        <v>202</v>
      </c>
      <c r="AG205" s="184">
        <f t="shared" si="24"/>
        <v>0</v>
      </c>
      <c r="AH205" s="164">
        <f t="shared" si="30"/>
        <v>0</v>
      </c>
      <c r="AK205" s="184">
        <f t="shared" si="25"/>
        <v>0</v>
      </c>
      <c r="AL205" s="164">
        <f t="shared" si="31"/>
        <v>0</v>
      </c>
      <c r="AO205" s="184">
        <f t="shared" si="26"/>
        <v>0</v>
      </c>
      <c r="AP205" s="164">
        <f t="shared" si="27"/>
        <v>0</v>
      </c>
      <c r="AS205" s="165">
        <f t="shared" si="28"/>
        <v>0</v>
      </c>
      <c r="AT205" s="164">
        <f t="shared" si="29"/>
        <v>0</v>
      </c>
    </row>
    <row r="206" spans="2:55" x14ac:dyDescent="0.75">
      <c r="B206" s="22">
        <v>203</v>
      </c>
      <c r="AG206" s="184">
        <f t="shared" si="24"/>
        <v>0</v>
      </c>
      <c r="AH206" s="164">
        <f t="shared" si="30"/>
        <v>0</v>
      </c>
      <c r="AK206" s="184">
        <f t="shared" si="25"/>
        <v>0</v>
      </c>
      <c r="AL206" s="164">
        <f t="shared" si="31"/>
        <v>0</v>
      </c>
      <c r="AO206" s="184">
        <f t="shared" si="26"/>
        <v>0</v>
      </c>
      <c r="AP206" s="164">
        <f t="shared" si="27"/>
        <v>0</v>
      </c>
      <c r="AS206" s="165">
        <f t="shared" si="28"/>
        <v>0</v>
      </c>
      <c r="AT206" s="164">
        <f t="shared" si="29"/>
        <v>0</v>
      </c>
    </row>
    <row r="207" spans="2:55" x14ac:dyDescent="0.75">
      <c r="B207" s="22">
        <v>204</v>
      </c>
      <c r="AG207" s="184">
        <f t="shared" si="24"/>
        <v>0</v>
      </c>
      <c r="AH207" s="164">
        <f t="shared" si="30"/>
        <v>0</v>
      </c>
      <c r="AK207" s="184">
        <f t="shared" si="25"/>
        <v>0</v>
      </c>
      <c r="AL207" s="164">
        <f t="shared" si="31"/>
        <v>0</v>
      </c>
      <c r="AO207" s="184">
        <f t="shared" si="26"/>
        <v>0</v>
      </c>
      <c r="AP207" s="164">
        <f t="shared" si="27"/>
        <v>0</v>
      </c>
      <c r="AS207" s="165">
        <f t="shared" si="28"/>
        <v>0</v>
      </c>
      <c r="AT207" s="164">
        <f t="shared" si="29"/>
        <v>0</v>
      </c>
    </row>
    <row r="208" spans="2:55" x14ac:dyDescent="0.75">
      <c r="B208" s="22">
        <v>205</v>
      </c>
      <c r="AG208" s="184">
        <f t="shared" si="24"/>
        <v>0</v>
      </c>
      <c r="AH208" s="164">
        <f t="shared" si="30"/>
        <v>0</v>
      </c>
      <c r="AK208" s="184">
        <f t="shared" si="25"/>
        <v>0</v>
      </c>
      <c r="AL208" s="164">
        <f t="shared" si="31"/>
        <v>0</v>
      </c>
      <c r="AO208" s="184">
        <f t="shared" si="26"/>
        <v>0</v>
      </c>
      <c r="AP208" s="164">
        <f t="shared" si="27"/>
        <v>0</v>
      </c>
      <c r="AS208" s="165">
        <f t="shared" si="28"/>
        <v>0</v>
      </c>
      <c r="AT208" s="164">
        <f t="shared" si="29"/>
        <v>0</v>
      </c>
    </row>
    <row r="209" spans="2:46" x14ac:dyDescent="0.75">
      <c r="B209" s="22">
        <v>206</v>
      </c>
      <c r="AG209" s="184">
        <f t="shared" si="24"/>
        <v>0</v>
      </c>
      <c r="AH209" s="164">
        <f t="shared" si="30"/>
        <v>0</v>
      </c>
      <c r="AK209" s="184">
        <f t="shared" si="25"/>
        <v>0</v>
      </c>
      <c r="AL209" s="164">
        <f t="shared" si="31"/>
        <v>0</v>
      </c>
      <c r="AO209" s="184">
        <f t="shared" si="26"/>
        <v>0</v>
      </c>
      <c r="AP209" s="164">
        <f t="shared" si="27"/>
        <v>0</v>
      </c>
      <c r="AS209" s="165">
        <f t="shared" si="28"/>
        <v>0</v>
      </c>
      <c r="AT209" s="164">
        <f t="shared" si="29"/>
        <v>0</v>
      </c>
    </row>
    <row r="210" spans="2:46" x14ac:dyDescent="0.75">
      <c r="B210" s="22">
        <v>207</v>
      </c>
      <c r="AG210" s="184">
        <f t="shared" si="24"/>
        <v>0</v>
      </c>
      <c r="AH210" s="164">
        <f t="shared" si="30"/>
        <v>0</v>
      </c>
      <c r="AK210" s="184">
        <f t="shared" si="25"/>
        <v>0</v>
      </c>
      <c r="AL210" s="164">
        <f t="shared" si="31"/>
        <v>0</v>
      </c>
      <c r="AO210" s="184">
        <f t="shared" si="26"/>
        <v>0</v>
      </c>
      <c r="AP210" s="164">
        <f t="shared" si="27"/>
        <v>0</v>
      </c>
      <c r="AS210" s="165">
        <f t="shared" si="28"/>
        <v>0</v>
      </c>
      <c r="AT210" s="164">
        <f t="shared" si="29"/>
        <v>0</v>
      </c>
    </row>
    <row r="211" spans="2:46" x14ac:dyDescent="0.75">
      <c r="B211" s="22">
        <v>208</v>
      </c>
      <c r="AG211" s="184">
        <f t="shared" si="24"/>
        <v>0</v>
      </c>
      <c r="AH211" s="164">
        <f t="shared" si="30"/>
        <v>0</v>
      </c>
      <c r="AK211" s="184">
        <f t="shared" si="25"/>
        <v>0</v>
      </c>
      <c r="AL211" s="164">
        <f t="shared" si="31"/>
        <v>0</v>
      </c>
      <c r="AO211" s="184">
        <f t="shared" si="26"/>
        <v>0</v>
      </c>
      <c r="AP211" s="164">
        <f t="shared" si="27"/>
        <v>0</v>
      </c>
      <c r="AS211" s="165">
        <f t="shared" si="28"/>
        <v>0</v>
      </c>
      <c r="AT211" s="164">
        <f t="shared" si="29"/>
        <v>0</v>
      </c>
    </row>
    <row r="212" spans="2:46" x14ac:dyDescent="0.75">
      <c r="B212" s="22">
        <v>209</v>
      </c>
      <c r="AG212" s="184">
        <f t="shared" si="24"/>
        <v>0</v>
      </c>
      <c r="AH212" s="164">
        <f t="shared" si="30"/>
        <v>0</v>
      </c>
      <c r="AK212" s="184">
        <f t="shared" si="25"/>
        <v>0</v>
      </c>
      <c r="AL212" s="164">
        <f t="shared" si="31"/>
        <v>0</v>
      </c>
      <c r="AO212" s="184">
        <f t="shared" si="26"/>
        <v>0</v>
      </c>
      <c r="AP212" s="164">
        <f t="shared" si="27"/>
        <v>0</v>
      </c>
      <c r="AS212" s="165">
        <f t="shared" si="28"/>
        <v>0</v>
      </c>
      <c r="AT212" s="164">
        <f t="shared" si="29"/>
        <v>0</v>
      </c>
    </row>
    <row r="213" spans="2:46" x14ac:dyDescent="0.75">
      <c r="B213" s="22">
        <v>210</v>
      </c>
      <c r="AG213" s="184">
        <f t="shared" si="24"/>
        <v>0</v>
      </c>
      <c r="AH213" s="164">
        <f t="shared" si="30"/>
        <v>0</v>
      </c>
      <c r="AK213" s="184">
        <f t="shared" si="25"/>
        <v>0</v>
      </c>
      <c r="AL213" s="164">
        <f t="shared" si="31"/>
        <v>0</v>
      </c>
      <c r="AO213" s="184">
        <f t="shared" si="26"/>
        <v>0</v>
      </c>
      <c r="AP213" s="164">
        <f t="shared" si="27"/>
        <v>0</v>
      </c>
      <c r="AS213" s="165">
        <f t="shared" si="28"/>
        <v>0</v>
      </c>
      <c r="AT213" s="164">
        <f t="shared" si="29"/>
        <v>0</v>
      </c>
    </row>
    <row r="214" spans="2:46" x14ac:dyDescent="0.75">
      <c r="B214" s="22">
        <v>211</v>
      </c>
      <c r="AG214" s="184">
        <f t="shared" si="24"/>
        <v>0</v>
      </c>
      <c r="AH214" s="164">
        <f t="shared" si="30"/>
        <v>0</v>
      </c>
      <c r="AK214" s="184">
        <f t="shared" si="25"/>
        <v>0</v>
      </c>
      <c r="AL214" s="164">
        <f t="shared" si="31"/>
        <v>0</v>
      </c>
      <c r="AO214" s="184">
        <f t="shared" si="26"/>
        <v>0</v>
      </c>
      <c r="AP214" s="164">
        <f t="shared" si="27"/>
        <v>0</v>
      </c>
      <c r="AS214" s="165">
        <f t="shared" si="28"/>
        <v>0</v>
      </c>
      <c r="AT214" s="164">
        <f t="shared" si="29"/>
        <v>0</v>
      </c>
    </row>
    <row r="215" spans="2:46" x14ac:dyDescent="0.75">
      <c r="B215" s="22">
        <v>212</v>
      </c>
      <c r="AG215" s="184">
        <f t="shared" si="24"/>
        <v>0</v>
      </c>
      <c r="AH215" s="164">
        <f t="shared" si="30"/>
        <v>0</v>
      </c>
      <c r="AK215" s="184">
        <f t="shared" si="25"/>
        <v>0</v>
      </c>
      <c r="AL215" s="164">
        <f t="shared" si="31"/>
        <v>0</v>
      </c>
      <c r="AO215" s="184">
        <f t="shared" si="26"/>
        <v>0</v>
      </c>
      <c r="AP215" s="164">
        <f t="shared" si="27"/>
        <v>0</v>
      </c>
      <c r="AS215" s="165">
        <f t="shared" si="28"/>
        <v>0</v>
      </c>
      <c r="AT215" s="164">
        <f t="shared" si="29"/>
        <v>0</v>
      </c>
    </row>
    <row r="216" spans="2:46" x14ac:dyDescent="0.75">
      <c r="B216" s="22">
        <v>213</v>
      </c>
      <c r="AG216" s="184">
        <f t="shared" si="24"/>
        <v>0</v>
      </c>
      <c r="AH216" s="164">
        <f t="shared" si="30"/>
        <v>0</v>
      </c>
      <c r="AK216" s="184">
        <f t="shared" si="25"/>
        <v>0</v>
      </c>
      <c r="AL216" s="164">
        <f t="shared" si="31"/>
        <v>0</v>
      </c>
      <c r="AO216" s="184">
        <f t="shared" si="26"/>
        <v>0</v>
      </c>
      <c r="AP216" s="164">
        <f t="shared" si="27"/>
        <v>0</v>
      </c>
      <c r="AS216" s="165">
        <f t="shared" si="28"/>
        <v>0</v>
      </c>
      <c r="AT216" s="164">
        <f t="shared" si="29"/>
        <v>0</v>
      </c>
    </row>
    <row r="217" spans="2:46" x14ac:dyDescent="0.75">
      <c r="B217" s="22">
        <v>214</v>
      </c>
      <c r="AG217" s="184">
        <f t="shared" si="24"/>
        <v>0</v>
      </c>
      <c r="AH217" s="164">
        <f t="shared" si="30"/>
        <v>0</v>
      </c>
      <c r="AK217" s="184">
        <f t="shared" si="25"/>
        <v>0</v>
      </c>
      <c r="AL217" s="164">
        <f t="shared" si="31"/>
        <v>0</v>
      </c>
      <c r="AO217" s="184">
        <f t="shared" si="26"/>
        <v>0</v>
      </c>
      <c r="AP217" s="164">
        <f t="shared" si="27"/>
        <v>0</v>
      </c>
      <c r="AS217" s="165">
        <f t="shared" si="28"/>
        <v>0</v>
      </c>
      <c r="AT217" s="164">
        <f t="shared" si="29"/>
        <v>0</v>
      </c>
    </row>
    <row r="218" spans="2:46" x14ac:dyDescent="0.75">
      <c r="B218" s="22">
        <v>215</v>
      </c>
      <c r="AG218" s="184">
        <f t="shared" si="24"/>
        <v>0</v>
      </c>
      <c r="AH218" s="164">
        <f t="shared" si="30"/>
        <v>0</v>
      </c>
      <c r="AK218" s="184">
        <f t="shared" si="25"/>
        <v>0</v>
      </c>
      <c r="AL218" s="164">
        <f t="shared" si="31"/>
        <v>0</v>
      </c>
      <c r="AO218" s="184">
        <f t="shared" si="26"/>
        <v>0</v>
      </c>
      <c r="AP218" s="164">
        <f t="shared" si="27"/>
        <v>0</v>
      </c>
      <c r="AS218" s="165">
        <f t="shared" si="28"/>
        <v>0</v>
      </c>
      <c r="AT218" s="164">
        <f t="shared" si="29"/>
        <v>0</v>
      </c>
    </row>
    <row r="219" spans="2:46" x14ac:dyDescent="0.75">
      <c r="B219" s="22">
        <v>216</v>
      </c>
      <c r="AG219" s="184">
        <f t="shared" si="24"/>
        <v>0</v>
      </c>
      <c r="AH219" s="164">
        <f t="shared" si="30"/>
        <v>0</v>
      </c>
      <c r="AK219" s="184">
        <f t="shared" si="25"/>
        <v>0</v>
      </c>
      <c r="AL219" s="164">
        <f t="shared" si="31"/>
        <v>0</v>
      </c>
      <c r="AO219" s="184">
        <f t="shared" si="26"/>
        <v>0</v>
      </c>
      <c r="AP219" s="164">
        <f t="shared" si="27"/>
        <v>0</v>
      </c>
      <c r="AS219" s="165">
        <f t="shared" si="28"/>
        <v>0</v>
      </c>
      <c r="AT219" s="164">
        <f t="shared" si="29"/>
        <v>0</v>
      </c>
    </row>
    <row r="220" spans="2:46" x14ac:dyDescent="0.75">
      <c r="B220" s="22">
        <v>217</v>
      </c>
      <c r="AG220" s="184">
        <f t="shared" si="24"/>
        <v>0</v>
      </c>
      <c r="AH220" s="164">
        <f t="shared" si="30"/>
        <v>0</v>
      </c>
      <c r="AK220" s="184">
        <f t="shared" si="25"/>
        <v>0</v>
      </c>
      <c r="AL220" s="164">
        <f t="shared" si="31"/>
        <v>0</v>
      </c>
      <c r="AO220" s="184">
        <f t="shared" si="26"/>
        <v>0</v>
      </c>
      <c r="AP220" s="164">
        <f t="shared" si="27"/>
        <v>0</v>
      </c>
      <c r="AS220" s="165">
        <f t="shared" si="28"/>
        <v>0</v>
      </c>
      <c r="AT220" s="164">
        <f t="shared" si="29"/>
        <v>0</v>
      </c>
    </row>
    <row r="221" spans="2:46" x14ac:dyDescent="0.75">
      <c r="B221" s="22">
        <v>218</v>
      </c>
      <c r="AG221" s="184">
        <f t="shared" si="24"/>
        <v>0</v>
      </c>
      <c r="AH221" s="164">
        <f t="shared" si="30"/>
        <v>0</v>
      </c>
      <c r="AK221" s="184">
        <f t="shared" si="25"/>
        <v>0</v>
      </c>
      <c r="AL221" s="164">
        <f t="shared" si="31"/>
        <v>0</v>
      </c>
      <c r="AO221" s="184">
        <f t="shared" si="26"/>
        <v>0</v>
      </c>
      <c r="AP221" s="164">
        <f t="shared" si="27"/>
        <v>0</v>
      </c>
      <c r="AS221" s="165">
        <f t="shared" si="28"/>
        <v>0</v>
      </c>
      <c r="AT221" s="164">
        <f t="shared" si="29"/>
        <v>0</v>
      </c>
    </row>
    <row r="222" spans="2:46" x14ac:dyDescent="0.75">
      <c r="B222" s="22">
        <v>219</v>
      </c>
      <c r="AG222" s="184">
        <f t="shared" si="24"/>
        <v>0</v>
      </c>
      <c r="AH222" s="164">
        <f t="shared" si="30"/>
        <v>0</v>
      </c>
      <c r="AK222" s="184">
        <f t="shared" si="25"/>
        <v>0</v>
      </c>
      <c r="AL222" s="164">
        <f t="shared" si="31"/>
        <v>0</v>
      </c>
      <c r="AO222" s="184">
        <f t="shared" si="26"/>
        <v>0</v>
      </c>
      <c r="AP222" s="164">
        <f t="shared" si="27"/>
        <v>0</v>
      </c>
      <c r="AS222" s="165">
        <f t="shared" si="28"/>
        <v>0</v>
      </c>
      <c r="AT222" s="164">
        <f t="shared" si="29"/>
        <v>0</v>
      </c>
    </row>
    <row r="223" spans="2:46" x14ac:dyDescent="0.75">
      <c r="B223" s="22">
        <v>220</v>
      </c>
      <c r="AG223" s="184">
        <f t="shared" si="24"/>
        <v>0</v>
      </c>
      <c r="AH223" s="164">
        <f t="shared" si="30"/>
        <v>0</v>
      </c>
      <c r="AK223" s="184">
        <f t="shared" si="25"/>
        <v>0</v>
      </c>
      <c r="AL223" s="164">
        <f t="shared" si="31"/>
        <v>0</v>
      </c>
      <c r="AO223" s="184">
        <f t="shared" si="26"/>
        <v>0</v>
      </c>
      <c r="AP223" s="164">
        <f t="shared" si="27"/>
        <v>0</v>
      </c>
      <c r="AS223" s="165">
        <f t="shared" si="28"/>
        <v>0</v>
      </c>
      <c r="AT223" s="164">
        <f t="shared" si="29"/>
        <v>0</v>
      </c>
    </row>
    <row r="224" spans="2:46" x14ac:dyDescent="0.75">
      <c r="B224" s="22">
        <v>221</v>
      </c>
      <c r="AG224" s="184">
        <f t="shared" si="24"/>
        <v>0</v>
      </c>
      <c r="AH224" s="164">
        <f t="shared" si="30"/>
        <v>0</v>
      </c>
      <c r="AK224" s="184">
        <f t="shared" si="25"/>
        <v>0</v>
      </c>
      <c r="AL224" s="164">
        <f t="shared" si="31"/>
        <v>0</v>
      </c>
      <c r="AO224" s="184">
        <f t="shared" si="26"/>
        <v>0</v>
      </c>
      <c r="AP224" s="164">
        <f t="shared" si="27"/>
        <v>0</v>
      </c>
      <c r="AS224" s="165">
        <f t="shared" si="28"/>
        <v>0</v>
      </c>
      <c r="AT224" s="164">
        <f t="shared" si="29"/>
        <v>0</v>
      </c>
    </row>
    <row r="225" spans="2:46" x14ac:dyDescent="0.75">
      <c r="B225" s="22">
        <v>222</v>
      </c>
      <c r="AG225" s="184">
        <f t="shared" si="24"/>
        <v>0</v>
      </c>
      <c r="AH225" s="164">
        <f t="shared" si="30"/>
        <v>0</v>
      </c>
      <c r="AK225" s="184">
        <f t="shared" si="25"/>
        <v>0</v>
      </c>
      <c r="AL225" s="164">
        <f t="shared" si="31"/>
        <v>0</v>
      </c>
      <c r="AO225" s="184">
        <f t="shared" si="26"/>
        <v>0</v>
      </c>
      <c r="AP225" s="164">
        <f t="shared" si="27"/>
        <v>0</v>
      </c>
      <c r="AS225" s="165">
        <f t="shared" si="28"/>
        <v>0</v>
      </c>
      <c r="AT225" s="164">
        <f t="shared" si="29"/>
        <v>0</v>
      </c>
    </row>
    <row r="226" spans="2:46" x14ac:dyDescent="0.75">
      <c r="B226" s="22">
        <v>223</v>
      </c>
      <c r="AG226" s="184">
        <f t="shared" si="24"/>
        <v>0</v>
      </c>
      <c r="AH226" s="164">
        <f t="shared" si="30"/>
        <v>0</v>
      </c>
      <c r="AK226" s="184">
        <f t="shared" si="25"/>
        <v>0</v>
      </c>
      <c r="AL226" s="164">
        <f t="shared" si="31"/>
        <v>0</v>
      </c>
      <c r="AO226" s="184">
        <f t="shared" si="26"/>
        <v>0</v>
      </c>
      <c r="AP226" s="164">
        <f t="shared" si="27"/>
        <v>0</v>
      </c>
      <c r="AS226" s="165">
        <f t="shared" si="28"/>
        <v>0</v>
      </c>
      <c r="AT226" s="164">
        <f t="shared" si="29"/>
        <v>0</v>
      </c>
    </row>
    <row r="227" spans="2:46" x14ac:dyDescent="0.75">
      <c r="B227" s="22">
        <v>224</v>
      </c>
      <c r="AG227" s="184">
        <f t="shared" si="24"/>
        <v>0</v>
      </c>
      <c r="AH227" s="164">
        <f t="shared" si="30"/>
        <v>0</v>
      </c>
      <c r="AK227" s="184">
        <f t="shared" si="25"/>
        <v>0</v>
      </c>
      <c r="AL227" s="164">
        <f t="shared" si="31"/>
        <v>0</v>
      </c>
      <c r="AO227" s="184">
        <f t="shared" si="26"/>
        <v>0</v>
      </c>
      <c r="AP227" s="164">
        <f t="shared" si="27"/>
        <v>0</v>
      </c>
      <c r="AS227" s="165">
        <f t="shared" si="28"/>
        <v>0</v>
      </c>
      <c r="AT227" s="164">
        <f t="shared" si="29"/>
        <v>0</v>
      </c>
    </row>
    <row r="228" spans="2:46" x14ac:dyDescent="0.75">
      <c r="B228" s="22">
        <v>225</v>
      </c>
      <c r="AG228" s="184">
        <f t="shared" si="24"/>
        <v>0</v>
      </c>
      <c r="AH228" s="164">
        <f t="shared" si="30"/>
        <v>0</v>
      </c>
      <c r="AK228" s="184">
        <f t="shared" si="25"/>
        <v>0</v>
      </c>
      <c r="AL228" s="164">
        <f t="shared" si="31"/>
        <v>0</v>
      </c>
      <c r="AO228" s="184">
        <f t="shared" si="26"/>
        <v>0</v>
      </c>
      <c r="AP228" s="164">
        <f t="shared" si="27"/>
        <v>0</v>
      </c>
      <c r="AS228" s="165">
        <f t="shared" si="28"/>
        <v>0</v>
      </c>
      <c r="AT228" s="164">
        <f t="shared" si="29"/>
        <v>0</v>
      </c>
    </row>
    <row r="229" spans="2:46" x14ac:dyDescent="0.75">
      <c r="B229" s="22">
        <v>226</v>
      </c>
      <c r="AG229" s="184">
        <f t="shared" si="24"/>
        <v>0</v>
      </c>
      <c r="AH229" s="164">
        <f t="shared" si="30"/>
        <v>0</v>
      </c>
      <c r="AK229" s="184">
        <f t="shared" si="25"/>
        <v>0</v>
      </c>
      <c r="AL229" s="164">
        <f t="shared" si="31"/>
        <v>0</v>
      </c>
      <c r="AO229" s="184">
        <f t="shared" si="26"/>
        <v>0</v>
      </c>
      <c r="AP229" s="164">
        <f t="shared" si="27"/>
        <v>0</v>
      </c>
      <c r="AS229" s="165">
        <f t="shared" si="28"/>
        <v>0</v>
      </c>
      <c r="AT229" s="164">
        <f t="shared" si="29"/>
        <v>0</v>
      </c>
    </row>
    <row r="230" spans="2:46" x14ac:dyDescent="0.75">
      <c r="B230" s="22">
        <v>227</v>
      </c>
      <c r="AG230" s="184">
        <f t="shared" si="24"/>
        <v>0</v>
      </c>
      <c r="AH230" s="164">
        <f t="shared" si="30"/>
        <v>0</v>
      </c>
      <c r="AK230" s="184">
        <f t="shared" si="25"/>
        <v>0</v>
      </c>
      <c r="AL230" s="164">
        <f t="shared" si="31"/>
        <v>0</v>
      </c>
      <c r="AO230" s="184">
        <f t="shared" si="26"/>
        <v>0</v>
      </c>
      <c r="AP230" s="164">
        <f t="shared" si="27"/>
        <v>0</v>
      </c>
      <c r="AS230" s="165">
        <f t="shared" si="28"/>
        <v>0</v>
      </c>
      <c r="AT230" s="164">
        <f t="shared" si="29"/>
        <v>0</v>
      </c>
    </row>
    <row r="231" spans="2:46" x14ac:dyDescent="0.75">
      <c r="B231" s="22">
        <v>228</v>
      </c>
      <c r="AG231" s="184">
        <f t="shared" si="24"/>
        <v>0</v>
      </c>
      <c r="AH231" s="164">
        <f t="shared" si="30"/>
        <v>0</v>
      </c>
      <c r="AK231" s="184">
        <f t="shared" si="25"/>
        <v>0</v>
      </c>
      <c r="AL231" s="164">
        <f t="shared" si="31"/>
        <v>0</v>
      </c>
      <c r="AO231" s="184">
        <f t="shared" si="26"/>
        <v>0</v>
      </c>
      <c r="AP231" s="164">
        <f t="shared" si="27"/>
        <v>0</v>
      </c>
      <c r="AS231" s="165">
        <f t="shared" si="28"/>
        <v>0</v>
      </c>
      <c r="AT231" s="164">
        <f t="shared" si="29"/>
        <v>0</v>
      </c>
    </row>
    <row r="232" spans="2:46" x14ac:dyDescent="0.75">
      <c r="B232" s="22">
        <v>229</v>
      </c>
      <c r="AG232" s="184">
        <f t="shared" si="24"/>
        <v>0</v>
      </c>
      <c r="AH232" s="164">
        <f t="shared" si="30"/>
        <v>0</v>
      </c>
      <c r="AK232" s="184">
        <f t="shared" si="25"/>
        <v>0</v>
      </c>
      <c r="AL232" s="164">
        <f t="shared" si="31"/>
        <v>0</v>
      </c>
      <c r="AO232" s="184">
        <f t="shared" si="26"/>
        <v>0</v>
      </c>
      <c r="AP232" s="164">
        <f t="shared" si="27"/>
        <v>0</v>
      </c>
      <c r="AS232" s="165">
        <f t="shared" si="28"/>
        <v>0</v>
      </c>
      <c r="AT232" s="164">
        <f t="shared" si="29"/>
        <v>0</v>
      </c>
    </row>
    <row r="233" spans="2:46" x14ac:dyDescent="0.75">
      <c r="B233" s="22">
        <v>230</v>
      </c>
      <c r="AG233" s="184">
        <f t="shared" si="24"/>
        <v>0</v>
      </c>
      <c r="AH233" s="164">
        <f t="shared" si="30"/>
        <v>0</v>
      </c>
      <c r="AK233" s="184">
        <f t="shared" si="25"/>
        <v>0</v>
      </c>
      <c r="AL233" s="164">
        <f t="shared" si="31"/>
        <v>0</v>
      </c>
      <c r="AO233" s="184">
        <f t="shared" si="26"/>
        <v>0</v>
      </c>
      <c r="AP233" s="164">
        <f t="shared" si="27"/>
        <v>0</v>
      </c>
      <c r="AS233" s="165">
        <f t="shared" si="28"/>
        <v>0</v>
      </c>
      <c r="AT233" s="164">
        <f t="shared" si="29"/>
        <v>0</v>
      </c>
    </row>
    <row r="234" spans="2:46" x14ac:dyDescent="0.75">
      <c r="B234" s="22">
        <v>231</v>
      </c>
      <c r="AG234" s="184">
        <f t="shared" si="24"/>
        <v>0</v>
      </c>
      <c r="AH234" s="164">
        <f t="shared" si="30"/>
        <v>0</v>
      </c>
      <c r="AK234" s="184">
        <f t="shared" si="25"/>
        <v>0</v>
      </c>
      <c r="AL234" s="164">
        <f t="shared" si="31"/>
        <v>0</v>
      </c>
      <c r="AO234" s="184">
        <f t="shared" si="26"/>
        <v>0</v>
      </c>
      <c r="AP234" s="164">
        <f t="shared" si="27"/>
        <v>0</v>
      </c>
      <c r="AS234" s="165">
        <f t="shared" si="28"/>
        <v>0</v>
      </c>
      <c r="AT234" s="164">
        <f t="shared" si="29"/>
        <v>0</v>
      </c>
    </row>
    <row r="235" spans="2:46" x14ac:dyDescent="0.75">
      <c r="B235" s="22">
        <v>232</v>
      </c>
      <c r="AG235" s="184">
        <f t="shared" si="24"/>
        <v>0</v>
      </c>
      <c r="AH235" s="164">
        <f t="shared" si="30"/>
        <v>0</v>
      </c>
      <c r="AK235" s="184">
        <f t="shared" si="25"/>
        <v>0</v>
      </c>
      <c r="AL235" s="164">
        <f t="shared" si="31"/>
        <v>0</v>
      </c>
      <c r="AO235" s="184">
        <f t="shared" si="26"/>
        <v>0</v>
      </c>
      <c r="AP235" s="164">
        <f t="shared" si="27"/>
        <v>0</v>
      </c>
      <c r="AS235" s="165">
        <f t="shared" si="28"/>
        <v>0</v>
      </c>
      <c r="AT235" s="164">
        <f t="shared" si="29"/>
        <v>0</v>
      </c>
    </row>
    <row r="236" spans="2:46" x14ac:dyDescent="0.75">
      <c r="B236" s="22">
        <v>233</v>
      </c>
      <c r="AG236" s="184">
        <f t="shared" si="24"/>
        <v>0</v>
      </c>
      <c r="AH236" s="164">
        <f t="shared" si="30"/>
        <v>0</v>
      </c>
      <c r="AK236" s="184">
        <f t="shared" si="25"/>
        <v>0</v>
      </c>
      <c r="AL236" s="164">
        <f t="shared" si="31"/>
        <v>0</v>
      </c>
      <c r="AO236" s="184">
        <f t="shared" si="26"/>
        <v>0</v>
      </c>
      <c r="AP236" s="164">
        <f t="shared" si="27"/>
        <v>0</v>
      </c>
      <c r="AS236" s="165">
        <f t="shared" si="28"/>
        <v>0</v>
      </c>
      <c r="AT236" s="164">
        <f t="shared" si="29"/>
        <v>0</v>
      </c>
    </row>
    <row r="237" spans="2:46" x14ac:dyDescent="0.75">
      <c r="B237" s="22">
        <v>234</v>
      </c>
      <c r="AG237" s="184">
        <f t="shared" si="24"/>
        <v>0</v>
      </c>
      <c r="AH237" s="164">
        <f t="shared" si="30"/>
        <v>0</v>
      </c>
      <c r="AK237" s="184">
        <f t="shared" si="25"/>
        <v>0</v>
      </c>
      <c r="AL237" s="164">
        <f t="shared" si="31"/>
        <v>0</v>
      </c>
      <c r="AO237" s="184">
        <f t="shared" si="26"/>
        <v>0</v>
      </c>
      <c r="AP237" s="164">
        <f t="shared" si="27"/>
        <v>0</v>
      </c>
      <c r="AS237" s="165">
        <f t="shared" si="28"/>
        <v>0</v>
      </c>
      <c r="AT237" s="164">
        <f t="shared" si="29"/>
        <v>0</v>
      </c>
    </row>
    <row r="238" spans="2:46" x14ac:dyDescent="0.75">
      <c r="B238" s="22">
        <v>235</v>
      </c>
      <c r="AG238" s="184">
        <f t="shared" si="24"/>
        <v>0</v>
      </c>
      <c r="AH238" s="164">
        <f t="shared" si="30"/>
        <v>0</v>
      </c>
      <c r="AK238" s="184">
        <f t="shared" si="25"/>
        <v>0</v>
      </c>
      <c r="AL238" s="164">
        <f t="shared" si="31"/>
        <v>0</v>
      </c>
      <c r="AO238" s="184">
        <f t="shared" si="26"/>
        <v>0</v>
      </c>
      <c r="AP238" s="164">
        <f t="shared" si="27"/>
        <v>0</v>
      </c>
      <c r="AS238" s="165">
        <f t="shared" si="28"/>
        <v>0</v>
      </c>
      <c r="AT238" s="164">
        <f t="shared" si="29"/>
        <v>0</v>
      </c>
    </row>
    <row r="239" spans="2:46" x14ac:dyDescent="0.75">
      <c r="B239" s="22">
        <v>236</v>
      </c>
      <c r="AG239" s="184">
        <f t="shared" si="24"/>
        <v>0</v>
      </c>
      <c r="AH239" s="164">
        <f t="shared" si="30"/>
        <v>0</v>
      </c>
      <c r="AK239" s="184">
        <f t="shared" si="25"/>
        <v>0</v>
      </c>
      <c r="AL239" s="164">
        <f t="shared" si="31"/>
        <v>0</v>
      </c>
      <c r="AO239" s="184">
        <f t="shared" si="26"/>
        <v>0</v>
      </c>
      <c r="AP239" s="164">
        <f t="shared" si="27"/>
        <v>0</v>
      </c>
      <c r="AS239" s="165">
        <f t="shared" si="28"/>
        <v>0</v>
      </c>
      <c r="AT239" s="164">
        <f t="shared" si="29"/>
        <v>0</v>
      </c>
    </row>
    <row r="240" spans="2:46" x14ac:dyDescent="0.75">
      <c r="B240" s="22">
        <v>237</v>
      </c>
      <c r="AG240" s="184">
        <f t="shared" si="24"/>
        <v>0</v>
      </c>
      <c r="AH240" s="164">
        <f t="shared" si="30"/>
        <v>0</v>
      </c>
      <c r="AK240" s="184">
        <f t="shared" si="25"/>
        <v>0</v>
      </c>
      <c r="AL240" s="164">
        <f t="shared" si="31"/>
        <v>0</v>
      </c>
      <c r="AO240" s="184">
        <f t="shared" si="26"/>
        <v>0</v>
      </c>
      <c r="AP240" s="164">
        <f t="shared" si="27"/>
        <v>0</v>
      </c>
      <c r="AS240" s="165">
        <f t="shared" si="28"/>
        <v>0</v>
      </c>
      <c r="AT240" s="164">
        <f t="shared" si="29"/>
        <v>0</v>
      </c>
    </row>
    <row r="241" spans="2:46" x14ac:dyDescent="0.75">
      <c r="B241" s="22">
        <v>238</v>
      </c>
      <c r="AG241" s="184">
        <f t="shared" si="24"/>
        <v>0</v>
      </c>
      <c r="AH241" s="164">
        <f t="shared" si="30"/>
        <v>0</v>
      </c>
      <c r="AK241" s="184">
        <f t="shared" si="25"/>
        <v>0</v>
      </c>
      <c r="AL241" s="164">
        <f t="shared" si="31"/>
        <v>0</v>
      </c>
      <c r="AO241" s="184">
        <f t="shared" si="26"/>
        <v>0</v>
      </c>
      <c r="AP241" s="164">
        <f t="shared" si="27"/>
        <v>0</v>
      </c>
      <c r="AS241" s="165">
        <f t="shared" si="28"/>
        <v>0</v>
      </c>
      <c r="AT241" s="164">
        <f t="shared" si="29"/>
        <v>0</v>
      </c>
    </row>
    <row r="242" spans="2:46" x14ac:dyDescent="0.75">
      <c r="B242" s="22">
        <v>239</v>
      </c>
      <c r="AG242" s="184">
        <f t="shared" si="24"/>
        <v>0</v>
      </c>
      <c r="AH242" s="164">
        <f t="shared" si="30"/>
        <v>0</v>
      </c>
      <c r="AK242" s="184">
        <f t="shared" si="25"/>
        <v>0</v>
      </c>
      <c r="AL242" s="164">
        <f t="shared" si="31"/>
        <v>0</v>
      </c>
      <c r="AO242" s="184">
        <f t="shared" si="26"/>
        <v>0</v>
      </c>
      <c r="AP242" s="164">
        <f t="shared" si="27"/>
        <v>0</v>
      </c>
      <c r="AS242" s="165">
        <f t="shared" si="28"/>
        <v>0</v>
      </c>
      <c r="AT242" s="164">
        <f t="shared" si="29"/>
        <v>0</v>
      </c>
    </row>
    <row r="243" spans="2:46" x14ac:dyDescent="0.75">
      <c r="B243" s="22">
        <v>240</v>
      </c>
      <c r="AG243" s="184">
        <f t="shared" si="24"/>
        <v>0</v>
      </c>
      <c r="AH243" s="164">
        <f t="shared" si="30"/>
        <v>0</v>
      </c>
      <c r="AK243" s="184">
        <f t="shared" si="25"/>
        <v>0</v>
      </c>
      <c r="AL243" s="164">
        <f t="shared" si="31"/>
        <v>0</v>
      </c>
      <c r="AO243" s="184">
        <f t="shared" si="26"/>
        <v>0</v>
      </c>
      <c r="AP243" s="164">
        <f t="shared" si="27"/>
        <v>0</v>
      </c>
      <c r="AS243" s="165">
        <f t="shared" si="28"/>
        <v>0</v>
      </c>
      <c r="AT243" s="164">
        <f t="shared" si="29"/>
        <v>0</v>
      </c>
    </row>
    <row r="244" spans="2:46" x14ac:dyDescent="0.75">
      <c r="B244" s="22">
        <v>241</v>
      </c>
      <c r="AG244" s="184">
        <f t="shared" si="24"/>
        <v>0</v>
      </c>
      <c r="AH244" s="164">
        <f t="shared" si="30"/>
        <v>0</v>
      </c>
      <c r="AK244" s="184">
        <f t="shared" si="25"/>
        <v>0</v>
      </c>
      <c r="AL244" s="164">
        <f t="shared" si="31"/>
        <v>0</v>
      </c>
      <c r="AO244" s="184">
        <f t="shared" si="26"/>
        <v>0</v>
      </c>
      <c r="AP244" s="164">
        <f t="shared" si="27"/>
        <v>0</v>
      </c>
      <c r="AS244" s="165">
        <f t="shared" si="28"/>
        <v>0</v>
      </c>
      <c r="AT244" s="164">
        <f t="shared" si="29"/>
        <v>0</v>
      </c>
    </row>
    <row r="245" spans="2:46" x14ac:dyDescent="0.75">
      <c r="B245" s="22">
        <v>242</v>
      </c>
      <c r="AG245" s="184">
        <f t="shared" si="24"/>
        <v>0</v>
      </c>
      <c r="AH245" s="164">
        <f t="shared" si="30"/>
        <v>0</v>
      </c>
      <c r="AK245" s="184">
        <f t="shared" si="25"/>
        <v>0</v>
      </c>
      <c r="AL245" s="164">
        <f t="shared" si="31"/>
        <v>0</v>
      </c>
      <c r="AO245" s="184">
        <f t="shared" si="26"/>
        <v>0</v>
      </c>
      <c r="AP245" s="164">
        <f t="shared" si="27"/>
        <v>0</v>
      </c>
      <c r="AS245" s="165">
        <f t="shared" si="28"/>
        <v>0</v>
      </c>
      <c r="AT245" s="164">
        <f t="shared" si="29"/>
        <v>0</v>
      </c>
    </row>
    <row r="246" spans="2:46" x14ac:dyDescent="0.75">
      <c r="B246" s="22">
        <v>243</v>
      </c>
      <c r="AG246" s="184">
        <f t="shared" si="24"/>
        <v>0</v>
      </c>
      <c r="AH246" s="164">
        <f t="shared" si="30"/>
        <v>0</v>
      </c>
      <c r="AK246" s="184">
        <f t="shared" si="25"/>
        <v>0</v>
      </c>
      <c r="AL246" s="164">
        <f t="shared" si="31"/>
        <v>0</v>
      </c>
      <c r="AO246" s="184">
        <f t="shared" si="26"/>
        <v>0</v>
      </c>
      <c r="AP246" s="164">
        <f t="shared" si="27"/>
        <v>0</v>
      </c>
      <c r="AS246" s="165">
        <f t="shared" si="28"/>
        <v>0</v>
      </c>
      <c r="AT246" s="164">
        <f t="shared" si="29"/>
        <v>0</v>
      </c>
    </row>
    <row r="247" spans="2:46" x14ac:dyDescent="0.75">
      <c r="B247" s="22">
        <v>244</v>
      </c>
      <c r="AG247" s="184">
        <f t="shared" si="24"/>
        <v>0</v>
      </c>
      <c r="AH247" s="164">
        <f t="shared" si="30"/>
        <v>0</v>
      </c>
      <c r="AK247" s="184">
        <f t="shared" si="25"/>
        <v>0</v>
      </c>
      <c r="AL247" s="164">
        <f t="shared" si="31"/>
        <v>0</v>
      </c>
      <c r="AO247" s="184">
        <f t="shared" si="26"/>
        <v>0</v>
      </c>
      <c r="AP247" s="164">
        <f t="shared" si="27"/>
        <v>0</v>
      </c>
      <c r="AS247" s="165">
        <f t="shared" si="28"/>
        <v>0</v>
      </c>
      <c r="AT247" s="164">
        <f t="shared" si="29"/>
        <v>0</v>
      </c>
    </row>
    <row r="248" spans="2:46" x14ac:dyDescent="0.75">
      <c r="B248" s="22">
        <v>245</v>
      </c>
      <c r="AG248" s="184">
        <f t="shared" si="24"/>
        <v>0</v>
      </c>
      <c r="AH248" s="164">
        <f t="shared" si="30"/>
        <v>0</v>
      </c>
      <c r="AK248" s="184">
        <f t="shared" si="25"/>
        <v>0</v>
      </c>
      <c r="AL248" s="164">
        <f t="shared" si="31"/>
        <v>0</v>
      </c>
      <c r="AO248" s="184">
        <f t="shared" si="26"/>
        <v>0</v>
      </c>
      <c r="AP248" s="164">
        <f t="shared" si="27"/>
        <v>0</v>
      </c>
      <c r="AS248" s="165">
        <f t="shared" si="28"/>
        <v>0</v>
      </c>
      <c r="AT248" s="164">
        <f t="shared" si="29"/>
        <v>0</v>
      </c>
    </row>
    <row r="249" spans="2:46" x14ac:dyDescent="0.75">
      <c r="B249" s="22">
        <v>246</v>
      </c>
      <c r="AG249" s="184">
        <f t="shared" si="24"/>
        <v>0</v>
      </c>
      <c r="AH249" s="164">
        <f t="shared" si="30"/>
        <v>0</v>
      </c>
      <c r="AK249" s="184">
        <f t="shared" si="25"/>
        <v>0</v>
      </c>
      <c r="AL249" s="164">
        <f t="shared" si="31"/>
        <v>0</v>
      </c>
      <c r="AO249" s="184">
        <f t="shared" si="26"/>
        <v>0</v>
      </c>
      <c r="AP249" s="164">
        <f t="shared" si="27"/>
        <v>0</v>
      </c>
      <c r="AS249" s="165">
        <f t="shared" si="28"/>
        <v>0</v>
      </c>
      <c r="AT249" s="164">
        <f t="shared" si="29"/>
        <v>0</v>
      </c>
    </row>
    <row r="250" spans="2:46" x14ac:dyDescent="0.75">
      <c r="B250" s="22">
        <v>247</v>
      </c>
      <c r="AG250" s="184">
        <f t="shared" si="24"/>
        <v>0</v>
      </c>
      <c r="AH250" s="164">
        <f t="shared" si="30"/>
        <v>0</v>
      </c>
      <c r="AK250" s="184">
        <f t="shared" si="25"/>
        <v>0</v>
      </c>
      <c r="AL250" s="164">
        <f t="shared" si="31"/>
        <v>0</v>
      </c>
      <c r="AO250" s="184">
        <f t="shared" si="26"/>
        <v>0</v>
      </c>
      <c r="AP250" s="164">
        <f t="shared" si="27"/>
        <v>0</v>
      </c>
      <c r="AS250" s="165">
        <f t="shared" si="28"/>
        <v>0</v>
      </c>
      <c r="AT250" s="164">
        <f t="shared" si="29"/>
        <v>0</v>
      </c>
    </row>
    <row r="251" spans="2:46" x14ac:dyDescent="0.75">
      <c r="B251" s="22">
        <v>248</v>
      </c>
      <c r="AG251" s="184">
        <f t="shared" si="24"/>
        <v>0</v>
      </c>
      <c r="AH251" s="164">
        <f t="shared" si="30"/>
        <v>0</v>
      </c>
      <c r="AK251" s="184">
        <f t="shared" si="25"/>
        <v>0</v>
      </c>
      <c r="AL251" s="164">
        <f t="shared" si="31"/>
        <v>0</v>
      </c>
      <c r="AO251" s="184">
        <f t="shared" si="26"/>
        <v>0</v>
      </c>
      <c r="AP251" s="164">
        <f t="shared" si="27"/>
        <v>0</v>
      </c>
      <c r="AS251" s="165">
        <f t="shared" si="28"/>
        <v>0</v>
      </c>
      <c r="AT251" s="164">
        <f t="shared" si="29"/>
        <v>0</v>
      </c>
    </row>
    <row r="252" spans="2:46" x14ac:dyDescent="0.75">
      <c r="B252" s="22">
        <v>249</v>
      </c>
      <c r="AG252" s="184">
        <f t="shared" si="24"/>
        <v>0</v>
      </c>
      <c r="AH252" s="164">
        <f t="shared" si="30"/>
        <v>0</v>
      </c>
      <c r="AK252" s="184">
        <f t="shared" si="25"/>
        <v>0</v>
      </c>
      <c r="AL252" s="164">
        <f t="shared" si="31"/>
        <v>0</v>
      </c>
      <c r="AO252" s="184">
        <f t="shared" si="26"/>
        <v>0</v>
      </c>
      <c r="AP252" s="164">
        <f t="shared" si="27"/>
        <v>0</v>
      </c>
      <c r="AS252" s="165">
        <f t="shared" si="28"/>
        <v>0</v>
      </c>
      <c r="AT252" s="164">
        <f t="shared" si="29"/>
        <v>0</v>
      </c>
    </row>
    <row r="253" spans="2:46" x14ac:dyDescent="0.75">
      <c r="B253" s="22">
        <v>250</v>
      </c>
      <c r="AG253" s="184">
        <f t="shared" si="24"/>
        <v>0</v>
      </c>
      <c r="AH253" s="164">
        <f t="shared" si="30"/>
        <v>0</v>
      </c>
      <c r="AK253" s="184">
        <f t="shared" si="25"/>
        <v>0</v>
      </c>
      <c r="AL253" s="164">
        <f t="shared" si="31"/>
        <v>0</v>
      </c>
      <c r="AO253" s="184">
        <f t="shared" si="26"/>
        <v>0</v>
      </c>
      <c r="AP253" s="164">
        <f t="shared" si="27"/>
        <v>0</v>
      </c>
      <c r="AS253" s="165">
        <f t="shared" si="28"/>
        <v>0</v>
      </c>
      <c r="AT253" s="164">
        <f t="shared" si="29"/>
        <v>0</v>
      </c>
    </row>
    <row r="254" spans="2:46" x14ac:dyDescent="0.75">
      <c r="B254" s="22">
        <v>251</v>
      </c>
      <c r="AG254" s="184">
        <f t="shared" si="24"/>
        <v>0</v>
      </c>
      <c r="AH254" s="164">
        <f t="shared" si="30"/>
        <v>0</v>
      </c>
      <c r="AK254" s="184">
        <f t="shared" si="25"/>
        <v>0</v>
      </c>
      <c r="AL254" s="164">
        <f t="shared" si="31"/>
        <v>0</v>
      </c>
      <c r="AO254" s="184">
        <f t="shared" si="26"/>
        <v>0</v>
      </c>
      <c r="AP254" s="164">
        <f t="shared" si="27"/>
        <v>0</v>
      </c>
      <c r="AS254" s="165">
        <f t="shared" si="28"/>
        <v>0</v>
      </c>
      <c r="AT254" s="164">
        <f t="shared" si="29"/>
        <v>0</v>
      </c>
    </row>
    <row r="255" spans="2:46" x14ac:dyDescent="0.75">
      <c r="B255" s="22">
        <v>252</v>
      </c>
      <c r="AG255" s="184">
        <f t="shared" si="24"/>
        <v>0</v>
      </c>
      <c r="AH255" s="164">
        <f t="shared" si="30"/>
        <v>0</v>
      </c>
      <c r="AK255" s="184">
        <f t="shared" si="25"/>
        <v>0</v>
      </c>
      <c r="AL255" s="164">
        <f t="shared" si="31"/>
        <v>0</v>
      </c>
      <c r="AO255" s="184">
        <f t="shared" si="26"/>
        <v>0</v>
      </c>
      <c r="AP255" s="164">
        <f t="shared" si="27"/>
        <v>0</v>
      </c>
      <c r="AS255" s="165">
        <f t="shared" si="28"/>
        <v>0</v>
      </c>
      <c r="AT255" s="164">
        <f t="shared" si="29"/>
        <v>0</v>
      </c>
    </row>
    <row r="256" spans="2:46" x14ac:dyDescent="0.75">
      <c r="B256" s="22">
        <v>253</v>
      </c>
      <c r="AG256" s="184">
        <f t="shared" si="24"/>
        <v>0</v>
      </c>
      <c r="AH256" s="164">
        <f t="shared" si="30"/>
        <v>0</v>
      </c>
      <c r="AK256" s="184">
        <f t="shared" si="25"/>
        <v>0</v>
      </c>
      <c r="AL256" s="164">
        <f t="shared" si="31"/>
        <v>0</v>
      </c>
      <c r="AO256" s="184">
        <f t="shared" si="26"/>
        <v>0</v>
      </c>
      <c r="AP256" s="164">
        <f t="shared" si="27"/>
        <v>0</v>
      </c>
      <c r="AS256" s="165">
        <f t="shared" si="28"/>
        <v>0</v>
      </c>
      <c r="AT256" s="164">
        <f t="shared" si="29"/>
        <v>0</v>
      </c>
    </row>
    <row r="257" spans="2:46" x14ac:dyDescent="0.75">
      <c r="B257" s="22">
        <v>254</v>
      </c>
      <c r="AG257" s="184">
        <f t="shared" si="24"/>
        <v>0</v>
      </c>
      <c r="AH257" s="164">
        <f t="shared" si="30"/>
        <v>0</v>
      </c>
      <c r="AK257" s="184">
        <f t="shared" si="25"/>
        <v>0</v>
      </c>
      <c r="AL257" s="164">
        <f t="shared" si="31"/>
        <v>0</v>
      </c>
      <c r="AO257" s="184">
        <f t="shared" si="26"/>
        <v>0</v>
      </c>
      <c r="AP257" s="164">
        <f t="shared" si="27"/>
        <v>0</v>
      </c>
      <c r="AS257" s="165">
        <f t="shared" si="28"/>
        <v>0</v>
      </c>
      <c r="AT257" s="164">
        <f t="shared" si="29"/>
        <v>0</v>
      </c>
    </row>
    <row r="258" spans="2:46" x14ac:dyDescent="0.75">
      <c r="B258" s="22">
        <v>255</v>
      </c>
      <c r="AG258" s="184">
        <f t="shared" si="24"/>
        <v>0</v>
      </c>
      <c r="AH258" s="164">
        <f t="shared" si="30"/>
        <v>0</v>
      </c>
      <c r="AK258" s="184">
        <f t="shared" si="25"/>
        <v>0</v>
      </c>
      <c r="AL258" s="164">
        <f t="shared" si="31"/>
        <v>0</v>
      </c>
      <c r="AO258" s="184">
        <f t="shared" si="26"/>
        <v>0</v>
      </c>
      <c r="AP258" s="164">
        <f t="shared" si="27"/>
        <v>0</v>
      </c>
      <c r="AS258" s="165">
        <f t="shared" si="28"/>
        <v>0</v>
      </c>
      <c r="AT258" s="164">
        <f t="shared" si="29"/>
        <v>0</v>
      </c>
    </row>
    <row r="259" spans="2:46" x14ac:dyDescent="0.75">
      <c r="B259" s="22">
        <v>256</v>
      </c>
      <c r="AG259" s="184">
        <f t="shared" si="24"/>
        <v>0</v>
      </c>
      <c r="AH259" s="164">
        <f t="shared" si="30"/>
        <v>0</v>
      </c>
      <c r="AK259" s="184">
        <f t="shared" si="25"/>
        <v>0</v>
      </c>
      <c r="AL259" s="164">
        <f t="shared" si="31"/>
        <v>0</v>
      </c>
      <c r="AO259" s="184">
        <f t="shared" si="26"/>
        <v>0</v>
      </c>
      <c r="AP259" s="164">
        <f t="shared" si="27"/>
        <v>0</v>
      </c>
      <c r="AS259" s="165">
        <f t="shared" si="28"/>
        <v>0</v>
      </c>
      <c r="AT259" s="164">
        <f t="shared" si="29"/>
        <v>0</v>
      </c>
    </row>
    <row r="260" spans="2:46" x14ac:dyDescent="0.75">
      <c r="B260" s="22">
        <v>257</v>
      </c>
      <c r="AG260" s="184">
        <f t="shared" ref="AG260:AG323" si="32">(U260*wtp)-T260</f>
        <v>0</v>
      </c>
      <c r="AH260" s="164">
        <f t="shared" si="30"/>
        <v>0</v>
      </c>
      <c r="AK260" s="184">
        <f t="shared" ref="AK260:AK323" si="33">(X260*wtp)-W260</f>
        <v>0</v>
      </c>
      <c r="AL260" s="164">
        <f t="shared" si="31"/>
        <v>0</v>
      </c>
      <c r="AO260" s="184">
        <f t="shared" ref="AO260:AO323" si="34">(AA260*wtp)-Z260</f>
        <v>0</v>
      </c>
      <c r="AP260" s="164">
        <f t="shared" ref="AP260:AP323" si="35">IF(AO260&gt;0,1,0)</f>
        <v>0</v>
      </c>
      <c r="AS260" s="165">
        <f t="shared" ref="AS260:AS323" si="36">(AD260*wtp)-AC260</f>
        <v>0</v>
      </c>
      <c r="AT260" s="164">
        <f t="shared" ref="AT260:AT323" si="37">IF(AS260&gt;0,1,0)</f>
        <v>0</v>
      </c>
    </row>
    <row r="261" spans="2:46" x14ac:dyDescent="0.75">
      <c r="B261" s="22">
        <v>258</v>
      </c>
      <c r="AG261" s="184">
        <f t="shared" si="32"/>
        <v>0</v>
      </c>
      <c r="AH261" s="164">
        <f t="shared" ref="AH261:AH324" si="38">IF(AG261&gt;0,1,0)</f>
        <v>0</v>
      </c>
      <c r="AK261" s="184">
        <f t="shared" si="33"/>
        <v>0</v>
      </c>
      <c r="AL261" s="164">
        <f t="shared" ref="AL261:AL324" si="39">IF(AK261&gt;0,1,0)</f>
        <v>0</v>
      </c>
      <c r="AO261" s="184">
        <f t="shared" si="34"/>
        <v>0</v>
      </c>
      <c r="AP261" s="164">
        <f t="shared" si="35"/>
        <v>0</v>
      </c>
      <c r="AS261" s="165">
        <f t="shared" si="36"/>
        <v>0</v>
      </c>
      <c r="AT261" s="164">
        <f t="shared" si="37"/>
        <v>0</v>
      </c>
    </row>
    <row r="262" spans="2:46" x14ac:dyDescent="0.75">
      <c r="B262" s="22">
        <v>259</v>
      </c>
      <c r="AG262" s="184">
        <f t="shared" si="32"/>
        <v>0</v>
      </c>
      <c r="AH262" s="164">
        <f t="shared" si="38"/>
        <v>0</v>
      </c>
      <c r="AK262" s="184">
        <f t="shared" si="33"/>
        <v>0</v>
      </c>
      <c r="AL262" s="164">
        <f t="shared" si="39"/>
        <v>0</v>
      </c>
      <c r="AO262" s="184">
        <f t="shared" si="34"/>
        <v>0</v>
      </c>
      <c r="AP262" s="164">
        <f t="shared" si="35"/>
        <v>0</v>
      </c>
      <c r="AS262" s="165">
        <f t="shared" si="36"/>
        <v>0</v>
      </c>
      <c r="AT262" s="164">
        <f t="shared" si="37"/>
        <v>0</v>
      </c>
    </row>
    <row r="263" spans="2:46" x14ac:dyDescent="0.75">
      <c r="B263" s="22">
        <v>260</v>
      </c>
      <c r="AG263" s="184">
        <f t="shared" si="32"/>
        <v>0</v>
      </c>
      <c r="AH263" s="164">
        <f t="shared" si="38"/>
        <v>0</v>
      </c>
      <c r="AK263" s="184">
        <f t="shared" si="33"/>
        <v>0</v>
      </c>
      <c r="AL263" s="164">
        <f t="shared" si="39"/>
        <v>0</v>
      </c>
      <c r="AO263" s="184">
        <f t="shared" si="34"/>
        <v>0</v>
      </c>
      <c r="AP263" s="164">
        <f t="shared" si="35"/>
        <v>0</v>
      </c>
      <c r="AS263" s="165">
        <f t="shared" si="36"/>
        <v>0</v>
      </c>
      <c r="AT263" s="164">
        <f t="shared" si="37"/>
        <v>0</v>
      </c>
    </row>
    <row r="264" spans="2:46" x14ac:dyDescent="0.75">
      <c r="B264" s="22">
        <v>261</v>
      </c>
      <c r="AG264" s="184">
        <f t="shared" si="32"/>
        <v>0</v>
      </c>
      <c r="AH264" s="164">
        <f t="shared" si="38"/>
        <v>0</v>
      </c>
      <c r="AK264" s="184">
        <f t="shared" si="33"/>
        <v>0</v>
      </c>
      <c r="AL264" s="164">
        <f t="shared" si="39"/>
        <v>0</v>
      </c>
      <c r="AO264" s="184">
        <f t="shared" si="34"/>
        <v>0</v>
      </c>
      <c r="AP264" s="164">
        <f t="shared" si="35"/>
        <v>0</v>
      </c>
      <c r="AS264" s="165">
        <f t="shared" si="36"/>
        <v>0</v>
      </c>
      <c r="AT264" s="164">
        <f t="shared" si="37"/>
        <v>0</v>
      </c>
    </row>
    <row r="265" spans="2:46" x14ac:dyDescent="0.75">
      <c r="B265" s="22">
        <v>262</v>
      </c>
      <c r="AG265" s="184">
        <f t="shared" si="32"/>
        <v>0</v>
      </c>
      <c r="AH265" s="164">
        <f t="shared" si="38"/>
        <v>0</v>
      </c>
      <c r="AK265" s="184">
        <f t="shared" si="33"/>
        <v>0</v>
      </c>
      <c r="AL265" s="164">
        <f t="shared" si="39"/>
        <v>0</v>
      </c>
      <c r="AO265" s="184">
        <f t="shared" si="34"/>
        <v>0</v>
      </c>
      <c r="AP265" s="164">
        <f t="shared" si="35"/>
        <v>0</v>
      </c>
      <c r="AS265" s="165">
        <f t="shared" si="36"/>
        <v>0</v>
      </c>
      <c r="AT265" s="164">
        <f t="shared" si="37"/>
        <v>0</v>
      </c>
    </row>
    <row r="266" spans="2:46" x14ac:dyDescent="0.75">
      <c r="B266" s="22">
        <v>263</v>
      </c>
      <c r="AG266" s="184">
        <f t="shared" si="32"/>
        <v>0</v>
      </c>
      <c r="AH266" s="164">
        <f t="shared" si="38"/>
        <v>0</v>
      </c>
      <c r="AK266" s="184">
        <f t="shared" si="33"/>
        <v>0</v>
      </c>
      <c r="AL266" s="164">
        <f t="shared" si="39"/>
        <v>0</v>
      </c>
      <c r="AO266" s="184">
        <f t="shared" si="34"/>
        <v>0</v>
      </c>
      <c r="AP266" s="164">
        <f t="shared" si="35"/>
        <v>0</v>
      </c>
      <c r="AS266" s="165">
        <f t="shared" si="36"/>
        <v>0</v>
      </c>
      <c r="AT266" s="164">
        <f t="shared" si="37"/>
        <v>0</v>
      </c>
    </row>
    <row r="267" spans="2:46" x14ac:dyDescent="0.75">
      <c r="B267" s="22">
        <v>264</v>
      </c>
      <c r="AG267" s="184">
        <f t="shared" si="32"/>
        <v>0</v>
      </c>
      <c r="AH267" s="164">
        <f t="shared" si="38"/>
        <v>0</v>
      </c>
      <c r="AK267" s="184">
        <f t="shared" si="33"/>
        <v>0</v>
      </c>
      <c r="AL267" s="164">
        <f t="shared" si="39"/>
        <v>0</v>
      </c>
      <c r="AO267" s="184">
        <f t="shared" si="34"/>
        <v>0</v>
      </c>
      <c r="AP267" s="164">
        <f t="shared" si="35"/>
        <v>0</v>
      </c>
      <c r="AS267" s="165">
        <f t="shared" si="36"/>
        <v>0</v>
      </c>
      <c r="AT267" s="164">
        <f t="shared" si="37"/>
        <v>0</v>
      </c>
    </row>
    <row r="268" spans="2:46" x14ac:dyDescent="0.75">
      <c r="B268" s="22">
        <v>265</v>
      </c>
      <c r="AG268" s="184">
        <f t="shared" si="32"/>
        <v>0</v>
      </c>
      <c r="AH268" s="164">
        <f t="shared" si="38"/>
        <v>0</v>
      </c>
      <c r="AK268" s="184">
        <f t="shared" si="33"/>
        <v>0</v>
      </c>
      <c r="AL268" s="164">
        <f t="shared" si="39"/>
        <v>0</v>
      </c>
      <c r="AO268" s="184">
        <f t="shared" si="34"/>
        <v>0</v>
      </c>
      <c r="AP268" s="164">
        <f t="shared" si="35"/>
        <v>0</v>
      </c>
      <c r="AS268" s="165">
        <f t="shared" si="36"/>
        <v>0</v>
      </c>
      <c r="AT268" s="164">
        <f t="shared" si="37"/>
        <v>0</v>
      </c>
    </row>
    <row r="269" spans="2:46" x14ac:dyDescent="0.75">
      <c r="B269" s="22">
        <v>266</v>
      </c>
      <c r="AG269" s="184">
        <f t="shared" si="32"/>
        <v>0</v>
      </c>
      <c r="AH269" s="164">
        <f t="shared" si="38"/>
        <v>0</v>
      </c>
      <c r="AK269" s="184">
        <f t="shared" si="33"/>
        <v>0</v>
      </c>
      <c r="AL269" s="164">
        <f t="shared" si="39"/>
        <v>0</v>
      </c>
      <c r="AO269" s="184">
        <f t="shared" si="34"/>
        <v>0</v>
      </c>
      <c r="AP269" s="164">
        <f t="shared" si="35"/>
        <v>0</v>
      </c>
      <c r="AS269" s="165">
        <f t="shared" si="36"/>
        <v>0</v>
      </c>
      <c r="AT269" s="164">
        <f t="shared" si="37"/>
        <v>0</v>
      </c>
    </row>
    <row r="270" spans="2:46" x14ac:dyDescent="0.75">
      <c r="B270" s="22">
        <v>267</v>
      </c>
      <c r="AG270" s="184">
        <f t="shared" si="32"/>
        <v>0</v>
      </c>
      <c r="AH270" s="164">
        <f t="shared" si="38"/>
        <v>0</v>
      </c>
      <c r="AK270" s="184">
        <f t="shared" si="33"/>
        <v>0</v>
      </c>
      <c r="AL270" s="164">
        <f t="shared" si="39"/>
        <v>0</v>
      </c>
      <c r="AO270" s="184">
        <f t="shared" si="34"/>
        <v>0</v>
      </c>
      <c r="AP270" s="164">
        <f t="shared" si="35"/>
        <v>0</v>
      </c>
      <c r="AS270" s="165">
        <f t="shared" si="36"/>
        <v>0</v>
      </c>
      <c r="AT270" s="164">
        <f t="shared" si="37"/>
        <v>0</v>
      </c>
    </row>
    <row r="271" spans="2:46" x14ac:dyDescent="0.75">
      <c r="B271" s="22">
        <v>268</v>
      </c>
      <c r="AG271" s="184">
        <f t="shared" si="32"/>
        <v>0</v>
      </c>
      <c r="AH271" s="164">
        <f t="shared" si="38"/>
        <v>0</v>
      </c>
      <c r="AK271" s="184">
        <f t="shared" si="33"/>
        <v>0</v>
      </c>
      <c r="AL271" s="164">
        <f t="shared" si="39"/>
        <v>0</v>
      </c>
      <c r="AO271" s="184">
        <f t="shared" si="34"/>
        <v>0</v>
      </c>
      <c r="AP271" s="164">
        <f t="shared" si="35"/>
        <v>0</v>
      </c>
      <c r="AS271" s="165">
        <f t="shared" si="36"/>
        <v>0</v>
      </c>
      <c r="AT271" s="164">
        <f t="shared" si="37"/>
        <v>0</v>
      </c>
    </row>
    <row r="272" spans="2:46" x14ac:dyDescent="0.75">
      <c r="B272" s="22">
        <v>269</v>
      </c>
      <c r="AG272" s="184">
        <f t="shared" si="32"/>
        <v>0</v>
      </c>
      <c r="AH272" s="164">
        <f t="shared" si="38"/>
        <v>0</v>
      </c>
      <c r="AK272" s="184">
        <f t="shared" si="33"/>
        <v>0</v>
      </c>
      <c r="AL272" s="164">
        <f t="shared" si="39"/>
        <v>0</v>
      </c>
      <c r="AO272" s="184">
        <f t="shared" si="34"/>
        <v>0</v>
      </c>
      <c r="AP272" s="164">
        <f t="shared" si="35"/>
        <v>0</v>
      </c>
      <c r="AS272" s="165">
        <f t="shared" si="36"/>
        <v>0</v>
      </c>
      <c r="AT272" s="164">
        <f t="shared" si="37"/>
        <v>0</v>
      </c>
    </row>
    <row r="273" spans="2:46" x14ac:dyDescent="0.75">
      <c r="B273" s="22">
        <v>270</v>
      </c>
      <c r="AG273" s="184">
        <f t="shared" si="32"/>
        <v>0</v>
      </c>
      <c r="AH273" s="164">
        <f t="shared" si="38"/>
        <v>0</v>
      </c>
      <c r="AK273" s="184">
        <f t="shared" si="33"/>
        <v>0</v>
      </c>
      <c r="AL273" s="164">
        <f t="shared" si="39"/>
        <v>0</v>
      </c>
      <c r="AO273" s="184">
        <f t="shared" si="34"/>
        <v>0</v>
      </c>
      <c r="AP273" s="164">
        <f t="shared" si="35"/>
        <v>0</v>
      </c>
      <c r="AS273" s="165">
        <f t="shared" si="36"/>
        <v>0</v>
      </c>
      <c r="AT273" s="164">
        <f t="shared" si="37"/>
        <v>0</v>
      </c>
    </row>
    <row r="274" spans="2:46" x14ac:dyDescent="0.75">
      <c r="B274" s="22">
        <v>271</v>
      </c>
      <c r="AG274" s="184">
        <f t="shared" si="32"/>
        <v>0</v>
      </c>
      <c r="AH274" s="164">
        <f t="shared" si="38"/>
        <v>0</v>
      </c>
      <c r="AK274" s="184">
        <f t="shared" si="33"/>
        <v>0</v>
      </c>
      <c r="AL274" s="164">
        <f t="shared" si="39"/>
        <v>0</v>
      </c>
      <c r="AO274" s="184">
        <f t="shared" si="34"/>
        <v>0</v>
      </c>
      <c r="AP274" s="164">
        <f t="shared" si="35"/>
        <v>0</v>
      </c>
      <c r="AS274" s="165">
        <f t="shared" si="36"/>
        <v>0</v>
      </c>
      <c r="AT274" s="164">
        <f t="shared" si="37"/>
        <v>0</v>
      </c>
    </row>
    <row r="275" spans="2:46" x14ac:dyDescent="0.75">
      <c r="B275" s="22">
        <v>272</v>
      </c>
      <c r="AG275" s="184">
        <f t="shared" si="32"/>
        <v>0</v>
      </c>
      <c r="AH275" s="164">
        <f t="shared" si="38"/>
        <v>0</v>
      </c>
      <c r="AK275" s="184">
        <f t="shared" si="33"/>
        <v>0</v>
      </c>
      <c r="AL275" s="164">
        <f t="shared" si="39"/>
        <v>0</v>
      </c>
      <c r="AO275" s="184">
        <f t="shared" si="34"/>
        <v>0</v>
      </c>
      <c r="AP275" s="164">
        <f t="shared" si="35"/>
        <v>0</v>
      </c>
      <c r="AS275" s="165">
        <f t="shared" si="36"/>
        <v>0</v>
      </c>
      <c r="AT275" s="164">
        <f t="shared" si="37"/>
        <v>0</v>
      </c>
    </row>
    <row r="276" spans="2:46" x14ac:dyDescent="0.75">
      <c r="B276" s="22">
        <v>273</v>
      </c>
      <c r="AG276" s="184">
        <f t="shared" si="32"/>
        <v>0</v>
      </c>
      <c r="AH276" s="164">
        <f t="shared" si="38"/>
        <v>0</v>
      </c>
      <c r="AK276" s="184">
        <f t="shared" si="33"/>
        <v>0</v>
      </c>
      <c r="AL276" s="164">
        <f t="shared" si="39"/>
        <v>0</v>
      </c>
      <c r="AO276" s="184">
        <f t="shared" si="34"/>
        <v>0</v>
      </c>
      <c r="AP276" s="164">
        <f t="shared" si="35"/>
        <v>0</v>
      </c>
      <c r="AS276" s="165">
        <f t="shared" si="36"/>
        <v>0</v>
      </c>
      <c r="AT276" s="164">
        <f t="shared" si="37"/>
        <v>0</v>
      </c>
    </row>
    <row r="277" spans="2:46" x14ac:dyDescent="0.75">
      <c r="B277" s="22">
        <v>274</v>
      </c>
      <c r="AG277" s="184">
        <f t="shared" si="32"/>
        <v>0</v>
      </c>
      <c r="AH277" s="164">
        <f t="shared" si="38"/>
        <v>0</v>
      </c>
      <c r="AK277" s="184">
        <f t="shared" si="33"/>
        <v>0</v>
      </c>
      <c r="AL277" s="164">
        <f t="shared" si="39"/>
        <v>0</v>
      </c>
      <c r="AO277" s="184">
        <f t="shared" si="34"/>
        <v>0</v>
      </c>
      <c r="AP277" s="164">
        <f t="shared" si="35"/>
        <v>0</v>
      </c>
      <c r="AS277" s="165">
        <f t="shared" si="36"/>
        <v>0</v>
      </c>
      <c r="AT277" s="164">
        <f t="shared" si="37"/>
        <v>0</v>
      </c>
    </row>
    <row r="278" spans="2:46" x14ac:dyDescent="0.75">
      <c r="B278" s="22">
        <v>275</v>
      </c>
      <c r="AG278" s="184">
        <f t="shared" si="32"/>
        <v>0</v>
      </c>
      <c r="AH278" s="164">
        <f t="shared" si="38"/>
        <v>0</v>
      </c>
      <c r="AK278" s="184">
        <f t="shared" si="33"/>
        <v>0</v>
      </c>
      <c r="AL278" s="164">
        <f t="shared" si="39"/>
        <v>0</v>
      </c>
      <c r="AO278" s="184">
        <f t="shared" si="34"/>
        <v>0</v>
      </c>
      <c r="AP278" s="164">
        <f t="shared" si="35"/>
        <v>0</v>
      </c>
      <c r="AS278" s="165">
        <f t="shared" si="36"/>
        <v>0</v>
      </c>
      <c r="AT278" s="164">
        <f t="shared" si="37"/>
        <v>0</v>
      </c>
    </row>
    <row r="279" spans="2:46" x14ac:dyDescent="0.75">
      <c r="B279" s="22">
        <v>276</v>
      </c>
      <c r="AG279" s="184">
        <f t="shared" si="32"/>
        <v>0</v>
      </c>
      <c r="AH279" s="164">
        <f t="shared" si="38"/>
        <v>0</v>
      </c>
      <c r="AK279" s="184">
        <f t="shared" si="33"/>
        <v>0</v>
      </c>
      <c r="AL279" s="164">
        <f t="shared" si="39"/>
        <v>0</v>
      </c>
      <c r="AO279" s="184">
        <f t="shared" si="34"/>
        <v>0</v>
      </c>
      <c r="AP279" s="164">
        <f t="shared" si="35"/>
        <v>0</v>
      </c>
      <c r="AS279" s="165">
        <f t="shared" si="36"/>
        <v>0</v>
      </c>
      <c r="AT279" s="164">
        <f t="shared" si="37"/>
        <v>0</v>
      </c>
    </row>
    <row r="280" spans="2:46" x14ac:dyDescent="0.75">
      <c r="B280" s="22">
        <v>277</v>
      </c>
      <c r="AG280" s="184">
        <f t="shared" si="32"/>
        <v>0</v>
      </c>
      <c r="AH280" s="164">
        <f t="shared" si="38"/>
        <v>0</v>
      </c>
      <c r="AK280" s="184">
        <f t="shared" si="33"/>
        <v>0</v>
      </c>
      <c r="AL280" s="164">
        <f t="shared" si="39"/>
        <v>0</v>
      </c>
      <c r="AO280" s="184">
        <f t="shared" si="34"/>
        <v>0</v>
      </c>
      <c r="AP280" s="164">
        <f t="shared" si="35"/>
        <v>0</v>
      </c>
      <c r="AS280" s="165">
        <f t="shared" si="36"/>
        <v>0</v>
      </c>
      <c r="AT280" s="164">
        <f t="shared" si="37"/>
        <v>0</v>
      </c>
    </row>
    <row r="281" spans="2:46" x14ac:dyDescent="0.75">
      <c r="B281" s="22">
        <v>278</v>
      </c>
      <c r="AG281" s="184">
        <f t="shared" si="32"/>
        <v>0</v>
      </c>
      <c r="AH281" s="164">
        <f t="shared" si="38"/>
        <v>0</v>
      </c>
      <c r="AK281" s="184">
        <f t="shared" si="33"/>
        <v>0</v>
      </c>
      <c r="AL281" s="164">
        <f t="shared" si="39"/>
        <v>0</v>
      </c>
      <c r="AO281" s="184">
        <f t="shared" si="34"/>
        <v>0</v>
      </c>
      <c r="AP281" s="164">
        <f t="shared" si="35"/>
        <v>0</v>
      </c>
      <c r="AS281" s="165">
        <f t="shared" si="36"/>
        <v>0</v>
      </c>
      <c r="AT281" s="164">
        <f t="shared" si="37"/>
        <v>0</v>
      </c>
    </row>
    <row r="282" spans="2:46" x14ac:dyDescent="0.75">
      <c r="B282" s="22">
        <v>279</v>
      </c>
      <c r="AG282" s="184">
        <f t="shared" si="32"/>
        <v>0</v>
      </c>
      <c r="AH282" s="164">
        <f t="shared" si="38"/>
        <v>0</v>
      </c>
      <c r="AK282" s="184">
        <f t="shared" si="33"/>
        <v>0</v>
      </c>
      <c r="AL282" s="164">
        <f t="shared" si="39"/>
        <v>0</v>
      </c>
      <c r="AO282" s="184">
        <f t="shared" si="34"/>
        <v>0</v>
      </c>
      <c r="AP282" s="164">
        <f t="shared" si="35"/>
        <v>0</v>
      </c>
      <c r="AS282" s="165">
        <f t="shared" si="36"/>
        <v>0</v>
      </c>
      <c r="AT282" s="164">
        <f t="shared" si="37"/>
        <v>0</v>
      </c>
    </row>
    <row r="283" spans="2:46" x14ac:dyDescent="0.75">
      <c r="B283" s="22">
        <v>280</v>
      </c>
      <c r="AG283" s="184">
        <f t="shared" si="32"/>
        <v>0</v>
      </c>
      <c r="AH283" s="164">
        <f t="shared" si="38"/>
        <v>0</v>
      </c>
      <c r="AK283" s="184">
        <f t="shared" si="33"/>
        <v>0</v>
      </c>
      <c r="AL283" s="164">
        <f t="shared" si="39"/>
        <v>0</v>
      </c>
      <c r="AO283" s="184">
        <f t="shared" si="34"/>
        <v>0</v>
      </c>
      <c r="AP283" s="164">
        <f t="shared" si="35"/>
        <v>0</v>
      </c>
      <c r="AS283" s="165">
        <f t="shared" si="36"/>
        <v>0</v>
      </c>
      <c r="AT283" s="164">
        <f t="shared" si="37"/>
        <v>0</v>
      </c>
    </row>
    <row r="284" spans="2:46" x14ac:dyDescent="0.75">
      <c r="B284" s="22">
        <v>281</v>
      </c>
      <c r="AG284" s="184">
        <f t="shared" si="32"/>
        <v>0</v>
      </c>
      <c r="AH284" s="164">
        <f t="shared" si="38"/>
        <v>0</v>
      </c>
      <c r="AK284" s="184">
        <f t="shared" si="33"/>
        <v>0</v>
      </c>
      <c r="AL284" s="164">
        <f t="shared" si="39"/>
        <v>0</v>
      </c>
      <c r="AO284" s="184">
        <f t="shared" si="34"/>
        <v>0</v>
      </c>
      <c r="AP284" s="164">
        <f t="shared" si="35"/>
        <v>0</v>
      </c>
      <c r="AS284" s="165">
        <f t="shared" si="36"/>
        <v>0</v>
      </c>
      <c r="AT284" s="164">
        <f t="shared" si="37"/>
        <v>0</v>
      </c>
    </row>
    <row r="285" spans="2:46" x14ac:dyDescent="0.75">
      <c r="B285" s="22">
        <v>282</v>
      </c>
      <c r="AG285" s="184">
        <f t="shared" si="32"/>
        <v>0</v>
      </c>
      <c r="AH285" s="164">
        <f t="shared" si="38"/>
        <v>0</v>
      </c>
      <c r="AK285" s="184">
        <f t="shared" si="33"/>
        <v>0</v>
      </c>
      <c r="AL285" s="164">
        <f t="shared" si="39"/>
        <v>0</v>
      </c>
      <c r="AO285" s="184">
        <f t="shared" si="34"/>
        <v>0</v>
      </c>
      <c r="AP285" s="164">
        <f t="shared" si="35"/>
        <v>0</v>
      </c>
      <c r="AS285" s="165">
        <f t="shared" si="36"/>
        <v>0</v>
      </c>
      <c r="AT285" s="164">
        <f t="shared" si="37"/>
        <v>0</v>
      </c>
    </row>
    <row r="286" spans="2:46" x14ac:dyDescent="0.75">
      <c r="B286" s="22">
        <v>283</v>
      </c>
      <c r="AG286" s="184">
        <f t="shared" si="32"/>
        <v>0</v>
      </c>
      <c r="AH286" s="164">
        <f t="shared" si="38"/>
        <v>0</v>
      </c>
      <c r="AK286" s="184">
        <f t="shared" si="33"/>
        <v>0</v>
      </c>
      <c r="AL286" s="164">
        <f t="shared" si="39"/>
        <v>0</v>
      </c>
      <c r="AO286" s="184">
        <f t="shared" si="34"/>
        <v>0</v>
      </c>
      <c r="AP286" s="164">
        <f t="shared" si="35"/>
        <v>0</v>
      </c>
      <c r="AS286" s="165">
        <f t="shared" si="36"/>
        <v>0</v>
      </c>
      <c r="AT286" s="164">
        <f t="shared" si="37"/>
        <v>0</v>
      </c>
    </row>
    <row r="287" spans="2:46" x14ac:dyDescent="0.75">
      <c r="B287" s="22">
        <v>284</v>
      </c>
      <c r="AG287" s="184">
        <f t="shared" si="32"/>
        <v>0</v>
      </c>
      <c r="AH287" s="164">
        <f t="shared" si="38"/>
        <v>0</v>
      </c>
      <c r="AK287" s="184">
        <f t="shared" si="33"/>
        <v>0</v>
      </c>
      <c r="AL287" s="164">
        <f t="shared" si="39"/>
        <v>0</v>
      </c>
      <c r="AO287" s="184">
        <f t="shared" si="34"/>
        <v>0</v>
      </c>
      <c r="AP287" s="164">
        <f t="shared" si="35"/>
        <v>0</v>
      </c>
      <c r="AS287" s="165">
        <f t="shared" si="36"/>
        <v>0</v>
      </c>
      <c r="AT287" s="164">
        <f t="shared" si="37"/>
        <v>0</v>
      </c>
    </row>
    <row r="288" spans="2:46" x14ac:dyDescent="0.75">
      <c r="B288" s="22">
        <v>285</v>
      </c>
      <c r="AG288" s="184">
        <f t="shared" si="32"/>
        <v>0</v>
      </c>
      <c r="AH288" s="164">
        <f t="shared" si="38"/>
        <v>0</v>
      </c>
      <c r="AK288" s="184">
        <f t="shared" si="33"/>
        <v>0</v>
      </c>
      <c r="AL288" s="164">
        <f t="shared" si="39"/>
        <v>0</v>
      </c>
      <c r="AO288" s="184">
        <f t="shared" si="34"/>
        <v>0</v>
      </c>
      <c r="AP288" s="164">
        <f t="shared" si="35"/>
        <v>0</v>
      </c>
      <c r="AS288" s="165">
        <f t="shared" si="36"/>
        <v>0</v>
      </c>
      <c r="AT288" s="164">
        <f t="shared" si="37"/>
        <v>0</v>
      </c>
    </row>
    <row r="289" spans="2:46" x14ac:dyDescent="0.75">
      <c r="B289" s="22">
        <v>286</v>
      </c>
      <c r="AG289" s="184">
        <f t="shared" si="32"/>
        <v>0</v>
      </c>
      <c r="AH289" s="164">
        <f t="shared" si="38"/>
        <v>0</v>
      </c>
      <c r="AK289" s="184">
        <f t="shared" si="33"/>
        <v>0</v>
      </c>
      <c r="AL289" s="164">
        <f t="shared" si="39"/>
        <v>0</v>
      </c>
      <c r="AO289" s="184">
        <f t="shared" si="34"/>
        <v>0</v>
      </c>
      <c r="AP289" s="164">
        <f t="shared" si="35"/>
        <v>0</v>
      </c>
      <c r="AS289" s="165">
        <f t="shared" si="36"/>
        <v>0</v>
      </c>
      <c r="AT289" s="164">
        <f t="shared" si="37"/>
        <v>0</v>
      </c>
    </row>
    <row r="290" spans="2:46" x14ac:dyDescent="0.75">
      <c r="B290" s="22">
        <v>287</v>
      </c>
      <c r="AG290" s="184">
        <f t="shared" si="32"/>
        <v>0</v>
      </c>
      <c r="AH290" s="164">
        <f t="shared" si="38"/>
        <v>0</v>
      </c>
      <c r="AK290" s="184">
        <f t="shared" si="33"/>
        <v>0</v>
      </c>
      <c r="AL290" s="164">
        <f t="shared" si="39"/>
        <v>0</v>
      </c>
      <c r="AO290" s="184">
        <f t="shared" si="34"/>
        <v>0</v>
      </c>
      <c r="AP290" s="164">
        <f t="shared" si="35"/>
        <v>0</v>
      </c>
      <c r="AS290" s="165">
        <f t="shared" si="36"/>
        <v>0</v>
      </c>
      <c r="AT290" s="164">
        <f t="shared" si="37"/>
        <v>0</v>
      </c>
    </row>
    <row r="291" spans="2:46" x14ac:dyDescent="0.75">
      <c r="B291" s="22">
        <v>288</v>
      </c>
      <c r="AG291" s="184">
        <f t="shared" si="32"/>
        <v>0</v>
      </c>
      <c r="AH291" s="164">
        <f t="shared" si="38"/>
        <v>0</v>
      </c>
      <c r="AK291" s="184">
        <f t="shared" si="33"/>
        <v>0</v>
      </c>
      <c r="AL291" s="164">
        <f t="shared" si="39"/>
        <v>0</v>
      </c>
      <c r="AO291" s="184">
        <f t="shared" si="34"/>
        <v>0</v>
      </c>
      <c r="AP291" s="164">
        <f t="shared" si="35"/>
        <v>0</v>
      </c>
      <c r="AS291" s="165">
        <f t="shared" si="36"/>
        <v>0</v>
      </c>
      <c r="AT291" s="164">
        <f t="shared" si="37"/>
        <v>0</v>
      </c>
    </row>
    <row r="292" spans="2:46" x14ac:dyDescent="0.75">
      <c r="B292" s="22">
        <v>289</v>
      </c>
      <c r="AG292" s="184">
        <f t="shared" si="32"/>
        <v>0</v>
      </c>
      <c r="AH292" s="164">
        <f t="shared" si="38"/>
        <v>0</v>
      </c>
      <c r="AK292" s="184">
        <f t="shared" si="33"/>
        <v>0</v>
      </c>
      <c r="AL292" s="164">
        <f t="shared" si="39"/>
        <v>0</v>
      </c>
      <c r="AO292" s="184">
        <f t="shared" si="34"/>
        <v>0</v>
      </c>
      <c r="AP292" s="164">
        <f t="shared" si="35"/>
        <v>0</v>
      </c>
      <c r="AS292" s="165">
        <f t="shared" si="36"/>
        <v>0</v>
      </c>
      <c r="AT292" s="164">
        <f t="shared" si="37"/>
        <v>0</v>
      </c>
    </row>
    <row r="293" spans="2:46" x14ac:dyDescent="0.75">
      <c r="B293" s="22">
        <v>290</v>
      </c>
      <c r="AG293" s="184">
        <f t="shared" si="32"/>
        <v>0</v>
      </c>
      <c r="AH293" s="164">
        <f t="shared" si="38"/>
        <v>0</v>
      </c>
      <c r="AK293" s="184">
        <f t="shared" si="33"/>
        <v>0</v>
      </c>
      <c r="AL293" s="164">
        <f t="shared" si="39"/>
        <v>0</v>
      </c>
      <c r="AO293" s="184">
        <f t="shared" si="34"/>
        <v>0</v>
      </c>
      <c r="AP293" s="164">
        <f t="shared" si="35"/>
        <v>0</v>
      </c>
      <c r="AS293" s="165">
        <f t="shared" si="36"/>
        <v>0</v>
      </c>
      <c r="AT293" s="164">
        <f t="shared" si="37"/>
        <v>0</v>
      </c>
    </row>
    <row r="294" spans="2:46" x14ac:dyDescent="0.75">
      <c r="B294" s="22">
        <v>291</v>
      </c>
      <c r="AG294" s="184">
        <f t="shared" si="32"/>
        <v>0</v>
      </c>
      <c r="AH294" s="164">
        <f t="shared" si="38"/>
        <v>0</v>
      </c>
      <c r="AK294" s="184">
        <f t="shared" si="33"/>
        <v>0</v>
      </c>
      <c r="AL294" s="164">
        <f t="shared" si="39"/>
        <v>0</v>
      </c>
      <c r="AO294" s="184">
        <f t="shared" si="34"/>
        <v>0</v>
      </c>
      <c r="AP294" s="164">
        <f t="shared" si="35"/>
        <v>0</v>
      </c>
      <c r="AS294" s="165">
        <f t="shared" si="36"/>
        <v>0</v>
      </c>
      <c r="AT294" s="164">
        <f t="shared" si="37"/>
        <v>0</v>
      </c>
    </row>
    <row r="295" spans="2:46" x14ac:dyDescent="0.75">
      <c r="B295" s="22">
        <v>292</v>
      </c>
      <c r="AG295" s="184">
        <f t="shared" si="32"/>
        <v>0</v>
      </c>
      <c r="AH295" s="164">
        <f t="shared" si="38"/>
        <v>0</v>
      </c>
      <c r="AK295" s="184">
        <f t="shared" si="33"/>
        <v>0</v>
      </c>
      <c r="AL295" s="164">
        <f t="shared" si="39"/>
        <v>0</v>
      </c>
      <c r="AO295" s="184">
        <f t="shared" si="34"/>
        <v>0</v>
      </c>
      <c r="AP295" s="164">
        <f t="shared" si="35"/>
        <v>0</v>
      </c>
      <c r="AS295" s="165">
        <f t="shared" si="36"/>
        <v>0</v>
      </c>
      <c r="AT295" s="164">
        <f t="shared" si="37"/>
        <v>0</v>
      </c>
    </row>
    <row r="296" spans="2:46" x14ac:dyDescent="0.75">
      <c r="B296" s="22">
        <v>293</v>
      </c>
      <c r="AG296" s="184">
        <f t="shared" si="32"/>
        <v>0</v>
      </c>
      <c r="AH296" s="164">
        <f t="shared" si="38"/>
        <v>0</v>
      </c>
      <c r="AK296" s="184">
        <f t="shared" si="33"/>
        <v>0</v>
      </c>
      <c r="AL296" s="164">
        <f t="shared" si="39"/>
        <v>0</v>
      </c>
      <c r="AO296" s="184">
        <f t="shared" si="34"/>
        <v>0</v>
      </c>
      <c r="AP296" s="164">
        <f t="shared" si="35"/>
        <v>0</v>
      </c>
      <c r="AS296" s="165">
        <f t="shared" si="36"/>
        <v>0</v>
      </c>
      <c r="AT296" s="164">
        <f t="shared" si="37"/>
        <v>0</v>
      </c>
    </row>
    <row r="297" spans="2:46" x14ac:dyDescent="0.75">
      <c r="B297" s="22">
        <v>294</v>
      </c>
      <c r="AG297" s="184">
        <f t="shared" si="32"/>
        <v>0</v>
      </c>
      <c r="AH297" s="164">
        <f t="shared" si="38"/>
        <v>0</v>
      </c>
      <c r="AK297" s="184">
        <f t="shared" si="33"/>
        <v>0</v>
      </c>
      <c r="AL297" s="164">
        <f t="shared" si="39"/>
        <v>0</v>
      </c>
      <c r="AO297" s="184">
        <f t="shared" si="34"/>
        <v>0</v>
      </c>
      <c r="AP297" s="164">
        <f t="shared" si="35"/>
        <v>0</v>
      </c>
      <c r="AS297" s="165">
        <f t="shared" si="36"/>
        <v>0</v>
      </c>
      <c r="AT297" s="164">
        <f t="shared" si="37"/>
        <v>0</v>
      </c>
    </row>
    <row r="298" spans="2:46" x14ac:dyDescent="0.75">
      <c r="B298" s="22">
        <v>295</v>
      </c>
      <c r="AG298" s="184">
        <f t="shared" si="32"/>
        <v>0</v>
      </c>
      <c r="AH298" s="164">
        <f t="shared" si="38"/>
        <v>0</v>
      </c>
      <c r="AK298" s="184">
        <f t="shared" si="33"/>
        <v>0</v>
      </c>
      <c r="AL298" s="164">
        <f t="shared" si="39"/>
        <v>0</v>
      </c>
      <c r="AO298" s="184">
        <f t="shared" si="34"/>
        <v>0</v>
      </c>
      <c r="AP298" s="164">
        <f t="shared" si="35"/>
        <v>0</v>
      </c>
      <c r="AS298" s="165">
        <f t="shared" si="36"/>
        <v>0</v>
      </c>
      <c r="AT298" s="164">
        <f t="shared" si="37"/>
        <v>0</v>
      </c>
    </row>
    <row r="299" spans="2:46" x14ac:dyDescent="0.75">
      <c r="B299" s="22">
        <v>296</v>
      </c>
      <c r="AG299" s="184">
        <f t="shared" si="32"/>
        <v>0</v>
      </c>
      <c r="AH299" s="164">
        <f t="shared" si="38"/>
        <v>0</v>
      </c>
      <c r="AK299" s="184">
        <f t="shared" si="33"/>
        <v>0</v>
      </c>
      <c r="AL299" s="164">
        <f t="shared" si="39"/>
        <v>0</v>
      </c>
      <c r="AO299" s="184">
        <f t="shared" si="34"/>
        <v>0</v>
      </c>
      <c r="AP299" s="164">
        <f t="shared" si="35"/>
        <v>0</v>
      </c>
      <c r="AS299" s="165">
        <f t="shared" si="36"/>
        <v>0</v>
      </c>
      <c r="AT299" s="164">
        <f t="shared" si="37"/>
        <v>0</v>
      </c>
    </row>
    <row r="300" spans="2:46" x14ac:dyDescent="0.75">
      <c r="B300" s="22">
        <v>297</v>
      </c>
      <c r="AG300" s="184">
        <f t="shared" si="32"/>
        <v>0</v>
      </c>
      <c r="AH300" s="164">
        <f t="shared" si="38"/>
        <v>0</v>
      </c>
      <c r="AK300" s="184">
        <f t="shared" si="33"/>
        <v>0</v>
      </c>
      <c r="AL300" s="164">
        <f t="shared" si="39"/>
        <v>0</v>
      </c>
      <c r="AO300" s="184">
        <f t="shared" si="34"/>
        <v>0</v>
      </c>
      <c r="AP300" s="164">
        <f t="shared" si="35"/>
        <v>0</v>
      </c>
      <c r="AS300" s="165">
        <f t="shared" si="36"/>
        <v>0</v>
      </c>
      <c r="AT300" s="164">
        <f t="shared" si="37"/>
        <v>0</v>
      </c>
    </row>
    <row r="301" spans="2:46" x14ac:dyDescent="0.75">
      <c r="B301" s="22">
        <v>298</v>
      </c>
      <c r="AG301" s="184">
        <f t="shared" si="32"/>
        <v>0</v>
      </c>
      <c r="AH301" s="164">
        <f t="shared" si="38"/>
        <v>0</v>
      </c>
      <c r="AK301" s="184">
        <f t="shared" si="33"/>
        <v>0</v>
      </c>
      <c r="AL301" s="164">
        <f t="shared" si="39"/>
        <v>0</v>
      </c>
      <c r="AO301" s="184">
        <f t="shared" si="34"/>
        <v>0</v>
      </c>
      <c r="AP301" s="164">
        <f t="shared" si="35"/>
        <v>0</v>
      </c>
      <c r="AS301" s="165">
        <f t="shared" si="36"/>
        <v>0</v>
      </c>
      <c r="AT301" s="164">
        <f t="shared" si="37"/>
        <v>0</v>
      </c>
    </row>
    <row r="302" spans="2:46" x14ac:dyDescent="0.75">
      <c r="B302" s="22">
        <v>299</v>
      </c>
      <c r="AG302" s="184">
        <f t="shared" si="32"/>
        <v>0</v>
      </c>
      <c r="AH302" s="164">
        <f t="shared" si="38"/>
        <v>0</v>
      </c>
      <c r="AK302" s="184">
        <f t="shared" si="33"/>
        <v>0</v>
      </c>
      <c r="AL302" s="164">
        <f t="shared" si="39"/>
        <v>0</v>
      </c>
      <c r="AO302" s="184">
        <f t="shared" si="34"/>
        <v>0</v>
      </c>
      <c r="AP302" s="164">
        <f t="shared" si="35"/>
        <v>0</v>
      </c>
      <c r="AS302" s="165">
        <f t="shared" si="36"/>
        <v>0</v>
      </c>
      <c r="AT302" s="164">
        <f t="shared" si="37"/>
        <v>0</v>
      </c>
    </row>
    <row r="303" spans="2:46" x14ac:dyDescent="0.75">
      <c r="B303" s="22">
        <v>300</v>
      </c>
      <c r="AG303" s="184">
        <f t="shared" si="32"/>
        <v>0</v>
      </c>
      <c r="AH303" s="164">
        <f t="shared" si="38"/>
        <v>0</v>
      </c>
      <c r="AK303" s="184">
        <f t="shared" si="33"/>
        <v>0</v>
      </c>
      <c r="AL303" s="164">
        <f t="shared" si="39"/>
        <v>0</v>
      </c>
      <c r="AO303" s="184">
        <f t="shared" si="34"/>
        <v>0</v>
      </c>
      <c r="AP303" s="164">
        <f t="shared" si="35"/>
        <v>0</v>
      </c>
      <c r="AS303" s="165">
        <f t="shared" si="36"/>
        <v>0</v>
      </c>
      <c r="AT303" s="164">
        <f t="shared" si="37"/>
        <v>0</v>
      </c>
    </row>
    <row r="304" spans="2:46" x14ac:dyDescent="0.75">
      <c r="B304" s="22">
        <v>301</v>
      </c>
      <c r="AG304" s="184">
        <f t="shared" si="32"/>
        <v>0</v>
      </c>
      <c r="AH304" s="164">
        <f t="shared" si="38"/>
        <v>0</v>
      </c>
      <c r="AK304" s="184">
        <f t="shared" si="33"/>
        <v>0</v>
      </c>
      <c r="AL304" s="164">
        <f t="shared" si="39"/>
        <v>0</v>
      </c>
      <c r="AO304" s="184">
        <f t="shared" si="34"/>
        <v>0</v>
      </c>
      <c r="AP304" s="164">
        <f t="shared" si="35"/>
        <v>0</v>
      </c>
      <c r="AS304" s="165">
        <f t="shared" si="36"/>
        <v>0</v>
      </c>
      <c r="AT304" s="164">
        <f t="shared" si="37"/>
        <v>0</v>
      </c>
    </row>
    <row r="305" spans="2:46" x14ac:dyDescent="0.75">
      <c r="B305" s="22">
        <v>302</v>
      </c>
      <c r="AG305" s="184">
        <f t="shared" si="32"/>
        <v>0</v>
      </c>
      <c r="AH305" s="164">
        <f t="shared" si="38"/>
        <v>0</v>
      </c>
      <c r="AK305" s="184">
        <f t="shared" si="33"/>
        <v>0</v>
      </c>
      <c r="AL305" s="164">
        <f t="shared" si="39"/>
        <v>0</v>
      </c>
      <c r="AO305" s="184">
        <f t="shared" si="34"/>
        <v>0</v>
      </c>
      <c r="AP305" s="164">
        <f t="shared" si="35"/>
        <v>0</v>
      </c>
      <c r="AS305" s="165">
        <f t="shared" si="36"/>
        <v>0</v>
      </c>
      <c r="AT305" s="164">
        <f t="shared" si="37"/>
        <v>0</v>
      </c>
    </row>
    <row r="306" spans="2:46" x14ac:dyDescent="0.75">
      <c r="B306" s="22">
        <v>303</v>
      </c>
      <c r="AG306" s="184">
        <f t="shared" si="32"/>
        <v>0</v>
      </c>
      <c r="AH306" s="164">
        <f t="shared" si="38"/>
        <v>0</v>
      </c>
      <c r="AK306" s="184">
        <f t="shared" si="33"/>
        <v>0</v>
      </c>
      <c r="AL306" s="164">
        <f t="shared" si="39"/>
        <v>0</v>
      </c>
      <c r="AO306" s="184">
        <f t="shared" si="34"/>
        <v>0</v>
      </c>
      <c r="AP306" s="164">
        <f t="shared" si="35"/>
        <v>0</v>
      </c>
      <c r="AS306" s="165">
        <f t="shared" si="36"/>
        <v>0</v>
      </c>
      <c r="AT306" s="164">
        <f t="shared" si="37"/>
        <v>0</v>
      </c>
    </row>
    <row r="307" spans="2:46" x14ac:dyDescent="0.75">
      <c r="B307" s="22">
        <v>304</v>
      </c>
      <c r="AG307" s="184">
        <f t="shared" si="32"/>
        <v>0</v>
      </c>
      <c r="AH307" s="164">
        <f t="shared" si="38"/>
        <v>0</v>
      </c>
      <c r="AK307" s="184">
        <f t="shared" si="33"/>
        <v>0</v>
      </c>
      <c r="AL307" s="164">
        <f t="shared" si="39"/>
        <v>0</v>
      </c>
      <c r="AO307" s="184">
        <f t="shared" si="34"/>
        <v>0</v>
      </c>
      <c r="AP307" s="164">
        <f t="shared" si="35"/>
        <v>0</v>
      </c>
      <c r="AS307" s="165">
        <f t="shared" si="36"/>
        <v>0</v>
      </c>
      <c r="AT307" s="164">
        <f t="shared" si="37"/>
        <v>0</v>
      </c>
    </row>
    <row r="308" spans="2:46" x14ac:dyDescent="0.75">
      <c r="B308" s="22">
        <v>305</v>
      </c>
      <c r="AG308" s="184">
        <f t="shared" si="32"/>
        <v>0</v>
      </c>
      <c r="AH308" s="164">
        <f t="shared" si="38"/>
        <v>0</v>
      </c>
      <c r="AK308" s="184">
        <f t="shared" si="33"/>
        <v>0</v>
      </c>
      <c r="AL308" s="164">
        <f t="shared" si="39"/>
        <v>0</v>
      </c>
      <c r="AO308" s="184">
        <f t="shared" si="34"/>
        <v>0</v>
      </c>
      <c r="AP308" s="164">
        <f t="shared" si="35"/>
        <v>0</v>
      </c>
      <c r="AS308" s="165">
        <f t="shared" si="36"/>
        <v>0</v>
      </c>
      <c r="AT308" s="164">
        <f t="shared" si="37"/>
        <v>0</v>
      </c>
    </row>
    <row r="309" spans="2:46" x14ac:dyDescent="0.75">
      <c r="B309" s="22">
        <v>306</v>
      </c>
      <c r="AG309" s="184">
        <f t="shared" si="32"/>
        <v>0</v>
      </c>
      <c r="AH309" s="164">
        <f t="shared" si="38"/>
        <v>0</v>
      </c>
      <c r="AK309" s="184">
        <f t="shared" si="33"/>
        <v>0</v>
      </c>
      <c r="AL309" s="164">
        <f t="shared" si="39"/>
        <v>0</v>
      </c>
      <c r="AO309" s="184">
        <f t="shared" si="34"/>
        <v>0</v>
      </c>
      <c r="AP309" s="164">
        <f t="shared" si="35"/>
        <v>0</v>
      </c>
      <c r="AS309" s="165">
        <f t="shared" si="36"/>
        <v>0</v>
      </c>
      <c r="AT309" s="164">
        <f t="shared" si="37"/>
        <v>0</v>
      </c>
    </row>
    <row r="310" spans="2:46" x14ac:dyDescent="0.75">
      <c r="B310" s="22">
        <v>307</v>
      </c>
      <c r="D310" s="216"/>
      <c r="G310" s="216"/>
      <c r="J310" s="216"/>
      <c r="M310" s="216"/>
      <c r="P310" s="216"/>
      <c r="AG310" s="216">
        <f t="shared" si="32"/>
        <v>0</v>
      </c>
      <c r="AH310" s="164">
        <f t="shared" si="38"/>
        <v>0</v>
      </c>
      <c r="AI310" s="216"/>
      <c r="AK310" s="216">
        <f t="shared" si="33"/>
        <v>0</v>
      </c>
      <c r="AL310" s="164">
        <f t="shared" si="39"/>
        <v>0</v>
      </c>
      <c r="AM310" s="216"/>
      <c r="AN310" s="216"/>
      <c r="AO310" s="216">
        <f t="shared" si="34"/>
        <v>0</v>
      </c>
      <c r="AP310" s="164">
        <f t="shared" si="35"/>
        <v>0</v>
      </c>
      <c r="AS310" s="216">
        <f t="shared" si="36"/>
        <v>0</v>
      </c>
      <c r="AT310" s="164">
        <f t="shared" si="37"/>
        <v>0</v>
      </c>
    </row>
    <row r="311" spans="2:46" x14ac:dyDescent="0.75">
      <c r="B311" s="22">
        <v>308</v>
      </c>
      <c r="AG311" s="184">
        <f t="shared" si="32"/>
        <v>0</v>
      </c>
      <c r="AH311" s="164">
        <f t="shared" si="38"/>
        <v>0</v>
      </c>
      <c r="AK311" s="184">
        <f t="shared" si="33"/>
        <v>0</v>
      </c>
      <c r="AL311" s="164">
        <f t="shared" si="39"/>
        <v>0</v>
      </c>
      <c r="AO311" s="184">
        <f t="shared" si="34"/>
        <v>0</v>
      </c>
      <c r="AP311" s="164">
        <f t="shared" si="35"/>
        <v>0</v>
      </c>
      <c r="AS311" s="165">
        <f t="shared" si="36"/>
        <v>0</v>
      </c>
      <c r="AT311" s="164">
        <f t="shared" si="37"/>
        <v>0</v>
      </c>
    </row>
    <row r="312" spans="2:46" x14ac:dyDescent="0.75">
      <c r="B312" s="22">
        <v>309</v>
      </c>
      <c r="AG312" s="184">
        <f t="shared" si="32"/>
        <v>0</v>
      </c>
      <c r="AH312" s="164">
        <f t="shared" si="38"/>
        <v>0</v>
      </c>
      <c r="AK312" s="184">
        <f t="shared" si="33"/>
        <v>0</v>
      </c>
      <c r="AL312" s="164">
        <f t="shared" si="39"/>
        <v>0</v>
      </c>
      <c r="AO312" s="184">
        <f t="shared" si="34"/>
        <v>0</v>
      </c>
      <c r="AP312" s="164">
        <f t="shared" si="35"/>
        <v>0</v>
      </c>
      <c r="AS312" s="165">
        <f t="shared" si="36"/>
        <v>0</v>
      </c>
      <c r="AT312" s="164">
        <f t="shared" si="37"/>
        <v>0</v>
      </c>
    </row>
    <row r="313" spans="2:46" x14ac:dyDescent="0.75">
      <c r="B313" s="22">
        <v>310</v>
      </c>
      <c r="AG313" s="184">
        <f t="shared" si="32"/>
        <v>0</v>
      </c>
      <c r="AH313" s="164">
        <f t="shared" si="38"/>
        <v>0</v>
      </c>
      <c r="AK313" s="184">
        <f t="shared" si="33"/>
        <v>0</v>
      </c>
      <c r="AL313" s="164">
        <f t="shared" si="39"/>
        <v>0</v>
      </c>
      <c r="AO313" s="184">
        <f t="shared" si="34"/>
        <v>0</v>
      </c>
      <c r="AP313" s="164">
        <f t="shared" si="35"/>
        <v>0</v>
      </c>
      <c r="AS313" s="165">
        <f t="shared" si="36"/>
        <v>0</v>
      </c>
      <c r="AT313" s="164">
        <f t="shared" si="37"/>
        <v>0</v>
      </c>
    </row>
    <row r="314" spans="2:46" x14ac:dyDescent="0.75">
      <c r="B314" s="22">
        <v>311</v>
      </c>
      <c r="AG314" s="184">
        <f t="shared" si="32"/>
        <v>0</v>
      </c>
      <c r="AH314" s="164">
        <f t="shared" si="38"/>
        <v>0</v>
      </c>
      <c r="AK314" s="184">
        <f t="shared" si="33"/>
        <v>0</v>
      </c>
      <c r="AL314" s="164">
        <f t="shared" si="39"/>
        <v>0</v>
      </c>
      <c r="AO314" s="184">
        <f t="shared" si="34"/>
        <v>0</v>
      </c>
      <c r="AP314" s="164">
        <f t="shared" si="35"/>
        <v>0</v>
      </c>
      <c r="AS314" s="165">
        <f t="shared" si="36"/>
        <v>0</v>
      </c>
      <c r="AT314" s="164">
        <f t="shared" si="37"/>
        <v>0</v>
      </c>
    </row>
    <row r="315" spans="2:46" x14ac:dyDescent="0.75">
      <c r="B315" s="22">
        <v>312</v>
      </c>
      <c r="AG315" s="184">
        <f t="shared" si="32"/>
        <v>0</v>
      </c>
      <c r="AH315" s="164">
        <f t="shared" si="38"/>
        <v>0</v>
      </c>
      <c r="AK315" s="184">
        <f t="shared" si="33"/>
        <v>0</v>
      </c>
      <c r="AL315" s="164">
        <f t="shared" si="39"/>
        <v>0</v>
      </c>
      <c r="AO315" s="184">
        <f t="shared" si="34"/>
        <v>0</v>
      </c>
      <c r="AP315" s="164">
        <f t="shared" si="35"/>
        <v>0</v>
      </c>
      <c r="AS315" s="165">
        <f t="shared" si="36"/>
        <v>0</v>
      </c>
      <c r="AT315" s="164">
        <f t="shared" si="37"/>
        <v>0</v>
      </c>
    </row>
    <row r="316" spans="2:46" x14ac:dyDescent="0.75">
      <c r="B316" s="22">
        <v>313</v>
      </c>
      <c r="AG316" s="184">
        <f t="shared" si="32"/>
        <v>0</v>
      </c>
      <c r="AH316" s="164">
        <f t="shared" si="38"/>
        <v>0</v>
      </c>
      <c r="AK316" s="184">
        <f t="shared" si="33"/>
        <v>0</v>
      </c>
      <c r="AL316" s="164">
        <f t="shared" si="39"/>
        <v>0</v>
      </c>
      <c r="AO316" s="184">
        <f t="shared" si="34"/>
        <v>0</v>
      </c>
      <c r="AP316" s="164">
        <f t="shared" si="35"/>
        <v>0</v>
      </c>
      <c r="AS316" s="165">
        <f t="shared" si="36"/>
        <v>0</v>
      </c>
      <c r="AT316" s="164">
        <f t="shared" si="37"/>
        <v>0</v>
      </c>
    </row>
    <row r="317" spans="2:46" x14ac:dyDescent="0.75">
      <c r="B317" s="22">
        <v>314</v>
      </c>
      <c r="AG317" s="184">
        <f t="shared" si="32"/>
        <v>0</v>
      </c>
      <c r="AH317" s="164">
        <f t="shared" si="38"/>
        <v>0</v>
      </c>
      <c r="AK317" s="184">
        <f t="shared" si="33"/>
        <v>0</v>
      </c>
      <c r="AL317" s="164">
        <f t="shared" si="39"/>
        <v>0</v>
      </c>
      <c r="AO317" s="184">
        <f t="shared" si="34"/>
        <v>0</v>
      </c>
      <c r="AP317" s="164">
        <f t="shared" si="35"/>
        <v>0</v>
      </c>
      <c r="AS317" s="165">
        <f t="shared" si="36"/>
        <v>0</v>
      </c>
      <c r="AT317" s="164">
        <f t="shared" si="37"/>
        <v>0</v>
      </c>
    </row>
    <row r="318" spans="2:46" x14ac:dyDescent="0.75">
      <c r="B318" s="22">
        <v>315</v>
      </c>
      <c r="AG318" s="184">
        <f t="shared" si="32"/>
        <v>0</v>
      </c>
      <c r="AH318" s="164">
        <f t="shared" si="38"/>
        <v>0</v>
      </c>
      <c r="AK318" s="184">
        <f t="shared" si="33"/>
        <v>0</v>
      </c>
      <c r="AL318" s="164">
        <f t="shared" si="39"/>
        <v>0</v>
      </c>
      <c r="AO318" s="184">
        <f t="shared" si="34"/>
        <v>0</v>
      </c>
      <c r="AP318" s="164">
        <f t="shared" si="35"/>
        <v>0</v>
      </c>
      <c r="AS318" s="165">
        <f t="shared" si="36"/>
        <v>0</v>
      </c>
      <c r="AT318" s="164">
        <f t="shared" si="37"/>
        <v>0</v>
      </c>
    </row>
    <row r="319" spans="2:46" x14ac:dyDescent="0.75">
      <c r="B319" s="22">
        <v>316</v>
      </c>
      <c r="AG319" s="184">
        <f t="shared" si="32"/>
        <v>0</v>
      </c>
      <c r="AH319" s="164">
        <f t="shared" si="38"/>
        <v>0</v>
      </c>
      <c r="AK319" s="184">
        <f t="shared" si="33"/>
        <v>0</v>
      </c>
      <c r="AL319" s="164">
        <f t="shared" si="39"/>
        <v>0</v>
      </c>
      <c r="AO319" s="184">
        <f t="shared" si="34"/>
        <v>0</v>
      </c>
      <c r="AP319" s="164">
        <f t="shared" si="35"/>
        <v>0</v>
      </c>
      <c r="AS319" s="165">
        <f t="shared" si="36"/>
        <v>0</v>
      </c>
      <c r="AT319" s="164">
        <f t="shared" si="37"/>
        <v>0</v>
      </c>
    </row>
    <row r="320" spans="2:46" x14ac:dyDescent="0.75">
      <c r="B320" s="22">
        <v>317</v>
      </c>
      <c r="AG320" s="184">
        <f t="shared" si="32"/>
        <v>0</v>
      </c>
      <c r="AH320" s="164">
        <f t="shared" si="38"/>
        <v>0</v>
      </c>
      <c r="AK320" s="184">
        <f t="shared" si="33"/>
        <v>0</v>
      </c>
      <c r="AL320" s="164">
        <f t="shared" si="39"/>
        <v>0</v>
      </c>
      <c r="AO320" s="184">
        <f t="shared" si="34"/>
        <v>0</v>
      </c>
      <c r="AP320" s="164">
        <f t="shared" si="35"/>
        <v>0</v>
      </c>
      <c r="AS320" s="165">
        <f t="shared" si="36"/>
        <v>0</v>
      </c>
      <c r="AT320" s="164">
        <f t="shared" si="37"/>
        <v>0</v>
      </c>
    </row>
    <row r="321" spans="2:46" x14ac:dyDescent="0.75">
      <c r="B321" s="22">
        <v>318</v>
      </c>
      <c r="AG321" s="184">
        <f t="shared" si="32"/>
        <v>0</v>
      </c>
      <c r="AH321" s="164">
        <f t="shared" si="38"/>
        <v>0</v>
      </c>
      <c r="AK321" s="184">
        <f t="shared" si="33"/>
        <v>0</v>
      </c>
      <c r="AL321" s="164">
        <f t="shared" si="39"/>
        <v>0</v>
      </c>
      <c r="AO321" s="184">
        <f t="shared" si="34"/>
        <v>0</v>
      </c>
      <c r="AP321" s="164">
        <f t="shared" si="35"/>
        <v>0</v>
      </c>
      <c r="AS321" s="165">
        <f t="shared" si="36"/>
        <v>0</v>
      </c>
      <c r="AT321" s="164">
        <f t="shared" si="37"/>
        <v>0</v>
      </c>
    </row>
    <row r="322" spans="2:46" x14ac:dyDescent="0.75">
      <c r="B322" s="22">
        <v>319</v>
      </c>
      <c r="AG322" s="184">
        <f t="shared" si="32"/>
        <v>0</v>
      </c>
      <c r="AH322" s="164">
        <f t="shared" si="38"/>
        <v>0</v>
      </c>
      <c r="AK322" s="184">
        <f t="shared" si="33"/>
        <v>0</v>
      </c>
      <c r="AL322" s="164">
        <f t="shared" si="39"/>
        <v>0</v>
      </c>
      <c r="AO322" s="184">
        <f t="shared" si="34"/>
        <v>0</v>
      </c>
      <c r="AP322" s="164">
        <f t="shared" si="35"/>
        <v>0</v>
      </c>
      <c r="AS322" s="165">
        <f t="shared" si="36"/>
        <v>0</v>
      </c>
      <c r="AT322" s="164">
        <f t="shared" si="37"/>
        <v>0</v>
      </c>
    </row>
    <row r="323" spans="2:46" x14ac:dyDescent="0.75">
      <c r="B323" s="22">
        <v>320</v>
      </c>
      <c r="AG323" s="184">
        <f t="shared" si="32"/>
        <v>0</v>
      </c>
      <c r="AH323" s="164">
        <f t="shared" si="38"/>
        <v>0</v>
      </c>
      <c r="AK323" s="184">
        <f t="shared" si="33"/>
        <v>0</v>
      </c>
      <c r="AL323" s="164">
        <f t="shared" si="39"/>
        <v>0</v>
      </c>
      <c r="AO323" s="184">
        <f t="shared" si="34"/>
        <v>0</v>
      </c>
      <c r="AP323" s="164">
        <f t="shared" si="35"/>
        <v>0</v>
      </c>
      <c r="AS323" s="165">
        <f t="shared" si="36"/>
        <v>0</v>
      </c>
      <c r="AT323" s="164">
        <f t="shared" si="37"/>
        <v>0</v>
      </c>
    </row>
    <row r="324" spans="2:46" x14ac:dyDescent="0.75">
      <c r="B324" s="22">
        <v>321</v>
      </c>
      <c r="AG324" s="184">
        <f t="shared" ref="AG324:AG387" si="40">(U324*wtp)-T324</f>
        <v>0</v>
      </c>
      <c r="AH324" s="164">
        <f t="shared" si="38"/>
        <v>0</v>
      </c>
      <c r="AK324" s="184">
        <f t="shared" ref="AK324:AK387" si="41">(X324*wtp)-W324</f>
        <v>0</v>
      </c>
      <c r="AL324" s="164">
        <f t="shared" si="39"/>
        <v>0</v>
      </c>
      <c r="AO324" s="184">
        <f t="shared" ref="AO324:AO387" si="42">(AA324*wtp)-Z324</f>
        <v>0</v>
      </c>
      <c r="AP324" s="164">
        <f t="shared" ref="AP324:AP387" si="43">IF(AO324&gt;0,1,0)</f>
        <v>0</v>
      </c>
      <c r="AS324" s="165">
        <f t="shared" ref="AS324:AS387" si="44">(AD324*wtp)-AC324</f>
        <v>0</v>
      </c>
      <c r="AT324" s="164">
        <f t="shared" ref="AT324:AT387" si="45">IF(AS324&gt;0,1,0)</f>
        <v>0</v>
      </c>
    </row>
    <row r="325" spans="2:46" x14ac:dyDescent="0.75">
      <c r="B325" s="22">
        <v>322</v>
      </c>
      <c r="AG325" s="184">
        <f t="shared" si="40"/>
        <v>0</v>
      </c>
      <c r="AH325" s="164">
        <f t="shared" ref="AH325:AH388" si="46">IF(AG325&gt;0,1,0)</f>
        <v>0</v>
      </c>
      <c r="AK325" s="184">
        <f t="shared" si="41"/>
        <v>0</v>
      </c>
      <c r="AL325" s="164">
        <f t="shared" ref="AL325:AL388" si="47">IF(AK325&gt;0,1,0)</f>
        <v>0</v>
      </c>
      <c r="AO325" s="184">
        <f t="shared" si="42"/>
        <v>0</v>
      </c>
      <c r="AP325" s="164">
        <f t="shared" si="43"/>
        <v>0</v>
      </c>
      <c r="AS325" s="165">
        <f t="shared" si="44"/>
        <v>0</v>
      </c>
      <c r="AT325" s="164">
        <f t="shared" si="45"/>
        <v>0</v>
      </c>
    </row>
    <row r="326" spans="2:46" x14ac:dyDescent="0.75">
      <c r="B326" s="22">
        <v>323</v>
      </c>
      <c r="AG326" s="184">
        <f t="shared" si="40"/>
        <v>0</v>
      </c>
      <c r="AH326" s="164">
        <f t="shared" si="46"/>
        <v>0</v>
      </c>
      <c r="AK326" s="184">
        <f t="shared" si="41"/>
        <v>0</v>
      </c>
      <c r="AL326" s="164">
        <f t="shared" si="47"/>
        <v>0</v>
      </c>
      <c r="AO326" s="184">
        <f t="shared" si="42"/>
        <v>0</v>
      </c>
      <c r="AP326" s="164">
        <f t="shared" si="43"/>
        <v>0</v>
      </c>
      <c r="AS326" s="165">
        <f t="shared" si="44"/>
        <v>0</v>
      </c>
      <c r="AT326" s="164">
        <f t="shared" si="45"/>
        <v>0</v>
      </c>
    </row>
    <row r="327" spans="2:46" x14ac:dyDescent="0.75">
      <c r="B327" s="22">
        <v>324</v>
      </c>
      <c r="AG327" s="184">
        <f t="shared" si="40"/>
        <v>0</v>
      </c>
      <c r="AH327" s="164">
        <f t="shared" si="46"/>
        <v>0</v>
      </c>
      <c r="AK327" s="184">
        <f t="shared" si="41"/>
        <v>0</v>
      </c>
      <c r="AL327" s="164">
        <f t="shared" si="47"/>
        <v>0</v>
      </c>
      <c r="AO327" s="184">
        <f t="shared" si="42"/>
        <v>0</v>
      </c>
      <c r="AP327" s="164">
        <f t="shared" si="43"/>
        <v>0</v>
      </c>
      <c r="AS327" s="165">
        <f t="shared" si="44"/>
        <v>0</v>
      </c>
      <c r="AT327" s="164">
        <f t="shared" si="45"/>
        <v>0</v>
      </c>
    </row>
    <row r="328" spans="2:46" x14ac:dyDescent="0.75">
      <c r="B328" s="22">
        <v>325</v>
      </c>
      <c r="AG328" s="184">
        <f t="shared" si="40"/>
        <v>0</v>
      </c>
      <c r="AH328" s="164">
        <f t="shared" si="46"/>
        <v>0</v>
      </c>
      <c r="AK328" s="184">
        <f t="shared" si="41"/>
        <v>0</v>
      </c>
      <c r="AL328" s="164">
        <f t="shared" si="47"/>
        <v>0</v>
      </c>
      <c r="AO328" s="184">
        <f t="shared" si="42"/>
        <v>0</v>
      </c>
      <c r="AP328" s="164">
        <f t="shared" si="43"/>
        <v>0</v>
      </c>
      <c r="AS328" s="165">
        <f t="shared" si="44"/>
        <v>0</v>
      </c>
      <c r="AT328" s="164">
        <f t="shared" si="45"/>
        <v>0</v>
      </c>
    </row>
    <row r="329" spans="2:46" x14ac:dyDescent="0.75">
      <c r="B329" s="22">
        <v>326</v>
      </c>
      <c r="AG329" s="184">
        <f t="shared" si="40"/>
        <v>0</v>
      </c>
      <c r="AH329" s="164">
        <f t="shared" si="46"/>
        <v>0</v>
      </c>
      <c r="AK329" s="184">
        <f t="shared" si="41"/>
        <v>0</v>
      </c>
      <c r="AL329" s="164">
        <f t="shared" si="47"/>
        <v>0</v>
      </c>
      <c r="AO329" s="184">
        <f t="shared" si="42"/>
        <v>0</v>
      </c>
      <c r="AP329" s="164">
        <f t="shared" si="43"/>
        <v>0</v>
      </c>
      <c r="AS329" s="165">
        <f t="shared" si="44"/>
        <v>0</v>
      </c>
      <c r="AT329" s="164">
        <f t="shared" si="45"/>
        <v>0</v>
      </c>
    </row>
    <row r="330" spans="2:46" x14ac:dyDescent="0.75">
      <c r="B330" s="22">
        <v>327</v>
      </c>
      <c r="AG330" s="184">
        <f t="shared" si="40"/>
        <v>0</v>
      </c>
      <c r="AH330" s="164">
        <f t="shared" si="46"/>
        <v>0</v>
      </c>
      <c r="AK330" s="184">
        <f t="shared" si="41"/>
        <v>0</v>
      </c>
      <c r="AL330" s="164">
        <f t="shared" si="47"/>
        <v>0</v>
      </c>
      <c r="AO330" s="184">
        <f t="shared" si="42"/>
        <v>0</v>
      </c>
      <c r="AP330" s="164">
        <f t="shared" si="43"/>
        <v>0</v>
      </c>
      <c r="AS330" s="165">
        <f t="shared" si="44"/>
        <v>0</v>
      </c>
      <c r="AT330" s="164">
        <f t="shared" si="45"/>
        <v>0</v>
      </c>
    </row>
    <row r="331" spans="2:46" x14ac:dyDescent="0.75">
      <c r="B331" s="22">
        <v>328</v>
      </c>
      <c r="AG331" s="184">
        <f t="shared" si="40"/>
        <v>0</v>
      </c>
      <c r="AH331" s="164">
        <f t="shared" si="46"/>
        <v>0</v>
      </c>
      <c r="AK331" s="184">
        <f t="shared" si="41"/>
        <v>0</v>
      </c>
      <c r="AL331" s="164">
        <f t="shared" si="47"/>
        <v>0</v>
      </c>
      <c r="AO331" s="184">
        <f t="shared" si="42"/>
        <v>0</v>
      </c>
      <c r="AP331" s="164">
        <f t="shared" si="43"/>
        <v>0</v>
      </c>
      <c r="AS331" s="165">
        <f t="shared" si="44"/>
        <v>0</v>
      </c>
      <c r="AT331" s="164">
        <f t="shared" si="45"/>
        <v>0</v>
      </c>
    </row>
    <row r="332" spans="2:46" x14ac:dyDescent="0.75">
      <c r="B332" s="22">
        <v>329</v>
      </c>
      <c r="AG332" s="184">
        <f t="shared" si="40"/>
        <v>0</v>
      </c>
      <c r="AH332" s="164">
        <f t="shared" si="46"/>
        <v>0</v>
      </c>
      <c r="AK332" s="184">
        <f t="shared" si="41"/>
        <v>0</v>
      </c>
      <c r="AL332" s="164">
        <f t="shared" si="47"/>
        <v>0</v>
      </c>
      <c r="AO332" s="184">
        <f t="shared" si="42"/>
        <v>0</v>
      </c>
      <c r="AP332" s="164">
        <f t="shared" si="43"/>
        <v>0</v>
      </c>
      <c r="AS332" s="165">
        <f t="shared" si="44"/>
        <v>0</v>
      </c>
      <c r="AT332" s="164">
        <f t="shared" si="45"/>
        <v>0</v>
      </c>
    </row>
    <row r="333" spans="2:46" x14ac:dyDescent="0.75">
      <c r="B333" s="22">
        <v>330</v>
      </c>
      <c r="AG333" s="184">
        <f t="shared" si="40"/>
        <v>0</v>
      </c>
      <c r="AH333" s="164">
        <f t="shared" si="46"/>
        <v>0</v>
      </c>
      <c r="AK333" s="184">
        <f t="shared" si="41"/>
        <v>0</v>
      </c>
      <c r="AL333" s="164">
        <f t="shared" si="47"/>
        <v>0</v>
      </c>
      <c r="AO333" s="184">
        <f t="shared" si="42"/>
        <v>0</v>
      </c>
      <c r="AP333" s="164">
        <f t="shared" si="43"/>
        <v>0</v>
      </c>
      <c r="AS333" s="165">
        <f t="shared" si="44"/>
        <v>0</v>
      </c>
      <c r="AT333" s="164">
        <f t="shared" si="45"/>
        <v>0</v>
      </c>
    </row>
    <row r="334" spans="2:46" x14ac:dyDescent="0.75">
      <c r="B334" s="22">
        <v>331</v>
      </c>
      <c r="AG334" s="184">
        <f t="shared" si="40"/>
        <v>0</v>
      </c>
      <c r="AH334" s="164">
        <f t="shared" si="46"/>
        <v>0</v>
      </c>
      <c r="AK334" s="184">
        <f t="shared" si="41"/>
        <v>0</v>
      </c>
      <c r="AL334" s="164">
        <f t="shared" si="47"/>
        <v>0</v>
      </c>
      <c r="AO334" s="184">
        <f t="shared" si="42"/>
        <v>0</v>
      </c>
      <c r="AP334" s="164">
        <f t="shared" si="43"/>
        <v>0</v>
      </c>
      <c r="AS334" s="165">
        <f t="shared" si="44"/>
        <v>0</v>
      </c>
      <c r="AT334" s="164">
        <f t="shared" si="45"/>
        <v>0</v>
      </c>
    </row>
    <row r="335" spans="2:46" x14ac:dyDescent="0.75">
      <c r="B335" s="22">
        <v>332</v>
      </c>
      <c r="AG335" s="184">
        <f t="shared" si="40"/>
        <v>0</v>
      </c>
      <c r="AH335" s="164">
        <f t="shared" si="46"/>
        <v>0</v>
      </c>
      <c r="AK335" s="184">
        <f t="shared" si="41"/>
        <v>0</v>
      </c>
      <c r="AL335" s="164">
        <f t="shared" si="47"/>
        <v>0</v>
      </c>
      <c r="AO335" s="184">
        <f t="shared" si="42"/>
        <v>0</v>
      </c>
      <c r="AP335" s="164">
        <f t="shared" si="43"/>
        <v>0</v>
      </c>
      <c r="AS335" s="165">
        <f t="shared" si="44"/>
        <v>0</v>
      </c>
      <c r="AT335" s="164">
        <f t="shared" si="45"/>
        <v>0</v>
      </c>
    </row>
    <row r="336" spans="2:46" x14ac:dyDescent="0.75">
      <c r="B336" s="22">
        <v>333</v>
      </c>
      <c r="AG336" s="184">
        <f t="shared" si="40"/>
        <v>0</v>
      </c>
      <c r="AH336" s="164">
        <f t="shared" si="46"/>
        <v>0</v>
      </c>
      <c r="AK336" s="184">
        <f t="shared" si="41"/>
        <v>0</v>
      </c>
      <c r="AL336" s="164">
        <f t="shared" si="47"/>
        <v>0</v>
      </c>
      <c r="AO336" s="184">
        <f t="shared" si="42"/>
        <v>0</v>
      </c>
      <c r="AP336" s="164">
        <f t="shared" si="43"/>
        <v>0</v>
      </c>
      <c r="AS336" s="165">
        <f t="shared" si="44"/>
        <v>0</v>
      </c>
      <c r="AT336" s="164">
        <f t="shared" si="45"/>
        <v>0</v>
      </c>
    </row>
    <row r="337" spans="2:46" x14ac:dyDescent="0.75">
      <c r="B337" s="22">
        <v>334</v>
      </c>
      <c r="AG337" s="184">
        <f t="shared" si="40"/>
        <v>0</v>
      </c>
      <c r="AH337" s="164">
        <f t="shared" si="46"/>
        <v>0</v>
      </c>
      <c r="AK337" s="184">
        <f t="shared" si="41"/>
        <v>0</v>
      </c>
      <c r="AL337" s="164">
        <f t="shared" si="47"/>
        <v>0</v>
      </c>
      <c r="AO337" s="184">
        <f t="shared" si="42"/>
        <v>0</v>
      </c>
      <c r="AP337" s="164">
        <f t="shared" si="43"/>
        <v>0</v>
      </c>
      <c r="AS337" s="165">
        <f t="shared" si="44"/>
        <v>0</v>
      </c>
      <c r="AT337" s="164">
        <f t="shared" si="45"/>
        <v>0</v>
      </c>
    </row>
    <row r="338" spans="2:46" x14ac:dyDescent="0.75">
      <c r="B338" s="22">
        <v>335</v>
      </c>
      <c r="AG338" s="184">
        <f t="shared" si="40"/>
        <v>0</v>
      </c>
      <c r="AH338" s="164">
        <f t="shared" si="46"/>
        <v>0</v>
      </c>
      <c r="AK338" s="184">
        <f t="shared" si="41"/>
        <v>0</v>
      </c>
      <c r="AL338" s="164">
        <f t="shared" si="47"/>
        <v>0</v>
      </c>
      <c r="AO338" s="184">
        <f t="shared" si="42"/>
        <v>0</v>
      </c>
      <c r="AP338" s="164">
        <f t="shared" si="43"/>
        <v>0</v>
      </c>
      <c r="AS338" s="165">
        <f t="shared" si="44"/>
        <v>0</v>
      </c>
      <c r="AT338" s="164">
        <f t="shared" si="45"/>
        <v>0</v>
      </c>
    </row>
    <row r="339" spans="2:46" x14ac:dyDescent="0.75">
      <c r="B339" s="22">
        <v>336</v>
      </c>
      <c r="AG339" s="184">
        <f t="shared" si="40"/>
        <v>0</v>
      </c>
      <c r="AH339" s="164">
        <f t="shared" si="46"/>
        <v>0</v>
      </c>
      <c r="AK339" s="184">
        <f t="shared" si="41"/>
        <v>0</v>
      </c>
      <c r="AL339" s="164">
        <f t="shared" si="47"/>
        <v>0</v>
      </c>
      <c r="AO339" s="184">
        <f t="shared" si="42"/>
        <v>0</v>
      </c>
      <c r="AP339" s="164">
        <f t="shared" si="43"/>
        <v>0</v>
      </c>
      <c r="AS339" s="165">
        <f t="shared" si="44"/>
        <v>0</v>
      </c>
      <c r="AT339" s="164">
        <f t="shared" si="45"/>
        <v>0</v>
      </c>
    </row>
    <row r="340" spans="2:46" x14ac:dyDescent="0.75">
      <c r="B340" s="22">
        <v>337</v>
      </c>
      <c r="AG340" s="184">
        <f t="shared" si="40"/>
        <v>0</v>
      </c>
      <c r="AH340" s="164">
        <f t="shared" si="46"/>
        <v>0</v>
      </c>
      <c r="AK340" s="184">
        <f t="shared" si="41"/>
        <v>0</v>
      </c>
      <c r="AL340" s="164">
        <f t="shared" si="47"/>
        <v>0</v>
      </c>
      <c r="AO340" s="184">
        <f t="shared" si="42"/>
        <v>0</v>
      </c>
      <c r="AP340" s="164">
        <f t="shared" si="43"/>
        <v>0</v>
      </c>
      <c r="AS340" s="165">
        <f t="shared" si="44"/>
        <v>0</v>
      </c>
      <c r="AT340" s="164">
        <f t="shared" si="45"/>
        <v>0</v>
      </c>
    </row>
    <row r="341" spans="2:46" x14ac:dyDescent="0.75">
      <c r="B341" s="22">
        <v>338</v>
      </c>
      <c r="AG341" s="184">
        <f t="shared" si="40"/>
        <v>0</v>
      </c>
      <c r="AH341" s="164">
        <f t="shared" si="46"/>
        <v>0</v>
      </c>
      <c r="AK341" s="184">
        <f t="shared" si="41"/>
        <v>0</v>
      </c>
      <c r="AL341" s="164">
        <f t="shared" si="47"/>
        <v>0</v>
      </c>
      <c r="AO341" s="184">
        <f t="shared" si="42"/>
        <v>0</v>
      </c>
      <c r="AP341" s="164">
        <f t="shared" si="43"/>
        <v>0</v>
      </c>
      <c r="AS341" s="165">
        <f t="shared" si="44"/>
        <v>0</v>
      </c>
      <c r="AT341" s="164">
        <f t="shared" si="45"/>
        <v>0</v>
      </c>
    </row>
    <row r="342" spans="2:46" x14ac:dyDescent="0.75">
      <c r="B342" s="22">
        <v>339</v>
      </c>
      <c r="AG342" s="184">
        <f t="shared" si="40"/>
        <v>0</v>
      </c>
      <c r="AH342" s="164">
        <f t="shared" si="46"/>
        <v>0</v>
      </c>
      <c r="AK342" s="184">
        <f t="shared" si="41"/>
        <v>0</v>
      </c>
      <c r="AL342" s="164">
        <f t="shared" si="47"/>
        <v>0</v>
      </c>
      <c r="AO342" s="184">
        <f t="shared" si="42"/>
        <v>0</v>
      </c>
      <c r="AP342" s="164">
        <f t="shared" si="43"/>
        <v>0</v>
      </c>
      <c r="AS342" s="165">
        <f t="shared" si="44"/>
        <v>0</v>
      </c>
      <c r="AT342" s="164">
        <f t="shared" si="45"/>
        <v>0</v>
      </c>
    </row>
    <row r="343" spans="2:46" x14ac:dyDescent="0.75">
      <c r="B343" s="22">
        <v>340</v>
      </c>
      <c r="AG343" s="184">
        <f t="shared" si="40"/>
        <v>0</v>
      </c>
      <c r="AH343" s="164">
        <f t="shared" si="46"/>
        <v>0</v>
      </c>
      <c r="AK343" s="184">
        <f t="shared" si="41"/>
        <v>0</v>
      </c>
      <c r="AL343" s="164">
        <f t="shared" si="47"/>
        <v>0</v>
      </c>
      <c r="AO343" s="184">
        <f t="shared" si="42"/>
        <v>0</v>
      </c>
      <c r="AP343" s="164">
        <f t="shared" si="43"/>
        <v>0</v>
      </c>
      <c r="AS343" s="165">
        <f t="shared" si="44"/>
        <v>0</v>
      </c>
      <c r="AT343" s="164">
        <f t="shared" si="45"/>
        <v>0</v>
      </c>
    </row>
    <row r="344" spans="2:46" x14ac:dyDescent="0.75">
      <c r="B344" s="22">
        <v>341</v>
      </c>
      <c r="AG344" s="184">
        <f t="shared" si="40"/>
        <v>0</v>
      </c>
      <c r="AH344" s="164">
        <f t="shared" si="46"/>
        <v>0</v>
      </c>
      <c r="AK344" s="184">
        <f t="shared" si="41"/>
        <v>0</v>
      </c>
      <c r="AL344" s="164">
        <f t="shared" si="47"/>
        <v>0</v>
      </c>
      <c r="AO344" s="184">
        <f t="shared" si="42"/>
        <v>0</v>
      </c>
      <c r="AP344" s="164">
        <f t="shared" si="43"/>
        <v>0</v>
      </c>
      <c r="AS344" s="165">
        <f t="shared" si="44"/>
        <v>0</v>
      </c>
      <c r="AT344" s="164">
        <f t="shared" si="45"/>
        <v>0</v>
      </c>
    </row>
    <row r="345" spans="2:46" x14ac:dyDescent="0.75">
      <c r="B345" s="22">
        <v>342</v>
      </c>
      <c r="AG345" s="184">
        <f t="shared" si="40"/>
        <v>0</v>
      </c>
      <c r="AH345" s="164">
        <f t="shared" si="46"/>
        <v>0</v>
      </c>
      <c r="AK345" s="184">
        <f t="shared" si="41"/>
        <v>0</v>
      </c>
      <c r="AL345" s="164">
        <f t="shared" si="47"/>
        <v>0</v>
      </c>
      <c r="AO345" s="184">
        <f t="shared" si="42"/>
        <v>0</v>
      </c>
      <c r="AP345" s="164">
        <f t="shared" si="43"/>
        <v>0</v>
      </c>
      <c r="AS345" s="165">
        <f t="shared" si="44"/>
        <v>0</v>
      </c>
      <c r="AT345" s="164">
        <f t="shared" si="45"/>
        <v>0</v>
      </c>
    </row>
    <row r="346" spans="2:46" x14ac:dyDescent="0.75">
      <c r="B346" s="22">
        <v>343</v>
      </c>
      <c r="AG346" s="184">
        <f t="shared" si="40"/>
        <v>0</v>
      </c>
      <c r="AH346" s="164">
        <f t="shared" si="46"/>
        <v>0</v>
      </c>
      <c r="AK346" s="184">
        <f t="shared" si="41"/>
        <v>0</v>
      </c>
      <c r="AL346" s="164">
        <f t="shared" si="47"/>
        <v>0</v>
      </c>
      <c r="AO346" s="184">
        <f t="shared" si="42"/>
        <v>0</v>
      </c>
      <c r="AP346" s="164">
        <f t="shared" si="43"/>
        <v>0</v>
      </c>
      <c r="AS346" s="165">
        <f t="shared" si="44"/>
        <v>0</v>
      </c>
      <c r="AT346" s="164">
        <f t="shared" si="45"/>
        <v>0</v>
      </c>
    </row>
    <row r="347" spans="2:46" x14ac:dyDescent="0.75">
      <c r="B347" s="22">
        <v>344</v>
      </c>
      <c r="AG347" s="184">
        <f t="shared" si="40"/>
        <v>0</v>
      </c>
      <c r="AH347" s="164">
        <f t="shared" si="46"/>
        <v>0</v>
      </c>
      <c r="AK347" s="184">
        <f t="shared" si="41"/>
        <v>0</v>
      </c>
      <c r="AL347" s="164">
        <f t="shared" si="47"/>
        <v>0</v>
      </c>
      <c r="AO347" s="184">
        <f t="shared" si="42"/>
        <v>0</v>
      </c>
      <c r="AP347" s="164">
        <f t="shared" si="43"/>
        <v>0</v>
      </c>
      <c r="AS347" s="165">
        <f t="shared" si="44"/>
        <v>0</v>
      </c>
      <c r="AT347" s="164">
        <f t="shared" si="45"/>
        <v>0</v>
      </c>
    </row>
    <row r="348" spans="2:46" x14ac:dyDescent="0.75">
      <c r="B348" s="22">
        <v>345</v>
      </c>
      <c r="AG348" s="184">
        <f t="shared" si="40"/>
        <v>0</v>
      </c>
      <c r="AH348" s="164">
        <f t="shared" si="46"/>
        <v>0</v>
      </c>
      <c r="AK348" s="184">
        <f t="shared" si="41"/>
        <v>0</v>
      </c>
      <c r="AL348" s="164">
        <f t="shared" si="47"/>
        <v>0</v>
      </c>
      <c r="AO348" s="184">
        <f t="shared" si="42"/>
        <v>0</v>
      </c>
      <c r="AP348" s="164">
        <f t="shared" si="43"/>
        <v>0</v>
      </c>
      <c r="AS348" s="165">
        <f t="shared" si="44"/>
        <v>0</v>
      </c>
      <c r="AT348" s="164">
        <f t="shared" si="45"/>
        <v>0</v>
      </c>
    </row>
    <row r="349" spans="2:46" x14ac:dyDescent="0.75">
      <c r="B349" s="22">
        <v>346</v>
      </c>
      <c r="AG349" s="184">
        <f t="shared" si="40"/>
        <v>0</v>
      </c>
      <c r="AH349" s="164">
        <f t="shared" si="46"/>
        <v>0</v>
      </c>
      <c r="AK349" s="184">
        <f t="shared" si="41"/>
        <v>0</v>
      </c>
      <c r="AL349" s="164">
        <f t="shared" si="47"/>
        <v>0</v>
      </c>
      <c r="AO349" s="184">
        <f t="shared" si="42"/>
        <v>0</v>
      </c>
      <c r="AP349" s="164">
        <f t="shared" si="43"/>
        <v>0</v>
      </c>
      <c r="AS349" s="165">
        <f t="shared" si="44"/>
        <v>0</v>
      </c>
      <c r="AT349" s="164">
        <f t="shared" si="45"/>
        <v>0</v>
      </c>
    </row>
    <row r="350" spans="2:46" x14ac:dyDescent="0.75">
      <c r="B350" s="22">
        <v>347</v>
      </c>
      <c r="AG350" s="184">
        <f t="shared" si="40"/>
        <v>0</v>
      </c>
      <c r="AH350" s="164">
        <f t="shared" si="46"/>
        <v>0</v>
      </c>
      <c r="AK350" s="184">
        <f t="shared" si="41"/>
        <v>0</v>
      </c>
      <c r="AL350" s="164">
        <f t="shared" si="47"/>
        <v>0</v>
      </c>
      <c r="AO350" s="184">
        <f t="shared" si="42"/>
        <v>0</v>
      </c>
      <c r="AP350" s="164">
        <f t="shared" si="43"/>
        <v>0</v>
      </c>
      <c r="AS350" s="165">
        <f t="shared" si="44"/>
        <v>0</v>
      </c>
      <c r="AT350" s="164">
        <f t="shared" si="45"/>
        <v>0</v>
      </c>
    </row>
    <row r="351" spans="2:46" x14ac:dyDescent="0.75">
      <c r="B351" s="22">
        <v>348</v>
      </c>
      <c r="AG351" s="184">
        <f t="shared" si="40"/>
        <v>0</v>
      </c>
      <c r="AH351" s="164">
        <f t="shared" si="46"/>
        <v>0</v>
      </c>
      <c r="AK351" s="184">
        <f t="shared" si="41"/>
        <v>0</v>
      </c>
      <c r="AL351" s="164">
        <f t="shared" si="47"/>
        <v>0</v>
      </c>
      <c r="AO351" s="184">
        <f t="shared" si="42"/>
        <v>0</v>
      </c>
      <c r="AP351" s="164">
        <f t="shared" si="43"/>
        <v>0</v>
      </c>
      <c r="AS351" s="165">
        <f t="shared" si="44"/>
        <v>0</v>
      </c>
      <c r="AT351" s="164">
        <f t="shared" si="45"/>
        <v>0</v>
      </c>
    </row>
    <row r="352" spans="2:46" x14ac:dyDescent="0.75">
      <c r="B352" s="22">
        <v>349</v>
      </c>
      <c r="AG352" s="184">
        <f t="shared" si="40"/>
        <v>0</v>
      </c>
      <c r="AH352" s="164">
        <f t="shared" si="46"/>
        <v>0</v>
      </c>
      <c r="AK352" s="184">
        <f t="shared" si="41"/>
        <v>0</v>
      </c>
      <c r="AL352" s="164">
        <f t="shared" si="47"/>
        <v>0</v>
      </c>
      <c r="AO352" s="184">
        <f t="shared" si="42"/>
        <v>0</v>
      </c>
      <c r="AP352" s="164">
        <f t="shared" si="43"/>
        <v>0</v>
      </c>
      <c r="AS352" s="165">
        <f t="shared" si="44"/>
        <v>0</v>
      </c>
      <c r="AT352" s="164">
        <f t="shared" si="45"/>
        <v>0</v>
      </c>
    </row>
    <row r="353" spans="2:46" x14ac:dyDescent="0.75">
      <c r="B353" s="22">
        <v>350</v>
      </c>
      <c r="AG353" s="184">
        <f t="shared" si="40"/>
        <v>0</v>
      </c>
      <c r="AH353" s="164">
        <f t="shared" si="46"/>
        <v>0</v>
      </c>
      <c r="AK353" s="184">
        <f t="shared" si="41"/>
        <v>0</v>
      </c>
      <c r="AL353" s="164">
        <f t="shared" si="47"/>
        <v>0</v>
      </c>
      <c r="AO353" s="184">
        <f t="shared" si="42"/>
        <v>0</v>
      </c>
      <c r="AP353" s="164">
        <f t="shared" si="43"/>
        <v>0</v>
      </c>
      <c r="AS353" s="165">
        <f t="shared" si="44"/>
        <v>0</v>
      </c>
      <c r="AT353" s="164">
        <f t="shared" si="45"/>
        <v>0</v>
      </c>
    </row>
    <row r="354" spans="2:46" x14ac:dyDescent="0.75">
      <c r="B354" s="22">
        <v>351</v>
      </c>
      <c r="AG354" s="184">
        <f t="shared" si="40"/>
        <v>0</v>
      </c>
      <c r="AH354" s="164">
        <f t="shared" si="46"/>
        <v>0</v>
      </c>
      <c r="AK354" s="184">
        <f t="shared" si="41"/>
        <v>0</v>
      </c>
      <c r="AL354" s="164">
        <f t="shared" si="47"/>
        <v>0</v>
      </c>
      <c r="AO354" s="184">
        <f t="shared" si="42"/>
        <v>0</v>
      </c>
      <c r="AP354" s="164">
        <f t="shared" si="43"/>
        <v>0</v>
      </c>
      <c r="AS354" s="165">
        <f t="shared" si="44"/>
        <v>0</v>
      </c>
      <c r="AT354" s="164">
        <f t="shared" si="45"/>
        <v>0</v>
      </c>
    </row>
    <row r="355" spans="2:46" x14ac:dyDescent="0.75">
      <c r="B355" s="22">
        <v>352</v>
      </c>
      <c r="AG355" s="184">
        <f t="shared" si="40"/>
        <v>0</v>
      </c>
      <c r="AH355" s="164">
        <f t="shared" si="46"/>
        <v>0</v>
      </c>
      <c r="AK355" s="184">
        <f t="shared" si="41"/>
        <v>0</v>
      </c>
      <c r="AL355" s="164">
        <f t="shared" si="47"/>
        <v>0</v>
      </c>
      <c r="AO355" s="184">
        <f t="shared" si="42"/>
        <v>0</v>
      </c>
      <c r="AP355" s="164">
        <f t="shared" si="43"/>
        <v>0</v>
      </c>
      <c r="AS355" s="165">
        <f t="shared" si="44"/>
        <v>0</v>
      </c>
      <c r="AT355" s="164">
        <f t="shared" si="45"/>
        <v>0</v>
      </c>
    </row>
    <row r="356" spans="2:46" x14ac:dyDescent="0.75">
      <c r="B356" s="22">
        <v>353</v>
      </c>
      <c r="AG356" s="184">
        <f t="shared" si="40"/>
        <v>0</v>
      </c>
      <c r="AH356" s="164">
        <f t="shared" si="46"/>
        <v>0</v>
      </c>
      <c r="AK356" s="184">
        <f t="shared" si="41"/>
        <v>0</v>
      </c>
      <c r="AL356" s="164">
        <f t="shared" si="47"/>
        <v>0</v>
      </c>
      <c r="AO356" s="184">
        <f t="shared" si="42"/>
        <v>0</v>
      </c>
      <c r="AP356" s="164">
        <f t="shared" si="43"/>
        <v>0</v>
      </c>
      <c r="AS356" s="165">
        <f t="shared" si="44"/>
        <v>0</v>
      </c>
      <c r="AT356" s="164">
        <f t="shared" si="45"/>
        <v>0</v>
      </c>
    </row>
    <row r="357" spans="2:46" x14ac:dyDescent="0.75">
      <c r="B357" s="22">
        <v>354</v>
      </c>
      <c r="AG357" s="184">
        <f t="shared" si="40"/>
        <v>0</v>
      </c>
      <c r="AH357" s="164">
        <f t="shared" si="46"/>
        <v>0</v>
      </c>
      <c r="AK357" s="184">
        <f t="shared" si="41"/>
        <v>0</v>
      </c>
      <c r="AL357" s="164">
        <f t="shared" si="47"/>
        <v>0</v>
      </c>
      <c r="AO357" s="184">
        <f t="shared" si="42"/>
        <v>0</v>
      </c>
      <c r="AP357" s="164">
        <f t="shared" si="43"/>
        <v>0</v>
      </c>
      <c r="AS357" s="165">
        <f t="shared" si="44"/>
        <v>0</v>
      </c>
      <c r="AT357" s="164">
        <f t="shared" si="45"/>
        <v>0</v>
      </c>
    </row>
    <row r="358" spans="2:46" x14ac:dyDescent="0.75">
      <c r="B358" s="22">
        <v>355</v>
      </c>
      <c r="AG358" s="184">
        <f t="shared" si="40"/>
        <v>0</v>
      </c>
      <c r="AH358" s="164">
        <f t="shared" si="46"/>
        <v>0</v>
      </c>
      <c r="AK358" s="184">
        <f t="shared" si="41"/>
        <v>0</v>
      </c>
      <c r="AL358" s="164">
        <f t="shared" si="47"/>
        <v>0</v>
      </c>
      <c r="AO358" s="184">
        <f t="shared" si="42"/>
        <v>0</v>
      </c>
      <c r="AP358" s="164">
        <f t="shared" si="43"/>
        <v>0</v>
      </c>
      <c r="AS358" s="165">
        <f t="shared" si="44"/>
        <v>0</v>
      </c>
      <c r="AT358" s="164">
        <f t="shared" si="45"/>
        <v>0</v>
      </c>
    </row>
    <row r="359" spans="2:46" x14ac:dyDescent="0.75">
      <c r="B359" s="22">
        <v>356</v>
      </c>
      <c r="AG359" s="184">
        <f t="shared" si="40"/>
        <v>0</v>
      </c>
      <c r="AH359" s="164">
        <f t="shared" si="46"/>
        <v>0</v>
      </c>
      <c r="AK359" s="184">
        <f t="shared" si="41"/>
        <v>0</v>
      </c>
      <c r="AL359" s="164">
        <f t="shared" si="47"/>
        <v>0</v>
      </c>
      <c r="AO359" s="184">
        <f t="shared" si="42"/>
        <v>0</v>
      </c>
      <c r="AP359" s="164">
        <f t="shared" si="43"/>
        <v>0</v>
      </c>
      <c r="AS359" s="165">
        <f t="shared" si="44"/>
        <v>0</v>
      </c>
      <c r="AT359" s="164">
        <f t="shared" si="45"/>
        <v>0</v>
      </c>
    </row>
    <row r="360" spans="2:46" x14ac:dyDescent="0.75">
      <c r="B360" s="22">
        <v>357</v>
      </c>
      <c r="AG360" s="184">
        <f t="shared" si="40"/>
        <v>0</v>
      </c>
      <c r="AH360" s="164">
        <f t="shared" si="46"/>
        <v>0</v>
      </c>
      <c r="AK360" s="184">
        <f t="shared" si="41"/>
        <v>0</v>
      </c>
      <c r="AL360" s="164">
        <f t="shared" si="47"/>
        <v>0</v>
      </c>
      <c r="AO360" s="184">
        <f t="shared" si="42"/>
        <v>0</v>
      </c>
      <c r="AP360" s="164">
        <f t="shared" si="43"/>
        <v>0</v>
      </c>
      <c r="AS360" s="165">
        <f t="shared" si="44"/>
        <v>0</v>
      </c>
      <c r="AT360" s="164">
        <f t="shared" si="45"/>
        <v>0</v>
      </c>
    </row>
    <row r="361" spans="2:46" x14ac:dyDescent="0.75">
      <c r="B361" s="22">
        <v>358</v>
      </c>
      <c r="AG361" s="184">
        <f t="shared" si="40"/>
        <v>0</v>
      </c>
      <c r="AH361" s="164">
        <f t="shared" si="46"/>
        <v>0</v>
      </c>
      <c r="AK361" s="184">
        <f t="shared" si="41"/>
        <v>0</v>
      </c>
      <c r="AL361" s="164">
        <f t="shared" si="47"/>
        <v>0</v>
      </c>
      <c r="AO361" s="184">
        <f t="shared" si="42"/>
        <v>0</v>
      </c>
      <c r="AP361" s="164">
        <f t="shared" si="43"/>
        <v>0</v>
      </c>
      <c r="AS361" s="165">
        <f t="shared" si="44"/>
        <v>0</v>
      </c>
      <c r="AT361" s="164">
        <f t="shared" si="45"/>
        <v>0</v>
      </c>
    </row>
    <row r="362" spans="2:46" x14ac:dyDescent="0.75">
      <c r="B362" s="22">
        <v>359</v>
      </c>
      <c r="AG362" s="184">
        <f t="shared" si="40"/>
        <v>0</v>
      </c>
      <c r="AH362" s="164">
        <f t="shared" si="46"/>
        <v>0</v>
      </c>
      <c r="AK362" s="184">
        <f t="shared" si="41"/>
        <v>0</v>
      </c>
      <c r="AL362" s="164">
        <f t="shared" si="47"/>
        <v>0</v>
      </c>
      <c r="AO362" s="184">
        <f t="shared" si="42"/>
        <v>0</v>
      </c>
      <c r="AP362" s="164">
        <f t="shared" si="43"/>
        <v>0</v>
      </c>
      <c r="AS362" s="165">
        <f t="shared" si="44"/>
        <v>0</v>
      </c>
      <c r="AT362" s="164">
        <f t="shared" si="45"/>
        <v>0</v>
      </c>
    </row>
    <row r="363" spans="2:46" x14ac:dyDescent="0.75">
      <c r="B363" s="22">
        <v>360</v>
      </c>
      <c r="AG363" s="184">
        <f t="shared" si="40"/>
        <v>0</v>
      </c>
      <c r="AH363" s="164">
        <f t="shared" si="46"/>
        <v>0</v>
      </c>
      <c r="AK363" s="184">
        <f t="shared" si="41"/>
        <v>0</v>
      </c>
      <c r="AL363" s="164">
        <f t="shared" si="47"/>
        <v>0</v>
      </c>
      <c r="AO363" s="184">
        <f t="shared" si="42"/>
        <v>0</v>
      </c>
      <c r="AP363" s="164">
        <f t="shared" si="43"/>
        <v>0</v>
      </c>
      <c r="AS363" s="165">
        <f t="shared" si="44"/>
        <v>0</v>
      </c>
      <c r="AT363" s="164">
        <f t="shared" si="45"/>
        <v>0</v>
      </c>
    </row>
    <row r="364" spans="2:46" x14ac:dyDescent="0.75">
      <c r="B364" s="22">
        <v>361</v>
      </c>
      <c r="AG364" s="184">
        <f t="shared" si="40"/>
        <v>0</v>
      </c>
      <c r="AH364" s="164">
        <f t="shared" si="46"/>
        <v>0</v>
      </c>
      <c r="AK364" s="184">
        <f t="shared" si="41"/>
        <v>0</v>
      </c>
      <c r="AL364" s="164">
        <f t="shared" si="47"/>
        <v>0</v>
      </c>
      <c r="AO364" s="184">
        <f t="shared" si="42"/>
        <v>0</v>
      </c>
      <c r="AP364" s="164">
        <f t="shared" si="43"/>
        <v>0</v>
      </c>
      <c r="AS364" s="165">
        <f t="shared" si="44"/>
        <v>0</v>
      </c>
      <c r="AT364" s="164">
        <f t="shared" si="45"/>
        <v>0</v>
      </c>
    </row>
    <row r="365" spans="2:46" x14ac:dyDescent="0.75">
      <c r="B365" s="22">
        <v>362</v>
      </c>
      <c r="AG365" s="184">
        <f t="shared" si="40"/>
        <v>0</v>
      </c>
      <c r="AH365" s="164">
        <f t="shared" si="46"/>
        <v>0</v>
      </c>
      <c r="AK365" s="184">
        <f t="shared" si="41"/>
        <v>0</v>
      </c>
      <c r="AL365" s="164">
        <f t="shared" si="47"/>
        <v>0</v>
      </c>
      <c r="AO365" s="184">
        <f t="shared" si="42"/>
        <v>0</v>
      </c>
      <c r="AP365" s="164">
        <f t="shared" si="43"/>
        <v>0</v>
      </c>
      <c r="AS365" s="165">
        <f t="shared" si="44"/>
        <v>0</v>
      </c>
      <c r="AT365" s="164">
        <f t="shared" si="45"/>
        <v>0</v>
      </c>
    </row>
    <row r="366" spans="2:46" x14ac:dyDescent="0.75">
      <c r="B366" s="22">
        <v>363</v>
      </c>
      <c r="AG366" s="184">
        <f t="shared" si="40"/>
        <v>0</v>
      </c>
      <c r="AH366" s="164">
        <f t="shared" si="46"/>
        <v>0</v>
      </c>
      <c r="AK366" s="184">
        <f t="shared" si="41"/>
        <v>0</v>
      </c>
      <c r="AL366" s="164">
        <f t="shared" si="47"/>
        <v>0</v>
      </c>
      <c r="AO366" s="184">
        <f t="shared" si="42"/>
        <v>0</v>
      </c>
      <c r="AP366" s="164">
        <f t="shared" si="43"/>
        <v>0</v>
      </c>
      <c r="AS366" s="165">
        <f t="shared" si="44"/>
        <v>0</v>
      </c>
      <c r="AT366" s="164">
        <f t="shared" si="45"/>
        <v>0</v>
      </c>
    </row>
    <row r="367" spans="2:46" x14ac:dyDescent="0.75">
      <c r="B367" s="22">
        <v>364</v>
      </c>
      <c r="AG367" s="184">
        <f t="shared" si="40"/>
        <v>0</v>
      </c>
      <c r="AH367" s="164">
        <f t="shared" si="46"/>
        <v>0</v>
      </c>
      <c r="AK367" s="184">
        <f t="shared" si="41"/>
        <v>0</v>
      </c>
      <c r="AL367" s="164">
        <f t="shared" si="47"/>
        <v>0</v>
      </c>
      <c r="AO367" s="184">
        <f t="shared" si="42"/>
        <v>0</v>
      </c>
      <c r="AP367" s="164">
        <f t="shared" si="43"/>
        <v>0</v>
      </c>
      <c r="AS367" s="165">
        <f t="shared" si="44"/>
        <v>0</v>
      </c>
      <c r="AT367" s="164">
        <f t="shared" si="45"/>
        <v>0</v>
      </c>
    </row>
    <row r="368" spans="2:46" x14ac:dyDescent="0.75">
      <c r="B368" s="22">
        <v>365</v>
      </c>
      <c r="AG368" s="184">
        <f t="shared" si="40"/>
        <v>0</v>
      </c>
      <c r="AH368" s="164">
        <f t="shared" si="46"/>
        <v>0</v>
      </c>
      <c r="AK368" s="184">
        <f t="shared" si="41"/>
        <v>0</v>
      </c>
      <c r="AL368" s="164">
        <f t="shared" si="47"/>
        <v>0</v>
      </c>
      <c r="AO368" s="184">
        <f t="shared" si="42"/>
        <v>0</v>
      </c>
      <c r="AP368" s="164">
        <f t="shared" si="43"/>
        <v>0</v>
      </c>
      <c r="AS368" s="165">
        <f t="shared" si="44"/>
        <v>0</v>
      </c>
      <c r="AT368" s="164">
        <f t="shared" si="45"/>
        <v>0</v>
      </c>
    </row>
    <row r="369" spans="2:46" x14ac:dyDescent="0.75">
      <c r="B369" s="22">
        <v>366</v>
      </c>
      <c r="AG369" s="184">
        <f t="shared" si="40"/>
        <v>0</v>
      </c>
      <c r="AH369" s="164">
        <f t="shared" si="46"/>
        <v>0</v>
      </c>
      <c r="AK369" s="184">
        <f t="shared" si="41"/>
        <v>0</v>
      </c>
      <c r="AL369" s="164">
        <f t="shared" si="47"/>
        <v>0</v>
      </c>
      <c r="AO369" s="184">
        <f t="shared" si="42"/>
        <v>0</v>
      </c>
      <c r="AP369" s="164">
        <f t="shared" si="43"/>
        <v>0</v>
      </c>
      <c r="AS369" s="165">
        <f t="shared" si="44"/>
        <v>0</v>
      </c>
      <c r="AT369" s="164">
        <f t="shared" si="45"/>
        <v>0</v>
      </c>
    </row>
    <row r="370" spans="2:46" x14ac:dyDescent="0.75">
      <c r="B370" s="22">
        <v>367</v>
      </c>
      <c r="AG370" s="184">
        <f t="shared" si="40"/>
        <v>0</v>
      </c>
      <c r="AH370" s="164">
        <f t="shared" si="46"/>
        <v>0</v>
      </c>
      <c r="AK370" s="184">
        <f t="shared" si="41"/>
        <v>0</v>
      </c>
      <c r="AL370" s="164">
        <f t="shared" si="47"/>
        <v>0</v>
      </c>
      <c r="AO370" s="184">
        <f t="shared" si="42"/>
        <v>0</v>
      </c>
      <c r="AP370" s="164">
        <f t="shared" si="43"/>
        <v>0</v>
      </c>
      <c r="AS370" s="165">
        <f t="shared" si="44"/>
        <v>0</v>
      </c>
      <c r="AT370" s="164">
        <f t="shared" si="45"/>
        <v>0</v>
      </c>
    </row>
    <row r="371" spans="2:46" x14ac:dyDescent="0.75">
      <c r="B371" s="22">
        <v>368</v>
      </c>
      <c r="AG371" s="184">
        <f t="shared" si="40"/>
        <v>0</v>
      </c>
      <c r="AH371" s="164">
        <f t="shared" si="46"/>
        <v>0</v>
      </c>
      <c r="AK371" s="184">
        <f t="shared" si="41"/>
        <v>0</v>
      </c>
      <c r="AL371" s="164">
        <f t="shared" si="47"/>
        <v>0</v>
      </c>
      <c r="AO371" s="184">
        <f t="shared" si="42"/>
        <v>0</v>
      </c>
      <c r="AP371" s="164">
        <f t="shared" si="43"/>
        <v>0</v>
      </c>
      <c r="AS371" s="165">
        <f t="shared" si="44"/>
        <v>0</v>
      </c>
      <c r="AT371" s="164">
        <f t="shared" si="45"/>
        <v>0</v>
      </c>
    </row>
    <row r="372" spans="2:46" x14ac:dyDescent="0.75">
      <c r="B372" s="22">
        <v>369</v>
      </c>
      <c r="AG372" s="184">
        <f t="shared" si="40"/>
        <v>0</v>
      </c>
      <c r="AH372" s="164">
        <f t="shared" si="46"/>
        <v>0</v>
      </c>
      <c r="AK372" s="184">
        <f t="shared" si="41"/>
        <v>0</v>
      </c>
      <c r="AL372" s="164">
        <f t="shared" si="47"/>
        <v>0</v>
      </c>
      <c r="AO372" s="184">
        <f t="shared" si="42"/>
        <v>0</v>
      </c>
      <c r="AP372" s="164">
        <f t="shared" si="43"/>
        <v>0</v>
      </c>
      <c r="AS372" s="165">
        <f t="shared" si="44"/>
        <v>0</v>
      </c>
      <c r="AT372" s="164">
        <f t="shared" si="45"/>
        <v>0</v>
      </c>
    </row>
    <row r="373" spans="2:46" x14ac:dyDescent="0.75">
      <c r="B373" s="22">
        <v>370</v>
      </c>
      <c r="AG373" s="184">
        <f t="shared" si="40"/>
        <v>0</v>
      </c>
      <c r="AH373" s="164">
        <f t="shared" si="46"/>
        <v>0</v>
      </c>
      <c r="AK373" s="184">
        <f t="shared" si="41"/>
        <v>0</v>
      </c>
      <c r="AL373" s="164">
        <f t="shared" si="47"/>
        <v>0</v>
      </c>
      <c r="AO373" s="184">
        <f t="shared" si="42"/>
        <v>0</v>
      </c>
      <c r="AP373" s="164">
        <f t="shared" si="43"/>
        <v>0</v>
      </c>
      <c r="AS373" s="165">
        <f t="shared" si="44"/>
        <v>0</v>
      </c>
      <c r="AT373" s="164">
        <f t="shared" si="45"/>
        <v>0</v>
      </c>
    </row>
    <row r="374" spans="2:46" x14ac:dyDescent="0.75">
      <c r="B374" s="22">
        <v>371</v>
      </c>
      <c r="AG374" s="184">
        <f t="shared" si="40"/>
        <v>0</v>
      </c>
      <c r="AH374" s="164">
        <f t="shared" si="46"/>
        <v>0</v>
      </c>
      <c r="AK374" s="184">
        <f t="shared" si="41"/>
        <v>0</v>
      </c>
      <c r="AL374" s="164">
        <f t="shared" si="47"/>
        <v>0</v>
      </c>
      <c r="AO374" s="184">
        <f t="shared" si="42"/>
        <v>0</v>
      </c>
      <c r="AP374" s="164">
        <f t="shared" si="43"/>
        <v>0</v>
      </c>
      <c r="AS374" s="165">
        <f t="shared" si="44"/>
        <v>0</v>
      </c>
      <c r="AT374" s="164">
        <f t="shared" si="45"/>
        <v>0</v>
      </c>
    </row>
    <row r="375" spans="2:46" x14ac:dyDescent="0.75">
      <c r="B375" s="22">
        <v>372</v>
      </c>
      <c r="AG375" s="184">
        <f t="shared" si="40"/>
        <v>0</v>
      </c>
      <c r="AH375" s="164">
        <f t="shared" si="46"/>
        <v>0</v>
      </c>
      <c r="AK375" s="184">
        <f t="shared" si="41"/>
        <v>0</v>
      </c>
      <c r="AL375" s="164">
        <f t="shared" si="47"/>
        <v>0</v>
      </c>
      <c r="AO375" s="184">
        <f t="shared" si="42"/>
        <v>0</v>
      </c>
      <c r="AP375" s="164">
        <f t="shared" si="43"/>
        <v>0</v>
      </c>
      <c r="AS375" s="165">
        <f t="shared" si="44"/>
        <v>0</v>
      </c>
      <c r="AT375" s="164">
        <f t="shared" si="45"/>
        <v>0</v>
      </c>
    </row>
    <row r="376" spans="2:46" x14ac:dyDescent="0.75">
      <c r="B376" s="22">
        <v>373</v>
      </c>
      <c r="AG376" s="184">
        <f t="shared" si="40"/>
        <v>0</v>
      </c>
      <c r="AH376" s="164">
        <f t="shared" si="46"/>
        <v>0</v>
      </c>
      <c r="AK376" s="184">
        <f t="shared" si="41"/>
        <v>0</v>
      </c>
      <c r="AL376" s="164">
        <f t="shared" si="47"/>
        <v>0</v>
      </c>
      <c r="AO376" s="184">
        <f t="shared" si="42"/>
        <v>0</v>
      </c>
      <c r="AP376" s="164">
        <f t="shared" si="43"/>
        <v>0</v>
      </c>
      <c r="AS376" s="165">
        <f t="shared" si="44"/>
        <v>0</v>
      </c>
      <c r="AT376" s="164">
        <f t="shared" si="45"/>
        <v>0</v>
      </c>
    </row>
    <row r="377" spans="2:46" x14ac:dyDescent="0.75">
      <c r="B377" s="22">
        <v>374</v>
      </c>
      <c r="AG377" s="184">
        <f t="shared" si="40"/>
        <v>0</v>
      </c>
      <c r="AH377" s="164">
        <f t="shared" si="46"/>
        <v>0</v>
      </c>
      <c r="AK377" s="184">
        <f t="shared" si="41"/>
        <v>0</v>
      </c>
      <c r="AL377" s="164">
        <f t="shared" si="47"/>
        <v>0</v>
      </c>
      <c r="AO377" s="184">
        <f t="shared" si="42"/>
        <v>0</v>
      </c>
      <c r="AP377" s="164">
        <f t="shared" si="43"/>
        <v>0</v>
      </c>
      <c r="AS377" s="165">
        <f t="shared" si="44"/>
        <v>0</v>
      </c>
      <c r="AT377" s="164">
        <f t="shared" si="45"/>
        <v>0</v>
      </c>
    </row>
    <row r="378" spans="2:46" x14ac:dyDescent="0.75">
      <c r="B378" s="22">
        <v>375</v>
      </c>
      <c r="AG378" s="184">
        <f t="shared" si="40"/>
        <v>0</v>
      </c>
      <c r="AH378" s="164">
        <f t="shared" si="46"/>
        <v>0</v>
      </c>
      <c r="AK378" s="184">
        <f t="shared" si="41"/>
        <v>0</v>
      </c>
      <c r="AL378" s="164">
        <f t="shared" si="47"/>
        <v>0</v>
      </c>
      <c r="AO378" s="184">
        <f t="shared" si="42"/>
        <v>0</v>
      </c>
      <c r="AP378" s="164">
        <f t="shared" si="43"/>
        <v>0</v>
      </c>
      <c r="AS378" s="165">
        <f t="shared" si="44"/>
        <v>0</v>
      </c>
      <c r="AT378" s="164">
        <f t="shared" si="45"/>
        <v>0</v>
      </c>
    </row>
    <row r="379" spans="2:46" x14ac:dyDescent="0.75">
      <c r="B379" s="22">
        <v>376</v>
      </c>
      <c r="AG379" s="184">
        <f t="shared" si="40"/>
        <v>0</v>
      </c>
      <c r="AH379" s="164">
        <f t="shared" si="46"/>
        <v>0</v>
      </c>
      <c r="AK379" s="184">
        <f t="shared" si="41"/>
        <v>0</v>
      </c>
      <c r="AL379" s="164">
        <f t="shared" si="47"/>
        <v>0</v>
      </c>
      <c r="AO379" s="184">
        <f t="shared" si="42"/>
        <v>0</v>
      </c>
      <c r="AP379" s="164">
        <f t="shared" si="43"/>
        <v>0</v>
      </c>
      <c r="AS379" s="165">
        <f t="shared" si="44"/>
        <v>0</v>
      </c>
      <c r="AT379" s="164">
        <f t="shared" si="45"/>
        <v>0</v>
      </c>
    </row>
    <row r="380" spans="2:46" x14ac:dyDescent="0.75">
      <c r="B380" s="22">
        <v>377</v>
      </c>
      <c r="AG380" s="184">
        <f t="shared" si="40"/>
        <v>0</v>
      </c>
      <c r="AH380" s="164">
        <f t="shared" si="46"/>
        <v>0</v>
      </c>
      <c r="AK380" s="184">
        <f t="shared" si="41"/>
        <v>0</v>
      </c>
      <c r="AL380" s="164">
        <f t="shared" si="47"/>
        <v>0</v>
      </c>
      <c r="AO380" s="184">
        <f t="shared" si="42"/>
        <v>0</v>
      </c>
      <c r="AP380" s="164">
        <f t="shared" si="43"/>
        <v>0</v>
      </c>
      <c r="AS380" s="165">
        <f t="shared" si="44"/>
        <v>0</v>
      </c>
      <c r="AT380" s="164">
        <f t="shared" si="45"/>
        <v>0</v>
      </c>
    </row>
    <row r="381" spans="2:46" x14ac:dyDescent="0.75">
      <c r="B381" s="22">
        <v>378</v>
      </c>
      <c r="AG381" s="184">
        <f t="shared" si="40"/>
        <v>0</v>
      </c>
      <c r="AH381" s="164">
        <f t="shared" si="46"/>
        <v>0</v>
      </c>
      <c r="AK381" s="184">
        <f t="shared" si="41"/>
        <v>0</v>
      </c>
      <c r="AL381" s="164">
        <f t="shared" si="47"/>
        <v>0</v>
      </c>
      <c r="AO381" s="184">
        <f t="shared" si="42"/>
        <v>0</v>
      </c>
      <c r="AP381" s="164">
        <f t="shared" si="43"/>
        <v>0</v>
      </c>
      <c r="AS381" s="165">
        <f t="shared" si="44"/>
        <v>0</v>
      </c>
      <c r="AT381" s="164">
        <f t="shared" si="45"/>
        <v>0</v>
      </c>
    </row>
    <row r="382" spans="2:46" x14ac:dyDescent="0.75">
      <c r="B382" s="22">
        <v>379</v>
      </c>
      <c r="AG382" s="184">
        <f t="shared" si="40"/>
        <v>0</v>
      </c>
      <c r="AH382" s="164">
        <f t="shared" si="46"/>
        <v>0</v>
      </c>
      <c r="AK382" s="184">
        <f t="shared" si="41"/>
        <v>0</v>
      </c>
      <c r="AL382" s="164">
        <f t="shared" si="47"/>
        <v>0</v>
      </c>
      <c r="AO382" s="184">
        <f t="shared" si="42"/>
        <v>0</v>
      </c>
      <c r="AP382" s="164">
        <f t="shared" si="43"/>
        <v>0</v>
      </c>
      <c r="AS382" s="165">
        <f t="shared" si="44"/>
        <v>0</v>
      </c>
      <c r="AT382" s="164">
        <f t="shared" si="45"/>
        <v>0</v>
      </c>
    </row>
    <row r="383" spans="2:46" x14ac:dyDescent="0.75">
      <c r="B383" s="22">
        <v>380</v>
      </c>
      <c r="AG383" s="184">
        <f t="shared" si="40"/>
        <v>0</v>
      </c>
      <c r="AH383" s="164">
        <f t="shared" si="46"/>
        <v>0</v>
      </c>
      <c r="AK383" s="184">
        <f t="shared" si="41"/>
        <v>0</v>
      </c>
      <c r="AL383" s="164">
        <f t="shared" si="47"/>
        <v>0</v>
      </c>
      <c r="AO383" s="184">
        <f t="shared" si="42"/>
        <v>0</v>
      </c>
      <c r="AP383" s="164">
        <f t="shared" si="43"/>
        <v>0</v>
      </c>
      <c r="AS383" s="165">
        <f t="shared" si="44"/>
        <v>0</v>
      </c>
      <c r="AT383" s="164">
        <f t="shared" si="45"/>
        <v>0</v>
      </c>
    </row>
    <row r="384" spans="2:46" x14ac:dyDescent="0.75">
      <c r="B384" s="22">
        <v>381</v>
      </c>
      <c r="AG384" s="184">
        <f t="shared" si="40"/>
        <v>0</v>
      </c>
      <c r="AH384" s="164">
        <f t="shared" si="46"/>
        <v>0</v>
      </c>
      <c r="AK384" s="184">
        <f t="shared" si="41"/>
        <v>0</v>
      </c>
      <c r="AL384" s="164">
        <f t="shared" si="47"/>
        <v>0</v>
      </c>
      <c r="AO384" s="184">
        <f t="shared" si="42"/>
        <v>0</v>
      </c>
      <c r="AP384" s="164">
        <f t="shared" si="43"/>
        <v>0</v>
      </c>
      <c r="AS384" s="165">
        <f t="shared" si="44"/>
        <v>0</v>
      </c>
      <c r="AT384" s="164">
        <f t="shared" si="45"/>
        <v>0</v>
      </c>
    </row>
    <row r="385" spans="2:46" x14ac:dyDescent="0.75">
      <c r="B385" s="22">
        <v>382</v>
      </c>
      <c r="AG385" s="184">
        <f t="shared" si="40"/>
        <v>0</v>
      </c>
      <c r="AH385" s="164">
        <f t="shared" si="46"/>
        <v>0</v>
      </c>
      <c r="AK385" s="184">
        <f t="shared" si="41"/>
        <v>0</v>
      </c>
      <c r="AL385" s="164">
        <f t="shared" si="47"/>
        <v>0</v>
      </c>
      <c r="AO385" s="184">
        <f t="shared" si="42"/>
        <v>0</v>
      </c>
      <c r="AP385" s="164">
        <f t="shared" si="43"/>
        <v>0</v>
      </c>
      <c r="AS385" s="165">
        <f t="shared" si="44"/>
        <v>0</v>
      </c>
      <c r="AT385" s="164">
        <f t="shared" si="45"/>
        <v>0</v>
      </c>
    </row>
    <row r="386" spans="2:46" x14ac:dyDescent="0.75">
      <c r="B386" s="22">
        <v>383</v>
      </c>
      <c r="AG386" s="184">
        <f t="shared" si="40"/>
        <v>0</v>
      </c>
      <c r="AH386" s="164">
        <f t="shared" si="46"/>
        <v>0</v>
      </c>
      <c r="AK386" s="184">
        <f t="shared" si="41"/>
        <v>0</v>
      </c>
      <c r="AL386" s="164">
        <f t="shared" si="47"/>
        <v>0</v>
      </c>
      <c r="AO386" s="184">
        <f t="shared" si="42"/>
        <v>0</v>
      </c>
      <c r="AP386" s="164">
        <f t="shared" si="43"/>
        <v>0</v>
      </c>
      <c r="AS386" s="165">
        <f t="shared" si="44"/>
        <v>0</v>
      </c>
      <c r="AT386" s="164">
        <f t="shared" si="45"/>
        <v>0</v>
      </c>
    </row>
    <row r="387" spans="2:46" x14ac:dyDescent="0.75">
      <c r="B387" s="22">
        <v>384</v>
      </c>
      <c r="AG387" s="184">
        <f t="shared" si="40"/>
        <v>0</v>
      </c>
      <c r="AH387" s="164">
        <f t="shared" si="46"/>
        <v>0</v>
      </c>
      <c r="AK387" s="184">
        <f t="shared" si="41"/>
        <v>0</v>
      </c>
      <c r="AL387" s="164">
        <f t="shared" si="47"/>
        <v>0</v>
      </c>
      <c r="AO387" s="184">
        <f t="shared" si="42"/>
        <v>0</v>
      </c>
      <c r="AP387" s="164">
        <f t="shared" si="43"/>
        <v>0</v>
      </c>
      <c r="AS387" s="165">
        <f t="shared" si="44"/>
        <v>0</v>
      </c>
      <c r="AT387" s="164">
        <f t="shared" si="45"/>
        <v>0</v>
      </c>
    </row>
    <row r="388" spans="2:46" x14ac:dyDescent="0.75">
      <c r="B388" s="22">
        <v>385</v>
      </c>
      <c r="AG388" s="184">
        <f t="shared" ref="AG388:AG451" si="48">(U388*wtp)-T388</f>
        <v>0</v>
      </c>
      <c r="AH388" s="164">
        <f t="shared" si="46"/>
        <v>0</v>
      </c>
      <c r="AK388" s="184">
        <f t="shared" ref="AK388:AK451" si="49">(X388*wtp)-W388</f>
        <v>0</v>
      </c>
      <c r="AL388" s="164">
        <f t="shared" si="47"/>
        <v>0</v>
      </c>
      <c r="AO388" s="184">
        <f t="shared" ref="AO388:AO451" si="50">(AA388*wtp)-Z388</f>
        <v>0</v>
      </c>
      <c r="AP388" s="164">
        <f t="shared" ref="AP388:AP451" si="51">IF(AO388&gt;0,1,0)</f>
        <v>0</v>
      </c>
      <c r="AS388" s="165">
        <f t="shared" ref="AS388:AS451" si="52">(AD388*wtp)-AC388</f>
        <v>0</v>
      </c>
      <c r="AT388" s="164">
        <f t="shared" ref="AT388:AT451" si="53">IF(AS388&gt;0,1,0)</f>
        <v>0</v>
      </c>
    </row>
    <row r="389" spans="2:46" x14ac:dyDescent="0.75">
      <c r="B389" s="22">
        <v>386</v>
      </c>
      <c r="AG389" s="184">
        <f t="shared" si="48"/>
        <v>0</v>
      </c>
      <c r="AH389" s="164">
        <f t="shared" ref="AH389:AH452" si="54">IF(AG389&gt;0,1,0)</f>
        <v>0</v>
      </c>
      <c r="AK389" s="184">
        <f t="shared" si="49"/>
        <v>0</v>
      </c>
      <c r="AL389" s="164">
        <f t="shared" ref="AL389:AL452" si="55">IF(AK389&gt;0,1,0)</f>
        <v>0</v>
      </c>
      <c r="AO389" s="184">
        <f t="shared" si="50"/>
        <v>0</v>
      </c>
      <c r="AP389" s="164">
        <f t="shared" si="51"/>
        <v>0</v>
      </c>
      <c r="AS389" s="165">
        <f t="shared" si="52"/>
        <v>0</v>
      </c>
      <c r="AT389" s="164">
        <f t="shared" si="53"/>
        <v>0</v>
      </c>
    </row>
    <row r="390" spans="2:46" x14ac:dyDescent="0.75">
      <c r="B390" s="22">
        <v>387</v>
      </c>
      <c r="AG390" s="184">
        <f t="shared" si="48"/>
        <v>0</v>
      </c>
      <c r="AH390" s="164">
        <f t="shared" si="54"/>
        <v>0</v>
      </c>
      <c r="AK390" s="184">
        <f t="shared" si="49"/>
        <v>0</v>
      </c>
      <c r="AL390" s="164">
        <f t="shared" si="55"/>
        <v>0</v>
      </c>
      <c r="AO390" s="184">
        <f t="shared" si="50"/>
        <v>0</v>
      </c>
      <c r="AP390" s="164">
        <f t="shared" si="51"/>
        <v>0</v>
      </c>
      <c r="AS390" s="165">
        <f t="shared" si="52"/>
        <v>0</v>
      </c>
      <c r="AT390" s="164">
        <f t="shared" si="53"/>
        <v>0</v>
      </c>
    </row>
    <row r="391" spans="2:46" x14ac:dyDescent="0.75">
      <c r="B391" s="22">
        <v>388</v>
      </c>
      <c r="AG391" s="184">
        <f t="shared" si="48"/>
        <v>0</v>
      </c>
      <c r="AH391" s="164">
        <f t="shared" si="54"/>
        <v>0</v>
      </c>
      <c r="AK391" s="184">
        <f t="shared" si="49"/>
        <v>0</v>
      </c>
      <c r="AL391" s="164">
        <f t="shared" si="55"/>
        <v>0</v>
      </c>
      <c r="AO391" s="184">
        <f t="shared" si="50"/>
        <v>0</v>
      </c>
      <c r="AP391" s="164">
        <f t="shared" si="51"/>
        <v>0</v>
      </c>
      <c r="AS391" s="165">
        <f t="shared" si="52"/>
        <v>0</v>
      </c>
      <c r="AT391" s="164">
        <f t="shared" si="53"/>
        <v>0</v>
      </c>
    </row>
    <row r="392" spans="2:46" x14ac:dyDescent="0.75">
      <c r="B392" s="22">
        <v>389</v>
      </c>
      <c r="AG392" s="184">
        <f t="shared" si="48"/>
        <v>0</v>
      </c>
      <c r="AH392" s="164">
        <f t="shared" si="54"/>
        <v>0</v>
      </c>
      <c r="AK392" s="184">
        <f t="shared" si="49"/>
        <v>0</v>
      </c>
      <c r="AL392" s="164">
        <f t="shared" si="55"/>
        <v>0</v>
      </c>
      <c r="AO392" s="184">
        <f t="shared" si="50"/>
        <v>0</v>
      </c>
      <c r="AP392" s="164">
        <f t="shared" si="51"/>
        <v>0</v>
      </c>
      <c r="AS392" s="165">
        <f t="shared" si="52"/>
        <v>0</v>
      </c>
      <c r="AT392" s="164">
        <f t="shared" si="53"/>
        <v>0</v>
      </c>
    </row>
    <row r="393" spans="2:46" x14ac:dyDescent="0.75">
      <c r="B393" s="22">
        <v>390</v>
      </c>
      <c r="AG393" s="184">
        <f t="shared" si="48"/>
        <v>0</v>
      </c>
      <c r="AH393" s="164">
        <f t="shared" si="54"/>
        <v>0</v>
      </c>
      <c r="AK393" s="184">
        <f t="shared" si="49"/>
        <v>0</v>
      </c>
      <c r="AL393" s="164">
        <f t="shared" si="55"/>
        <v>0</v>
      </c>
      <c r="AO393" s="184">
        <f t="shared" si="50"/>
        <v>0</v>
      </c>
      <c r="AP393" s="164">
        <f t="shared" si="51"/>
        <v>0</v>
      </c>
      <c r="AS393" s="165">
        <f t="shared" si="52"/>
        <v>0</v>
      </c>
      <c r="AT393" s="164">
        <f t="shared" si="53"/>
        <v>0</v>
      </c>
    </row>
    <row r="394" spans="2:46" x14ac:dyDescent="0.75">
      <c r="B394" s="22">
        <v>391</v>
      </c>
      <c r="AG394" s="184">
        <f t="shared" si="48"/>
        <v>0</v>
      </c>
      <c r="AH394" s="164">
        <f t="shared" si="54"/>
        <v>0</v>
      </c>
      <c r="AK394" s="184">
        <f t="shared" si="49"/>
        <v>0</v>
      </c>
      <c r="AL394" s="164">
        <f t="shared" si="55"/>
        <v>0</v>
      </c>
      <c r="AO394" s="184">
        <f t="shared" si="50"/>
        <v>0</v>
      </c>
      <c r="AP394" s="164">
        <f t="shared" si="51"/>
        <v>0</v>
      </c>
      <c r="AS394" s="165">
        <f t="shared" si="52"/>
        <v>0</v>
      </c>
      <c r="AT394" s="164">
        <f t="shared" si="53"/>
        <v>0</v>
      </c>
    </row>
    <row r="395" spans="2:46" x14ac:dyDescent="0.75">
      <c r="B395" s="22">
        <v>392</v>
      </c>
      <c r="AG395" s="184">
        <f t="shared" si="48"/>
        <v>0</v>
      </c>
      <c r="AH395" s="164">
        <f t="shared" si="54"/>
        <v>0</v>
      </c>
      <c r="AK395" s="184">
        <f t="shared" si="49"/>
        <v>0</v>
      </c>
      <c r="AL395" s="164">
        <f t="shared" si="55"/>
        <v>0</v>
      </c>
      <c r="AO395" s="184">
        <f t="shared" si="50"/>
        <v>0</v>
      </c>
      <c r="AP395" s="164">
        <f t="shared" si="51"/>
        <v>0</v>
      </c>
      <c r="AS395" s="165">
        <f t="shared" si="52"/>
        <v>0</v>
      </c>
      <c r="AT395" s="164">
        <f t="shared" si="53"/>
        <v>0</v>
      </c>
    </row>
    <row r="396" spans="2:46" x14ac:dyDescent="0.75">
      <c r="B396" s="22">
        <v>393</v>
      </c>
      <c r="AG396" s="184">
        <f t="shared" si="48"/>
        <v>0</v>
      </c>
      <c r="AH396" s="164">
        <f t="shared" si="54"/>
        <v>0</v>
      </c>
      <c r="AK396" s="184">
        <f t="shared" si="49"/>
        <v>0</v>
      </c>
      <c r="AL396" s="164">
        <f t="shared" si="55"/>
        <v>0</v>
      </c>
      <c r="AO396" s="184">
        <f t="shared" si="50"/>
        <v>0</v>
      </c>
      <c r="AP396" s="164">
        <f t="shared" si="51"/>
        <v>0</v>
      </c>
      <c r="AS396" s="165">
        <f t="shared" si="52"/>
        <v>0</v>
      </c>
      <c r="AT396" s="164">
        <f t="shared" si="53"/>
        <v>0</v>
      </c>
    </row>
    <row r="397" spans="2:46" x14ac:dyDescent="0.75">
      <c r="B397" s="22">
        <v>394</v>
      </c>
      <c r="AG397" s="184">
        <f t="shared" si="48"/>
        <v>0</v>
      </c>
      <c r="AH397" s="164">
        <f t="shared" si="54"/>
        <v>0</v>
      </c>
      <c r="AK397" s="184">
        <f t="shared" si="49"/>
        <v>0</v>
      </c>
      <c r="AL397" s="164">
        <f t="shared" si="55"/>
        <v>0</v>
      </c>
      <c r="AO397" s="184">
        <f t="shared" si="50"/>
        <v>0</v>
      </c>
      <c r="AP397" s="164">
        <f t="shared" si="51"/>
        <v>0</v>
      </c>
      <c r="AS397" s="165">
        <f t="shared" si="52"/>
        <v>0</v>
      </c>
      <c r="AT397" s="164">
        <f t="shared" si="53"/>
        <v>0</v>
      </c>
    </row>
    <row r="398" spans="2:46" x14ac:dyDescent="0.75">
      <c r="B398" s="22">
        <v>395</v>
      </c>
      <c r="AG398" s="184">
        <f t="shared" si="48"/>
        <v>0</v>
      </c>
      <c r="AH398" s="164">
        <f t="shared" si="54"/>
        <v>0</v>
      </c>
      <c r="AK398" s="184">
        <f t="shared" si="49"/>
        <v>0</v>
      </c>
      <c r="AL398" s="164">
        <f t="shared" si="55"/>
        <v>0</v>
      </c>
      <c r="AO398" s="184">
        <f t="shared" si="50"/>
        <v>0</v>
      </c>
      <c r="AP398" s="164">
        <f t="shared" si="51"/>
        <v>0</v>
      </c>
      <c r="AS398" s="165">
        <f t="shared" si="52"/>
        <v>0</v>
      </c>
      <c r="AT398" s="164">
        <f t="shared" si="53"/>
        <v>0</v>
      </c>
    </row>
    <row r="399" spans="2:46" x14ac:dyDescent="0.75">
      <c r="B399" s="22">
        <v>396</v>
      </c>
      <c r="AG399" s="184">
        <f t="shared" si="48"/>
        <v>0</v>
      </c>
      <c r="AH399" s="164">
        <f t="shared" si="54"/>
        <v>0</v>
      </c>
      <c r="AK399" s="184">
        <f t="shared" si="49"/>
        <v>0</v>
      </c>
      <c r="AL399" s="164">
        <f t="shared" si="55"/>
        <v>0</v>
      </c>
      <c r="AO399" s="184">
        <f t="shared" si="50"/>
        <v>0</v>
      </c>
      <c r="AP399" s="164">
        <f t="shared" si="51"/>
        <v>0</v>
      </c>
      <c r="AS399" s="165">
        <f t="shared" si="52"/>
        <v>0</v>
      </c>
      <c r="AT399" s="164">
        <f t="shared" si="53"/>
        <v>0</v>
      </c>
    </row>
    <row r="400" spans="2:46" x14ac:dyDescent="0.75">
      <c r="B400" s="22">
        <v>397</v>
      </c>
      <c r="AG400" s="184">
        <f t="shared" si="48"/>
        <v>0</v>
      </c>
      <c r="AH400" s="164">
        <f t="shared" si="54"/>
        <v>0</v>
      </c>
      <c r="AK400" s="184">
        <f t="shared" si="49"/>
        <v>0</v>
      </c>
      <c r="AL400" s="164">
        <f t="shared" si="55"/>
        <v>0</v>
      </c>
      <c r="AO400" s="184">
        <f t="shared" si="50"/>
        <v>0</v>
      </c>
      <c r="AP400" s="164">
        <f t="shared" si="51"/>
        <v>0</v>
      </c>
      <c r="AS400" s="165">
        <f t="shared" si="52"/>
        <v>0</v>
      </c>
      <c r="AT400" s="164">
        <f t="shared" si="53"/>
        <v>0</v>
      </c>
    </row>
    <row r="401" spans="2:46" x14ac:dyDescent="0.75">
      <c r="B401" s="22">
        <v>398</v>
      </c>
      <c r="AG401" s="184">
        <f t="shared" si="48"/>
        <v>0</v>
      </c>
      <c r="AH401" s="164">
        <f t="shared" si="54"/>
        <v>0</v>
      </c>
      <c r="AK401" s="184">
        <f t="shared" si="49"/>
        <v>0</v>
      </c>
      <c r="AL401" s="164">
        <f t="shared" si="55"/>
        <v>0</v>
      </c>
      <c r="AO401" s="184">
        <f t="shared" si="50"/>
        <v>0</v>
      </c>
      <c r="AP401" s="164">
        <f t="shared" si="51"/>
        <v>0</v>
      </c>
      <c r="AS401" s="165">
        <f t="shared" si="52"/>
        <v>0</v>
      </c>
      <c r="AT401" s="164">
        <f t="shared" si="53"/>
        <v>0</v>
      </c>
    </row>
    <row r="402" spans="2:46" x14ac:dyDescent="0.75">
      <c r="B402" s="22">
        <v>399</v>
      </c>
      <c r="AG402" s="184">
        <f t="shared" si="48"/>
        <v>0</v>
      </c>
      <c r="AH402" s="164">
        <f t="shared" si="54"/>
        <v>0</v>
      </c>
      <c r="AK402" s="184">
        <f t="shared" si="49"/>
        <v>0</v>
      </c>
      <c r="AL402" s="164">
        <f t="shared" si="55"/>
        <v>0</v>
      </c>
      <c r="AO402" s="184">
        <f t="shared" si="50"/>
        <v>0</v>
      </c>
      <c r="AP402" s="164">
        <f t="shared" si="51"/>
        <v>0</v>
      </c>
      <c r="AS402" s="165">
        <f t="shared" si="52"/>
        <v>0</v>
      </c>
      <c r="AT402" s="164">
        <f t="shared" si="53"/>
        <v>0</v>
      </c>
    </row>
    <row r="403" spans="2:46" x14ac:dyDescent="0.75">
      <c r="B403" s="22">
        <v>400</v>
      </c>
      <c r="AG403" s="184">
        <f t="shared" si="48"/>
        <v>0</v>
      </c>
      <c r="AH403" s="164">
        <f t="shared" si="54"/>
        <v>0</v>
      </c>
      <c r="AK403" s="184">
        <f t="shared" si="49"/>
        <v>0</v>
      </c>
      <c r="AL403" s="164">
        <f t="shared" si="55"/>
        <v>0</v>
      </c>
      <c r="AO403" s="184">
        <f t="shared" si="50"/>
        <v>0</v>
      </c>
      <c r="AP403" s="164">
        <f t="shared" si="51"/>
        <v>0</v>
      </c>
      <c r="AS403" s="165">
        <f t="shared" si="52"/>
        <v>0</v>
      </c>
      <c r="AT403" s="164">
        <f t="shared" si="53"/>
        <v>0</v>
      </c>
    </row>
    <row r="404" spans="2:46" x14ac:dyDescent="0.75">
      <c r="B404" s="22">
        <v>401</v>
      </c>
      <c r="AG404" s="184">
        <f t="shared" si="48"/>
        <v>0</v>
      </c>
      <c r="AH404" s="164">
        <f t="shared" si="54"/>
        <v>0</v>
      </c>
      <c r="AK404" s="184">
        <f t="shared" si="49"/>
        <v>0</v>
      </c>
      <c r="AL404" s="164">
        <f t="shared" si="55"/>
        <v>0</v>
      </c>
      <c r="AO404" s="184">
        <f t="shared" si="50"/>
        <v>0</v>
      </c>
      <c r="AP404" s="164">
        <f t="shared" si="51"/>
        <v>0</v>
      </c>
      <c r="AS404" s="165">
        <f t="shared" si="52"/>
        <v>0</v>
      </c>
      <c r="AT404" s="164">
        <f t="shared" si="53"/>
        <v>0</v>
      </c>
    </row>
    <row r="405" spans="2:46" x14ac:dyDescent="0.75">
      <c r="B405" s="22">
        <v>402</v>
      </c>
      <c r="AG405" s="184">
        <f t="shared" si="48"/>
        <v>0</v>
      </c>
      <c r="AH405" s="164">
        <f t="shared" si="54"/>
        <v>0</v>
      </c>
      <c r="AK405" s="184">
        <f t="shared" si="49"/>
        <v>0</v>
      </c>
      <c r="AL405" s="164">
        <f t="shared" si="55"/>
        <v>0</v>
      </c>
      <c r="AO405" s="184">
        <f t="shared" si="50"/>
        <v>0</v>
      </c>
      <c r="AP405" s="164">
        <f t="shared" si="51"/>
        <v>0</v>
      </c>
      <c r="AS405" s="165">
        <f t="shared" si="52"/>
        <v>0</v>
      </c>
      <c r="AT405" s="164">
        <f t="shared" si="53"/>
        <v>0</v>
      </c>
    </row>
    <row r="406" spans="2:46" x14ac:dyDescent="0.75">
      <c r="B406" s="22">
        <v>403</v>
      </c>
      <c r="AG406" s="184">
        <f t="shared" si="48"/>
        <v>0</v>
      </c>
      <c r="AH406" s="164">
        <f t="shared" si="54"/>
        <v>0</v>
      </c>
      <c r="AK406" s="184">
        <f t="shared" si="49"/>
        <v>0</v>
      </c>
      <c r="AL406" s="164">
        <f t="shared" si="55"/>
        <v>0</v>
      </c>
      <c r="AO406" s="184">
        <f t="shared" si="50"/>
        <v>0</v>
      </c>
      <c r="AP406" s="164">
        <f t="shared" si="51"/>
        <v>0</v>
      </c>
      <c r="AS406" s="165">
        <f t="shared" si="52"/>
        <v>0</v>
      </c>
      <c r="AT406" s="164">
        <f t="shared" si="53"/>
        <v>0</v>
      </c>
    </row>
    <row r="407" spans="2:46" x14ac:dyDescent="0.75">
      <c r="B407" s="22">
        <v>404</v>
      </c>
      <c r="AG407" s="184">
        <f t="shared" si="48"/>
        <v>0</v>
      </c>
      <c r="AH407" s="164">
        <f t="shared" si="54"/>
        <v>0</v>
      </c>
      <c r="AK407" s="184">
        <f t="shared" si="49"/>
        <v>0</v>
      </c>
      <c r="AL407" s="164">
        <f t="shared" si="55"/>
        <v>0</v>
      </c>
      <c r="AO407" s="184">
        <f t="shared" si="50"/>
        <v>0</v>
      </c>
      <c r="AP407" s="164">
        <f t="shared" si="51"/>
        <v>0</v>
      </c>
      <c r="AS407" s="165">
        <f t="shared" si="52"/>
        <v>0</v>
      </c>
      <c r="AT407" s="164">
        <f t="shared" si="53"/>
        <v>0</v>
      </c>
    </row>
    <row r="408" spans="2:46" x14ac:dyDescent="0.75">
      <c r="B408" s="22">
        <v>405</v>
      </c>
      <c r="AG408" s="184">
        <f t="shared" si="48"/>
        <v>0</v>
      </c>
      <c r="AH408" s="164">
        <f t="shared" si="54"/>
        <v>0</v>
      </c>
      <c r="AK408" s="184">
        <f t="shared" si="49"/>
        <v>0</v>
      </c>
      <c r="AL408" s="164">
        <f t="shared" si="55"/>
        <v>0</v>
      </c>
      <c r="AO408" s="184">
        <f t="shared" si="50"/>
        <v>0</v>
      </c>
      <c r="AP408" s="164">
        <f t="shared" si="51"/>
        <v>0</v>
      </c>
      <c r="AS408" s="165">
        <f t="shared" si="52"/>
        <v>0</v>
      </c>
      <c r="AT408" s="164">
        <f t="shared" si="53"/>
        <v>0</v>
      </c>
    </row>
    <row r="409" spans="2:46" x14ac:dyDescent="0.75">
      <c r="B409" s="22">
        <v>406</v>
      </c>
      <c r="AG409" s="184">
        <f t="shared" si="48"/>
        <v>0</v>
      </c>
      <c r="AH409" s="164">
        <f t="shared" si="54"/>
        <v>0</v>
      </c>
      <c r="AK409" s="184">
        <f t="shared" si="49"/>
        <v>0</v>
      </c>
      <c r="AL409" s="164">
        <f t="shared" si="55"/>
        <v>0</v>
      </c>
      <c r="AO409" s="184">
        <f t="shared" si="50"/>
        <v>0</v>
      </c>
      <c r="AP409" s="164">
        <f t="shared" si="51"/>
        <v>0</v>
      </c>
      <c r="AS409" s="165">
        <f t="shared" si="52"/>
        <v>0</v>
      </c>
      <c r="AT409" s="164">
        <f t="shared" si="53"/>
        <v>0</v>
      </c>
    </row>
    <row r="410" spans="2:46" x14ac:dyDescent="0.75">
      <c r="B410" s="22">
        <v>407</v>
      </c>
      <c r="AG410" s="184">
        <f t="shared" si="48"/>
        <v>0</v>
      </c>
      <c r="AH410" s="164">
        <f t="shared" si="54"/>
        <v>0</v>
      </c>
      <c r="AK410" s="184">
        <f t="shared" si="49"/>
        <v>0</v>
      </c>
      <c r="AL410" s="164">
        <f t="shared" si="55"/>
        <v>0</v>
      </c>
      <c r="AO410" s="184">
        <f t="shared" si="50"/>
        <v>0</v>
      </c>
      <c r="AP410" s="164">
        <f t="shared" si="51"/>
        <v>0</v>
      </c>
      <c r="AS410" s="165">
        <f t="shared" si="52"/>
        <v>0</v>
      </c>
      <c r="AT410" s="164">
        <f t="shared" si="53"/>
        <v>0</v>
      </c>
    </row>
    <row r="411" spans="2:46" x14ac:dyDescent="0.75">
      <c r="B411" s="22">
        <v>408</v>
      </c>
      <c r="AG411" s="184">
        <f t="shared" si="48"/>
        <v>0</v>
      </c>
      <c r="AH411" s="164">
        <f t="shared" si="54"/>
        <v>0</v>
      </c>
      <c r="AK411" s="184">
        <f t="shared" si="49"/>
        <v>0</v>
      </c>
      <c r="AL411" s="164">
        <f t="shared" si="55"/>
        <v>0</v>
      </c>
      <c r="AO411" s="184">
        <f t="shared" si="50"/>
        <v>0</v>
      </c>
      <c r="AP411" s="164">
        <f t="shared" si="51"/>
        <v>0</v>
      </c>
      <c r="AS411" s="165">
        <f t="shared" si="52"/>
        <v>0</v>
      </c>
      <c r="AT411" s="164">
        <f t="shared" si="53"/>
        <v>0</v>
      </c>
    </row>
    <row r="412" spans="2:46" x14ac:dyDescent="0.75">
      <c r="B412" s="22">
        <v>409</v>
      </c>
      <c r="AG412" s="184">
        <f t="shared" si="48"/>
        <v>0</v>
      </c>
      <c r="AH412" s="164">
        <f t="shared" si="54"/>
        <v>0</v>
      </c>
      <c r="AK412" s="184">
        <f t="shared" si="49"/>
        <v>0</v>
      </c>
      <c r="AL412" s="164">
        <f t="shared" si="55"/>
        <v>0</v>
      </c>
      <c r="AO412" s="184">
        <f t="shared" si="50"/>
        <v>0</v>
      </c>
      <c r="AP412" s="164">
        <f t="shared" si="51"/>
        <v>0</v>
      </c>
      <c r="AS412" s="165">
        <f t="shared" si="52"/>
        <v>0</v>
      </c>
      <c r="AT412" s="164">
        <f t="shared" si="53"/>
        <v>0</v>
      </c>
    </row>
    <row r="413" spans="2:46" x14ac:dyDescent="0.75">
      <c r="B413" s="22">
        <v>410</v>
      </c>
      <c r="AG413" s="184">
        <f t="shared" si="48"/>
        <v>0</v>
      </c>
      <c r="AH413" s="164">
        <f t="shared" si="54"/>
        <v>0</v>
      </c>
      <c r="AK413" s="184">
        <f t="shared" si="49"/>
        <v>0</v>
      </c>
      <c r="AL413" s="164">
        <f t="shared" si="55"/>
        <v>0</v>
      </c>
      <c r="AO413" s="184">
        <f t="shared" si="50"/>
        <v>0</v>
      </c>
      <c r="AP413" s="164">
        <f t="shared" si="51"/>
        <v>0</v>
      </c>
      <c r="AS413" s="165">
        <f t="shared" si="52"/>
        <v>0</v>
      </c>
      <c r="AT413" s="164">
        <f t="shared" si="53"/>
        <v>0</v>
      </c>
    </row>
    <row r="414" spans="2:46" x14ac:dyDescent="0.75">
      <c r="B414" s="22">
        <v>411</v>
      </c>
      <c r="AG414" s="184">
        <f t="shared" si="48"/>
        <v>0</v>
      </c>
      <c r="AH414" s="164">
        <f t="shared" si="54"/>
        <v>0</v>
      </c>
      <c r="AK414" s="184">
        <f t="shared" si="49"/>
        <v>0</v>
      </c>
      <c r="AL414" s="164">
        <f t="shared" si="55"/>
        <v>0</v>
      </c>
      <c r="AO414" s="184">
        <f t="shared" si="50"/>
        <v>0</v>
      </c>
      <c r="AP414" s="164">
        <f t="shared" si="51"/>
        <v>0</v>
      </c>
      <c r="AS414" s="165">
        <f t="shared" si="52"/>
        <v>0</v>
      </c>
      <c r="AT414" s="164">
        <f t="shared" si="53"/>
        <v>0</v>
      </c>
    </row>
    <row r="415" spans="2:46" x14ac:dyDescent="0.75">
      <c r="B415" s="22">
        <v>412</v>
      </c>
      <c r="AG415" s="184">
        <f t="shared" si="48"/>
        <v>0</v>
      </c>
      <c r="AH415" s="164">
        <f t="shared" si="54"/>
        <v>0</v>
      </c>
      <c r="AK415" s="184">
        <f t="shared" si="49"/>
        <v>0</v>
      </c>
      <c r="AL415" s="164">
        <f t="shared" si="55"/>
        <v>0</v>
      </c>
      <c r="AO415" s="184">
        <f t="shared" si="50"/>
        <v>0</v>
      </c>
      <c r="AP415" s="164">
        <f t="shared" si="51"/>
        <v>0</v>
      </c>
      <c r="AS415" s="165">
        <f t="shared" si="52"/>
        <v>0</v>
      </c>
      <c r="AT415" s="164">
        <f t="shared" si="53"/>
        <v>0</v>
      </c>
    </row>
    <row r="416" spans="2:46" x14ac:dyDescent="0.75">
      <c r="B416" s="22">
        <v>413</v>
      </c>
      <c r="AG416" s="184">
        <f t="shared" si="48"/>
        <v>0</v>
      </c>
      <c r="AH416" s="164">
        <f t="shared" si="54"/>
        <v>0</v>
      </c>
      <c r="AK416" s="184">
        <f t="shared" si="49"/>
        <v>0</v>
      </c>
      <c r="AL416" s="164">
        <f t="shared" si="55"/>
        <v>0</v>
      </c>
      <c r="AO416" s="184">
        <f t="shared" si="50"/>
        <v>0</v>
      </c>
      <c r="AP416" s="164">
        <f t="shared" si="51"/>
        <v>0</v>
      </c>
      <c r="AS416" s="165">
        <f t="shared" si="52"/>
        <v>0</v>
      </c>
      <c r="AT416" s="164">
        <f t="shared" si="53"/>
        <v>0</v>
      </c>
    </row>
    <row r="417" spans="2:46" x14ac:dyDescent="0.75">
      <c r="B417" s="22">
        <v>414</v>
      </c>
      <c r="AG417" s="184">
        <f t="shared" si="48"/>
        <v>0</v>
      </c>
      <c r="AH417" s="164">
        <f t="shared" si="54"/>
        <v>0</v>
      </c>
      <c r="AK417" s="184">
        <f t="shared" si="49"/>
        <v>0</v>
      </c>
      <c r="AL417" s="164">
        <f t="shared" si="55"/>
        <v>0</v>
      </c>
      <c r="AO417" s="184">
        <f t="shared" si="50"/>
        <v>0</v>
      </c>
      <c r="AP417" s="164">
        <f t="shared" si="51"/>
        <v>0</v>
      </c>
      <c r="AS417" s="165">
        <f t="shared" si="52"/>
        <v>0</v>
      </c>
      <c r="AT417" s="164">
        <f t="shared" si="53"/>
        <v>0</v>
      </c>
    </row>
    <row r="418" spans="2:46" x14ac:dyDescent="0.75">
      <c r="B418" s="22">
        <v>415</v>
      </c>
      <c r="AG418" s="184">
        <f t="shared" si="48"/>
        <v>0</v>
      </c>
      <c r="AH418" s="164">
        <f t="shared" si="54"/>
        <v>0</v>
      </c>
      <c r="AK418" s="184">
        <f t="shared" si="49"/>
        <v>0</v>
      </c>
      <c r="AL418" s="164">
        <f t="shared" si="55"/>
        <v>0</v>
      </c>
      <c r="AO418" s="184">
        <f t="shared" si="50"/>
        <v>0</v>
      </c>
      <c r="AP418" s="164">
        <f t="shared" si="51"/>
        <v>0</v>
      </c>
      <c r="AS418" s="165">
        <f t="shared" si="52"/>
        <v>0</v>
      </c>
      <c r="AT418" s="164">
        <f t="shared" si="53"/>
        <v>0</v>
      </c>
    </row>
    <row r="419" spans="2:46" x14ac:dyDescent="0.75">
      <c r="B419" s="22">
        <v>416</v>
      </c>
      <c r="AG419" s="184">
        <f t="shared" si="48"/>
        <v>0</v>
      </c>
      <c r="AH419" s="164">
        <f t="shared" si="54"/>
        <v>0</v>
      </c>
      <c r="AK419" s="184">
        <f t="shared" si="49"/>
        <v>0</v>
      </c>
      <c r="AL419" s="164">
        <f t="shared" si="55"/>
        <v>0</v>
      </c>
      <c r="AO419" s="184">
        <f t="shared" si="50"/>
        <v>0</v>
      </c>
      <c r="AP419" s="164">
        <f t="shared" si="51"/>
        <v>0</v>
      </c>
      <c r="AS419" s="165">
        <f t="shared" si="52"/>
        <v>0</v>
      </c>
      <c r="AT419" s="164">
        <f t="shared" si="53"/>
        <v>0</v>
      </c>
    </row>
    <row r="420" spans="2:46" x14ac:dyDescent="0.75">
      <c r="B420" s="22">
        <v>417</v>
      </c>
      <c r="AG420" s="184">
        <f t="shared" si="48"/>
        <v>0</v>
      </c>
      <c r="AH420" s="164">
        <f t="shared" si="54"/>
        <v>0</v>
      </c>
      <c r="AK420" s="184">
        <f t="shared" si="49"/>
        <v>0</v>
      </c>
      <c r="AL420" s="164">
        <f t="shared" si="55"/>
        <v>0</v>
      </c>
      <c r="AO420" s="184">
        <f t="shared" si="50"/>
        <v>0</v>
      </c>
      <c r="AP420" s="164">
        <f t="shared" si="51"/>
        <v>0</v>
      </c>
      <c r="AS420" s="165">
        <f t="shared" si="52"/>
        <v>0</v>
      </c>
      <c r="AT420" s="164">
        <f t="shared" si="53"/>
        <v>0</v>
      </c>
    </row>
    <row r="421" spans="2:46" x14ac:dyDescent="0.75">
      <c r="B421" s="22">
        <v>418</v>
      </c>
      <c r="AG421" s="184">
        <f t="shared" si="48"/>
        <v>0</v>
      </c>
      <c r="AH421" s="164">
        <f t="shared" si="54"/>
        <v>0</v>
      </c>
      <c r="AK421" s="184">
        <f t="shared" si="49"/>
        <v>0</v>
      </c>
      <c r="AL421" s="164">
        <f t="shared" si="55"/>
        <v>0</v>
      </c>
      <c r="AO421" s="184">
        <f t="shared" si="50"/>
        <v>0</v>
      </c>
      <c r="AP421" s="164">
        <f t="shared" si="51"/>
        <v>0</v>
      </c>
      <c r="AS421" s="165">
        <f t="shared" si="52"/>
        <v>0</v>
      </c>
      <c r="AT421" s="164">
        <f t="shared" si="53"/>
        <v>0</v>
      </c>
    </row>
    <row r="422" spans="2:46" x14ac:dyDescent="0.75">
      <c r="B422" s="22">
        <v>419</v>
      </c>
      <c r="AG422" s="184">
        <f t="shared" si="48"/>
        <v>0</v>
      </c>
      <c r="AH422" s="164">
        <f t="shared" si="54"/>
        <v>0</v>
      </c>
      <c r="AK422" s="184">
        <f t="shared" si="49"/>
        <v>0</v>
      </c>
      <c r="AL422" s="164">
        <f t="shared" si="55"/>
        <v>0</v>
      </c>
      <c r="AO422" s="184">
        <f t="shared" si="50"/>
        <v>0</v>
      </c>
      <c r="AP422" s="164">
        <f t="shared" si="51"/>
        <v>0</v>
      </c>
      <c r="AS422" s="165">
        <f t="shared" si="52"/>
        <v>0</v>
      </c>
      <c r="AT422" s="164">
        <f t="shared" si="53"/>
        <v>0</v>
      </c>
    </row>
    <row r="423" spans="2:46" x14ac:dyDescent="0.75">
      <c r="B423" s="22">
        <v>420</v>
      </c>
      <c r="AG423" s="184">
        <f t="shared" si="48"/>
        <v>0</v>
      </c>
      <c r="AH423" s="164">
        <f t="shared" si="54"/>
        <v>0</v>
      </c>
      <c r="AK423" s="184">
        <f t="shared" si="49"/>
        <v>0</v>
      </c>
      <c r="AL423" s="164">
        <f t="shared" si="55"/>
        <v>0</v>
      </c>
      <c r="AO423" s="184">
        <f t="shared" si="50"/>
        <v>0</v>
      </c>
      <c r="AP423" s="164">
        <f t="shared" si="51"/>
        <v>0</v>
      </c>
      <c r="AS423" s="165">
        <f t="shared" si="52"/>
        <v>0</v>
      </c>
      <c r="AT423" s="164">
        <f t="shared" si="53"/>
        <v>0</v>
      </c>
    </row>
    <row r="424" spans="2:46" x14ac:dyDescent="0.75">
      <c r="B424" s="22">
        <v>421</v>
      </c>
      <c r="AG424" s="184">
        <f t="shared" si="48"/>
        <v>0</v>
      </c>
      <c r="AH424" s="164">
        <f t="shared" si="54"/>
        <v>0</v>
      </c>
      <c r="AK424" s="184">
        <f t="shared" si="49"/>
        <v>0</v>
      </c>
      <c r="AL424" s="164">
        <f t="shared" si="55"/>
        <v>0</v>
      </c>
      <c r="AO424" s="184">
        <f t="shared" si="50"/>
        <v>0</v>
      </c>
      <c r="AP424" s="164">
        <f t="shared" si="51"/>
        <v>0</v>
      </c>
      <c r="AS424" s="165">
        <f t="shared" si="52"/>
        <v>0</v>
      </c>
      <c r="AT424" s="164">
        <f t="shared" si="53"/>
        <v>0</v>
      </c>
    </row>
    <row r="425" spans="2:46" x14ac:dyDescent="0.75">
      <c r="B425" s="22">
        <v>422</v>
      </c>
      <c r="AG425" s="184">
        <f t="shared" si="48"/>
        <v>0</v>
      </c>
      <c r="AH425" s="164">
        <f t="shared" si="54"/>
        <v>0</v>
      </c>
      <c r="AK425" s="184">
        <f t="shared" si="49"/>
        <v>0</v>
      </c>
      <c r="AL425" s="164">
        <f t="shared" si="55"/>
        <v>0</v>
      </c>
      <c r="AO425" s="184">
        <f t="shared" si="50"/>
        <v>0</v>
      </c>
      <c r="AP425" s="164">
        <f t="shared" si="51"/>
        <v>0</v>
      </c>
      <c r="AS425" s="165">
        <f t="shared" si="52"/>
        <v>0</v>
      </c>
      <c r="AT425" s="164">
        <f t="shared" si="53"/>
        <v>0</v>
      </c>
    </row>
    <row r="426" spans="2:46" x14ac:dyDescent="0.75">
      <c r="B426" s="22">
        <v>423</v>
      </c>
      <c r="AG426" s="184">
        <f t="shared" si="48"/>
        <v>0</v>
      </c>
      <c r="AH426" s="164">
        <f t="shared" si="54"/>
        <v>0</v>
      </c>
      <c r="AK426" s="184">
        <f t="shared" si="49"/>
        <v>0</v>
      </c>
      <c r="AL426" s="164">
        <f t="shared" si="55"/>
        <v>0</v>
      </c>
      <c r="AO426" s="184">
        <f t="shared" si="50"/>
        <v>0</v>
      </c>
      <c r="AP426" s="164">
        <f t="shared" si="51"/>
        <v>0</v>
      </c>
      <c r="AS426" s="165">
        <f t="shared" si="52"/>
        <v>0</v>
      </c>
      <c r="AT426" s="164">
        <f t="shared" si="53"/>
        <v>0</v>
      </c>
    </row>
    <row r="427" spans="2:46" x14ac:dyDescent="0.75">
      <c r="B427" s="22">
        <v>424</v>
      </c>
      <c r="AG427" s="184">
        <f t="shared" si="48"/>
        <v>0</v>
      </c>
      <c r="AH427" s="164">
        <f t="shared" si="54"/>
        <v>0</v>
      </c>
      <c r="AK427" s="184">
        <f t="shared" si="49"/>
        <v>0</v>
      </c>
      <c r="AL427" s="164">
        <f t="shared" si="55"/>
        <v>0</v>
      </c>
      <c r="AO427" s="184">
        <f t="shared" si="50"/>
        <v>0</v>
      </c>
      <c r="AP427" s="164">
        <f t="shared" si="51"/>
        <v>0</v>
      </c>
      <c r="AS427" s="165">
        <f t="shared" si="52"/>
        <v>0</v>
      </c>
      <c r="AT427" s="164">
        <f t="shared" si="53"/>
        <v>0</v>
      </c>
    </row>
    <row r="428" spans="2:46" x14ac:dyDescent="0.75">
      <c r="B428" s="22">
        <v>425</v>
      </c>
      <c r="AG428" s="184">
        <f t="shared" si="48"/>
        <v>0</v>
      </c>
      <c r="AH428" s="164">
        <f t="shared" si="54"/>
        <v>0</v>
      </c>
      <c r="AK428" s="184">
        <f t="shared" si="49"/>
        <v>0</v>
      </c>
      <c r="AL428" s="164">
        <f t="shared" si="55"/>
        <v>0</v>
      </c>
      <c r="AO428" s="184">
        <f t="shared" si="50"/>
        <v>0</v>
      </c>
      <c r="AP428" s="164">
        <f t="shared" si="51"/>
        <v>0</v>
      </c>
      <c r="AS428" s="165">
        <f t="shared" si="52"/>
        <v>0</v>
      </c>
      <c r="AT428" s="164">
        <f t="shared" si="53"/>
        <v>0</v>
      </c>
    </row>
    <row r="429" spans="2:46" x14ac:dyDescent="0.75">
      <c r="B429" s="22">
        <v>426</v>
      </c>
      <c r="AG429" s="184">
        <f t="shared" si="48"/>
        <v>0</v>
      </c>
      <c r="AH429" s="164">
        <f t="shared" si="54"/>
        <v>0</v>
      </c>
      <c r="AK429" s="184">
        <f t="shared" si="49"/>
        <v>0</v>
      </c>
      <c r="AL429" s="164">
        <f t="shared" si="55"/>
        <v>0</v>
      </c>
      <c r="AO429" s="184">
        <f t="shared" si="50"/>
        <v>0</v>
      </c>
      <c r="AP429" s="164">
        <f t="shared" si="51"/>
        <v>0</v>
      </c>
      <c r="AS429" s="165">
        <f t="shared" si="52"/>
        <v>0</v>
      </c>
      <c r="AT429" s="164">
        <f t="shared" si="53"/>
        <v>0</v>
      </c>
    </row>
    <row r="430" spans="2:46" x14ac:dyDescent="0.75">
      <c r="B430" s="22">
        <v>427</v>
      </c>
      <c r="AG430" s="184">
        <f t="shared" si="48"/>
        <v>0</v>
      </c>
      <c r="AH430" s="164">
        <f t="shared" si="54"/>
        <v>0</v>
      </c>
      <c r="AK430" s="184">
        <f t="shared" si="49"/>
        <v>0</v>
      </c>
      <c r="AL430" s="164">
        <f t="shared" si="55"/>
        <v>0</v>
      </c>
      <c r="AO430" s="184">
        <f t="shared" si="50"/>
        <v>0</v>
      </c>
      <c r="AP430" s="164">
        <f t="shared" si="51"/>
        <v>0</v>
      </c>
      <c r="AS430" s="165">
        <f t="shared" si="52"/>
        <v>0</v>
      </c>
      <c r="AT430" s="164">
        <f t="shared" si="53"/>
        <v>0</v>
      </c>
    </row>
    <row r="431" spans="2:46" x14ac:dyDescent="0.75">
      <c r="B431" s="22">
        <v>428</v>
      </c>
      <c r="AG431" s="184">
        <f t="shared" si="48"/>
        <v>0</v>
      </c>
      <c r="AH431" s="164">
        <f t="shared" si="54"/>
        <v>0</v>
      </c>
      <c r="AK431" s="184">
        <f t="shared" si="49"/>
        <v>0</v>
      </c>
      <c r="AL431" s="164">
        <f t="shared" si="55"/>
        <v>0</v>
      </c>
      <c r="AO431" s="184">
        <f t="shared" si="50"/>
        <v>0</v>
      </c>
      <c r="AP431" s="164">
        <f t="shared" si="51"/>
        <v>0</v>
      </c>
      <c r="AS431" s="165">
        <f t="shared" si="52"/>
        <v>0</v>
      </c>
      <c r="AT431" s="164">
        <f t="shared" si="53"/>
        <v>0</v>
      </c>
    </row>
    <row r="432" spans="2:46" x14ac:dyDescent="0.75">
      <c r="B432" s="22">
        <v>429</v>
      </c>
      <c r="AG432" s="184">
        <f t="shared" si="48"/>
        <v>0</v>
      </c>
      <c r="AH432" s="164">
        <f t="shared" si="54"/>
        <v>0</v>
      </c>
      <c r="AK432" s="184">
        <f t="shared" si="49"/>
        <v>0</v>
      </c>
      <c r="AL432" s="164">
        <f t="shared" si="55"/>
        <v>0</v>
      </c>
      <c r="AO432" s="184">
        <f t="shared" si="50"/>
        <v>0</v>
      </c>
      <c r="AP432" s="164">
        <f t="shared" si="51"/>
        <v>0</v>
      </c>
      <c r="AS432" s="165">
        <f t="shared" si="52"/>
        <v>0</v>
      </c>
      <c r="AT432" s="164">
        <f t="shared" si="53"/>
        <v>0</v>
      </c>
    </row>
    <row r="433" spans="2:46" x14ac:dyDescent="0.75">
      <c r="B433" s="22">
        <v>430</v>
      </c>
      <c r="AG433" s="184">
        <f t="shared" si="48"/>
        <v>0</v>
      </c>
      <c r="AH433" s="164">
        <f t="shared" si="54"/>
        <v>0</v>
      </c>
      <c r="AK433" s="184">
        <f t="shared" si="49"/>
        <v>0</v>
      </c>
      <c r="AL433" s="164">
        <f t="shared" si="55"/>
        <v>0</v>
      </c>
      <c r="AO433" s="184">
        <f t="shared" si="50"/>
        <v>0</v>
      </c>
      <c r="AP433" s="164">
        <f t="shared" si="51"/>
        <v>0</v>
      </c>
      <c r="AS433" s="165">
        <f t="shared" si="52"/>
        <v>0</v>
      </c>
      <c r="AT433" s="164">
        <f t="shared" si="53"/>
        <v>0</v>
      </c>
    </row>
    <row r="434" spans="2:46" x14ac:dyDescent="0.75">
      <c r="B434" s="22">
        <v>431</v>
      </c>
      <c r="AG434" s="184">
        <f t="shared" si="48"/>
        <v>0</v>
      </c>
      <c r="AH434" s="164">
        <f t="shared" si="54"/>
        <v>0</v>
      </c>
      <c r="AK434" s="184">
        <f t="shared" si="49"/>
        <v>0</v>
      </c>
      <c r="AL434" s="164">
        <f t="shared" si="55"/>
        <v>0</v>
      </c>
      <c r="AO434" s="184">
        <f t="shared" si="50"/>
        <v>0</v>
      </c>
      <c r="AP434" s="164">
        <f t="shared" si="51"/>
        <v>0</v>
      </c>
      <c r="AS434" s="165">
        <f t="shared" si="52"/>
        <v>0</v>
      </c>
      <c r="AT434" s="164">
        <f t="shared" si="53"/>
        <v>0</v>
      </c>
    </row>
    <row r="435" spans="2:46" x14ac:dyDescent="0.75">
      <c r="B435" s="22">
        <v>432</v>
      </c>
      <c r="AG435" s="184">
        <f t="shared" si="48"/>
        <v>0</v>
      </c>
      <c r="AH435" s="164">
        <f t="shared" si="54"/>
        <v>0</v>
      </c>
      <c r="AK435" s="184">
        <f t="shared" si="49"/>
        <v>0</v>
      </c>
      <c r="AL435" s="164">
        <f t="shared" si="55"/>
        <v>0</v>
      </c>
      <c r="AO435" s="184">
        <f t="shared" si="50"/>
        <v>0</v>
      </c>
      <c r="AP435" s="164">
        <f t="shared" si="51"/>
        <v>0</v>
      </c>
      <c r="AS435" s="165">
        <f t="shared" si="52"/>
        <v>0</v>
      </c>
      <c r="AT435" s="164">
        <f t="shared" si="53"/>
        <v>0</v>
      </c>
    </row>
    <row r="436" spans="2:46" x14ac:dyDescent="0.75">
      <c r="B436" s="22">
        <v>433</v>
      </c>
      <c r="AG436" s="184">
        <f t="shared" si="48"/>
        <v>0</v>
      </c>
      <c r="AH436" s="164">
        <f t="shared" si="54"/>
        <v>0</v>
      </c>
      <c r="AK436" s="184">
        <f t="shared" si="49"/>
        <v>0</v>
      </c>
      <c r="AL436" s="164">
        <f t="shared" si="55"/>
        <v>0</v>
      </c>
      <c r="AO436" s="184">
        <f t="shared" si="50"/>
        <v>0</v>
      </c>
      <c r="AP436" s="164">
        <f t="shared" si="51"/>
        <v>0</v>
      </c>
      <c r="AS436" s="165">
        <f t="shared" si="52"/>
        <v>0</v>
      </c>
      <c r="AT436" s="164">
        <f t="shared" si="53"/>
        <v>0</v>
      </c>
    </row>
    <row r="437" spans="2:46" x14ac:dyDescent="0.75">
      <c r="B437" s="22">
        <v>434</v>
      </c>
      <c r="AG437" s="184">
        <f t="shared" si="48"/>
        <v>0</v>
      </c>
      <c r="AH437" s="164">
        <f t="shared" si="54"/>
        <v>0</v>
      </c>
      <c r="AK437" s="184">
        <f t="shared" si="49"/>
        <v>0</v>
      </c>
      <c r="AL437" s="164">
        <f t="shared" si="55"/>
        <v>0</v>
      </c>
      <c r="AO437" s="184">
        <f t="shared" si="50"/>
        <v>0</v>
      </c>
      <c r="AP437" s="164">
        <f t="shared" si="51"/>
        <v>0</v>
      </c>
      <c r="AS437" s="165">
        <f t="shared" si="52"/>
        <v>0</v>
      </c>
      <c r="AT437" s="164">
        <f t="shared" si="53"/>
        <v>0</v>
      </c>
    </row>
    <row r="438" spans="2:46" x14ac:dyDescent="0.75">
      <c r="B438" s="22">
        <v>435</v>
      </c>
      <c r="AG438" s="184">
        <f t="shared" si="48"/>
        <v>0</v>
      </c>
      <c r="AH438" s="164">
        <f t="shared" si="54"/>
        <v>0</v>
      </c>
      <c r="AK438" s="184">
        <f t="shared" si="49"/>
        <v>0</v>
      </c>
      <c r="AL438" s="164">
        <f t="shared" si="55"/>
        <v>0</v>
      </c>
      <c r="AO438" s="184">
        <f t="shared" si="50"/>
        <v>0</v>
      </c>
      <c r="AP438" s="164">
        <f t="shared" si="51"/>
        <v>0</v>
      </c>
      <c r="AS438" s="165">
        <f t="shared" si="52"/>
        <v>0</v>
      </c>
      <c r="AT438" s="164">
        <f t="shared" si="53"/>
        <v>0</v>
      </c>
    </row>
    <row r="439" spans="2:46" x14ac:dyDescent="0.75">
      <c r="B439" s="22">
        <v>436</v>
      </c>
      <c r="AG439" s="184">
        <f t="shared" si="48"/>
        <v>0</v>
      </c>
      <c r="AH439" s="164">
        <f t="shared" si="54"/>
        <v>0</v>
      </c>
      <c r="AK439" s="184">
        <f t="shared" si="49"/>
        <v>0</v>
      </c>
      <c r="AL439" s="164">
        <f t="shared" si="55"/>
        <v>0</v>
      </c>
      <c r="AO439" s="184">
        <f t="shared" si="50"/>
        <v>0</v>
      </c>
      <c r="AP439" s="164">
        <f t="shared" si="51"/>
        <v>0</v>
      </c>
      <c r="AS439" s="165">
        <f t="shared" si="52"/>
        <v>0</v>
      </c>
      <c r="AT439" s="164">
        <f t="shared" si="53"/>
        <v>0</v>
      </c>
    </row>
    <row r="440" spans="2:46" x14ac:dyDescent="0.75">
      <c r="B440" s="22">
        <v>437</v>
      </c>
      <c r="AG440" s="184">
        <f t="shared" si="48"/>
        <v>0</v>
      </c>
      <c r="AH440" s="164">
        <f t="shared" si="54"/>
        <v>0</v>
      </c>
      <c r="AK440" s="184">
        <f t="shared" si="49"/>
        <v>0</v>
      </c>
      <c r="AL440" s="164">
        <f t="shared" si="55"/>
        <v>0</v>
      </c>
      <c r="AO440" s="184">
        <f t="shared" si="50"/>
        <v>0</v>
      </c>
      <c r="AP440" s="164">
        <f t="shared" si="51"/>
        <v>0</v>
      </c>
      <c r="AS440" s="165">
        <f t="shared" si="52"/>
        <v>0</v>
      </c>
      <c r="AT440" s="164">
        <f t="shared" si="53"/>
        <v>0</v>
      </c>
    </row>
    <row r="441" spans="2:46" x14ac:dyDescent="0.75">
      <c r="B441" s="22">
        <v>438</v>
      </c>
      <c r="AG441" s="184">
        <f t="shared" si="48"/>
        <v>0</v>
      </c>
      <c r="AH441" s="164">
        <f t="shared" si="54"/>
        <v>0</v>
      </c>
      <c r="AK441" s="184">
        <f t="shared" si="49"/>
        <v>0</v>
      </c>
      <c r="AL441" s="164">
        <f t="shared" si="55"/>
        <v>0</v>
      </c>
      <c r="AO441" s="184">
        <f t="shared" si="50"/>
        <v>0</v>
      </c>
      <c r="AP441" s="164">
        <f t="shared" si="51"/>
        <v>0</v>
      </c>
      <c r="AS441" s="165">
        <f t="shared" si="52"/>
        <v>0</v>
      </c>
      <c r="AT441" s="164">
        <f t="shared" si="53"/>
        <v>0</v>
      </c>
    </row>
    <row r="442" spans="2:46" x14ac:dyDescent="0.75">
      <c r="B442" s="22">
        <v>439</v>
      </c>
      <c r="AG442" s="184">
        <f t="shared" si="48"/>
        <v>0</v>
      </c>
      <c r="AH442" s="164">
        <f t="shared" si="54"/>
        <v>0</v>
      </c>
      <c r="AK442" s="184">
        <f t="shared" si="49"/>
        <v>0</v>
      </c>
      <c r="AL442" s="164">
        <f t="shared" si="55"/>
        <v>0</v>
      </c>
      <c r="AO442" s="184">
        <f t="shared" si="50"/>
        <v>0</v>
      </c>
      <c r="AP442" s="164">
        <f t="shared" si="51"/>
        <v>0</v>
      </c>
      <c r="AS442" s="165">
        <f t="shared" si="52"/>
        <v>0</v>
      </c>
      <c r="AT442" s="164">
        <f t="shared" si="53"/>
        <v>0</v>
      </c>
    </row>
    <row r="443" spans="2:46" x14ac:dyDescent="0.75">
      <c r="B443" s="22">
        <v>440</v>
      </c>
      <c r="AG443" s="184">
        <f t="shared" si="48"/>
        <v>0</v>
      </c>
      <c r="AH443" s="164">
        <f t="shared" si="54"/>
        <v>0</v>
      </c>
      <c r="AK443" s="184">
        <f t="shared" si="49"/>
        <v>0</v>
      </c>
      <c r="AL443" s="164">
        <f t="shared" si="55"/>
        <v>0</v>
      </c>
      <c r="AO443" s="184">
        <f t="shared" si="50"/>
        <v>0</v>
      </c>
      <c r="AP443" s="164">
        <f t="shared" si="51"/>
        <v>0</v>
      </c>
      <c r="AS443" s="165">
        <f t="shared" si="52"/>
        <v>0</v>
      </c>
      <c r="AT443" s="164">
        <f t="shared" si="53"/>
        <v>0</v>
      </c>
    </row>
    <row r="444" spans="2:46" x14ac:dyDescent="0.75">
      <c r="B444" s="22">
        <v>441</v>
      </c>
      <c r="AG444" s="184">
        <f t="shared" si="48"/>
        <v>0</v>
      </c>
      <c r="AH444" s="164">
        <f t="shared" si="54"/>
        <v>0</v>
      </c>
      <c r="AK444" s="184">
        <f t="shared" si="49"/>
        <v>0</v>
      </c>
      <c r="AL444" s="164">
        <f t="shared" si="55"/>
        <v>0</v>
      </c>
      <c r="AO444" s="184">
        <f t="shared" si="50"/>
        <v>0</v>
      </c>
      <c r="AP444" s="164">
        <f t="shared" si="51"/>
        <v>0</v>
      </c>
      <c r="AS444" s="165">
        <f t="shared" si="52"/>
        <v>0</v>
      </c>
      <c r="AT444" s="164">
        <f t="shared" si="53"/>
        <v>0</v>
      </c>
    </row>
    <row r="445" spans="2:46" x14ac:dyDescent="0.75">
      <c r="B445" s="22">
        <v>442</v>
      </c>
      <c r="AG445" s="184">
        <f t="shared" si="48"/>
        <v>0</v>
      </c>
      <c r="AH445" s="164">
        <f t="shared" si="54"/>
        <v>0</v>
      </c>
      <c r="AK445" s="184">
        <f t="shared" si="49"/>
        <v>0</v>
      </c>
      <c r="AL445" s="164">
        <f t="shared" si="55"/>
        <v>0</v>
      </c>
      <c r="AO445" s="184">
        <f t="shared" si="50"/>
        <v>0</v>
      </c>
      <c r="AP445" s="164">
        <f t="shared" si="51"/>
        <v>0</v>
      </c>
      <c r="AS445" s="165">
        <f t="shared" si="52"/>
        <v>0</v>
      </c>
      <c r="AT445" s="164">
        <f t="shared" si="53"/>
        <v>0</v>
      </c>
    </row>
    <row r="446" spans="2:46" x14ac:dyDescent="0.75">
      <c r="B446" s="22">
        <v>443</v>
      </c>
      <c r="AG446" s="184">
        <f t="shared" si="48"/>
        <v>0</v>
      </c>
      <c r="AH446" s="164">
        <f t="shared" si="54"/>
        <v>0</v>
      </c>
      <c r="AK446" s="184">
        <f t="shared" si="49"/>
        <v>0</v>
      </c>
      <c r="AL446" s="164">
        <f t="shared" si="55"/>
        <v>0</v>
      </c>
      <c r="AO446" s="184">
        <f t="shared" si="50"/>
        <v>0</v>
      </c>
      <c r="AP446" s="164">
        <f t="shared" si="51"/>
        <v>0</v>
      </c>
      <c r="AS446" s="165">
        <f t="shared" si="52"/>
        <v>0</v>
      </c>
      <c r="AT446" s="164">
        <f t="shared" si="53"/>
        <v>0</v>
      </c>
    </row>
    <row r="447" spans="2:46" x14ac:dyDescent="0.75">
      <c r="B447" s="22">
        <v>444</v>
      </c>
      <c r="AG447" s="184">
        <f t="shared" si="48"/>
        <v>0</v>
      </c>
      <c r="AH447" s="164">
        <f t="shared" si="54"/>
        <v>0</v>
      </c>
      <c r="AK447" s="184">
        <f t="shared" si="49"/>
        <v>0</v>
      </c>
      <c r="AL447" s="164">
        <f t="shared" si="55"/>
        <v>0</v>
      </c>
      <c r="AO447" s="184">
        <f t="shared" si="50"/>
        <v>0</v>
      </c>
      <c r="AP447" s="164">
        <f t="shared" si="51"/>
        <v>0</v>
      </c>
      <c r="AS447" s="165">
        <f t="shared" si="52"/>
        <v>0</v>
      </c>
      <c r="AT447" s="164">
        <f t="shared" si="53"/>
        <v>0</v>
      </c>
    </row>
    <row r="448" spans="2:46" x14ac:dyDescent="0.75">
      <c r="B448" s="22">
        <v>445</v>
      </c>
      <c r="AG448" s="184">
        <f t="shared" si="48"/>
        <v>0</v>
      </c>
      <c r="AH448" s="164">
        <f t="shared" si="54"/>
        <v>0</v>
      </c>
      <c r="AK448" s="184">
        <f t="shared" si="49"/>
        <v>0</v>
      </c>
      <c r="AL448" s="164">
        <f t="shared" si="55"/>
        <v>0</v>
      </c>
      <c r="AO448" s="184">
        <f t="shared" si="50"/>
        <v>0</v>
      </c>
      <c r="AP448" s="164">
        <f t="shared" si="51"/>
        <v>0</v>
      </c>
      <c r="AS448" s="165">
        <f t="shared" si="52"/>
        <v>0</v>
      </c>
      <c r="AT448" s="164">
        <f t="shared" si="53"/>
        <v>0</v>
      </c>
    </row>
    <row r="449" spans="2:46" x14ac:dyDescent="0.75">
      <c r="B449" s="22">
        <v>446</v>
      </c>
      <c r="AG449" s="184">
        <f t="shared" si="48"/>
        <v>0</v>
      </c>
      <c r="AH449" s="164">
        <f t="shared" si="54"/>
        <v>0</v>
      </c>
      <c r="AK449" s="184">
        <f t="shared" si="49"/>
        <v>0</v>
      </c>
      <c r="AL449" s="164">
        <f t="shared" si="55"/>
        <v>0</v>
      </c>
      <c r="AO449" s="184">
        <f t="shared" si="50"/>
        <v>0</v>
      </c>
      <c r="AP449" s="164">
        <f t="shared" si="51"/>
        <v>0</v>
      </c>
      <c r="AS449" s="165">
        <f t="shared" si="52"/>
        <v>0</v>
      </c>
      <c r="AT449" s="164">
        <f t="shared" si="53"/>
        <v>0</v>
      </c>
    </row>
    <row r="450" spans="2:46" x14ac:dyDescent="0.75">
      <c r="B450" s="22">
        <v>447</v>
      </c>
      <c r="AG450" s="184">
        <f t="shared" si="48"/>
        <v>0</v>
      </c>
      <c r="AH450" s="164">
        <f t="shared" si="54"/>
        <v>0</v>
      </c>
      <c r="AK450" s="184">
        <f t="shared" si="49"/>
        <v>0</v>
      </c>
      <c r="AL450" s="164">
        <f t="shared" si="55"/>
        <v>0</v>
      </c>
      <c r="AO450" s="184">
        <f t="shared" si="50"/>
        <v>0</v>
      </c>
      <c r="AP450" s="164">
        <f t="shared" si="51"/>
        <v>0</v>
      </c>
      <c r="AS450" s="165">
        <f t="shared" si="52"/>
        <v>0</v>
      </c>
      <c r="AT450" s="164">
        <f t="shared" si="53"/>
        <v>0</v>
      </c>
    </row>
    <row r="451" spans="2:46" x14ac:dyDescent="0.75">
      <c r="B451" s="22">
        <v>448</v>
      </c>
      <c r="AG451" s="184">
        <f t="shared" si="48"/>
        <v>0</v>
      </c>
      <c r="AH451" s="164">
        <f t="shared" si="54"/>
        <v>0</v>
      </c>
      <c r="AK451" s="184">
        <f t="shared" si="49"/>
        <v>0</v>
      </c>
      <c r="AL451" s="164">
        <f t="shared" si="55"/>
        <v>0</v>
      </c>
      <c r="AO451" s="184">
        <f t="shared" si="50"/>
        <v>0</v>
      </c>
      <c r="AP451" s="164">
        <f t="shared" si="51"/>
        <v>0</v>
      </c>
      <c r="AS451" s="165">
        <f t="shared" si="52"/>
        <v>0</v>
      </c>
      <c r="AT451" s="164">
        <f t="shared" si="53"/>
        <v>0</v>
      </c>
    </row>
    <row r="452" spans="2:46" x14ac:dyDescent="0.75">
      <c r="B452" s="22">
        <v>449</v>
      </c>
      <c r="AG452" s="184">
        <f t="shared" ref="AG452:AG515" si="56">(U452*wtp)-T452</f>
        <v>0</v>
      </c>
      <c r="AH452" s="164">
        <f t="shared" si="54"/>
        <v>0</v>
      </c>
      <c r="AK452" s="184">
        <f t="shared" ref="AK452:AK515" si="57">(X452*wtp)-W452</f>
        <v>0</v>
      </c>
      <c r="AL452" s="164">
        <f t="shared" si="55"/>
        <v>0</v>
      </c>
      <c r="AO452" s="184">
        <f t="shared" ref="AO452:AO515" si="58">(AA452*wtp)-Z452</f>
        <v>0</v>
      </c>
      <c r="AP452" s="164">
        <f t="shared" ref="AP452:AP515" si="59">IF(AO452&gt;0,1,0)</f>
        <v>0</v>
      </c>
      <c r="AS452" s="165">
        <f t="shared" ref="AS452:AS515" si="60">(AD452*wtp)-AC452</f>
        <v>0</v>
      </c>
      <c r="AT452" s="164">
        <f t="shared" ref="AT452:AT515" si="61">IF(AS452&gt;0,1,0)</f>
        <v>0</v>
      </c>
    </row>
    <row r="453" spans="2:46" x14ac:dyDescent="0.75">
      <c r="B453" s="22">
        <v>450</v>
      </c>
      <c r="AG453" s="184">
        <f t="shared" si="56"/>
        <v>0</v>
      </c>
      <c r="AH453" s="164">
        <f t="shared" ref="AH453:AH516" si="62">IF(AG453&gt;0,1,0)</f>
        <v>0</v>
      </c>
      <c r="AK453" s="184">
        <f t="shared" si="57"/>
        <v>0</v>
      </c>
      <c r="AL453" s="164">
        <f t="shared" ref="AL453:AL516" si="63">IF(AK453&gt;0,1,0)</f>
        <v>0</v>
      </c>
      <c r="AO453" s="184">
        <f t="shared" si="58"/>
        <v>0</v>
      </c>
      <c r="AP453" s="164">
        <f t="shared" si="59"/>
        <v>0</v>
      </c>
      <c r="AS453" s="165">
        <f t="shared" si="60"/>
        <v>0</v>
      </c>
      <c r="AT453" s="164">
        <f t="shared" si="61"/>
        <v>0</v>
      </c>
    </row>
    <row r="454" spans="2:46" x14ac:dyDescent="0.75">
      <c r="B454" s="22">
        <v>451</v>
      </c>
      <c r="AG454" s="184">
        <f t="shared" si="56"/>
        <v>0</v>
      </c>
      <c r="AH454" s="164">
        <f t="shared" si="62"/>
        <v>0</v>
      </c>
      <c r="AK454" s="184">
        <f t="shared" si="57"/>
        <v>0</v>
      </c>
      <c r="AL454" s="164">
        <f t="shared" si="63"/>
        <v>0</v>
      </c>
      <c r="AO454" s="184">
        <f t="shared" si="58"/>
        <v>0</v>
      </c>
      <c r="AP454" s="164">
        <f t="shared" si="59"/>
        <v>0</v>
      </c>
      <c r="AS454" s="165">
        <f t="shared" si="60"/>
        <v>0</v>
      </c>
      <c r="AT454" s="164">
        <f t="shared" si="61"/>
        <v>0</v>
      </c>
    </row>
    <row r="455" spans="2:46" x14ac:dyDescent="0.75">
      <c r="B455" s="22">
        <v>452</v>
      </c>
      <c r="AG455" s="184">
        <f t="shared" si="56"/>
        <v>0</v>
      </c>
      <c r="AH455" s="164">
        <f t="shared" si="62"/>
        <v>0</v>
      </c>
      <c r="AK455" s="184">
        <f t="shared" si="57"/>
        <v>0</v>
      </c>
      <c r="AL455" s="164">
        <f t="shared" si="63"/>
        <v>0</v>
      </c>
      <c r="AO455" s="184">
        <f t="shared" si="58"/>
        <v>0</v>
      </c>
      <c r="AP455" s="164">
        <f t="shared" si="59"/>
        <v>0</v>
      </c>
      <c r="AS455" s="165">
        <f t="shared" si="60"/>
        <v>0</v>
      </c>
      <c r="AT455" s="164">
        <f t="shared" si="61"/>
        <v>0</v>
      </c>
    </row>
    <row r="456" spans="2:46" x14ac:dyDescent="0.75">
      <c r="B456" s="22">
        <v>453</v>
      </c>
      <c r="AG456" s="184">
        <f t="shared" si="56"/>
        <v>0</v>
      </c>
      <c r="AH456" s="164">
        <f t="shared" si="62"/>
        <v>0</v>
      </c>
      <c r="AK456" s="184">
        <f t="shared" si="57"/>
        <v>0</v>
      </c>
      <c r="AL456" s="164">
        <f t="shared" si="63"/>
        <v>0</v>
      </c>
      <c r="AO456" s="184">
        <f t="shared" si="58"/>
        <v>0</v>
      </c>
      <c r="AP456" s="164">
        <f t="shared" si="59"/>
        <v>0</v>
      </c>
      <c r="AS456" s="165">
        <f t="shared" si="60"/>
        <v>0</v>
      </c>
      <c r="AT456" s="164">
        <f t="shared" si="61"/>
        <v>0</v>
      </c>
    </row>
    <row r="457" spans="2:46" x14ac:dyDescent="0.75">
      <c r="B457" s="22">
        <v>454</v>
      </c>
      <c r="AG457" s="184">
        <f t="shared" si="56"/>
        <v>0</v>
      </c>
      <c r="AH457" s="164">
        <f t="shared" si="62"/>
        <v>0</v>
      </c>
      <c r="AK457" s="184">
        <f t="shared" si="57"/>
        <v>0</v>
      </c>
      <c r="AL457" s="164">
        <f t="shared" si="63"/>
        <v>0</v>
      </c>
      <c r="AO457" s="184">
        <f t="shared" si="58"/>
        <v>0</v>
      </c>
      <c r="AP457" s="164">
        <f t="shared" si="59"/>
        <v>0</v>
      </c>
      <c r="AS457" s="165">
        <f t="shared" si="60"/>
        <v>0</v>
      </c>
      <c r="AT457" s="164">
        <f t="shared" si="61"/>
        <v>0</v>
      </c>
    </row>
    <row r="458" spans="2:46" x14ac:dyDescent="0.75">
      <c r="B458" s="22">
        <v>455</v>
      </c>
      <c r="AG458" s="184">
        <f t="shared" si="56"/>
        <v>0</v>
      </c>
      <c r="AH458" s="164">
        <f t="shared" si="62"/>
        <v>0</v>
      </c>
      <c r="AK458" s="184">
        <f t="shared" si="57"/>
        <v>0</v>
      </c>
      <c r="AL458" s="164">
        <f t="shared" si="63"/>
        <v>0</v>
      </c>
      <c r="AO458" s="184">
        <f t="shared" si="58"/>
        <v>0</v>
      </c>
      <c r="AP458" s="164">
        <f t="shared" si="59"/>
        <v>0</v>
      </c>
      <c r="AS458" s="165">
        <f t="shared" si="60"/>
        <v>0</v>
      </c>
      <c r="AT458" s="164">
        <f t="shared" si="61"/>
        <v>0</v>
      </c>
    </row>
    <row r="459" spans="2:46" x14ac:dyDescent="0.75">
      <c r="B459" s="22">
        <v>456</v>
      </c>
      <c r="AG459" s="184">
        <f t="shared" si="56"/>
        <v>0</v>
      </c>
      <c r="AH459" s="164">
        <f t="shared" si="62"/>
        <v>0</v>
      </c>
      <c r="AK459" s="184">
        <f t="shared" si="57"/>
        <v>0</v>
      </c>
      <c r="AL459" s="164">
        <f t="shared" si="63"/>
        <v>0</v>
      </c>
      <c r="AO459" s="184">
        <f t="shared" si="58"/>
        <v>0</v>
      </c>
      <c r="AP459" s="164">
        <f t="shared" si="59"/>
        <v>0</v>
      </c>
      <c r="AS459" s="165">
        <f t="shared" si="60"/>
        <v>0</v>
      </c>
      <c r="AT459" s="164">
        <f t="shared" si="61"/>
        <v>0</v>
      </c>
    </row>
    <row r="460" spans="2:46" x14ac:dyDescent="0.75">
      <c r="B460" s="22">
        <v>457</v>
      </c>
      <c r="AG460" s="184">
        <f t="shared" si="56"/>
        <v>0</v>
      </c>
      <c r="AH460" s="164">
        <f t="shared" si="62"/>
        <v>0</v>
      </c>
      <c r="AK460" s="184">
        <f t="shared" si="57"/>
        <v>0</v>
      </c>
      <c r="AL460" s="164">
        <f t="shared" si="63"/>
        <v>0</v>
      </c>
      <c r="AO460" s="184">
        <f t="shared" si="58"/>
        <v>0</v>
      </c>
      <c r="AP460" s="164">
        <f t="shared" si="59"/>
        <v>0</v>
      </c>
      <c r="AS460" s="165">
        <f t="shared" si="60"/>
        <v>0</v>
      </c>
      <c r="AT460" s="164">
        <f t="shared" si="61"/>
        <v>0</v>
      </c>
    </row>
    <row r="461" spans="2:46" x14ac:dyDescent="0.75">
      <c r="B461" s="22">
        <v>458</v>
      </c>
      <c r="AG461" s="184">
        <f t="shared" si="56"/>
        <v>0</v>
      </c>
      <c r="AH461" s="164">
        <f t="shared" si="62"/>
        <v>0</v>
      </c>
      <c r="AK461" s="184">
        <f t="shared" si="57"/>
        <v>0</v>
      </c>
      <c r="AL461" s="164">
        <f t="shared" si="63"/>
        <v>0</v>
      </c>
      <c r="AO461" s="184">
        <f t="shared" si="58"/>
        <v>0</v>
      </c>
      <c r="AP461" s="164">
        <f t="shared" si="59"/>
        <v>0</v>
      </c>
      <c r="AS461" s="165">
        <f t="shared" si="60"/>
        <v>0</v>
      </c>
      <c r="AT461" s="164">
        <f t="shared" si="61"/>
        <v>0</v>
      </c>
    </row>
    <row r="462" spans="2:46" x14ac:dyDescent="0.75">
      <c r="B462" s="22">
        <v>459</v>
      </c>
      <c r="AG462" s="184">
        <f t="shared" si="56"/>
        <v>0</v>
      </c>
      <c r="AH462" s="164">
        <f t="shared" si="62"/>
        <v>0</v>
      </c>
      <c r="AK462" s="184">
        <f t="shared" si="57"/>
        <v>0</v>
      </c>
      <c r="AL462" s="164">
        <f t="shared" si="63"/>
        <v>0</v>
      </c>
      <c r="AO462" s="184">
        <f t="shared" si="58"/>
        <v>0</v>
      </c>
      <c r="AP462" s="164">
        <f t="shared" si="59"/>
        <v>0</v>
      </c>
      <c r="AS462" s="165">
        <f t="shared" si="60"/>
        <v>0</v>
      </c>
      <c r="AT462" s="164">
        <f t="shared" si="61"/>
        <v>0</v>
      </c>
    </row>
    <row r="463" spans="2:46" x14ac:dyDescent="0.75">
      <c r="B463" s="22">
        <v>460</v>
      </c>
      <c r="AG463" s="184">
        <f t="shared" si="56"/>
        <v>0</v>
      </c>
      <c r="AH463" s="164">
        <f t="shared" si="62"/>
        <v>0</v>
      </c>
      <c r="AK463" s="184">
        <f t="shared" si="57"/>
        <v>0</v>
      </c>
      <c r="AL463" s="164">
        <f t="shared" si="63"/>
        <v>0</v>
      </c>
      <c r="AO463" s="184">
        <f t="shared" si="58"/>
        <v>0</v>
      </c>
      <c r="AP463" s="164">
        <f t="shared" si="59"/>
        <v>0</v>
      </c>
      <c r="AS463" s="165">
        <f t="shared" si="60"/>
        <v>0</v>
      </c>
      <c r="AT463" s="164">
        <f t="shared" si="61"/>
        <v>0</v>
      </c>
    </row>
    <row r="464" spans="2:46" x14ac:dyDescent="0.75">
      <c r="B464" s="22">
        <v>461</v>
      </c>
      <c r="AG464" s="184">
        <f t="shared" si="56"/>
        <v>0</v>
      </c>
      <c r="AH464" s="164">
        <f t="shared" si="62"/>
        <v>0</v>
      </c>
      <c r="AK464" s="184">
        <f t="shared" si="57"/>
        <v>0</v>
      </c>
      <c r="AL464" s="164">
        <f t="shared" si="63"/>
        <v>0</v>
      </c>
      <c r="AO464" s="184">
        <f t="shared" si="58"/>
        <v>0</v>
      </c>
      <c r="AP464" s="164">
        <f t="shared" si="59"/>
        <v>0</v>
      </c>
      <c r="AS464" s="165">
        <f t="shared" si="60"/>
        <v>0</v>
      </c>
      <c r="AT464" s="164">
        <f t="shared" si="61"/>
        <v>0</v>
      </c>
    </row>
    <row r="465" spans="2:46" x14ac:dyDescent="0.75">
      <c r="B465" s="22">
        <v>462</v>
      </c>
      <c r="AG465" s="184">
        <f t="shared" si="56"/>
        <v>0</v>
      </c>
      <c r="AH465" s="164">
        <f t="shared" si="62"/>
        <v>0</v>
      </c>
      <c r="AK465" s="184">
        <f t="shared" si="57"/>
        <v>0</v>
      </c>
      <c r="AL465" s="164">
        <f t="shared" si="63"/>
        <v>0</v>
      </c>
      <c r="AO465" s="184">
        <f t="shared" si="58"/>
        <v>0</v>
      </c>
      <c r="AP465" s="164">
        <f t="shared" si="59"/>
        <v>0</v>
      </c>
      <c r="AS465" s="165">
        <f t="shared" si="60"/>
        <v>0</v>
      </c>
      <c r="AT465" s="164">
        <f t="shared" si="61"/>
        <v>0</v>
      </c>
    </row>
    <row r="466" spans="2:46" x14ac:dyDescent="0.75">
      <c r="B466" s="22">
        <v>463</v>
      </c>
      <c r="AG466" s="184">
        <f t="shared" si="56"/>
        <v>0</v>
      </c>
      <c r="AH466" s="164">
        <f t="shared" si="62"/>
        <v>0</v>
      </c>
      <c r="AK466" s="184">
        <f t="shared" si="57"/>
        <v>0</v>
      </c>
      <c r="AL466" s="164">
        <f t="shared" si="63"/>
        <v>0</v>
      </c>
      <c r="AO466" s="184">
        <f t="shared" si="58"/>
        <v>0</v>
      </c>
      <c r="AP466" s="164">
        <f t="shared" si="59"/>
        <v>0</v>
      </c>
      <c r="AS466" s="165">
        <f t="shared" si="60"/>
        <v>0</v>
      </c>
      <c r="AT466" s="164">
        <f t="shared" si="61"/>
        <v>0</v>
      </c>
    </row>
    <row r="467" spans="2:46" x14ac:dyDescent="0.75">
      <c r="B467" s="22">
        <v>464</v>
      </c>
      <c r="AG467" s="184">
        <f t="shared" si="56"/>
        <v>0</v>
      </c>
      <c r="AH467" s="164">
        <f t="shared" si="62"/>
        <v>0</v>
      </c>
      <c r="AK467" s="184">
        <f t="shared" si="57"/>
        <v>0</v>
      </c>
      <c r="AL467" s="164">
        <f t="shared" si="63"/>
        <v>0</v>
      </c>
      <c r="AO467" s="184">
        <f t="shared" si="58"/>
        <v>0</v>
      </c>
      <c r="AP467" s="164">
        <f t="shared" si="59"/>
        <v>0</v>
      </c>
      <c r="AS467" s="165">
        <f t="shared" si="60"/>
        <v>0</v>
      </c>
      <c r="AT467" s="164">
        <f t="shared" si="61"/>
        <v>0</v>
      </c>
    </row>
    <row r="468" spans="2:46" x14ac:dyDescent="0.75">
      <c r="B468" s="22">
        <v>465</v>
      </c>
      <c r="AG468" s="184">
        <f t="shared" si="56"/>
        <v>0</v>
      </c>
      <c r="AH468" s="164">
        <f t="shared" si="62"/>
        <v>0</v>
      </c>
      <c r="AK468" s="184">
        <f t="shared" si="57"/>
        <v>0</v>
      </c>
      <c r="AL468" s="164">
        <f t="shared" si="63"/>
        <v>0</v>
      </c>
      <c r="AO468" s="184">
        <f t="shared" si="58"/>
        <v>0</v>
      </c>
      <c r="AP468" s="164">
        <f t="shared" si="59"/>
        <v>0</v>
      </c>
      <c r="AS468" s="165">
        <f t="shared" si="60"/>
        <v>0</v>
      </c>
      <c r="AT468" s="164">
        <f t="shared" si="61"/>
        <v>0</v>
      </c>
    </row>
    <row r="469" spans="2:46" x14ac:dyDescent="0.75">
      <c r="B469" s="22">
        <v>466</v>
      </c>
      <c r="AG469" s="184">
        <f t="shared" si="56"/>
        <v>0</v>
      </c>
      <c r="AH469" s="164">
        <f t="shared" si="62"/>
        <v>0</v>
      </c>
      <c r="AK469" s="184">
        <f t="shared" si="57"/>
        <v>0</v>
      </c>
      <c r="AL469" s="164">
        <f t="shared" si="63"/>
        <v>0</v>
      </c>
      <c r="AO469" s="184">
        <f t="shared" si="58"/>
        <v>0</v>
      </c>
      <c r="AP469" s="164">
        <f t="shared" si="59"/>
        <v>0</v>
      </c>
      <c r="AS469" s="165">
        <f t="shared" si="60"/>
        <v>0</v>
      </c>
      <c r="AT469" s="164">
        <f t="shared" si="61"/>
        <v>0</v>
      </c>
    </row>
    <row r="470" spans="2:46" x14ac:dyDescent="0.75">
      <c r="B470" s="22">
        <v>467</v>
      </c>
      <c r="AG470" s="184">
        <f t="shared" si="56"/>
        <v>0</v>
      </c>
      <c r="AH470" s="164">
        <f t="shared" si="62"/>
        <v>0</v>
      </c>
      <c r="AK470" s="184">
        <f t="shared" si="57"/>
        <v>0</v>
      </c>
      <c r="AL470" s="164">
        <f t="shared" si="63"/>
        <v>0</v>
      </c>
      <c r="AO470" s="184">
        <f t="shared" si="58"/>
        <v>0</v>
      </c>
      <c r="AP470" s="164">
        <f t="shared" si="59"/>
        <v>0</v>
      </c>
      <c r="AS470" s="165">
        <f t="shared" si="60"/>
        <v>0</v>
      </c>
      <c r="AT470" s="164">
        <f t="shared" si="61"/>
        <v>0</v>
      </c>
    </row>
    <row r="471" spans="2:46" x14ac:dyDescent="0.75">
      <c r="B471" s="22">
        <v>468</v>
      </c>
      <c r="AG471" s="184">
        <f t="shared" si="56"/>
        <v>0</v>
      </c>
      <c r="AH471" s="164">
        <f t="shared" si="62"/>
        <v>0</v>
      </c>
      <c r="AK471" s="184">
        <f t="shared" si="57"/>
        <v>0</v>
      </c>
      <c r="AL471" s="164">
        <f t="shared" si="63"/>
        <v>0</v>
      </c>
      <c r="AO471" s="184">
        <f t="shared" si="58"/>
        <v>0</v>
      </c>
      <c r="AP471" s="164">
        <f t="shared" si="59"/>
        <v>0</v>
      </c>
      <c r="AS471" s="165">
        <f t="shared" si="60"/>
        <v>0</v>
      </c>
      <c r="AT471" s="164">
        <f t="shared" si="61"/>
        <v>0</v>
      </c>
    </row>
    <row r="472" spans="2:46" x14ac:dyDescent="0.75">
      <c r="B472" s="22">
        <v>469</v>
      </c>
      <c r="AG472" s="184">
        <f t="shared" si="56"/>
        <v>0</v>
      </c>
      <c r="AH472" s="164">
        <f t="shared" si="62"/>
        <v>0</v>
      </c>
      <c r="AK472" s="184">
        <f t="shared" si="57"/>
        <v>0</v>
      </c>
      <c r="AL472" s="164">
        <f t="shared" si="63"/>
        <v>0</v>
      </c>
      <c r="AO472" s="184">
        <f t="shared" si="58"/>
        <v>0</v>
      </c>
      <c r="AP472" s="164">
        <f t="shared" si="59"/>
        <v>0</v>
      </c>
      <c r="AS472" s="165">
        <f t="shared" si="60"/>
        <v>0</v>
      </c>
      <c r="AT472" s="164">
        <f t="shared" si="61"/>
        <v>0</v>
      </c>
    </row>
    <row r="473" spans="2:46" x14ac:dyDescent="0.75">
      <c r="B473" s="22">
        <v>470</v>
      </c>
      <c r="AG473" s="184">
        <f t="shared" si="56"/>
        <v>0</v>
      </c>
      <c r="AH473" s="164">
        <f t="shared" si="62"/>
        <v>0</v>
      </c>
      <c r="AK473" s="184">
        <f t="shared" si="57"/>
        <v>0</v>
      </c>
      <c r="AL473" s="164">
        <f t="shared" si="63"/>
        <v>0</v>
      </c>
      <c r="AO473" s="184">
        <f t="shared" si="58"/>
        <v>0</v>
      </c>
      <c r="AP473" s="164">
        <f t="shared" si="59"/>
        <v>0</v>
      </c>
      <c r="AS473" s="165">
        <f t="shared" si="60"/>
        <v>0</v>
      </c>
      <c r="AT473" s="164">
        <f t="shared" si="61"/>
        <v>0</v>
      </c>
    </row>
    <row r="474" spans="2:46" x14ac:dyDescent="0.75">
      <c r="B474" s="22">
        <v>471</v>
      </c>
      <c r="AG474" s="184">
        <f t="shared" si="56"/>
        <v>0</v>
      </c>
      <c r="AH474" s="164">
        <f t="shared" si="62"/>
        <v>0</v>
      </c>
      <c r="AK474" s="184">
        <f t="shared" si="57"/>
        <v>0</v>
      </c>
      <c r="AL474" s="164">
        <f t="shared" si="63"/>
        <v>0</v>
      </c>
      <c r="AO474" s="184">
        <f t="shared" si="58"/>
        <v>0</v>
      </c>
      <c r="AP474" s="164">
        <f t="shared" si="59"/>
        <v>0</v>
      </c>
      <c r="AS474" s="165">
        <f t="shared" si="60"/>
        <v>0</v>
      </c>
      <c r="AT474" s="164">
        <f t="shared" si="61"/>
        <v>0</v>
      </c>
    </row>
    <row r="475" spans="2:46" x14ac:dyDescent="0.75">
      <c r="B475" s="22">
        <v>472</v>
      </c>
      <c r="AG475" s="184">
        <f t="shared" si="56"/>
        <v>0</v>
      </c>
      <c r="AH475" s="164">
        <f t="shared" si="62"/>
        <v>0</v>
      </c>
      <c r="AK475" s="184">
        <f t="shared" si="57"/>
        <v>0</v>
      </c>
      <c r="AL475" s="164">
        <f t="shared" si="63"/>
        <v>0</v>
      </c>
      <c r="AO475" s="184">
        <f t="shared" si="58"/>
        <v>0</v>
      </c>
      <c r="AP475" s="164">
        <f t="shared" si="59"/>
        <v>0</v>
      </c>
      <c r="AS475" s="165">
        <f t="shared" si="60"/>
        <v>0</v>
      </c>
      <c r="AT475" s="164">
        <f t="shared" si="61"/>
        <v>0</v>
      </c>
    </row>
    <row r="476" spans="2:46" x14ac:dyDescent="0.75">
      <c r="B476" s="22">
        <v>473</v>
      </c>
      <c r="AG476" s="184">
        <f t="shared" si="56"/>
        <v>0</v>
      </c>
      <c r="AH476" s="164">
        <f t="shared" si="62"/>
        <v>0</v>
      </c>
      <c r="AK476" s="184">
        <f t="shared" si="57"/>
        <v>0</v>
      </c>
      <c r="AL476" s="164">
        <f t="shared" si="63"/>
        <v>0</v>
      </c>
      <c r="AO476" s="184">
        <f t="shared" si="58"/>
        <v>0</v>
      </c>
      <c r="AP476" s="164">
        <f t="shared" si="59"/>
        <v>0</v>
      </c>
      <c r="AS476" s="165">
        <f t="shared" si="60"/>
        <v>0</v>
      </c>
      <c r="AT476" s="164">
        <f t="shared" si="61"/>
        <v>0</v>
      </c>
    </row>
    <row r="477" spans="2:46" x14ac:dyDescent="0.75">
      <c r="B477" s="22">
        <v>474</v>
      </c>
      <c r="AG477" s="184">
        <f t="shared" si="56"/>
        <v>0</v>
      </c>
      <c r="AH477" s="164">
        <f t="shared" si="62"/>
        <v>0</v>
      </c>
      <c r="AK477" s="184">
        <f t="shared" si="57"/>
        <v>0</v>
      </c>
      <c r="AL477" s="164">
        <f t="shared" si="63"/>
        <v>0</v>
      </c>
      <c r="AO477" s="184">
        <f t="shared" si="58"/>
        <v>0</v>
      </c>
      <c r="AP477" s="164">
        <f t="shared" si="59"/>
        <v>0</v>
      </c>
      <c r="AS477" s="165">
        <f t="shared" si="60"/>
        <v>0</v>
      </c>
      <c r="AT477" s="164">
        <f t="shared" si="61"/>
        <v>0</v>
      </c>
    </row>
    <row r="478" spans="2:46" x14ac:dyDescent="0.75">
      <c r="B478" s="22">
        <v>475</v>
      </c>
      <c r="AG478" s="184">
        <f t="shared" si="56"/>
        <v>0</v>
      </c>
      <c r="AH478" s="164">
        <f t="shared" si="62"/>
        <v>0</v>
      </c>
      <c r="AK478" s="184">
        <f t="shared" si="57"/>
        <v>0</v>
      </c>
      <c r="AL478" s="164">
        <f t="shared" si="63"/>
        <v>0</v>
      </c>
      <c r="AO478" s="184">
        <f t="shared" si="58"/>
        <v>0</v>
      </c>
      <c r="AP478" s="164">
        <f t="shared" si="59"/>
        <v>0</v>
      </c>
      <c r="AS478" s="165">
        <f t="shared" si="60"/>
        <v>0</v>
      </c>
      <c r="AT478" s="164">
        <f t="shared" si="61"/>
        <v>0</v>
      </c>
    </row>
    <row r="479" spans="2:46" x14ac:dyDescent="0.75">
      <c r="B479" s="22">
        <v>476</v>
      </c>
      <c r="AG479" s="184">
        <f t="shared" si="56"/>
        <v>0</v>
      </c>
      <c r="AH479" s="164">
        <f t="shared" si="62"/>
        <v>0</v>
      </c>
      <c r="AK479" s="184">
        <f t="shared" si="57"/>
        <v>0</v>
      </c>
      <c r="AL479" s="164">
        <f t="shared" si="63"/>
        <v>0</v>
      </c>
      <c r="AO479" s="184">
        <f t="shared" si="58"/>
        <v>0</v>
      </c>
      <c r="AP479" s="164">
        <f t="shared" si="59"/>
        <v>0</v>
      </c>
      <c r="AS479" s="165">
        <f t="shared" si="60"/>
        <v>0</v>
      </c>
      <c r="AT479" s="164">
        <f t="shared" si="61"/>
        <v>0</v>
      </c>
    </row>
    <row r="480" spans="2:46" x14ac:dyDescent="0.75">
      <c r="B480" s="22">
        <v>477</v>
      </c>
      <c r="AG480" s="184">
        <f t="shared" si="56"/>
        <v>0</v>
      </c>
      <c r="AH480" s="164">
        <f t="shared" si="62"/>
        <v>0</v>
      </c>
      <c r="AK480" s="184">
        <f t="shared" si="57"/>
        <v>0</v>
      </c>
      <c r="AL480" s="164">
        <f t="shared" si="63"/>
        <v>0</v>
      </c>
      <c r="AO480" s="184">
        <f t="shared" si="58"/>
        <v>0</v>
      </c>
      <c r="AP480" s="164">
        <f t="shared" si="59"/>
        <v>0</v>
      </c>
      <c r="AS480" s="165">
        <f t="shared" si="60"/>
        <v>0</v>
      </c>
      <c r="AT480" s="164">
        <f t="shared" si="61"/>
        <v>0</v>
      </c>
    </row>
    <row r="481" spans="2:46" x14ac:dyDescent="0.75">
      <c r="B481" s="22">
        <v>478</v>
      </c>
      <c r="AG481" s="184">
        <f t="shared" si="56"/>
        <v>0</v>
      </c>
      <c r="AH481" s="164">
        <f t="shared" si="62"/>
        <v>0</v>
      </c>
      <c r="AK481" s="184">
        <f t="shared" si="57"/>
        <v>0</v>
      </c>
      <c r="AL481" s="164">
        <f t="shared" si="63"/>
        <v>0</v>
      </c>
      <c r="AO481" s="184">
        <f t="shared" si="58"/>
        <v>0</v>
      </c>
      <c r="AP481" s="164">
        <f t="shared" si="59"/>
        <v>0</v>
      </c>
      <c r="AS481" s="165">
        <f t="shared" si="60"/>
        <v>0</v>
      </c>
      <c r="AT481" s="164">
        <f t="shared" si="61"/>
        <v>0</v>
      </c>
    </row>
    <row r="482" spans="2:46" x14ac:dyDescent="0.75">
      <c r="B482" s="22">
        <v>479</v>
      </c>
      <c r="AG482" s="184">
        <f t="shared" si="56"/>
        <v>0</v>
      </c>
      <c r="AH482" s="164">
        <f t="shared" si="62"/>
        <v>0</v>
      </c>
      <c r="AK482" s="184">
        <f t="shared" si="57"/>
        <v>0</v>
      </c>
      <c r="AL482" s="164">
        <f t="shared" si="63"/>
        <v>0</v>
      </c>
      <c r="AO482" s="184">
        <f t="shared" si="58"/>
        <v>0</v>
      </c>
      <c r="AP482" s="164">
        <f t="shared" si="59"/>
        <v>0</v>
      </c>
      <c r="AS482" s="165">
        <f t="shared" si="60"/>
        <v>0</v>
      </c>
      <c r="AT482" s="164">
        <f t="shared" si="61"/>
        <v>0</v>
      </c>
    </row>
    <row r="483" spans="2:46" x14ac:dyDescent="0.75">
      <c r="B483" s="22">
        <v>480</v>
      </c>
      <c r="AG483" s="184">
        <f t="shared" si="56"/>
        <v>0</v>
      </c>
      <c r="AH483" s="164">
        <f t="shared" si="62"/>
        <v>0</v>
      </c>
      <c r="AK483" s="184">
        <f t="shared" si="57"/>
        <v>0</v>
      </c>
      <c r="AL483" s="164">
        <f t="shared" si="63"/>
        <v>0</v>
      </c>
      <c r="AO483" s="184">
        <f t="shared" si="58"/>
        <v>0</v>
      </c>
      <c r="AP483" s="164">
        <f t="shared" si="59"/>
        <v>0</v>
      </c>
      <c r="AS483" s="165">
        <f t="shared" si="60"/>
        <v>0</v>
      </c>
      <c r="AT483" s="164">
        <f t="shared" si="61"/>
        <v>0</v>
      </c>
    </row>
    <row r="484" spans="2:46" x14ac:dyDescent="0.75">
      <c r="B484" s="22">
        <v>481</v>
      </c>
      <c r="AG484" s="184">
        <f t="shared" si="56"/>
        <v>0</v>
      </c>
      <c r="AH484" s="164">
        <f t="shared" si="62"/>
        <v>0</v>
      </c>
      <c r="AK484" s="184">
        <f t="shared" si="57"/>
        <v>0</v>
      </c>
      <c r="AL484" s="164">
        <f t="shared" si="63"/>
        <v>0</v>
      </c>
      <c r="AO484" s="184">
        <f t="shared" si="58"/>
        <v>0</v>
      </c>
      <c r="AP484" s="164">
        <f t="shared" si="59"/>
        <v>0</v>
      </c>
      <c r="AS484" s="165">
        <f t="shared" si="60"/>
        <v>0</v>
      </c>
      <c r="AT484" s="164">
        <f t="shared" si="61"/>
        <v>0</v>
      </c>
    </row>
    <row r="485" spans="2:46" x14ac:dyDescent="0.75">
      <c r="B485" s="22">
        <v>482</v>
      </c>
      <c r="AG485" s="184">
        <f t="shared" si="56"/>
        <v>0</v>
      </c>
      <c r="AH485" s="164">
        <f t="shared" si="62"/>
        <v>0</v>
      </c>
      <c r="AK485" s="184">
        <f t="shared" si="57"/>
        <v>0</v>
      </c>
      <c r="AL485" s="164">
        <f t="shared" si="63"/>
        <v>0</v>
      </c>
      <c r="AO485" s="184">
        <f t="shared" si="58"/>
        <v>0</v>
      </c>
      <c r="AP485" s="164">
        <f t="shared" si="59"/>
        <v>0</v>
      </c>
      <c r="AS485" s="165">
        <f t="shared" si="60"/>
        <v>0</v>
      </c>
      <c r="AT485" s="164">
        <f t="shared" si="61"/>
        <v>0</v>
      </c>
    </row>
    <row r="486" spans="2:46" x14ac:dyDescent="0.75">
      <c r="B486" s="22">
        <v>483</v>
      </c>
      <c r="AG486" s="184">
        <f t="shared" si="56"/>
        <v>0</v>
      </c>
      <c r="AH486" s="164">
        <f t="shared" si="62"/>
        <v>0</v>
      </c>
      <c r="AK486" s="184">
        <f t="shared" si="57"/>
        <v>0</v>
      </c>
      <c r="AL486" s="164">
        <f t="shared" si="63"/>
        <v>0</v>
      </c>
      <c r="AO486" s="184">
        <f t="shared" si="58"/>
        <v>0</v>
      </c>
      <c r="AP486" s="164">
        <f t="shared" si="59"/>
        <v>0</v>
      </c>
      <c r="AS486" s="165">
        <f t="shared" si="60"/>
        <v>0</v>
      </c>
      <c r="AT486" s="164">
        <f t="shared" si="61"/>
        <v>0</v>
      </c>
    </row>
    <row r="487" spans="2:46" x14ac:dyDescent="0.75">
      <c r="B487" s="22">
        <v>484</v>
      </c>
      <c r="AG487" s="184">
        <f t="shared" si="56"/>
        <v>0</v>
      </c>
      <c r="AH487" s="164">
        <f t="shared" si="62"/>
        <v>0</v>
      </c>
      <c r="AK487" s="184">
        <f t="shared" si="57"/>
        <v>0</v>
      </c>
      <c r="AL487" s="164">
        <f t="shared" si="63"/>
        <v>0</v>
      </c>
      <c r="AO487" s="184">
        <f t="shared" si="58"/>
        <v>0</v>
      </c>
      <c r="AP487" s="164">
        <f t="shared" si="59"/>
        <v>0</v>
      </c>
      <c r="AS487" s="165">
        <f t="shared" si="60"/>
        <v>0</v>
      </c>
      <c r="AT487" s="164">
        <f t="shared" si="61"/>
        <v>0</v>
      </c>
    </row>
    <row r="488" spans="2:46" x14ac:dyDescent="0.75">
      <c r="B488" s="22">
        <v>485</v>
      </c>
      <c r="AG488" s="184">
        <f t="shared" si="56"/>
        <v>0</v>
      </c>
      <c r="AH488" s="164">
        <f t="shared" si="62"/>
        <v>0</v>
      </c>
      <c r="AK488" s="184">
        <f t="shared" si="57"/>
        <v>0</v>
      </c>
      <c r="AL488" s="164">
        <f t="shared" si="63"/>
        <v>0</v>
      </c>
      <c r="AO488" s="184">
        <f t="shared" si="58"/>
        <v>0</v>
      </c>
      <c r="AP488" s="164">
        <f t="shared" si="59"/>
        <v>0</v>
      </c>
      <c r="AS488" s="165">
        <f t="shared" si="60"/>
        <v>0</v>
      </c>
      <c r="AT488" s="164">
        <f t="shared" si="61"/>
        <v>0</v>
      </c>
    </row>
    <row r="489" spans="2:46" x14ac:dyDescent="0.75">
      <c r="B489" s="22">
        <v>486</v>
      </c>
      <c r="AG489" s="184">
        <f t="shared" si="56"/>
        <v>0</v>
      </c>
      <c r="AH489" s="164">
        <f t="shared" si="62"/>
        <v>0</v>
      </c>
      <c r="AK489" s="184">
        <f t="shared" si="57"/>
        <v>0</v>
      </c>
      <c r="AL489" s="164">
        <f t="shared" si="63"/>
        <v>0</v>
      </c>
      <c r="AO489" s="184">
        <f t="shared" si="58"/>
        <v>0</v>
      </c>
      <c r="AP489" s="164">
        <f t="shared" si="59"/>
        <v>0</v>
      </c>
      <c r="AS489" s="165">
        <f t="shared" si="60"/>
        <v>0</v>
      </c>
      <c r="AT489" s="164">
        <f t="shared" si="61"/>
        <v>0</v>
      </c>
    </row>
    <row r="490" spans="2:46" x14ac:dyDescent="0.75">
      <c r="B490" s="22">
        <v>487</v>
      </c>
      <c r="AG490" s="184">
        <f t="shared" si="56"/>
        <v>0</v>
      </c>
      <c r="AH490" s="164">
        <f t="shared" si="62"/>
        <v>0</v>
      </c>
      <c r="AK490" s="184">
        <f t="shared" si="57"/>
        <v>0</v>
      </c>
      <c r="AL490" s="164">
        <f t="shared" si="63"/>
        <v>0</v>
      </c>
      <c r="AO490" s="184">
        <f t="shared" si="58"/>
        <v>0</v>
      </c>
      <c r="AP490" s="164">
        <f t="shared" si="59"/>
        <v>0</v>
      </c>
      <c r="AS490" s="165">
        <f t="shared" si="60"/>
        <v>0</v>
      </c>
      <c r="AT490" s="164">
        <f t="shared" si="61"/>
        <v>0</v>
      </c>
    </row>
    <row r="491" spans="2:46" x14ac:dyDescent="0.75">
      <c r="B491" s="22">
        <v>488</v>
      </c>
      <c r="AG491" s="184">
        <f t="shared" si="56"/>
        <v>0</v>
      </c>
      <c r="AH491" s="164">
        <f t="shared" si="62"/>
        <v>0</v>
      </c>
      <c r="AK491" s="184">
        <f t="shared" si="57"/>
        <v>0</v>
      </c>
      <c r="AL491" s="164">
        <f t="shared" si="63"/>
        <v>0</v>
      </c>
      <c r="AO491" s="184">
        <f t="shared" si="58"/>
        <v>0</v>
      </c>
      <c r="AP491" s="164">
        <f t="shared" si="59"/>
        <v>0</v>
      </c>
      <c r="AS491" s="165">
        <f t="shared" si="60"/>
        <v>0</v>
      </c>
      <c r="AT491" s="164">
        <f t="shared" si="61"/>
        <v>0</v>
      </c>
    </row>
    <row r="492" spans="2:46" x14ac:dyDescent="0.75">
      <c r="B492" s="22">
        <v>489</v>
      </c>
      <c r="AG492" s="184">
        <f t="shared" si="56"/>
        <v>0</v>
      </c>
      <c r="AH492" s="164">
        <f t="shared" si="62"/>
        <v>0</v>
      </c>
      <c r="AK492" s="184">
        <f t="shared" si="57"/>
        <v>0</v>
      </c>
      <c r="AL492" s="164">
        <f t="shared" si="63"/>
        <v>0</v>
      </c>
      <c r="AO492" s="184">
        <f t="shared" si="58"/>
        <v>0</v>
      </c>
      <c r="AP492" s="164">
        <f t="shared" si="59"/>
        <v>0</v>
      </c>
      <c r="AS492" s="165">
        <f t="shared" si="60"/>
        <v>0</v>
      </c>
      <c r="AT492" s="164">
        <f t="shared" si="61"/>
        <v>0</v>
      </c>
    </row>
    <row r="493" spans="2:46" x14ac:dyDescent="0.75">
      <c r="B493" s="22">
        <v>490</v>
      </c>
      <c r="AG493" s="184">
        <f t="shared" si="56"/>
        <v>0</v>
      </c>
      <c r="AH493" s="164">
        <f t="shared" si="62"/>
        <v>0</v>
      </c>
      <c r="AK493" s="184">
        <f t="shared" si="57"/>
        <v>0</v>
      </c>
      <c r="AL493" s="164">
        <f t="shared" si="63"/>
        <v>0</v>
      </c>
      <c r="AO493" s="184">
        <f t="shared" si="58"/>
        <v>0</v>
      </c>
      <c r="AP493" s="164">
        <f t="shared" si="59"/>
        <v>0</v>
      </c>
      <c r="AS493" s="165">
        <f t="shared" si="60"/>
        <v>0</v>
      </c>
      <c r="AT493" s="164">
        <f t="shared" si="61"/>
        <v>0</v>
      </c>
    </row>
    <row r="494" spans="2:46" x14ac:dyDescent="0.75">
      <c r="B494" s="22">
        <v>491</v>
      </c>
      <c r="AG494" s="184">
        <f t="shared" si="56"/>
        <v>0</v>
      </c>
      <c r="AH494" s="164">
        <f t="shared" si="62"/>
        <v>0</v>
      </c>
      <c r="AK494" s="184">
        <f t="shared" si="57"/>
        <v>0</v>
      </c>
      <c r="AL494" s="164">
        <f t="shared" si="63"/>
        <v>0</v>
      </c>
      <c r="AO494" s="184">
        <f t="shared" si="58"/>
        <v>0</v>
      </c>
      <c r="AP494" s="164">
        <f t="shared" si="59"/>
        <v>0</v>
      </c>
      <c r="AS494" s="165">
        <f t="shared" si="60"/>
        <v>0</v>
      </c>
      <c r="AT494" s="164">
        <f t="shared" si="61"/>
        <v>0</v>
      </c>
    </row>
    <row r="495" spans="2:46" x14ac:dyDescent="0.75">
      <c r="B495" s="22">
        <v>492</v>
      </c>
      <c r="AG495" s="184">
        <f t="shared" si="56"/>
        <v>0</v>
      </c>
      <c r="AH495" s="164">
        <f t="shared" si="62"/>
        <v>0</v>
      </c>
      <c r="AK495" s="184">
        <f t="shared" si="57"/>
        <v>0</v>
      </c>
      <c r="AL495" s="164">
        <f t="shared" si="63"/>
        <v>0</v>
      </c>
      <c r="AO495" s="184">
        <f t="shared" si="58"/>
        <v>0</v>
      </c>
      <c r="AP495" s="164">
        <f t="shared" si="59"/>
        <v>0</v>
      </c>
      <c r="AS495" s="165">
        <f t="shared" si="60"/>
        <v>0</v>
      </c>
      <c r="AT495" s="164">
        <f t="shared" si="61"/>
        <v>0</v>
      </c>
    </row>
    <row r="496" spans="2:46" x14ac:dyDescent="0.75">
      <c r="B496" s="22">
        <v>493</v>
      </c>
      <c r="AG496" s="184">
        <f t="shared" si="56"/>
        <v>0</v>
      </c>
      <c r="AH496" s="164">
        <f t="shared" si="62"/>
        <v>0</v>
      </c>
      <c r="AK496" s="184">
        <f t="shared" si="57"/>
        <v>0</v>
      </c>
      <c r="AL496" s="164">
        <f t="shared" si="63"/>
        <v>0</v>
      </c>
      <c r="AO496" s="184">
        <f t="shared" si="58"/>
        <v>0</v>
      </c>
      <c r="AP496" s="164">
        <f t="shared" si="59"/>
        <v>0</v>
      </c>
      <c r="AS496" s="165">
        <f t="shared" si="60"/>
        <v>0</v>
      </c>
      <c r="AT496" s="164">
        <f t="shared" si="61"/>
        <v>0</v>
      </c>
    </row>
    <row r="497" spans="2:46" x14ac:dyDescent="0.75">
      <c r="B497" s="22">
        <v>494</v>
      </c>
      <c r="AG497" s="184">
        <f t="shared" si="56"/>
        <v>0</v>
      </c>
      <c r="AH497" s="164">
        <f t="shared" si="62"/>
        <v>0</v>
      </c>
      <c r="AK497" s="184">
        <f t="shared" si="57"/>
        <v>0</v>
      </c>
      <c r="AL497" s="164">
        <f t="shared" si="63"/>
        <v>0</v>
      </c>
      <c r="AO497" s="184">
        <f t="shared" si="58"/>
        <v>0</v>
      </c>
      <c r="AP497" s="164">
        <f t="shared" si="59"/>
        <v>0</v>
      </c>
      <c r="AS497" s="165">
        <f t="shared" si="60"/>
        <v>0</v>
      </c>
      <c r="AT497" s="164">
        <f t="shared" si="61"/>
        <v>0</v>
      </c>
    </row>
    <row r="498" spans="2:46" x14ac:dyDescent="0.75">
      <c r="B498" s="22">
        <v>495</v>
      </c>
      <c r="AG498" s="184">
        <f t="shared" si="56"/>
        <v>0</v>
      </c>
      <c r="AH498" s="164">
        <f t="shared" si="62"/>
        <v>0</v>
      </c>
      <c r="AK498" s="184">
        <f t="shared" si="57"/>
        <v>0</v>
      </c>
      <c r="AL498" s="164">
        <f t="shared" si="63"/>
        <v>0</v>
      </c>
      <c r="AO498" s="184">
        <f t="shared" si="58"/>
        <v>0</v>
      </c>
      <c r="AP498" s="164">
        <f t="shared" si="59"/>
        <v>0</v>
      </c>
      <c r="AS498" s="165">
        <f t="shared" si="60"/>
        <v>0</v>
      </c>
      <c r="AT498" s="164">
        <f t="shared" si="61"/>
        <v>0</v>
      </c>
    </row>
    <row r="499" spans="2:46" x14ac:dyDescent="0.75">
      <c r="B499" s="22">
        <v>496</v>
      </c>
      <c r="AG499" s="184">
        <f t="shared" si="56"/>
        <v>0</v>
      </c>
      <c r="AH499" s="164">
        <f t="shared" si="62"/>
        <v>0</v>
      </c>
      <c r="AK499" s="184">
        <f t="shared" si="57"/>
        <v>0</v>
      </c>
      <c r="AL499" s="164">
        <f t="shared" si="63"/>
        <v>0</v>
      </c>
      <c r="AO499" s="184">
        <f t="shared" si="58"/>
        <v>0</v>
      </c>
      <c r="AP499" s="164">
        <f t="shared" si="59"/>
        <v>0</v>
      </c>
      <c r="AS499" s="165">
        <f t="shared" si="60"/>
        <v>0</v>
      </c>
      <c r="AT499" s="164">
        <f t="shared" si="61"/>
        <v>0</v>
      </c>
    </row>
    <row r="500" spans="2:46" x14ac:dyDescent="0.75">
      <c r="B500" s="22">
        <v>497</v>
      </c>
      <c r="AG500" s="184">
        <f t="shared" si="56"/>
        <v>0</v>
      </c>
      <c r="AH500" s="164">
        <f t="shared" si="62"/>
        <v>0</v>
      </c>
      <c r="AK500" s="184">
        <f t="shared" si="57"/>
        <v>0</v>
      </c>
      <c r="AL500" s="164">
        <f t="shared" si="63"/>
        <v>0</v>
      </c>
      <c r="AO500" s="184">
        <f t="shared" si="58"/>
        <v>0</v>
      </c>
      <c r="AP500" s="164">
        <f t="shared" si="59"/>
        <v>0</v>
      </c>
      <c r="AS500" s="165">
        <f t="shared" si="60"/>
        <v>0</v>
      </c>
      <c r="AT500" s="164">
        <f t="shared" si="61"/>
        <v>0</v>
      </c>
    </row>
    <row r="501" spans="2:46" x14ac:dyDescent="0.75">
      <c r="B501" s="22">
        <v>498</v>
      </c>
      <c r="AG501" s="184">
        <f t="shared" si="56"/>
        <v>0</v>
      </c>
      <c r="AH501" s="164">
        <f t="shared" si="62"/>
        <v>0</v>
      </c>
      <c r="AK501" s="184">
        <f t="shared" si="57"/>
        <v>0</v>
      </c>
      <c r="AL501" s="164">
        <f t="shared" si="63"/>
        <v>0</v>
      </c>
      <c r="AO501" s="184">
        <f t="shared" si="58"/>
        <v>0</v>
      </c>
      <c r="AP501" s="164">
        <f t="shared" si="59"/>
        <v>0</v>
      </c>
      <c r="AS501" s="165">
        <f t="shared" si="60"/>
        <v>0</v>
      </c>
      <c r="AT501" s="164">
        <f t="shared" si="61"/>
        <v>0</v>
      </c>
    </row>
    <row r="502" spans="2:46" x14ac:dyDescent="0.75">
      <c r="B502" s="22">
        <v>499</v>
      </c>
      <c r="AG502" s="184">
        <f t="shared" si="56"/>
        <v>0</v>
      </c>
      <c r="AH502" s="164">
        <f t="shared" si="62"/>
        <v>0</v>
      </c>
      <c r="AK502" s="184">
        <f t="shared" si="57"/>
        <v>0</v>
      </c>
      <c r="AL502" s="164">
        <f t="shared" si="63"/>
        <v>0</v>
      </c>
      <c r="AO502" s="184">
        <f t="shared" si="58"/>
        <v>0</v>
      </c>
      <c r="AP502" s="164">
        <f t="shared" si="59"/>
        <v>0</v>
      </c>
      <c r="AS502" s="165">
        <f t="shared" si="60"/>
        <v>0</v>
      </c>
      <c r="AT502" s="164">
        <f t="shared" si="61"/>
        <v>0</v>
      </c>
    </row>
    <row r="503" spans="2:46" x14ac:dyDescent="0.75">
      <c r="B503" s="22">
        <v>500</v>
      </c>
      <c r="AG503" s="184">
        <f t="shared" si="56"/>
        <v>0</v>
      </c>
      <c r="AH503" s="164">
        <f t="shared" si="62"/>
        <v>0</v>
      </c>
      <c r="AK503" s="184">
        <f t="shared" si="57"/>
        <v>0</v>
      </c>
      <c r="AL503" s="164">
        <f t="shared" si="63"/>
        <v>0</v>
      </c>
      <c r="AO503" s="184">
        <f t="shared" si="58"/>
        <v>0</v>
      </c>
      <c r="AP503" s="164">
        <f t="shared" si="59"/>
        <v>0</v>
      </c>
      <c r="AS503" s="165">
        <f t="shared" si="60"/>
        <v>0</v>
      </c>
      <c r="AT503" s="164">
        <f t="shared" si="61"/>
        <v>0</v>
      </c>
    </row>
    <row r="504" spans="2:46" x14ac:dyDescent="0.75">
      <c r="B504" s="22">
        <v>501</v>
      </c>
      <c r="AG504" s="184">
        <f t="shared" si="56"/>
        <v>0</v>
      </c>
      <c r="AH504" s="164">
        <f t="shared" si="62"/>
        <v>0</v>
      </c>
      <c r="AK504" s="184">
        <f t="shared" si="57"/>
        <v>0</v>
      </c>
      <c r="AL504" s="164">
        <f t="shared" si="63"/>
        <v>0</v>
      </c>
      <c r="AO504" s="184">
        <f t="shared" si="58"/>
        <v>0</v>
      </c>
      <c r="AP504" s="164">
        <f t="shared" si="59"/>
        <v>0</v>
      </c>
      <c r="AS504" s="165">
        <f t="shared" si="60"/>
        <v>0</v>
      </c>
      <c r="AT504" s="164">
        <f t="shared" si="61"/>
        <v>0</v>
      </c>
    </row>
    <row r="505" spans="2:46" x14ac:dyDescent="0.75">
      <c r="B505" s="22">
        <v>502</v>
      </c>
      <c r="AG505" s="184">
        <f t="shared" si="56"/>
        <v>0</v>
      </c>
      <c r="AH505" s="164">
        <f t="shared" si="62"/>
        <v>0</v>
      </c>
      <c r="AK505" s="184">
        <f t="shared" si="57"/>
        <v>0</v>
      </c>
      <c r="AL505" s="164">
        <f t="shared" si="63"/>
        <v>0</v>
      </c>
      <c r="AO505" s="184">
        <f t="shared" si="58"/>
        <v>0</v>
      </c>
      <c r="AP505" s="164">
        <f t="shared" si="59"/>
        <v>0</v>
      </c>
      <c r="AS505" s="165">
        <f t="shared" si="60"/>
        <v>0</v>
      </c>
      <c r="AT505" s="164">
        <f t="shared" si="61"/>
        <v>0</v>
      </c>
    </row>
    <row r="506" spans="2:46" x14ac:dyDescent="0.75">
      <c r="B506" s="22">
        <v>503</v>
      </c>
      <c r="AG506" s="184">
        <f t="shared" si="56"/>
        <v>0</v>
      </c>
      <c r="AH506" s="164">
        <f t="shared" si="62"/>
        <v>0</v>
      </c>
      <c r="AK506" s="184">
        <f t="shared" si="57"/>
        <v>0</v>
      </c>
      <c r="AL506" s="164">
        <f t="shared" si="63"/>
        <v>0</v>
      </c>
      <c r="AO506" s="184">
        <f t="shared" si="58"/>
        <v>0</v>
      </c>
      <c r="AP506" s="164">
        <f t="shared" si="59"/>
        <v>0</v>
      </c>
      <c r="AS506" s="165">
        <f t="shared" si="60"/>
        <v>0</v>
      </c>
      <c r="AT506" s="164">
        <f t="shared" si="61"/>
        <v>0</v>
      </c>
    </row>
    <row r="507" spans="2:46" x14ac:dyDescent="0.75">
      <c r="B507" s="22">
        <v>504</v>
      </c>
      <c r="AG507" s="184">
        <f t="shared" si="56"/>
        <v>0</v>
      </c>
      <c r="AH507" s="164">
        <f t="shared" si="62"/>
        <v>0</v>
      </c>
      <c r="AK507" s="184">
        <f t="shared" si="57"/>
        <v>0</v>
      </c>
      <c r="AL507" s="164">
        <f t="shared" si="63"/>
        <v>0</v>
      </c>
      <c r="AO507" s="184">
        <f t="shared" si="58"/>
        <v>0</v>
      </c>
      <c r="AP507" s="164">
        <f t="shared" si="59"/>
        <v>0</v>
      </c>
      <c r="AS507" s="165">
        <f t="shared" si="60"/>
        <v>0</v>
      </c>
      <c r="AT507" s="164">
        <f t="shared" si="61"/>
        <v>0</v>
      </c>
    </row>
    <row r="508" spans="2:46" x14ac:dyDescent="0.75">
      <c r="B508" s="22">
        <v>505</v>
      </c>
      <c r="AG508" s="184">
        <f t="shared" si="56"/>
        <v>0</v>
      </c>
      <c r="AH508" s="164">
        <f t="shared" si="62"/>
        <v>0</v>
      </c>
      <c r="AK508" s="184">
        <f t="shared" si="57"/>
        <v>0</v>
      </c>
      <c r="AL508" s="164">
        <f t="shared" si="63"/>
        <v>0</v>
      </c>
      <c r="AO508" s="184">
        <f t="shared" si="58"/>
        <v>0</v>
      </c>
      <c r="AP508" s="164">
        <f t="shared" si="59"/>
        <v>0</v>
      </c>
      <c r="AS508" s="165">
        <f t="shared" si="60"/>
        <v>0</v>
      </c>
      <c r="AT508" s="164">
        <f t="shared" si="61"/>
        <v>0</v>
      </c>
    </row>
    <row r="509" spans="2:46" x14ac:dyDescent="0.75">
      <c r="B509" s="22">
        <v>506</v>
      </c>
      <c r="AG509" s="184">
        <f t="shared" si="56"/>
        <v>0</v>
      </c>
      <c r="AH509" s="164">
        <f t="shared" si="62"/>
        <v>0</v>
      </c>
      <c r="AK509" s="184">
        <f t="shared" si="57"/>
        <v>0</v>
      </c>
      <c r="AL509" s="164">
        <f t="shared" si="63"/>
        <v>0</v>
      </c>
      <c r="AO509" s="184">
        <f t="shared" si="58"/>
        <v>0</v>
      </c>
      <c r="AP509" s="164">
        <f t="shared" si="59"/>
        <v>0</v>
      </c>
      <c r="AS509" s="165">
        <f t="shared" si="60"/>
        <v>0</v>
      </c>
      <c r="AT509" s="164">
        <f t="shared" si="61"/>
        <v>0</v>
      </c>
    </row>
    <row r="510" spans="2:46" x14ac:dyDescent="0.75">
      <c r="B510" s="22">
        <v>507</v>
      </c>
      <c r="AG510" s="184">
        <f t="shared" si="56"/>
        <v>0</v>
      </c>
      <c r="AH510" s="164">
        <f t="shared" si="62"/>
        <v>0</v>
      </c>
      <c r="AK510" s="184">
        <f t="shared" si="57"/>
        <v>0</v>
      </c>
      <c r="AL510" s="164">
        <f t="shared" si="63"/>
        <v>0</v>
      </c>
      <c r="AO510" s="184">
        <f t="shared" si="58"/>
        <v>0</v>
      </c>
      <c r="AP510" s="164">
        <f t="shared" si="59"/>
        <v>0</v>
      </c>
      <c r="AS510" s="165">
        <f t="shared" si="60"/>
        <v>0</v>
      </c>
      <c r="AT510" s="164">
        <f t="shared" si="61"/>
        <v>0</v>
      </c>
    </row>
    <row r="511" spans="2:46" x14ac:dyDescent="0.75">
      <c r="B511" s="22">
        <v>508</v>
      </c>
      <c r="AG511" s="184">
        <f t="shared" si="56"/>
        <v>0</v>
      </c>
      <c r="AH511" s="164">
        <f t="shared" si="62"/>
        <v>0</v>
      </c>
      <c r="AK511" s="184">
        <f t="shared" si="57"/>
        <v>0</v>
      </c>
      <c r="AL511" s="164">
        <f t="shared" si="63"/>
        <v>0</v>
      </c>
      <c r="AO511" s="184">
        <f t="shared" si="58"/>
        <v>0</v>
      </c>
      <c r="AP511" s="164">
        <f t="shared" si="59"/>
        <v>0</v>
      </c>
      <c r="AS511" s="165">
        <f t="shared" si="60"/>
        <v>0</v>
      </c>
      <c r="AT511" s="164">
        <f t="shared" si="61"/>
        <v>0</v>
      </c>
    </row>
    <row r="512" spans="2:46" x14ac:dyDescent="0.75">
      <c r="B512" s="22">
        <v>509</v>
      </c>
      <c r="AG512" s="184">
        <f t="shared" si="56"/>
        <v>0</v>
      </c>
      <c r="AH512" s="164">
        <f t="shared" si="62"/>
        <v>0</v>
      </c>
      <c r="AK512" s="184">
        <f t="shared" si="57"/>
        <v>0</v>
      </c>
      <c r="AL512" s="164">
        <f t="shared" si="63"/>
        <v>0</v>
      </c>
      <c r="AO512" s="184">
        <f t="shared" si="58"/>
        <v>0</v>
      </c>
      <c r="AP512" s="164">
        <f t="shared" si="59"/>
        <v>0</v>
      </c>
      <c r="AS512" s="165">
        <f t="shared" si="60"/>
        <v>0</v>
      </c>
      <c r="AT512" s="164">
        <f t="shared" si="61"/>
        <v>0</v>
      </c>
    </row>
    <row r="513" spans="2:46" x14ac:dyDescent="0.75">
      <c r="B513" s="22">
        <v>510</v>
      </c>
      <c r="AG513" s="184">
        <f t="shared" si="56"/>
        <v>0</v>
      </c>
      <c r="AH513" s="164">
        <f t="shared" si="62"/>
        <v>0</v>
      </c>
      <c r="AK513" s="184">
        <f t="shared" si="57"/>
        <v>0</v>
      </c>
      <c r="AL513" s="164">
        <f t="shared" si="63"/>
        <v>0</v>
      </c>
      <c r="AO513" s="184">
        <f t="shared" si="58"/>
        <v>0</v>
      </c>
      <c r="AP513" s="164">
        <f t="shared" si="59"/>
        <v>0</v>
      </c>
      <c r="AS513" s="165">
        <f t="shared" si="60"/>
        <v>0</v>
      </c>
      <c r="AT513" s="164">
        <f t="shared" si="61"/>
        <v>0</v>
      </c>
    </row>
    <row r="514" spans="2:46" x14ac:dyDescent="0.75">
      <c r="B514" s="22">
        <v>511</v>
      </c>
      <c r="AG514" s="184">
        <f t="shared" si="56"/>
        <v>0</v>
      </c>
      <c r="AH514" s="164">
        <f t="shared" si="62"/>
        <v>0</v>
      </c>
      <c r="AK514" s="184">
        <f t="shared" si="57"/>
        <v>0</v>
      </c>
      <c r="AL514" s="164">
        <f t="shared" si="63"/>
        <v>0</v>
      </c>
      <c r="AO514" s="184">
        <f t="shared" si="58"/>
        <v>0</v>
      </c>
      <c r="AP514" s="164">
        <f t="shared" si="59"/>
        <v>0</v>
      </c>
      <c r="AS514" s="165">
        <f t="shared" si="60"/>
        <v>0</v>
      </c>
      <c r="AT514" s="164">
        <f t="shared" si="61"/>
        <v>0</v>
      </c>
    </row>
    <row r="515" spans="2:46" x14ac:dyDescent="0.75">
      <c r="B515" s="22">
        <v>512</v>
      </c>
      <c r="AG515" s="184">
        <f t="shared" si="56"/>
        <v>0</v>
      </c>
      <c r="AH515" s="164">
        <f t="shared" si="62"/>
        <v>0</v>
      </c>
      <c r="AK515" s="184">
        <f t="shared" si="57"/>
        <v>0</v>
      </c>
      <c r="AL515" s="164">
        <f t="shared" si="63"/>
        <v>0</v>
      </c>
      <c r="AO515" s="184">
        <f t="shared" si="58"/>
        <v>0</v>
      </c>
      <c r="AP515" s="164">
        <f t="shared" si="59"/>
        <v>0</v>
      </c>
      <c r="AS515" s="165">
        <f t="shared" si="60"/>
        <v>0</v>
      </c>
      <c r="AT515" s="164">
        <f t="shared" si="61"/>
        <v>0</v>
      </c>
    </row>
    <row r="516" spans="2:46" x14ac:dyDescent="0.75">
      <c r="B516" s="22">
        <v>513</v>
      </c>
      <c r="AG516" s="184">
        <f t="shared" ref="AG516:AG579" si="64">(U516*wtp)-T516</f>
        <v>0</v>
      </c>
      <c r="AH516" s="164">
        <f t="shared" si="62"/>
        <v>0</v>
      </c>
      <c r="AK516" s="184">
        <f t="shared" ref="AK516:AK579" si="65">(X516*wtp)-W516</f>
        <v>0</v>
      </c>
      <c r="AL516" s="164">
        <f t="shared" si="63"/>
        <v>0</v>
      </c>
      <c r="AO516" s="184">
        <f t="shared" ref="AO516:AO579" si="66">(AA516*wtp)-Z516</f>
        <v>0</v>
      </c>
      <c r="AP516" s="164">
        <f t="shared" ref="AP516:AP579" si="67">IF(AO516&gt;0,1,0)</f>
        <v>0</v>
      </c>
      <c r="AS516" s="165">
        <f t="shared" ref="AS516:AS579" si="68">(AD516*wtp)-AC516</f>
        <v>0</v>
      </c>
      <c r="AT516" s="164">
        <f t="shared" ref="AT516:AT579" si="69">IF(AS516&gt;0,1,0)</f>
        <v>0</v>
      </c>
    </row>
    <row r="517" spans="2:46" x14ac:dyDescent="0.75">
      <c r="B517" s="22">
        <v>514</v>
      </c>
      <c r="AG517" s="184">
        <f t="shared" si="64"/>
        <v>0</v>
      </c>
      <c r="AH517" s="164">
        <f t="shared" ref="AH517:AH580" si="70">IF(AG517&gt;0,1,0)</f>
        <v>0</v>
      </c>
      <c r="AK517" s="184">
        <f t="shared" si="65"/>
        <v>0</v>
      </c>
      <c r="AL517" s="164">
        <f t="shared" ref="AL517:AL580" si="71">IF(AK517&gt;0,1,0)</f>
        <v>0</v>
      </c>
      <c r="AO517" s="184">
        <f t="shared" si="66"/>
        <v>0</v>
      </c>
      <c r="AP517" s="164">
        <f t="shared" si="67"/>
        <v>0</v>
      </c>
      <c r="AS517" s="165">
        <f t="shared" si="68"/>
        <v>0</v>
      </c>
      <c r="AT517" s="164">
        <f t="shared" si="69"/>
        <v>0</v>
      </c>
    </row>
    <row r="518" spans="2:46" x14ac:dyDescent="0.75">
      <c r="B518" s="22">
        <v>515</v>
      </c>
      <c r="AG518" s="184">
        <f t="shared" si="64"/>
        <v>0</v>
      </c>
      <c r="AH518" s="164">
        <f t="shared" si="70"/>
        <v>0</v>
      </c>
      <c r="AK518" s="184">
        <f t="shared" si="65"/>
        <v>0</v>
      </c>
      <c r="AL518" s="164">
        <f t="shared" si="71"/>
        <v>0</v>
      </c>
      <c r="AO518" s="184">
        <f t="shared" si="66"/>
        <v>0</v>
      </c>
      <c r="AP518" s="164">
        <f t="shared" si="67"/>
        <v>0</v>
      </c>
      <c r="AS518" s="165">
        <f t="shared" si="68"/>
        <v>0</v>
      </c>
      <c r="AT518" s="164">
        <f t="shared" si="69"/>
        <v>0</v>
      </c>
    </row>
    <row r="519" spans="2:46" x14ac:dyDescent="0.75">
      <c r="B519" s="22">
        <v>516</v>
      </c>
      <c r="AG519" s="184">
        <f t="shared" si="64"/>
        <v>0</v>
      </c>
      <c r="AH519" s="164">
        <f t="shared" si="70"/>
        <v>0</v>
      </c>
      <c r="AK519" s="184">
        <f t="shared" si="65"/>
        <v>0</v>
      </c>
      <c r="AL519" s="164">
        <f t="shared" si="71"/>
        <v>0</v>
      </c>
      <c r="AO519" s="184">
        <f t="shared" si="66"/>
        <v>0</v>
      </c>
      <c r="AP519" s="164">
        <f t="shared" si="67"/>
        <v>0</v>
      </c>
      <c r="AS519" s="165">
        <f t="shared" si="68"/>
        <v>0</v>
      </c>
      <c r="AT519" s="164">
        <f t="shared" si="69"/>
        <v>0</v>
      </c>
    </row>
    <row r="520" spans="2:46" x14ac:dyDescent="0.75">
      <c r="B520" s="22">
        <v>517</v>
      </c>
      <c r="AG520" s="184">
        <f t="shared" si="64"/>
        <v>0</v>
      </c>
      <c r="AH520" s="164">
        <f t="shared" si="70"/>
        <v>0</v>
      </c>
      <c r="AK520" s="184">
        <f t="shared" si="65"/>
        <v>0</v>
      </c>
      <c r="AL520" s="164">
        <f t="shared" si="71"/>
        <v>0</v>
      </c>
      <c r="AO520" s="184">
        <f t="shared" si="66"/>
        <v>0</v>
      </c>
      <c r="AP520" s="164">
        <f t="shared" si="67"/>
        <v>0</v>
      </c>
      <c r="AS520" s="165">
        <f t="shared" si="68"/>
        <v>0</v>
      </c>
      <c r="AT520" s="164">
        <f t="shared" si="69"/>
        <v>0</v>
      </c>
    </row>
    <row r="521" spans="2:46" x14ac:dyDescent="0.75">
      <c r="B521" s="22">
        <v>518</v>
      </c>
      <c r="AG521" s="184">
        <f t="shared" si="64"/>
        <v>0</v>
      </c>
      <c r="AH521" s="164">
        <f t="shared" si="70"/>
        <v>0</v>
      </c>
      <c r="AK521" s="184">
        <f t="shared" si="65"/>
        <v>0</v>
      </c>
      <c r="AL521" s="164">
        <f t="shared" si="71"/>
        <v>0</v>
      </c>
      <c r="AO521" s="184">
        <f t="shared" si="66"/>
        <v>0</v>
      </c>
      <c r="AP521" s="164">
        <f t="shared" si="67"/>
        <v>0</v>
      </c>
      <c r="AS521" s="165">
        <f t="shared" si="68"/>
        <v>0</v>
      </c>
      <c r="AT521" s="164">
        <f t="shared" si="69"/>
        <v>0</v>
      </c>
    </row>
    <row r="522" spans="2:46" x14ac:dyDescent="0.75">
      <c r="B522" s="22">
        <v>519</v>
      </c>
      <c r="AG522" s="184">
        <f t="shared" si="64"/>
        <v>0</v>
      </c>
      <c r="AH522" s="164">
        <f t="shared" si="70"/>
        <v>0</v>
      </c>
      <c r="AK522" s="184">
        <f t="shared" si="65"/>
        <v>0</v>
      </c>
      <c r="AL522" s="164">
        <f t="shared" si="71"/>
        <v>0</v>
      </c>
      <c r="AO522" s="184">
        <f t="shared" si="66"/>
        <v>0</v>
      </c>
      <c r="AP522" s="164">
        <f t="shared" si="67"/>
        <v>0</v>
      </c>
      <c r="AS522" s="165">
        <f t="shared" si="68"/>
        <v>0</v>
      </c>
      <c r="AT522" s="164">
        <f t="shared" si="69"/>
        <v>0</v>
      </c>
    </row>
    <row r="523" spans="2:46" x14ac:dyDescent="0.75">
      <c r="B523" s="22">
        <v>520</v>
      </c>
      <c r="AG523" s="184">
        <f t="shared" si="64"/>
        <v>0</v>
      </c>
      <c r="AH523" s="164">
        <f t="shared" si="70"/>
        <v>0</v>
      </c>
      <c r="AK523" s="184">
        <f t="shared" si="65"/>
        <v>0</v>
      </c>
      <c r="AL523" s="164">
        <f t="shared" si="71"/>
        <v>0</v>
      </c>
      <c r="AO523" s="184">
        <f t="shared" si="66"/>
        <v>0</v>
      </c>
      <c r="AP523" s="164">
        <f t="shared" si="67"/>
        <v>0</v>
      </c>
      <c r="AS523" s="165">
        <f t="shared" si="68"/>
        <v>0</v>
      </c>
      <c r="AT523" s="164">
        <f t="shared" si="69"/>
        <v>0</v>
      </c>
    </row>
    <row r="524" spans="2:46" x14ac:dyDescent="0.75">
      <c r="B524" s="22">
        <v>521</v>
      </c>
      <c r="AG524" s="184">
        <f t="shared" si="64"/>
        <v>0</v>
      </c>
      <c r="AH524" s="164">
        <f t="shared" si="70"/>
        <v>0</v>
      </c>
      <c r="AK524" s="184">
        <f t="shared" si="65"/>
        <v>0</v>
      </c>
      <c r="AL524" s="164">
        <f t="shared" si="71"/>
        <v>0</v>
      </c>
      <c r="AO524" s="184">
        <f t="shared" si="66"/>
        <v>0</v>
      </c>
      <c r="AP524" s="164">
        <f t="shared" si="67"/>
        <v>0</v>
      </c>
      <c r="AS524" s="165">
        <f t="shared" si="68"/>
        <v>0</v>
      </c>
      <c r="AT524" s="164">
        <f t="shared" si="69"/>
        <v>0</v>
      </c>
    </row>
    <row r="525" spans="2:46" x14ac:dyDescent="0.75">
      <c r="B525" s="22">
        <v>522</v>
      </c>
      <c r="AG525" s="184">
        <f t="shared" si="64"/>
        <v>0</v>
      </c>
      <c r="AH525" s="164">
        <f t="shared" si="70"/>
        <v>0</v>
      </c>
      <c r="AK525" s="184">
        <f t="shared" si="65"/>
        <v>0</v>
      </c>
      <c r="AL525" s="164">
        <f t="shared" si="71"/>
        <v>0</v>
      </c>
      <c r="AO525" s="184">
        <f t="shared" si="66"/>
        <v>0</v>
      </c>
      <c r="AP525" s="164">
        <f t="shared" si="67"/>
        <v>0</v>
      </c>
      <c r="AS525" s="165">
        <f t="shared" si="68"/>
        <v>0</v>
      </c>
      <c r="AT525" s="164">
        <f t="shared" si="69"/>
        <v>0</v>
      </c>
    </row>
    <row r="526" spans="2:46" x14ac:dyDescent="0.75">
      <c r="B526" s="22">
        <v>523</v>
      </c>
      <c r="AG526" s="184">
        <f t="shared" si="64"/>
        <v>0</v>
      </c>
      <c r="AH526" s="164">
        <f t="shared" si="70"/>
        <v>0</v>
      </c>
      <c r="AK526" s="184">
        <f t="shared" si="65"/>
        <v>0</v>
      </c>
      <c r="AL526" s="164">
        <f t="shared" si="71"/>
        <v>0</v>
      </c>
      <c r="AO526" s="184">
        <f t="shared" si="66"/>
        <v>0</v>
      </c>
      <c r="AP526" s="164">
        <f t="shared" si="67"/>
        <v>0</v>
      </c>
      <c r="AS526" s="165">
        <f t="shared" si="68"/>
        <v>0</v>
      </c>
      <c r="AT526" s="164">
        <f t="shared" si="69"/>
        <v>0</v>
      </c>
    </row>
    <row r="527" spans="2:46" x14ac:dyDescent="0.75">
      <c r="B527" s="22">
        <v>524</v>
      </c>
      <c r="AG527" s="184">
        <f t="shared" si="64"/>
        <v>0</v>
      </c>
      <c r="AH527" s="164">
        <f t="shared" si="70"/>
        <v>0</v>
      </c>
      <c r="AK527" s="184">
        <f t="shared" si="65"/>
        <v>0</v>
      </c>
      <c r="AL527" s="164">
        <f t="shared" si="71"/>
        <v>0</v>
      </c>
      <c r="AO527" s="184">
        <f t="shared" si="66"/>
        <v>0</v>
      </c>
      <c r="AP527" s="164">
        <f t="shared" si="67"/>
        <v>0</v>
      </c>
      <c r="AS527" s="165">
        <f t="shared" si="68"/>
        <v>0</v>
      </c>
      <c r="AT527" s="164">
        <f t="shared" si="69"/>
        <v>0</v>
      </c>
    </row>
    <row r="528" spans="2:46" x14ac:dyDescent="0.75">
      <c r="B528" s="22">
        <v>525</v>
      </c>
      <c r="AG528" s="184">
        <f t="shared" si="64"/>
        <v>0</v>
      </c>
      <c r="AH528" s="164">
        <f t="shared" si="70"/>
        <v>0</v>
      </c>
      <c r="AK528" s="184">
        <f t="shared" si="65"/>
        <v>0</v>
      </c>
      <c r="AL528" s="164">
        <f t="shared" si="71"/>
        <v>0</v>
      </c>
      <c r="AO528" s="184">
        <f t="shared" si="66"/>
        <v>0</v>
      </c>
      <c r="AP528" s="164">
        <f t="shared" si="67"/>
        <v>0</v>
      </c>
      <c r="AS528" s="165">
        <f t="shared" si="68"/>
        <v>0</v>
      </c>
      <c r="AT528" s="164">
        <f t="shared" si="69"/>
        <v>0</v>
      </c>
    </row>
    <row r="529" spans="2:46" x14ac:dyDescent="0.75">
      <c r="B529" s="22">
        <v>526</v>
      </c>
      <c r="AG529" s="184">
        <f t="shared" si="64"/>
        <v>0</v>
      </c>
      <c r="AH529" s="164">
        <f t="shared" si="70"/>
        <v>0</v>
      </c>
      <c r="AK529" s="184">
        <f t="shared" si="65"/>
        <v>0</v>
      </c>
      <c r="AL529" s="164">
        <f t="shared" si="71"/>
        <v>0</v>
      </c>
      <c r="AO529" s="184">
        <f t="shared" si="66"/>
        <v>0</v>
      </c>
      <c r="AP529" s="164">
        <f t="shared" si="67"/>
        <v>0</v>
      </c>
      <c r="AS529" s="165">
        <f t="shared" si="68"/>
        <v>0</v>
      </c>
      <c r="AT529" s="164">
        <f t="shared" si="69"/>
        <v>0</v>
      </c>
    </row>
    <row r="530" spans="2:46" x14ac:dyDescent="0.75">
      <c r="B530" s="22">
        <v>527</v>
      </c>
      <c r="AG530" s="184">
        <f t="shared" si="64"/>
        <v>0</v>
      </c>
      <c r="AH530" s="164">
        <f t="shared" si="70"/>
        <v>0</v>
      </c>
      <c r="AK530" s="184">
        <f t="shared" si="65"/>
        <v>0</v>
      </c>
      <c r="AL530" s="164">
        <f t="shared" si="71"/>
        <v>0</v>
      </c>
      <c r="AO530" s="184">
        <f t="shared" si="66"/>
        <v>0</v>
      </c>
      <c r="AP530" s="164">
        <f t="shared" si="67"/>
        <v>0</v>
      </c>
      <c r="AS530" s="165">
        <f t="shared" si="68"/>
        <v>0</v>
      </c>
      <c r="AT530" s="164">
        <f t="shared" si="69"/>
        <v>0</v>
      </c>
    </row>
    <row r="531" spans="2:46" x14ac:dyDescent="0.75">
      <c r="B531" s="22">
        <v>528</v>
      </c>
      <c r="AG531" s="184">
        <f t="shared" si="64"/>
        <v>0</v>
      </c>
      <c r="AH531" s="164">
        <f t="shared" si="70"/>
        <v>0</v>
      </c>
      <c r="AK531" s="184">
        <f t="shared" si="65"/>
        <v>0</v>
      </c>
      <c r="AL531" s="164">
        <f t="shared" si="71"/>
        <v>0</v>
      </c>
      <c r="AO531" s="184">
        <f t="shared" si="66"/>
        <v>0</v>
      </c>
      <c r="AP531" s="164">
        <f t="shared" si="67"/>
        <v>0</v>
      </c>
      <c r="AS531" s="165">
        <f t="shared" si="68"/>
        <v>0</v>
      </c>
      <c r="AT531" s="164">
        <f t="shared" si="69"/>
        <v>0</v>
      </c>
    </row>
    <row r="532" spans="2:46" x14ac:dyDescent="0.75">
      <c r="B532" s="22">
        <v>529</v>
      </c>
      <c r="AG532" s="184">
        <f t="shared" si="64"/>
        <v>0</v>
      </c>
      <c r="AH532" s="164">
        <f t="shared" si="70"/>
        <v>0</v>
      </c>
      <c r="AK532" s="184">
        <f t="shared" si="65"/>
        <v>0</v>
      </c>
      <c r="AL532" s="164">
        <f t="shared" si="71"/>
        <v>0</v>
      </c>
      <c r="AO532" s="184">
        <f t="shared" si="66"/>
        <v>0</v>
      </c>
      <c r="AP532" s="164">
        <f t="shared" si="67"/>
        <v>0</v>
      </c>
      <c r="AS532" s="165">
        <f t="shared" si="68"/>
        <v>0</v>
      </c>
      <c r="AT532" s="164">
        <f t="shared" si="69"/>
        <v>0</v>
      </c>
    </row>
    <row r="533" spans="2:46" x14ac:dyDescent="0.75">
      <c r="B533" s="22">
        <v>530</v>
      </c>
      <c r="AG533" s="184">
        <f t="shared" si="64"/>
        <v>0</v>
      </c>
      <c r="AH533" s="164">
        <f t="shared" si="70"/>
        <v>0</v>
      </c>
      <c r="AK533" s="184">
        <f t="shared" si="65"/>
        <v>0</v>
      </c>
      <c r="AL533" s="164">
        <f t="shared" si="71"/>
        <v>0</v>
      </c>
      <c r="AO533" s="184">
        <f t="shared" si="66"/>
        <v>0</v>
      </c>
      <c r="AP533" s="164">
        <f t="shared" si="67"/>
        <v>0</v>
      </c>
      <c r="AS533" s="165">
        <f t="shared" si="68"/>
        <v>0</v>
      </c>
      <c r="AT533" s="164">
        <f t="shared" si="69"/>
        <v>0</v>
      </c>
    </row>
    <row r="534" spans="2:46" x14ac:dyDescent="0.75">
      <c r="B534" s="22">
        <v>531</v>
      </c>
      <c r="AG534" s="184">
        <f t="shared" si="64"/>
        <v>0</v>
      </c>
      <c r="AH534" s="164">
        <f t="shared" si="70"/>
        <v>0</v>
      </c>
      <c r="AK534" s="184">
        <f t="shared" si="65"/>
        <v>0</v>
      </c>
      <c r="AL534" s="164">
        <f t="shared" si="71"/>
        <v>0</v>
      </c>
      <c r="AO534" s="184">
        <f t="shared" si="66"/>
        <v>0</v>
      </c>
      <c r="AP534" s="164">
        <f t="shared" si="67"/>
        <v>0</v>
      </c>
      <c r="AS534" s="165">
        <f t="shared" si="68"/>
        <v>0</v>
      </c>
      <c r="AT534" s="164">
        <f t="shared" si="69"/>
        <v>0</v>
      </c>
    </row>
    <row r="535" spans="2:46" x14ac:dyDescent="0.75">
      <c r="B535" s="22">
        <v>532</v>
      </c>
      <c r="AG535" s="184">
        <f t="shared" si="64"/>
        <v>0</v>
      </c>
      <c r="AH535" s="164">
        <f t="shared" si="70"/>
        <v>0</v>
      </c>
      <c r="AK535" s="184">
        <f t="shared" si="65"/>
        <v>0</v>
      </c>
      <c r="AL535" s="164">
        <f t="shared" si="71"/>
        <v>0</v>
      </c>
      <c r="AO535" s="184">
        <f t="shared" si="66"/>
        <v>0</v>
      </c>
      <c r="AP535" s="164">
        <f t="shared" si="67"/>
        <v>0</v>
      </c>
      <c r="AS535" s="165">
        <f t="shared" si="68"/>
        <v>0</v>
      </c>
      <c r="AT535" s="164">
        <f t="shared" si="69"/>
        <v>0</v>
      </c>
    </row>
    <row r="536" spans="2:46" x14ac:dyDescent="0.75">
      <c r="B536" s="22">
        <v>533</v>
      </c>
      <c r="AG536" s="184">
        <f t="shared" si="64"/>
        <v>0</v>
      </c>
      <c r="AH536" s="164">
        <f t="shared" si="70"/>
        <v>0</v>
      </c>
      <c r="AK536" s="184">
        <f t="shared" si="65"/>
        <v>0</v>
      </c>
      <c r="AL536" s="164">
        <f t="shared" si="71"/>
        <v>0</v>
      </c>
      <c r="AO536" s="184">
        <f t="shared" si="66"/>
        <v>0</v>
      </c>
      <c r="AP536" s="164">
        <f t="shared" si="67"/>
        <v>0</v>
      </c>
      <c r="AS536" s="165">
        <f t="shared" si="68"/>
        <v>0</v>
      </c>
      <c r="AT536" s="164">
        <f t="shared" si="69"/>
        <v>0</v>
      </c>
    </row>
    <row r="537" spans="2:46" x14ac:dyDescent="0.75">
      <c r="B537" s="22">
        <v>534</v>
      </c>
      <c r="AG537" s="184">
        <f t="shared" si="64"/>
        <v>0</v>
      </c>
      <c r="AH537" s="164">
        <f t="shared" si="70"/>
        <v>0</v>
      </c>
      <c r="AK537" s="184">
        <f t="shared" si="65"/>
        <v>0</v>
      </c>
      <c r="AL537" s="164">
        <f t="shared" si="71"/>
        <v>0</v>
      </c>
      <c r="AO537" s="184">
        <f t="shared" si="66"/>
        <v>0</v>
      </c>
      <c r="AP537" s="164">
        <f t="shared" si="67"/>
        <v>0</v>
      </c>
      <c r="AS537" s="165">
        <f t="shared" si="68"/>
        <v>0</v>
      </c>
      <c r="AT537" s="164">
        <f t="shared" si="69"/>
        <v>0</v>
      </c>
    </row>
    <row r="538" spans="2:46" x14ac:dyDescent="0.75">
      <c r="B538" s="22">
        <v>535</v>
      </c>
      <c r="AG538" s="184">
        <f t="shared" si="64"/>
        <v>0</v>
      </c>
      <c r="AH538" s="164">
        <f t="shared" si="70"/>
        <v>0</v>
      </c>
      <c r="AK538" s="184">
        <f t="shared" si="65"/>
        <v>0</v>
      </c>
      <c r="AL538" s="164">
        <f t="shared" si="71"/>
        <v>0</v>
      </c>
      <c r="AO538" s="184">
        <f t="shared" si="66"/>
        <v>0</v>
      </c>
      <c r="AP538" s="164">
        <f t="shared" si="67"/>
        <v>0</v>
      </c>
      <c r="AS538" s="165">
        <f t="shared" si="68"/>
        <v>0</v>
      </c>
      <c r="AT538" s="164">
        <f t="shared" si="69"/>
        <v>0</v>
      </c>
    </row>
    <row r="539" spans="2:46" x14ac:dyDescent="0.75">
      <c r="B539" s="22">
        <v>536</v>
      </c>
      <c r="AG539" s="184">
        <f t="shared" si="64"/>
        <v>0</v>
      </c>
      <c r="AH539" s="164">
        <f t="shared" si="70"/>
        <v>0</v>
      </c>
      <c r="AK539" s="184">
        <f t="shared" si="65"/>
        <v>0</v>
      </c>
      <c r="AL539" s="164">
        <f t="shared" si="71"/>
        <v>0</v>
      </c>
      <c r="AO539" s="184">
        <f t="shared" si="66"/>
        <v>0</v>
      </c>
      <c r="AP539" s="164">
        <f t="shared" si="67"/>
        <v>0</v>
      </c>
      <c r="AS539" s="165">
        <f t="shared" si="68"/>
        <v>0</v>
      </c>
      <c r="AT539" s="164">
        <f t="shared" si="69"/>
        <v>0</v>
      </c>
    </row>
    <row r="540" spans="2:46" x14ac:dyDescent="0.75">
      <c r="B540" s="22">
        <v>537</v>
      </c>
      <c r="AG540" s="184">
        <f t="shared" si="64"/>
        <v>0</v>
      </c>
      <c r="AH540" s="164">
        <f t="shared" si="70"/>
        <v>0</v>
      </c>
      <c r="AK540" s="184">
        <f t="shared" si="65"/>
        <v>0</v>
      </c>
      <c r="AL540" s="164">
        <f t="shared" si="71"/>
        <v>0</v>
      </c>
      <c r="AO540" s="184">
        <f t="shared" si="66"/>
        <v>0</v>
      </c>
      <c r="AP540" s="164">
        <f t="shared" si="67"/>
        <v>0</v>
      </c>
      <c r="AS540" s="165">
        <f t="shared" si="68"/>
        <v>0</v>
      </c>
      <c r="AT540" s="164">
        <f t="shared" si="69"/>
        <v>0</v>
      </c>
    </row>
    <row r="541" spans="2:46" x14ac:dyDescent="0.75">
      <c r="B541" s="22">
        <v>538</v>
      </c>
      <c r="AG541" s="184">
        <f t="shared" si="64"/>
        <v>0</v>
      </c>
      <c r="AH541" s="164">
        <f t="shared" si="70"/>
        <v>0</v>
      </c>
      <c r="AK541" s="184">
        <f t="shared" si="65"/>
        <v>0</v>
      </c>
      <c r="AL541" s="164">
        <f t="shared" si="71"/>
        <v>0</v>
      </c>
      <c r="AO541" s="184">
        <f t="shared" si="66"/>
        <v>0</v>
      </c>
      <c r="AP541" s="164">
        <f t="shared" si="67"/>
        <v>0</v>
      </c>
      <c r="AS541" s="165">
        <f t="shared" si="68"/>
        <v>0</v>
      </c>
      <c r="AT541" s="164">
        <f t="shared" si="69"/>
        <v>0</v>
      </c>
    </row>
    <row r="542" spans="2:46" x14ac:dyDescent="0.75">
      <c r="B542" s="22">
        <v>539</v>
      </c>
      <c r="AG542" s="184">
        <f t="shared" si="64"/>
        <v>0</v>
      </c>
      <c r="AH542" s="164">
        <f t="shared" si="70"/>
        <v>0</v>
      </c>
      <c r="AK542" s="184">
        <f t="shared" si="65"/>
        <v>0</v>
      </c>
      <c r="AL542" s="164">
        <f t="shared" si="71"/>
        <v>0</v>
      </c>
      <c r="AO542" s="184">
        <f t="shared" si="66"/>
        <v>0</v>
      </c>
      <c r="AP542" s="164">
        <f t="shared" si="67"/>
        <v>0</v>
      </c>
      <c r="AS542" s="165">
        <f t="shared" si="68"/>
        <v>0</v>
      </c>
      <c r="AT542" s="164">
        <f t="shared" si="69"/>
        <v>0</v>
      </c>
    </row>
    <row r="543" spans="2:46" x14ac:dyDescent="0.75">
      <c r="B543" s="22">
        <v>540</v>
      </c>
      <c r="AG543" s="184">
        <f t="shared" si="64"/>
        <v>0</v>
      </c>
      <c r="AH543" s="164">
        <f t="shared" si="70"/>
        <v>0</v>
      </c>
      <c r="AK543" s="184">
        <f t="shared" si="65"/>
        <v>0</v>
      </c>
      <c r="AL543" s="164">
        <f t="shared" si="71"/>
        <v>0</v>
      </c>
      <c r="AO543" s="184">
        <f t="shared" si="66"/>
        <v>0</v>
      </c>
      <c r="AP543" s="164">
        <f t="shared" si="67"/>
        <v>0</v>
      </c>
      <c r="AS543" s="165">
        <f t="shared" si="68"/>
        <v>0</v>
      </c>
      <c r="AT543" s="164">
        <f t="shared" si="69"/>
        <v>0</v>
      </c>
    </row>
    <row r="544" spans="2:46" x14ac:dyDescent="0.75">
      <c r="B544" s="22">
        <v>541</v>
      </c>
      <c r="AG544" s="184">
        <f t="shared" si="64"/>
        <v>0</v>
      </c>
      <c r="AH544" s="164">
        <f t="shared" si="70"/>
        <v>0</v>
      </c>
      <c r="AK544" s="184">
        <f t="shared" si="65"/>
        <v>0</v>
      </c>
      <c r="AL544" s="164">
        <f t="shared" si="71"/>
        <v>0</v>
      </c>
      <c r="AO544" s="184">
        <f t="shared" si="66"/>
        <v>0</v>
      </c>
      <c r="AP544" s="164">
        <f t="shared" si="67"/>
        <v>0</v>
      </c>
      <c r="AS544" s="165">
        <f t="shared" si="68"/>
        <v>0</v>
      </c>
      <c r="AT544" s="164">
        <f t="shared" si="69"/>
        <v>0</v>
      </c>
    </row>
    <row r="545" spans="2:46" x14ac:dyDescent="0.75">
      <c r="B545" s="22">
        <v>542</v>
      </c>
      <c r="AG545" s="184">
        <f t="shared" si="64"/>
        <v>0</v>
      </c>
      <c r="AH545" s="164">
        <f t="shared" si="70"/>
        <v>0</v>
      </c>
      <c r="AK545" s="184">
        <f t="shared" si="65"/>
        <v>0</v>
      </c>
      <c r="AL545" s="164">
        <f t="shared" si="71"/>
        <v>0</v>
      </c>
      <c r="AO545" s="184">
        <f t="shared" si="66"/>
        <v>0</v>
      </c>
      <c r="AP545" s="164">
        <f t="shared" si="67"/>
        <v>0</v>
      </c>
      <c r="AS545" s="165">
        <f t="shared" si="68"/>
        <v>0</v>
      </c>
      <c r="AT545" s="164">
        <f t="shared" si="69"/>
        <v>0</v>
      </c>
    </row>
    <row r="546" spans="2:46" x14ac:dyDescent="0.75">
      <c r="B546" s="22">
        <v>543</v>
      </c>
      <c r="AG546" s="184">
        <f t="shared" si="64"/>
        <v>0</v>
      </c>
      <c r="AH546" s="164">
        <f t="shared" si="70"/>
        <v>0</v>
      </c>
      <c r="AK546" s="184">
        <f t="shared" si="65"/>
        <v>0</v>
      </c>
      <c r="AL546" s="164">
        <f t="shared" si="71"/>
        <v>0</v>
      </c>
      <c r="AO546" s="184">
        <f t="shared" si="66"/>
        <v>0</v>
      </c>
      <c r="AP546" s="164">
        <f t="shared" si="67"/>
        <v>0</v>
      </c>
      <c r="AS546" s="165">
        <f t="shared" si="68"/>
        <v>0</v>
      </c>
      <c r="AT546" s="164">
        <f t="shared" si="69"/>
        <v>0</v>
      </c>
    </row>
    <row r="547" spans="2:46" x14ac:dyDescent="0.75">
      <c r="B547" s="22">
        <v>544</v>
      </c>
      <c r="AG547" s="184">
        <f t="shared" si="64"/>
        <v>0</v>
      </c>
      <c r="AH547" s="164">
        <f t="shared" si="70"/>
        <v>0</v>
      </c>
      <c r="AK547" s="184">
        <f t="shared" si="65"/>
        <v>0</v>
      </c>
      <c r="AL547" s="164">
        <f t="shared" si="71"/>
        <v>0</v>
      </c>
      <c r="AO547" s="184">
        <f t="shared" si="66"/>
        <v>0</v>
      </c>
      <c r="AP547" s="164">
        <f t="shared" si="67"/>
        <v>0</v>
      </c>
      <c r="AS547" s="165">
        <f t="shared" si="68"/>
        <v>0</v>
      </c>
      <c r="AT547" s="164">
        <f t="shared" si="69"/>
        <v>0</v>
      </c>
    </row>
    <row r="548" spans="2:46" x14ac:dyDescent="0.75">
      <c r="B548" s="22">
        <v>545</v>
      </c>
      <c r="AG548" s="184">
        <f t="shared" si="64"/>
        <v>0</v>
      </c>
      <c r="AH548" s="164">
        <f t="shared" si="70"/>
        <v>0</v>
      </c>
      <c r="AK548" s="184">
        <f t="shared" si="65"/>
        <v>0</v>
      </c>
      <c r="AL548" s="164">
        <f t="shared" si="71"/>
        <v>0</v>
      </c>
      <c r="AO548" s="184">
        <f t="shared" si="66"/>
        <v>0</v>
      </c>
      <c r="AP548" s="164">
        <f t="shared" si="67"/>
        <v>0</v>
      </c>
      <c r="AS548" s="165">
        <f t="shared" si="68"/>
        <v>0</v>
      </c>
      <c r="AT548" s="164">
        <f t="shared" si="69"/>
        <v>0</v>
      </c>
    </row>
    <row r="549" spans="2:46" x14ac:dyDescent="0.75">
      <c r="B549" s="22">
        <v>546</v>
      </c>
      <c r="AG549" s="184">
        <f t="shared" si="64"/>
        <v>0</v>
      </c>
      <c r="AH549" s="164">
        <f t="shared" si="70"/>
        <v>0</v>
      </c>
      <c r="AK549" s="184">
        <f t="shared" si="65"/>
        <v>0</v>
      </c>
      <c r="AL549" s="164">
        <f t="shared" si="71"/>
        <v>0</v>
      </c>
      <c r="AO549" s="184">
        <f t="shared" si="66"/>
        <v>0</v>
      </c>
      <c r="AP549" s="164">
        <f t="shared" si="67"/>
        <v>0</v>
      </c>
      <c r="AS549" s="165">
        <f t="shared" si="68"/>
        <v>0</v>
      </c>
      <c r="AT549" s="164">
        <f t="shared" si="69"/>
        <v>0</v>
      </c>
    </row>
    <row r="550" spans="2:46" x14ac:dyDescent="0.75">
      <c r="B550" s="22">
        <v>547</v>
      </c>
      <c r="AG550" s="184">
        <f t="shared" si="64"/>
        <v>0</v>
      </c>
      <c r="AH550" s="164">
        <f t="shared" si="70"/>
        <v>0</v>
      </c>
      <c r="AK550" s="184">
        <f t="shared" si="65"/>
        <v>0</v>
      </c>
      <c r="AL550" s="164">
        <f t="shared" si="71"/>
        <v>0</v>
      </c>
      <c r="AO550" s="184">
        <f t="shared" si="66"/>
        <v>0</v>
      </c>
      <c r="AP550" s="164">
        <f t="shared" si="67"/>
        <v>0</v>
      </c>
      <c r="AS550" s="165">
        <f t="shared" si="68"/>
        <v>0</v>
      </c>
      <c r="AT550" s="164">
        <f t="shared" si="69"/>
        <v>0</v>
      </c>
    </row>
    <row r="551" spans="2:46" x14ac:dyDescent="0.75">
      <c r="B551" s="22">
        <v>548</v>
      </c>
      <c r="AG551" s="184">
        <f t="shared" si="64"/>
        <v>0</v>
      </c>
      <c r="AH551" s="164">
        <f t="shared" si="70"/>
        <v>0</v>
      </c>
      <c r="AK551" s="184">
        <f t="shared" si="65"/>
        <v>0</v>
      </c>
      <c r="AL551" s="164">
        <f t="shared" si="71"/>
        <v>0</v>
      </c>
      <c r="AO551" s="184">
        <f t="shared" si="66"/>
        <v>0</v>
      </c>
      <c r="AP551" s="164">
        <f t="shared" si="67"/>
        <v>0</v>
      </c>
      <c r="AS551" s="165">
        <f t="shared" si="68"/>
        <v>0</v>
      </c>
      <c r="AT551" s="164">
        <f t="shared" si="69"/>
        <v>0</v>
      </c>
    </row>
    <row r="552" spans="2:46" x14ac:dyDescent="0.75">
      <c r="B552" s="22">
        <v>549</v>
      </c>
      <c r="AG552" s="184">
        <f t="shared" si="64"/>
        <v>0</v>
      </c>
      <c r="AH552" s="164">
        <f t="shared" si="70"/>
        <v>0</v>
      </c>
      <c r="AK552" s="184">
        <f t="shared" si="65"/>
        <v>0</v>
      </c>
      <c r="AL552" s="164">
        <f t="shared" si="71"/>
        <v>0</v>
      </c>
      <c r="AO552" s="184">
        <f t="shared" si="66"/>
        <v>0</v>
      </c>
      <c r="AP552" s="164">
        <f t="shared" si="67"/>
        <v>0</v>
      </c>
      <c r="AS552" s="165">
        <f t="shared" si="68"/>
        <v>0</v>
      </c>
      <c r="AT552" s="164">
        <f t="shared" si="69"/>
        <v>0</v>
      </c>
    </row>
    <row r="553" spans="2:46" x14ac:dyDescent="0.75">
      <c r="B553" s="22">
        <v>550</v>
      </c>
      <c r="AG553" s="184">
        <f t="shared" si="64"/>
        <v>0</v>
      </c>
      <c r="AH553" s="164">
        <f t="shared" si="70"/>
        <v>0</v>
      </c>
      <c r="AK553" s="184">
        <f t="shared" si="65"/>
        <v>0</v>
      </c>
      <c r="AL553" s="164">
        <f t="shared" si="71"/>
        <v>0</v>
      </c>
      <c r="AO553" s="184">
        <f t="shared" si="66"/>
        <v>0</v>
      </c>
      <c r="AP553" s="164">
        <f t="shared" si="67"/>
        <v>0</v>
      </c>
      <c r="AS553" s="165">
        <f t="shared" si="68"/>
        <v>0</v>
      </c>
      <c r="AT553" s="164">
        <f t="shared" si="69"/>
        <v>0</v>
      </c>
    </row>
    <row r="554" spans="2:46" x14ac:dyDescent="0.75">
      <c r="B554" s="22">
        <v>551</v>
      </c>
      <c r="AG554" s="184">
        <f t="shared" si="64"/>
        <v>0</v>
      </c>
      <c r="AH554" s="164">
        <f t="shared" si="70"/>
        <v>0</v>
      </c>
      <c r="AK554" s="184">
        <f t="shared" si="65"/>
        <v>0</v>
      </c>
      <c r="AL554" s="164">
        <f t="shared" si="71"/>
        <v>0</v>
      </c>
      <c r="AO554" s="184">
        <f t="shared" si="66"/>
        <v>0</v>
      </c>
      <c r="AP554" s="164">
        <f t="shared" si="67"/>
        <v>0</v>
      </c>
      <c r="AS554" s="165">
        <f t="shared" si="68"/>
        <v>0</v>
      </c>
      <c r="AT554" s="164">
        <f t="shared" si="69"/>
        <v>0</v>
      </c>
    </row>
    <row r="555" spans="2:46" x14ac:dyDescent="0.75">
      <c r="B555" s="22">
        <v>552</v>
      </c>
      <c r="AG555" s="184">
        <f t="shared" si="64"/>
        <v>0</v>
      </c>
      <c r="AH555" s="164">
        <f t="shared" si="70"/>
        <v>0</v>
      </c>
      <c r="AK555" s="184">
        <f t="shared" si="65"/>
        <v>0</v>
      </c>
      <c r="AL555" s="164">
        <f t="shared" si="71"/>
        <v>0</v>
      </c>
      <c r="AO555" s="184">
        <f t="shared" si="66"/>
        <v>0</v>
      </c>
      <c r="AP555" s="164">
        <f t="shared" si="67"/>
        <v>0</v>
      </c>
      <c r="AS555" s="165">
        <f t="shared" si="68"/>
        <v>0</v>
      </c>
      <c r="AT555" s="164">
        <f t="shared" si="69"/>
        <v>0</v>
      </c>
    </row>
    <row r="556" spans="2:46" x14ac:dyDescent="0.75">
      <c r="B556" s="22">
        <v>553</v>
      </c>
      <c r="AG556" s="184">
        <f t="shared" si="64"/>
        <v>0</v>
      </c>
      <c r="AH556" s="164">
        <f t="shared" si="70"/>
        <v>0</v>
      </c>
      <c r="AK556" s="184">
        <f t="shared" si="65"/>
        <v>0</v>
      </c>
      <c r="AL556" s="164">
        <f t="shared" si="71"/>
        <v>0</v>
      </c>
      <c r="AO556" s="184">
        <f t="shared" si="66"/>
        <v>0</v>
      </c>
      <c r="AP556" s="164">
        <f t="shared" si="67"/>
        <v>0</v>
      </c>
      <c r="AS556" s="165">
        <f t="shared" si="68"/>
        <v>0</v>
      </c>
      <c r="AT556" s="164">
        <f t="shared" si="69"/>
        <v>0</v>
      </c>
    </row>
    <row r="557" spans="2:46" x14ac:dyDescent="0.75">
      <c r="B557" s="22">
        <v>554</v>
      </c>
      <c r="AG557" s="184">
        <f t="shared" si="64"/>
        <v>0</v>
      </c>
      <c r="AH557" s="164">
        <f t="shared" si="70"/>
        <v>0</v>
      </c>
      <c r="AK557" s="184">
        <f t="shared" si="65"/>
        <v>0</v>
      </c>
      <c r="AL557" s="164">
        <f t="shared" si="71"/>
        <v>0</v>
      </c>
      <c r="AO557" s="184">
        <f t="shared" si="66"/>
        <v>0</v>
      </c>
      <c r="AP557" s="164">
        <f t="shared" si="67"/>
        <v>0</v>
      </c>
      <c r="AS557" s="165">
        <f t="shared" si="68"/>
        <v>0</v>
      </c>
      <c r="AT557" s="164">
        <f t="shared" si="69"/>
        <v>0</v>
      </c>
    </row>
    <row r="558" spans="2:46" x14ac:dyDescent="0.75">
      <c r="B558" s="22">
        <v>555</v>
      </c>
      <c r="AG558" s="184">
        <f t="shared" si="64"/>
        <v>0</v>
      </c>
      <c r="AH558" s="164">
        <f t="shared" si="70"/>
        <v>0</v>
      </c>
      <c r="AK558" s="184">
        <f t="shared" si="65"/>
        <v>0</v>
      </c>
      <c r="AL558" s="164">
        <f t="shared" si="71"/>
        <v>0</v>
      </c>
      <c r="AO558" s="184">
        <f t="shared" si="66"/>
        <v>0</v>
      </c>
      <c r="AP558" s="164">
        <f t="shared" si="67"/>
        <v>0</v>
      </c>
      <c r="AS558" s="165">
        <f t="shared" si="68"/>
        <v>0</v>
      </c>
      <c r="AT558" s="164">
        <f t="shared" si="69"/>
        <v>0</v>
      </c>
    </row>
    <row r="559" spans="2:46" x14ac:dyDescent="0.75">
      <c r="B559" s="22">
        <v>556</v>
      </c>
      <c r="AG559" s="184">
        <f t="shared" si="64"/>
        <v>0</v>
      </c>
      <c r="AH559" s="164">
        <f t="shared" si="70"/>
        <v>0</v>
      </c>
      <c r="AK559" s="184">
        <f t="shared" si="65"/>
        <v>0</v>
      </c>
      <c r="AL559" s="164">
        <f t="shared" si="71"/>
        <v>0</v>
      </c>
      <c r="AO559" s="184">
        <f t="shared" si="66"/>
        <v>0</v>
      </c>
      <c r="AP559" s="164">
        <f t="shared" si="67"/>
        <v>0</v>
      </c>
      <c r="AS559" s="165">
        <f t="shared" si="68"/>
        <v>0</v>
      </c>
      <c r="AT559" s="164">
        <f t="shared" si="69"/>
        <v>0</v>
      </c>
    </row>
    <row r="560" spans="2:46" x14ac:dyDescent="0.75">
      <c r="B560" s="22">
        <v>557</v>
      </c>
      <c r="AG560" s="184">
        <f t="shared" si="64"/>
        <v>0</v>
      </c>
      <c r="AH560" s="164">
        <f t="shared" si="70"/>
        <v>0</v>
      </c>
      <c r="AK560" s="184">
        <f t="shared" si="65"/>
        <v>0</v>
      </c>
      <c r="AL560" s="164">
        <f t="shared" si="71"/>
        <v>0</v>
      </c>
      <c r="AO560" s="184">
        <f t="shared" si="66"/>
        <v>0</v>
      </c>
      <c r="AP560" s="164">
        <f t="shared" si="67"/>
        <v>0</v>
      </c>
      <c r="AS560" s="165">
        <f t="shared" si="68"/>
        <v>0</v>
      </c>
      <c r="AT560" s="164">
        <f t="shared" si="69"/>
        <v>0</v>
      </c>
    </row>
    <row r="561" spans="2:46" x14ac:dyDescent="0.75">
      <c r="B561" s="22">
        <v>558</v>
      </c>
      <c r="AG561" s="184">
        <f t="shared" si="64"/>
        <v>0</v>
      </c>
      <c r="AH561" s="164">
        <f t="shared" si="70"/>
        <v>0</v>
      </c>
      <c r="AK561" s="184">
        <f t="shared" si="65"/>
        <v>0</v>
      </c>
      <c r="AL561" s="164">
        <f t="shared" si="71"/>
        <v>0</v>
      </c>
      <c r="AO561" s="184">
        <f t="shared" si="66"/>
        <v>0</v>
      </c>
      <c r="AP561" s="164">
        <f t="shared" si="67"/>
        <v>0</v>
      </c>
      <c r="AS561" s="165">
        <f t="shared" si="68"/>
        <v>0</v>
      </c>
      <c r="AT561" s="164">
        <f t="shared" si="69"/>
        <v>0</v>
      </c>
    </row>
    <row r="562" spans="2:46" x14ac:dyDescent="0.75">
      <c r="B562" s="22">
        <v>559</v>
      </c>
      <c r="AG562" s="184">
        <f t="shared" si="64"/>
        <v>0</v>
      </c>
      <c r="AH562" s="164">
        <f t="shared" si="70"/>
        <v>0</v>
      </c>
      <c r="AK562" s="184">
        <f t="shared" si="65"/>
        <v>0</v>
      </c>
      <c r="AL562" s="164">
        <f t="shared" si="71"/>
        <v>0</v>
      </c>
      <c r="AO562" s="184">
        <f t="shared" si="66"/>
        <v>0</v>
      </c>
      <c r="AP562" s="164">
        <f t="shared" si="67"/>
        <v>0</v>
      </c>
      <c r="AS562" s="165">
        <f t="shared" si="68"/>
        <v>0</v>
      </c>
      <c r="AT562" s="164">
        <f t="shared" si="69"/>
        <v>0</v>
      </c>
    </row>
    <row r="563" spans="2:46" x14ac:dyDescent="0.75">
      <c r="B563" s="22">
        <v>560</v>
      </c>
      <c r="AG563" s="184">
        <f t="shared" si="64"/>
        <v>0</v>
      </c>
      <c r="AH563" s="164">
        <f t="shared" si="70"/>
        <v>0</v>
      </c>
      <c r="AK563" s="184">
        <f t="shared" si="65"/>
        <v>0</v>
      </c>
      <c r="AL563" s="164">
        <f t="shared" si="71"/>
        <v>0</v>
      </c>
      <c r="AO563" s="184">
        <f t="shared" si="66"/>
        <v>0</v>
      </c>
      <c r="AP563" s="164">
        <f t="shared" si="67"/>
        <v>0</v>
      </c>
      <c r="AS563" s="165">
        <f t="shared" si="68"/>
        <v>0</v>
      </c>
      <c r="AT563" s="164">
        <f t="shared" si="69"/>
        <v>0</v>
      </c>
    </row>
    <row r="564" spans="2:46" x14ac:dyDescent="0.75">
      <c r="B564" s="22">
        <v>561</v>
      </c>
      <c r="AG564" s="184">
        <f t="shared" si="64"/>
        <v>0</v>
      </c>
      <c r="AH564" s="164">
        <f t="shared" si="70"/>
        <v>0</v>
      </c>
      <c r="AK564" s="184">
        <f t="shared" si="65"/>
        <v>0</v>
      </c>
      <c r="AL564" s="164">
        <f t="shared" si="71"/>
        <v>0</v>
      </c>
      <c r="AO564" s="184">
        <f t="shared" si="66"/>
        <v>0</v>
      </c>
      <c r="AP564" s="164">
        <f t="shared" si="67"/>
        <v>0</v>
      </c>
      <c r="AS564" s="165">
        <f t="shared" si="68"/>
        <v>0</v>
      </c>
      <c r="AT564" s="164">
        <f t="shared" si="69"/>
        <v>0</v>
      </c>
    </row>
    <row r="565" spans="2:46" x14ac:dyDescent="0.75">
      <c r="B565" s="22">
        <v>562</v>
      </c>
      <c r="AG565" s="184">
        <f t="shared" si="64"/>
        <v>0</v>
      </c>
      <c r="AH565" s="164">
        <f t="shared" si="70"/>
        <v>0</v>
      </c>
      <c r="AK565" s="184">
        <f t="shared" si="65"/>
        <v>0</v>
      </c>
      <c r="AL565" s="164">
        <f t="shared" si="71"/>
        <v>0</v>
      </c>
      <c r="AO565" s="184">
        <f t="shared" si="66"/>
        <v>0</v>
      </c>
      <c r="AP565" s="164">
        <f t="shared" si="67"/>
        <v>0</v>
      </c>
      <c r="AS565" s="165">
        <f t="shared" si="68"/>
        <v>0</v>
      </c>
      <c r="AT565" s="164">
        <f t="shared" si="69"/>
        <v>0</v>
      </c>
    </row>
    <row r="566" spans="2:46" x14ac:dyDescent="0.75">
      <c r="B566" s="22">
        <v>563</v>
      </c>
      <c r="AG566" s="184">
        <f t="shared" si="64"/>
        <v>0</v>
      </c>
      <c r="AH566" s="164">
        <f t="shared" si="70"/>
        <v>0</v>
      </c>
      <c r="AK566" s="184">
        <f t="shared" si="65"/>
        <v>0</v>
      </c>
      <c r="AL566" s="164">
        <f t="shared" si="71"/>
        <v>0</v>
      </c>
      <c r="AO566" s="184">
        <f t="shared" si="66"/>
        <v>0</v>
      </c>
      <c r="AP566" s="164">
        <f t="shared" si="67"/>
        <v>0</v>
      </c>
      <c r="AS566" s="165">
        <f t="shared" si="68"/>
        <v>0</v>
      </c>
      <c r="AT566" s="164">
        <f t="shared" si="69"/>
        <v>0</v>
      </c>
    </row>
    <row r="567" spans="2:46" x14ac:dyDescent="0.75">
      <c r="B567" s="22">
        <v>564</v>
      </c>
      <c r="AG567" s="184">
        <f t="shared" si="64"/>
        <v>0</v>
      </c>
      <c r="AH567" s="164">
        <f t="shared" si="70"/>
        <v>0</v>
      </c>
      <c r="AK567" s="184">
        <f t="shared" si="65"/>
        <v>0</v>
      </c>
      <c r="AL567" s="164">
        <f t="shared" si="71"/>
        <v>0</v>
      </c>
      <c r="AO567" s="184">
        <f t="shared" si="66"/>
        <v>0</v>
      </c>
      <c r="AP567" s="164">
        <f t="shared" si="67"/>
        <v>0</v>
      </c>
      <c r="AS567" s="165">
        <f t="shared" si="68"/>
        <v>0</v>
      </c>
      <c r="AT567" s="164">
        <f t="shared" si="69"/>
        <v>0</v>
      </c>
    </row>
    <row r="568" spans="2:46" x14ac:dyDescent="0.75">
      <c r="B568" s="22">
        <v>565</v>
      </c>
      <c r="AG568" s="184">
        <f t="shared" si="64"/>
        <v>0</v>
      </c>
      <c r="AH568" s="164">
        <f t="shared" si="70"/>
        <v>0</v>
      </c>
      <c r="AK568" s="184">
        <f t="shared" si="65"/>
        <v>0</v>
      </c>
      <c r="AL568" s="164">
        <f t="shared" si="71"/>
        <v>0</v>
      </c>
      <c r="AO568" s="184">
        <f t="shared" si="66"/>
        <v>0</v>
      </c>
      <c r="AP568" s="164">
        <f t="shared" si="67"/>
        <v>0</v>
      </c>
      <c r="AS568" s="165">
        <f t="shared" si="68"/>
        <v>0</v>
      </c>
      <c r="AT568" s="164">
        <f t="shared" si="69"/>
        <v>0</v>
      </c>
    </row>
    <row r="569" spans="2:46" x14ac:dyDescent="0.75">
      <c r="B569" s="22">
        <v>566</v>
      </c>
      <c r="AG569" s="184">
        <f t="shared" si="64"/>
        <v>0</v>
      </c>
      <c r="AH569" s="164">
        <f t="shared" si="70"/>
        <v>0</v>
      </c>
      <c r="AK569" s="184">
        <f t="shared" si="65"/>
        <v>0</v>
      </c>
      <c r="AL569" s="164">
        <f t="shared" si="71"/>
        <v>0</v>
      </c>
      <c r="AO569" s="184">
        <f t="shared" si="66"/>
        <v>0</v>
      </c>
      <c r="AP569" s="164">
        <f t="shared" si="67"/>
        <v>0</v>
      </c>
      <c r="AS569" s="165">
        <f t="shared" si="68"/>
        <v>0</v>
      </c>
      <c r="AT569" s="164">
        <f t="shared" si="69"/>
        <v>0</v>
      </c>
    </row>
    <row r="570" spans="2:46" x14ac:dyDescent="0.75">
      <c r="B570" s="22">
        <v>567</v>
      </c>
      <c r="AG570" s="184">
        <f t="shared" si="64"/>
        <v>0</v>
      </c>
      <c r="AH570" s="164">
        <f t="shared" si="70"/>
        <v>0</v>
      </c>
      <c r="AK570" s="184">
        <f t="shared" si="65"/>
        <v>0</v>
      </c>
      <c r="AL570" s="164">
        <f t="shared" si="71"/>
        <v>0</v>
      </c>
      <c r="AO570" s="184">
        <f t="shared" si="66"/>
        <v>0</v>
      </c>
      <c r="AP570" s="164">
        <f t="shared" si="67"/>
        <v>0</v>
      </c>
      <c r="AS570" s="165">
        <f t="shared" si="68"/>
        <v>0</v>
      </c>
      <c r="AT570" s="164">
        <f t="shared" si="69"/>
        <v>0</v>
      </c>
    </row>
    <row r="571" spans="2:46" x14ac:dyDescent="0.75">
      <c r="B571" s="22">
        <v>568</v>
      </c>
      <c r="AG571" s="184">
        <f t="shared" si="64"/>
        <v>0</v>
      </c>
      <c r="AH571" s="164">
        <f t="shared" si="70"/>
        <v>0</v>
      </c>
      <c r="AK571" s="184">
        <f t="shared" si="65"/>
        <v>0</v>
      </c>
      <c r="AL571" s="164">
        <f t="shared" si="71"/>
        <v>0</v>
      </c>
      <c r="AO571" s="184">
        <f t="shared" si="66"/>
        <v>0</v>
      </c>
      <c r="AP571" s="164">
        <f t="shared" si="67"/>
        <v>0</v>
      </c>
      <c r="AS571" s="165">
        <f t="shared" si="68"/>
        <v>0</v>
      </c>
      <c r="AT571" s="164">
        <f t="shared" si="69"/>
        <v>0</v>
      </c>
    </row>
    <row r="572" spans="2:46" x14ac:dyDescent="0.75">
      <c r="B572" s="22">
        <v>569</v>
      </c>
      <c r="AG572" s="184">
        <f t="shared" si="64"/>
        <v>0</v>
      </c>
      <c r="AH572" s="164">
        <f t="shared" si="70"/>
        <v>0</v>
      </c>
      <c r="AK572" s="184">
        <f t="shared" si="65"/>
        <v>0</v>
      </c>
      <c r="AL572" s="164">
        <f t="shared" si="71"/>
        <v>0</v>
      </c>
      <c r="AO572" s="184">
        <f t="shared" si="66"/>
        <v>0</v>
      </c>
      <c r="AP572" s="164">
        <f t="shared" si="67"/>
        <v>0</v>
      </c>
      <c r="AS572" s="165">
        <f t="shared" si="68"/>
        <v>0</v>
      </c>
      <c r="AT572" s="164">
        <f t="shared" si="69"/>
        <v>0</v>
      </c>
    </row>
    <row r="573" spans="2:46" x14ac:dyDescent="0.75">
      <c r="B573" s="22">
        <v>570</v>
      </c>
      <c r="AG573" s="184">
        <f t="shared" si="64"/>
        <v>0</v>
      </c>
      <c r="AH573" s="164">
        <f t="shared" si="70"/>
        <v>0</v>
      </c>
      <c r="AK573" s="184">
        <f t="shared" si="65"/>
        <v>0</v>
      </c>
      <c r="AL573" s="164">
        <f t="shared" si="71"/>
        <v>0</v>
      </c>
      <c r="AO573" s="184">
        <f t="shared" si="66"/>
        <v>0</v>
      </c>
      <c r="AP573" s="164">
        <f t="shared" si="67"/>
        <v>0</v>
      </c>
      <c r="AS573" s="165">
        <f t="shared" si="68"/>
        <v>0</v>
      </c>
      <c r="AT573" s="164">
        <f t="shared" si="69"/>
        <v>0</v>
      </c>
    </row>
    <row r="574" spans="2:46" x14ac:dyDescent="0.75">
      <c r="B574" s="22">
        <v>571</v>
      </c>
      <c r="AG574" s="184">
        <f t="shared" si="64"/>
        <v>0</v>
      </c>
      <c r="AH574" s="164">
        <f t="shared" si="70"/>
        <v>0</v>
      </c>
      <c r="AK574" s="184">
        <f t="shared" si="65"/>
        <v>0</v>
      </c>
      <c r="AL574" s="164">
        <f t="shared" si="71"/>
        <v>0</v>
      </c>
      <c r="AO574" s="184">
        <f t="shared" si="66"/>
        <v>0</v>
      </c>
      <c r="AP574" s="164">
        <f t="shared" si="67"/>
        <v>0</v>
      </c>
      <c r="AS574" s="165">
        <f t="shared" si="68"/>
        <v>0</v>
      </c>
      <c r="AT574" s="164">
        <f t="shared" si="69"/>
        <v>0</v>
      </c>
    </row>
    <row r="575" spans="2:46" x14ac:dyDescent="0.75">
      <c r="B575" s="22">
        <v>572</v>
      </c>
      <c r="AG575" s="184">
        <f t="shared" si="64"/>
        <v>0</v>
      </c>
      <c r="AH575" s="164">
        <f t="shared" si="70"/>
        <v>0</v>
      </c>
      <c r="AK575" s="184">
        <f t="shared" si="65"/>
        <v>0</v>
      </c>
      <c r="AL575" s="164">
        <f t="shared" si="71"/>
        <v>0</v>
      </c>
      <c r="AO575" s="184">
        <f t="shared" si="66"/>
        <v>0</v>
      </c>
      <c r="AP575" s="164">
        <f t="shared" si="67"/>
        <v>0</v>
      </c>
      <c r="AS575" s="165">
        <f t="shared" si="68"/>
        <v>0</v>
      </c>
      <c r="AT575" s="164">
        <f t="shared" si="69"/>
        <v>0</v>
      </c>
    </row>
    <row r="576" spans="2:46" x14ac:dyDescent="0.75">
      <c r="B576" s="22">
        <v>573</v>
      </c>
      <c r="AG576" s="184">
        <f t="shared" si="64"/>
        <v>0</v>
      </c>
      <c r="AH576" s="164">
        <f t="shared" si="70"/>
        <v>0</v>
      </c>
      <c r="AK576" s="184">
        <f t="shared" si="65"/>
        <v>0</v>
      </c>
      <c r="AL576" s="164">
        <f t="shared" si="71"/>
        <v>0</v>
      </c>
      <c r="AO576" s="184">
        <f t="shared" si="66"/>
        <v>0</v>
      </c>
      <c r="AP576" s="164">
        <f t="shared" si="67"/>
        <v>0</v>
      </c>
      <c r="AS576" s="165">
        <f t="shared" si="68"/>
        <v>0</v>
      </c>
      <c r="AT576" s="164">
        <f t="shared" si="69"/>
        <v>0</v>
      </c>
    </row>
    <row r="577" spans="2:46" x14ac:dyDescent="0.75">
      <c r="B577" s="22">
        <v>574</v>
      </c>
      <c r="AG577" s="184">
        <f t="shared" si="64"/>
        <v>0</v>
      </c>
      <c r="AH577" s="164">
        <f t="shared" si="70"/>
        <v>0</v>
      </c>
      <c r="AK577" s="184">
        <f t="shared" si="65"/>
        <v>0</v>
      </c>
      <c r="AL577" s="164">
        <f t="shared" si="71"/>
        <v>0</v>
      </c>
      <c r="AO577" s="184">
        <f t="shared" si="66"/>
        <v>0</v>
      </c>
      <c r="AP577" s="164">
        <f t="shared" si="67"/>
        <v>0</v>
      </c>
      <c r="AS577" s="165">
        <f t="shared" si="68"/>
        <v>0</v>
      </c>
      <c r="AT577" s="164">
        <f t="shared" si="69"/>
        <v>0</v>
      </c>
    </row>
    <row r="578" spans="2:46" x14ac:dyDescent="0.75">
      <c r="B578" s="22">
        <v>575</v>
      </c>
      <c r="AG578" s="184">
        <f t="shared" si="64"/>
        <v>0</v>
      </c>
      <c r="AH578" s="164">
        <f t="shared" si="70"/>
        <v>0</v>
      </c>
      <c r="AK578" s="184">
        <f t="shared" si="65"/>
        <v>0</v>
      </c>
      <c r="AL578" s="164">
        <f t="shared" si="71"/>
        <v>0</v>
      </c>
      <c r="AO578" s="184">
        <f t="shared" si="66"/>
        <v>0</v>
      </c>
      <c r="AP578" s="164">
        <f t="shared" si="67"/>
        <v>0</v>
      </c>
      <c r="AS578" s="165">
        <f t="shared" si="68"/>
        <v>0</v>
      </c>
      <c r="AT578" s="164">
        <f t="shared" si="69"/>
        <v>0</v>
      </c>
    </row>
    <row r="579" spans="2:46" x14ac:dyDescent="0.75">
      <c r="B579" s="22">
        <v>576</v>
      </c>
      <c r="AG579" s="184">
        <f t="shared" si="64"/>
        <v>0</v>
      </c>
      <c r="AH579" s="164">
        <f t="shared" si="70"/>
        <v>0</v>
      </c>
      <c r="AK579" s="184">
        <f t="shared" si="65"/>
        <v>0</v>
      </c>
      <c r="AL579" s="164">
        <f t="shared" si="71"/>
        <v>0</v>
      </c>
      <c r="AO579" s="184">
        <f t="shared" si="66"/>
        <v>0</v>
      </c>
      <c r="AP579" s="164">
        <f t="shared" si="67"/>
        <v>0</v>
      </c>
      <c r="AS579" s="165">
        <f t="shared" si="68"/>
        <v>0</v>
      </c>
      <c r="AT579" s="164">
        <f t="shared" si="69"/>
        <v>0</v>
      </c>
    </row>
    <row r="580" spans="2:46" x14ac:dyDescent="0.75">
      <c r="B580" s="22">
        <v>577</v>
      </c>
      <c r="AG580" s="184">
        <f t="shared" ref="AG580:AG643" si="72">(U580*wtp)-T580</f>
        <v>0</v>
      </c>
      <c r="AH580" s="164">
        <f t="shared" si="70"/>
        <v>0</v>
      </c>
      <c r="AK580" s="184">
        <f t="shared" ref="AK580:AK643" si="73">(X580*wtp)-W580</f>
        <v>0</v>
      </c>
      <c r="AL580" s="164">
        <f t="shared" si="71"/>
        <v>0</v>
      </c>
      <c r="AO580" s="184">
        <f t="shared" ref="AO580:AO643" si="74">(AA580*wtp)-Z580</f>
        <v>0</v>
      </c>
      <c r="AP580" s="164">
        <f t="shared" ref="AP580:AP643" si="75">IF(AO580&gt;0,1,0)</f>
        <v>0</v>
      </c>
      <c r="AS580" s="165">
        <f t="shared" ref="AS580:AS643" si="76">(AD580*wtp)-AC580</f>
        <v>0</v>
      </c>
      <c r="AT580" s="164">
        <f t="shared" ref="AT580:AT643" si="77">IF(AS580&gt;0,1,0)</f>
        <v>0</v>
      </c>
    </row>
    <row r="581" spans="2:46" x14ac:dyDescent="0.75">
      <c r="B581" s="22">
        <v>578</v>
      </c>
      <c r="AG581" s="184">
        <f t="shared" si="72"/>
        <v>0</v>
      </c>
      <c r="AH581" s="164">
        <f t="shared" ref="AH581:AH644" si="78">IF(AG581&gt;0,1,0)</f>
        <v>0</v>
      </c>
      <c r="AK581" s="184">
        <f t="shared" si="73"/>
        <v>0</v>
      </c>
      <c r="AL581" s="164">
        <f t="shared" ref="AL581:AL644" si="79">IF(AK581&gt;0,1,0)</f>
        <v>0</v>
      </c>
      <c r="AO581" s="184">
        <f t="shared" si="74"/>
        <v>0</v>
      </c>
      <c r="AP581" s="164">
        <f t="shared" si="75"/>
        <v>0</v>
      </c>
      <c r="AS581" s="165">
        <f t="shared" si="76"/>
        <v>0</v>
      </c>
      <c r="AT581" s="164">
        <f t="shared" si="77"/>
        <v>0</v>
      </c>
    </row>
    <row r="582" spans="2:46" x14ac:dyDescent="0.75">
      <c r="B582" s="22">
        <v>579</v>
      </c>
      <c r="AG582" s="184">
        <f t="shared" si="72"/>
        <v>0</v>
      </c>
      <c r="AH582" s="164">
        <f t="shared" si="78"/>
        <v>0</v>
      </c>
      <c r="AK582" s="184">
        <f t="shared" si="73"/>
        <v>0</v>
      </c>
      <c r="AL582" s="164">
        <f t="shared" si="79"/>
        <v>0</v>
      </c>
      <c r="AO582" s="184">
        <f t="shared" si="74"/>
        <v>0</v>
      </c>
      <c r="AP582" s="164">
        <f t="shared" si="75"/>
        <v>0</v>
      </c>
      <c r="AS582" s="165">
        <f t="shared" si="76"/>
        <v>0</v>
      </c>
      <c r="AT582" s="164">
        <f t="shared" si="77"/>
        <v>0</v>
      </c>
    </row>
    <row r="583" spans="2:46" x14ac:dyDescent="0.75">
      <c r="B583" s="22">
        <v>580</v>
      </c>
      <c r="AG583" s="184">
        <f t="shared" si="72"/>
        <v>0</v>
      </c>
      <c r="AH583" s="164">
        <f t="shared" si="78"/>
        <v>0</v>
      </c>
      <c r="AK583" s="184">
        <f t="shared" si="73"/>
        <v>0</v>
      </c>
      <c r="AL583" s="164">
        <f t="shared" si="79"/>
        <v>0</v>
      </c>
      <c r="AO583" s="184">
        <f t="shared" si="74"/>
        <v>0</v>
      </c>
      <c r="AP583" s="164">
        <f t="shared" si="75"/>
        <v>0</v>
      </c>
      <c r="AS583" s="165">
        <f t="shared" si="76"/>
        <v>0</v>
      </c>
      <c r="AT583" s="164">
        <f t="shared" si="77"/>
        <v>0</v>
      </c>
    </row>
    <row r="584" spans="2:46" x14ac:dyDescent="0.75">
      <c r="B584" s="22">
        <v>581</v>
      </c>
      <c r="AG584" s="184">
        <f t="shared" si="72"/>
        <v>0</v>
      </c>
      <c r="AH584" s="164">
        <f t="shared" si="78"/>
        <v>0</v>
      </c>
      <c r="AK584" s="184">
        <f t="shared" si="73"/>
        <v>0</v>
      </c>
      <c r="AL584" s="164">
        <f t="shared" si="79"/>
        <v>0</v>
      </c>
      <c r="AO584" s="184">
        <f t="shared" si="74"/>
        <v>0</v>
      </c>
      <c r="AP584" s="164">
        <f t="shared" si="75"/>
        <v>0</v>
      </c>
      <c r="AS584" s="165">
        <f t="shared" si="76"/>
        <v>0</v>
      </c>
      <c r="AT584" s="164">
        <f t="shared" si="77"/>
        <v>0</v>
      </c>
    </row>
    <row r="585" spans="2:46" x14ac:dyDescent="0.75">
      <c r="B585" s="22">
        <v>582</v>
      </c>
      <c r="AG585" s="184">
        <f t="shared" si="72"/>
        <v>0</v>
      </c>
      <c r="AH585" s="164">
        <f t="shared" si="78"/>
        <v>0</v>
      </c>
      <c r="AK585" s="184">
        <f t="shared" si="73"/>
        <v>0</v>
      </c>
      <c r="AL585" s="164">
        <f t="shared" si="79"/>
        <v>0</v>
      </c>
      <c r="AO585" s="184">
        <f t="shared" si="74"/>
        <v>0</v>
      </c>
      <c r="AP585" s="164">
        <f t="shared" si="75"/>
        <v>0</v>
      </c>
      <c r="AS585" s="165">
        <f t="shared" si="76"/>
        <v>0</v>
      </c>
      <c r="AT585" s="164">
        <f t="shared" si="77"/>
        <v>0</v>
      </c>
    </row>
    <row r="586" spans="2:46" x14ac:dyDescent="0.75">
      <c r="B586" s="22">
        <v>583</v>
      </c>
      <c r="AG586" s="184">
        <f t="shared" si="72"/>
        <v>0</v>
      </c>
      <c r="AH586" s="164">
        <f t="shared" si="78"/>
        <v>0</v>
      </c>
      <c r="AK586" s="184">
        <f t="shared" si="73"/>
        <v>0</v>
      </c>
      <c r="AL586" s="164">
        <f t="shared" si="79"/>
        <v>0</v>
      </c>
      <c r="AO586" s="184">
        <f t="shared" si="74"/>
        <v>0</v>
      </c>
      <c r="AP586" s="164">
        <f t="shared" si="75"/>
        <v>0</v>
      </c>
      <c r="AS586" s="165">
        <f t="shared" si="76"/>
        <v>0</v>
      </c>
      <c r="AT586" s="164">
        <f t="shared" si="77"/>
        <v>0</v>
      </c>
    </row>
    <row r="587" spans="2:46" x14ac:dyDescent="0.75">
      <c r="B587" s="22">
        <v>584</v>
      </c>
      <c r="AG587" s="184">
        <f t="shared" si="72"/>
        <v>0</v>
      </c>
      <c r="AH587" s="164">
        <f t="shared" si="78"/>
        <v>0</v>
      </c>
      <c r="AK587" s="184">
        <f t="shared" si="73"/>
        <v>0</v>
      </c>
      <c r="AL587" s="164">
        <f t="shared" si="79"/>
        <v>0</v>
      </c>
      <c r="AO587" s="184">
        <f t="shared" si="74"/>
        <v>0</v>
      </c>
      <c r="AP587" s="164">
        <f t="shared" si="75"/>
        <v>0</v>
      </c>
      <c r="AS587" s="165">
        <f t="shared" si="76"/>
        <v>0</v>
      </c>
      <c r="AT587" s="164">
        <f t="shared" si="77"/>
        <v>0</v>
      </c>
    </row>
    <row r="588" spans="2:46" x14ac:dyDescent="0.75">
      <c r="B588" s="22">
        <v>585</v>
      </c>
      <c r="AG588" s="184">
        <f t="shared" si="72"/>
        <v>0</v>
      </c>
      <c r="AH588" s="164">
        <f t="shared" si="78"/>
        <v>0</v>
      </c>
      <c r="AK588" s="184">
        <f t="shared" si="73"/>
        <v>0</v>
      </c>
      <c r="AL588" s="164">
        <f t="shared" si="79"/>
        <v>0</v>
      </c>
      <c r="AO588" s="184">
        <f t="shared" si="74"/>
        <v>0</v>
      </c>
      <c r="AP588" s="164">
        <f t="shared" si="75"/>
        <v>0</v>
      </c>
      <c r="AS588" s="165">
        <f t="shared" si="76"/>
        <v>0</v>
      </c>
      <c r="AT588" s="164">
        <f t="shared" si="77"/>
        <v>0</v>
      </c>
    </row>
    <row r="589" spans="2:46" x14ac:dyDescent="0.75">
      <c r="B589" s="22">
        <v>586</v>
      </c>
      <c r="AG589" s="184">
        <f t="shared" si="72"/>
        <v>0</v>
      </c>
      <c r="AH589" s="164">
        <f t="shared" si="78"/>
        <v>0</v>
      </c>
      <c r="AK589" s="184">
        <f t="shared" si="73"/>
        <v>0</v>
      </c>
      <c r="AL589" s="164">
        <f t="shared" si="79"/>
        <v>0</v>
      </c>
      <c r="AO589" s="184">
        <f t="shared" si="74"/>
        <v>0</v>
      </c>
      <c r="AP589" s="164">
        <f t="shared" si="75"/>
        <v>0</v>
      </c>
      <c r="AS589" s="165">
        <f t="shared" si="76"/>
        <v>0</v>
      </c>
      <c r="AT589" s="164">
        <f t="shared" si="77"/>
        <v>0</v>
      </c>
    </row>
    <row r="590" spans="2:46" x14ac:dyDescent="0.75">
      <c r="B590" s="22">
        <v>587</v>
      </c>
      <c r="AG590" s="184">
        <f t="shared" si="72"/>
        <v>0</v>
      </c>
      <c r="AH590" s="164">
        <f t="shared" si="78"/>
        <v>0</v>
      </c>
      <c r="AK590" s="184">
        <f t="shared" si="73"/>
        <v>0</v>
      </c>
      <c r="AL590" s="164">
        <f t="shared" si="79"/>
        <v>0</v>
      </c>
      <c r="AO590" s="184">
        <f t="shared" si="74"/>
        <v>0</v>
      </c>
      <c r="AP590" s="164">
        <f t="shared" si="75"/>
        <v>0</v>
      </c>
      <c r="AS590" s="165">
        <f t="shared" si="76"/>
        <v>0</v>
      </c>
      <c r="AT590" s="164">
        <f t="shared" si="77"/>
        <v>0</v>
      </c>
    </row>
    <row r="591" spans="2:46" x14ac:dyDescent="0.75">
      <c r="B591" s="22">
        <v>588</v>
      </c>
      <c r="AG591" s="184">
        <f t="shared" si="72"/>
        <v>0</v>
      </c>
      <c r="AH591" s="164">
        <f t="shared" si="78"/>
        <v>0</v>
      </c>
      <c r="AK591" s="184">
        <f t="shared" si="73"/>
        <v>0</v>
      </c>
      <c r="AL591" s="164">
        <f t="shared" si="79"/>
        <v>0</v>
      </c>
      <c r="AO591" s="184">
        <f t="shared" si="74"/>
        <v>0</v>
      </c>
      <c r="AP591" s="164">
        <f t="shared" si="75"/>
        <v>0</v>
      </c>
      <c r="AS591" s="165">
        <f t="shared" si="76"/>
        <v>0</v>
      </c>
      <c r="AT591" s="164">
        <f t="shared" si="77"/>
        <v>0</v>
      </c>
    </row>
    <row r="592" spans="2:46" x14ac:dyDescent="0.75">
      <c r="B592" s="22">
        <v>589</v>
      </c>
      <c r="AG592" s="184">
        <f t="shared" si="72"/>
        <v>0</v>
      </c>
      <c r="AH592" s="164">
        <f t="shared" si="78"/>
        <v>0</v>
      </c>
      <c r="AK592" s="184">
        <f t="shared" si="73"/>
        <v>0</v>
      </c>
      <c r="AL592" s="164">
        <f t="shared" si="79"/>
        <v>0</v>
      </c>
      <c r="AO592" s="184">
        <f t="shared" si="74"/>
        <v>0</v>
      </c>
      <c r="AP592" s="164">
        <f t="shared" si="75"/>
        <v>0</v>
      </c>
      <c r="AS592" s="165">
        <f t="shared" si="76"/>
        <v>0</v>
      </c>
      <c r="AT592" s="164">
        <f t="shared" si="77"/>
        <v>0</v>
      </c>
    </row>
    <row r="593" spans="2:46" x14ac:dyDescent="0.75">
      <c r="B593" s="22">
        <v>590</v>
      </c>
      <c r="AG593" s="184">
        <f t="shared" si="72"/>
        <v>0</v>
      </c>
      <c r="AH593" s="164">
        <f t="shared" si="78"/>
        <v>0</v>
      </c>
      <c r="AK593" s="184">
        <f t="shared" si="73"/>
        <v>0</v>
      </c>
      <c r="AL593" s="164">
        <f t="shared" si="79"/>
        <v>0</v>
      </c>
      <c r="AO593" s="184">
        <f t="shared" si="74"/>
        <v>0</v>
      </c>
      <c r="AP593" s="164">
        <f t="shared" si="75"/>
        <v>0</v>
      </c>
      <c r="AS593" s="165">
        <f t="shared" si="76"/>
        <v>0</v>
      </c>
      <c r="AT593" s="164">
        <f t="shared" si="77"/>
        <v>0</v>
      </c>
    </row>
    <row r="594" spans="2:46" x14ac:dyDescent="0.75">
      <c r="B594" s="22">
        <v>591</v>
      </c>
      <c r="AG594" s="184">
        <f t="shared" si="72"/>
        <v>0</v>
      </c>
      <c r="AH594" s="164">
        <f t="shared" si="78"/>
        <v>0</v>
      </c>
      <c r="AK594" s="184">
        <f t="shared" si="73"/>
        <v>0</v>
      </c>
      <c r="AL594" s="164">
        <f t="shared" si="79"/>
        <v>0</v>
      </c>
      <c r="AO594" s="184">
        <f t="shared" si="74"/>
        <v>0</v>
      </c>
      <c r="AP594" s="164">
        <f t="shared" si="75"/>
        <v>0</v>
      </c>
      <c r="AS594" s="165">
        <f t="shared" si="76"/>
        <v>0</v>
      </c>
      <c r="AT594" s="164">
        <f t="shared" si="77"/>
        <v>0</v>
      </c>
    </row>
    <row r="595" spans="2:46" x14ac:dyDescent="0.75">
      <c r="B595" s="22">
        <v>592</v>
      </c>
      <c r="AG595" s="184">
        <f t="shared" si="72"/>
        <v>0</v>
      </c>
      <c r="AH595" s="164">
        <f t="shared" si="78"/>
        <v>0</v>
      </c>
      <c r="AK595" s="184">
        <f t="shared" si="73"/>
        <v>0</v>
      </c>
      <c r="AL595" s="164">
        <f t="shared" si="79"/>
        <v>0</v>
      </c>
      <c r="AO595" s="184">
        <f t="shared" si="74"/>
        <v>0</v>
      </c>
      <c r="AP595" s="164">
        <f t="shared" si="75"/>
        <v>0</v>
      </c>
      <c r="AS595" s="165">
        <f t="shared" si="76"/>
        <v>0</v>
      </c>
      <c r="AT595" s="164">
        <f t="shared" si="77"/>
        <v>0</v>
      </c>
    </row>
    <row r="596" spans="2:46" x14ac:dyDescent="0.75">
      <c r="B596" s="22">
        <v>593</v>
      </c>
      <c r="AG596" s="184">
        <f t="shared" si="72"/>
        <v>0</v>
      </c>
      <c r="AH596" s="164">
        <f t="shared" si="78"/>
        <v>0</v>
      </c>
      <c r="AK596" s="184">
        <f t="shared" si="73"/>
        <v>0</v>
      </c>
      <c r="AL596" s="164">
        <f t="shared" si="79"/>
        <v>0</v>
      </c>
      <c r="AO596" s="184">
        <f t="shared" si="74"/>
        <v>0</v>
      </c>
      <c r="AP596" s="164">
        <f t="shared" si="75"/>
        <v>0</v>
      </c>
      <c r="AS596" s="165">
        <f t="shared" si="76"/>
        <v>0</v>
      </c>
      <c r="AT596" s="164">
        <f t="shared" si="77"/>
        <v>0</v>
      </c>
    </row>
    <row r="597" spans="2:46" x14ac:dyDescent="0.75">
      <c r="B597" s="22">
        <v>594</v>
      </c>
      <c r="AG597" s="184">
        <f t="shared" si="72"/>
        <v>0</v>
      </c>
      <c r="AH597" s="164">
        <f t="shared" si="78"/>
        <v>0</v>
      </c>
      <c r="AK597" s="184">
        <f t="shared" si="73"/>
        <v>0</v>
      </c>
      <c r="AL597" s="164">
        <f t="shared" si="79"/>
        <v>0</v>
      </c>
      <c r="AO597" s="184">
        <f t="shared" si="74"/>
        <v>0</v>
      </c>
      <c r="AP597" s="164">
        <f t="shared" si="75"/>
        <v>0</v>
      </c>
      <c r="AS597" s="165">
        <f t="shared" si="76"/>
        <v>0</v>
      </c>
      <c r="AT597" s="164">
        <f t="shared" si="77"/>
        <v>0</v>
      </c>
    </row>
    <row r="598" spans="2:46" x14ac:dyDescent="0.75">
      <c r="B598" s="22">
        <v>595</v>
      </c>
      <c r="AG598" s="184">
        <f t="shared" si="72"/>
        <v>0</v>
      </c>
      <c r="AH598" s="164">
        <f t="shared" si="78"/>
        <v>0</v>
      </c>
      <c r="AK598" s="184">
        <f t="shared" si="73"/>
        <v>0</v>
      </c>
      <c r="AL598" s="164">
        <f t="shared" si="79"/>
        <v>0</v>
      </c>
      <c r="AO598" s="184">
        <f t="shared" si="74"/>
        <v>0</v>
      </c>
      <c r="AP598" s="164">
        <f t="shared" si="75"/>
        <v>0</v>
      </c>
      <c r="AS598" s="165">
        <f t="shared" si="76"/>
        <v>0</v>
      </c>
      <c r="AT598" s="164">
        <f t="shared" si="77"/>
        <v>0</v>
      </c>
    </row>
    <row r="599" spans="2:46" x14ac:dyDescent="0.75">
      <c r="B599" s="22">
        <v>596</v>
      </c>
      <c r="AG599" s="184">
        <f t="shared" si="72"/>
        <v>0</v>
      </c>
      <c r="AH599" s="164">
        <f t="shared" si="78"/>
        <v>0</v>
      </c>
      <c r="AK599" s="184">
        <f t="shared" si="73"/>
        <v>0</v>
      </c>
      <c r="AL599" s="164">
        <f t="shared" si="79"/>
        <v>0</v>
      </c>
      <c r="AO599" s="184">
        <f t="shared" si="74"/>
        <v>0</v>
      </c>
      <c r="AP599" s="164">
        <f t="shared" si="75"/>
        <v>0</v>
      </c>
      <c r="AS599" s="165">
        <f t="shared" si="76"/>
        <v>0</v>
      </c>
      <c r="AT599" s="164">
        <f t="shared" si="77"/>
        <v>0</v>
      </c>
    </row>
    <row r="600" spans="2:46" x14ac:dyDescent="0.75">
      <c r="B600" s="22">
        <v>597</v>
      </c>
      <c r="AG600" s="184">
        <f t="shared" si="72"/>
        <v>0</v>
      </c>
      <c r="AH600" s="164">
        <f t="shared" si="78"/>
        <v>0</v>
      </c>
      <c r="AK600" s="184">
        <f t="shared" si="73"/>
        <v>0</v>
      </c>
      <c r="AL600" s="164">
        <f t="shared" si="79"/>
        <v>0</v>
      </c>
      <c r="AO600" s="184">
        <f t="shared" si="74"/>
        <v>0</v>
      </c>
      <c r="AP600" s="164">
        <f t="shared" si="75"/>
        <v>0</v>
      </c>
      <c r="AS600" s="165">
        <f t="shared" si="76"/>
        <v>0</v>
      </c>
      <c r="AT600" s="164">
        <f t="shared" si="77"/>
        <v>0</v>
      </c>
    </row>
    <row r="601" spans="2:46" x14ac:dyDescent="0.75">
      <c r="B601" s="22">
        <v>598</v>
      </c>
      <c r="AG601" s="184">
        <f t="shared" si="72"/>
        <v>0</v>
      </c>
      <c r="AH601" s="164">
        <f t="shared" si="78"/>
        <v>0</v>
      </c>
      <c r="AK601" s="184">
        <f t="shared" si="73"/>
        <v>0</v>
      </c>
      <c r="AL601" s="164">
        <f t="shared" si="79"/>
        <v>0</v>
      </c>
      <c r="AO601" s="184">
        <f t="shared" si="74"/>
        <v>0</v>
      </c>
      <c r="AP601" s="164">
        <f t="shared" si="75"/>
        <v>0</v>
      </c>
      <c r="AS601" s="165">
        <f t="shared" si="76"/>
        <v>0</v>
      </c>
      <c r="AT601" s="164">
        <f t="shared" si="77"/>
        <v>0</v>
      </c>
    </row>
    <row r="602" spans="2:46" x14ac:dyDescent="0.75">
      <c r="B602" s="22">
        <v>599</v>
      </c>
      <c r="AG602" s="184">
        <f t="shared" si="72"/>
        <v>0</v>
      </c>
      <c r="AH602" s="164">
        <f t="shared" si="78"/>
        <v>0</v>
      </c>
      <c r="AK602" s="184">
        <f t="shared" si="73"/>
        <v>0</v>
      </c>
      <c r="AL602" s="164">
        <f t="shared" si="79"/>
        <v>0</v>
      </c>
      <c r="AO602" s="184">
        <f t="shared" si="74"/>
        <v>0</v>
      </c>
      <c r="AP602" s="164">
        <f t="shared" si="75"/>
        <v>0</v>
      </c>
      <c r="AS602" s="165">
        <f t="shared" si="76"/>
        <v>0</v>
      </c>
      <c r="AT602" s="164">
        <f t="shared" si="77"/>
        <v>0</v>
      </c>
    </row>
    <row r="603" spans="2:46" x14ac:dyDescent="0.75">
      <c r="B603" s="22">
        <v>600</v>
      </c>
      <c r="AG603" s="184">
        <f t="shared" si="72"/>
        <v>0</v>
      </c>
      <c r="AH603" s="164">
        <f t="shared" si="78"/>
        <v>0</v>
      </c>
      <c r="AK603" s="184">
        <f t="shared" si="73"/>
        <v>0</v>
      </c>
      <c r="AL603" s="164">
        <f t="shared" si="79"/>
        <v>0</v>
      </c>
      <c r="AO603" s="184">
        <f t="shared" si="74"/>
        <v>0</v>
      </c>
      <c r="AP603" s="164">
        <f t="shared" si="75"/>
        <v>0</v>
      </c>
      <c r="AS603" s="165">
        <f t="shared" si="76"/>
        <v>0</v>
      </c>
      <c r="AT603" s="164">
        <f t="shared" si="77"/>
        <v>0</v>
      </c>
    </row>
    <row r="604" spans="2:46" x14ac:dyDescent="0.75">
      <c r="B604" s="22">
        <v>601</v>
      </c>
      <c r="AG604" s="184">
        <f t="shared" si="72"/>
        <v>0</v>
      </c>
      <c r="AH604" s="164">
        <f t="shared" si="78"/>
        <v>0</v>
      </c>
      <c r="AK604" s="184">
        <f t="shared" si="73"/>
        <v>0</v>
      </c>
      <c r="AL604" s="164">
        <f t="shared" si="79"/>
        <v>0</v>
      </c>
      <c r="AO604" s="184">
        <f t="shared" si="74"/>
        <v>0</v>
      </c>
      <c r="AP604" s="164">
        <f t="shared" si="75"/>
        <v>0</v>
      </c>
      <c r="AS604" s="165">
        <f t="shared" si="76"/>
        <v>0</v>
      </c>
      <c r="AT604" s="164">
        <f t="shared" si="77"/>
        <v>0</v>
      </c>
    </row>
    <row r="605" spans="2:46" x14ac:dyDescent="0.75">
      <c r="B605" s="22">
        <v>602</v>
      </c>
      <c r="AG605" s="184">
        <f t="shared" si="72"/>
        <v>0</v>
      </c>
      <c r="AH605" s="164">
        <f t="shared" si="78"/>
        <v>0</v>
      </c>
      <c r="AK605" s="184">
        <f t="shared" si="73"/>
        <v>0</v>
      </c>
      <c r="AL605" s="164">
        <f t="shared" si="79"/>
        <v>0</v>
      </c>
      <c r="AO605" s="184">
        <f t="shared" si="74"/>
        <v>0</v>
      </c>
      <c r="AP605" s="164">
        <f t="shared" si="75"/>
        <v>0</v>
      </c>
      <c r="AS605" s="165">
        <f t="shared" si="76"/>
        <v>0</v>
      </c>
      <c r="AT605" s="164">
        <f t="shared" si="77"/>
        <v>0</v>
      </c>
    </row>
    <row r="606" spans="2:46" x14ac:dyDescent="0.75">
      <c r="B606" s="22">
        <v>603</v>
      </c>
      <c r="AG606" s="184">
        <f t="shared" si="72"/>
        <v>0</v>
      </c>
      <c r="AH606" s="164">
        <f t="shared" si="78"/>
        <v>0</v>
      </c>
      <c r="AK606" s="184">
        <f t="shared" si="73"/>
        <v>0</v>
      </c>
      <c r="AL606" s="164">
        <f t="shared" si="79"/>
        <v>0</v>
      </c>
      <c r="AO606" s="184">
        <f t="shared" si="74"/>
        <v>0</v>
      </c>
      <c r="AP606" s="164">
        <f t="shared" si="75"/>
        <v>0</v>
      </c>
      <c r="AS606" s="165">
        <f t="shared" si="76"/>
        <v>0</v>
      </c>
      <c r="AT606" s="164">
        <f t="shared" si="77"/>
        <v>0</v>
      </c>
    </row>
    <row r="607" spans="2:46" x14ac:dyDescent="0.75">
      <c r="B607" s="22">
        <v>604</v>
      </c>
      <c r="AG607" s="184">
        <f t="shared" si="72"/>
        <v>0</v>
      </c>
      <c r="AH607" s="164">
        <f t="shared" si="78"/>
        <v>0</v>
      </c>
      <c r="AK607" s="184">
        <f t="shared" si="73"/>
        <v>0</v>
      </c>
      <c r="AL607" s="164">
        <f t="shared" si="79"/>
        <v>0</v>
      </c>
      <c r="AO607" s="184">
        <f t="shared" si="74"/>
        <v>0</v>
      </c>
      <c r="AP607" s="164">
        <f t="shared" si="75"/>
        <v>0</v>
      </c>
      <c r="AS607" s="165">
        <f t="shared" si="76"/>
        <v>0</v>
      </c>
      <c r="AT607" s="164">
        <f t="shared" si="77"/>
        <v>0</v>
      </c>
    </row>
    <row r="608" spans="2:46" x14ac:dyDescent="0.75">
      <c r="B608" s="22">
        <v>605</v>
      </c>
      <c r="AG608" s="184">
        <f t="shared" si="72"/>
        <v>0</v>
      </c>
      <c r="AH608" s="164">
        <f t="shared" si="78"/>
        <v>0</v>
      </c>
      <c r="AK608" s="184">
        <f t="shared" si="73"/>
        <v>0</v>
      </c>
      <c r="AL608" s="164">
        <f t="shared" si="79"/>
        <v>0</v>
      </c>
      <c r="AO608" s="184">
        <f t="shared" si="74"/>
        <v>0</v>
      </c>
      <c r="AP608" s="164">
        <f t="shared" si="75"/>
        <v>0</v>
      </c>
      <c r="AS608" s="165">
        <f t="shared" si="76"/>
        <v>0</v>
      </c>
      <c r="AT608" s="164">
        <f t="shared" si="77"/>
        <v>0</v>
      </c>
    </row>
    <row r="609" spans="2:46" x14ac:dyDescent="0.75">
      <c r="B609" s="22">
        <v>606</v>
      </c>
      <c r="AG609" s="184">
        <f t="shared" si="72"/>
        <v>0</v>
      </c>
      <c r="AH609" s="164">
        <f t="shared" si="78"/>
        <v>0</v>
      </c>
      <c r="AK609" s="184">
        <f t="shared" si="73"/>
        <v>0</v>
      </c>
      <c r="AL609" s="164">
        <f t="shared" si="79"/>
        <v>0</v>
      </c>
      <c r="AO609" s="184">
        <f t="shared" si="74"/>
        <v>0</v>
      </c>
      <c r="AP609" s="164">
        <f t="shared" si="75"/>
        <v>0</v>
      </c>
      <c r="AS609" s="165">
        <f t="shared" si="76"/>
        <v>0</v>
      </c>
      <c r="AT609" s="164">
        <f t="shared" si="77"/>
        <v>0</v>
      </c>
    </row>
    <row r="610" spans="2:46" x14ac:dyDescent="0.75">
      <c r="B610" s="22">
        <v>607</v>
      </c>
      <c r="AG610" s="184">
        <f t="shared" si="72"/>
        <v>0</v>
      </c>
      <c r="AH610" s="164">
        <f t="shared" si="78"/>
        <v>0</v>
      </c>
      <c r="AK610" s="184">
        <f t="shared" si="73"/>
        <v>0</v>
      </c>
      <c r="AL610" s="164">
        <f t="shared" si="79"/>
        <v>0</v>
      </c>
      <c r="AO610" s="184">
        <f t="shared" si="74"/>
        <v>0</v>
      </c>
      <c r="AP610" s="164">
        <f t="shared" si="75"/>
        <v>0</v>
      </c>
      <c r="AS610" s="165">
        <f t="shared" si="76"/>
        <v>0</v>
      </c>
      <c r="AT610" s="164">
        <f t="shared" si="77"/>
        <v>0</v>
      </c>
    </row>
    <row r="611" spans="2:46" x14ac:dyDescent="0.75">
      <c r="B611" s="22">
        <v>608</v>
      </c>
      <c r="AG611" s="184">
        <f t="shared" si="72"/>
        <v>0</v>
      </c>
      <c r="AH611" s="164">
        <f t="shared" si="78"/>
        <v>0</v>
      </c>
      <c r="AK611" s="184">
        <f t="shared" si="73"/>
        <v>0</v>
      </c>
      <c r="AL611" s="164">
        <f t="shared" si="79"/>
        <v>0</v>
      </c>
      <c r="AO611" s="184">
        <f t="shared" si="74"/>
        <v>0</v>
      </c>
      <c r="AP611" s="164">
        <f t="shared" si="75"/>
        <v>0</v>
      </c>
      <c r="AS611" s="165">
        <f t="shared" si="76"/>
        <v>0</v>
      </c>
      <c r="AT611" s="164">
        <f t="shared" si="77"/>
        <v>0</v>
      </c>
    </row>
    <row r="612" spans="2:46" x14ac:dyDescent="0.75">
      <c r="B612" s="22">
        <v>609</v>
      </c>
      <c r="AG612" s="184">
        <f t="shared" si="72"/>
        <v>0</v>
      </c>
      <c r="AH612" s="164">
        <f t="shared" si="78"/>
        <v>0</v>
      </c>
      <c r="AK612" s="184">
        <f t="shared" si="73"/>
        <v>0</v>
      </c>
      <c r="AL612" s="164">
        <f t="shared" si="79"/>
        <v>0</v>
      </c>
      <c r="AO612" s="184">
        <f t="shared" si="74"/>
        <v>0</v>
      </c>
      <c r="AP612" s="164">
        <f t="shared" si="75"/>
        <v>0</v>
      </c>
      <c r="AS612" s="165">
        <f t="shared" si="76"/>
        <v>0</v>
      </c>
      <c r="AT612" s="164">
        <f t="shared" si="77"/>
        <v>0</v>
      </c>
    </row>
    <row r="613" spans="2:46" x14ac:dyDescent="0.75">
      <c r="B613" s="22">
        <v>610</v>
      </c>
      <c r="AG613" s="184">
        <f t="shared" si="72"/>
        <v>0</v>
      </c>
      <c r="AH613" s="164">
        <f t="shared" si="78"/>
        <v>0</v>
      </c>
      <c r="AK613" s="184">
        <f t="shared" si="73"/>
        <v>0</v>
      </c>
      <c r="AL613" s="164">
        <f t="shared" si="79"/>
        <v>0</v>
      </c>
      <c r="AO613" s="184">
        <f t="shared" si="74"/>
        <v>0</v>
      </c>
      <c r="AP613" s="164">
        <f t="shared" si="75"/>
        <v>0</v>
      </c>
      <c r="AS613" s="165">
        <f t="shared" si="76"/>
        <v>0</v>
      </c>
      <c r="AT613" s="164">
        <f t="shared" si="77"/>
        <v>0</v>
      </c>
    </row>
    <row r="614" spans="2:46" x14ac:dyDescent="0.75">
      <c r="B614" s="22">
        <v>611</v>
      </c>
      <c r="AG614" s="184">
        <f t="shared" si="72"/>
        <v>0</v>
      </c>
      <c r="AH614" s="164">
        <f t="shared" si="78"/>
        <v>0</v>
      </c>
      <c r="AK614" s="184">
        <f t="shared" si="73"/>
        <v>0</v>
      </c>
      <c r="AL614" s="164">
        <f t="shared" si="79"/>
        <v>0</v>
      </c>
      <c r="AO614" s="184">
        <f t="shared" si="74"/>
        <v>0</v>
      </c>
      <c r="AP614" s="164">
        <f t="shared" si="75"/>
        <v>0</v>
      </c>
      <c r="AS614" s="165">
        <f t="shared" si="76"/>
        <v>0</v>
      </c>
      <c r="AT614" s="164">
        <f t="shared" si="77"/>
        <v>0</v>
      </c>
    </row>
    <row r="615" spans="2:46" x14ac:dyDescent="0.75">
      <c r="B615" s="22">
        <v>612</v>
      </c>
      <c r="AG615" s="184">
        <f t="shared" si="72"/>
        <v>0</v>
      </c>
      <c r="AH615" s="164">
        <f t="shared" si="78"/>
        <v>0</v>
      </c>
      <c r="AK615" s="184">
        <f t="shared" si="73"/>
        <v>0</v>
      </c>
      <c r="AL615" s="164">
        <f t="shared" si="79"/>
        <v>0</v>
      </c>
      <c r="AO615" s="184">
        <f t="shared" si="74"/>
        <v>0</v>
      </c>
      <c r="AP615" s="164">
        <f t="shared" si="75"/>
        <v>0</v>
      </c>
      <c r="AS615" s="165">
        <f t="shared" si="76"/>
        <v>0</v>
      </c>
      <c r="AT615" s="164">
        <f t="shared" si="77"/>
        <v>0</v>
      </c>
    </row>
    <row r="616" spans="2:46" x14ac:dyDescent="0.75">
      <c r="B616" s="22">
        <v>613</v>
      </c>
      <c r="AG616" s="184">
        <f t="shared" si="72"/>
        <v>0</v>
      </c>
      <c r="AH616" s="164">
        <f t="shared" si="78"/>
        <v>0</v>
      </c>
      <c r="AK616" s="184">
        <f t="shared" si="73"/>
        <v>0</v>
      </c>
      <c r="AL616" s="164">
        <f t="shared" si="79"/>
        <v>0</v>
      </c>
      <c r="AO616" s="184">
        <f t="shared" si="74"/>
        <v>0</v>
      </c>
      <c r="AP616" s="164">
        <f t="shared" si="75"/>
        <v>0</v>
      </c>
      <c r="AS616" s="165">
        <f t="shared" si="76"/>
        <v>0</v>
      </c>
      <c r="AT616" s="164">
        <f t="shared" si="77"/>
        <v>0</v>
      </c>
    </row>
    <row r="617" spans="2:46" x14ac:dyDescent="0.75">
      <c r="B617" s="22">
        <v>614</v>
      </c>
      <c r="AG617" s="184">
        <f t="shared" si="72"/>
        <v>0</v>
      </c>
      <c r="AH617" s="164">
        <f t="shared" si="78"/>
        <v>0</v>
      </c>
      <c r="AK617" s="184">
        <f t="shared" si="73"/>
        <v>0</v>
      </c>
      <c r="AL617" s="164">
        <f t="shared" si="79"/>
        <v>0</v>
      </c>
      <c r="AO617" s="184">
        <f t="shared" si="74"/>
        <v>0</v>
      </c>
      <c r="AP617" s="164">
        <f t="shared" si="75"/>
        <v>0</v>
      </c>
      <c r="AS617" s="165">
        <f t="shared" si="76"/>
        <v>0</v>
      </c>
      <c r="AT617" s="164">
        <f t="shared" si="77"/>
        <v>0</v>
      </c>
    </row>
    <row r="618" spans="2:46" x14ac:dyDescent="0.75">
      <c r="B618" s="22">
        <v>615</v>
      </c>
      <c r="AG618" s="184">
        <f t="shared" si="72"/>
        <v>0</v>
      </c>
      <c r="AH618" s="164">
        <f t="shared" si="78"/>
        <v>0</v>
      </c>
      <c r="AK618" s="184">
        <f t="shared" si="73"/>
        <v>0</v>
      </c>
      <c r="AL618" s="164">
        <f t="shared" si="79"/>
        <v>0</v>
      </c>
      <c r="AO618" s="184">
        <f t="shared" si="74"/>
        <v>0</v>
      </c>
      <c r="AP618" s="164">
        <f t="shared" si="75"/>
        <v>0</v>
      </c>
      <c r="AS618" s="165">
        <f t="shared" si="76"/>
        <v>0</v>
      </c>
      <c r="AT618" s="164">
        <f t="shared" si="77"/>
        <v>0</v>
      </c>
    </row>
    <row r="619" spans="2:46" x14ac:dyDescent="0.75">
      <c r="B619" s="22">
        <v>616</v>
      </c>
      <c r="AG619" s="184">
        <f t="shared" si="72"/>
        <v>0</v>
      </c>
      <c r="AH619" s="164">
        <f t="shared" si="78"/>
        <v>0</v>
      </c>
      <c r="AK619" s="184">
        <f t="shared" si="73"/>
        <v>0</v>
      </c>
      <c r="AL619" s="164">
        <f t="shared" si="79"/>
        <v>0</v>
      </c>
      <c r="AO619" s="184">
        <f t="shared" si="74"/>
        <v>0</v>
      </c>
      <c r="AP619" s="164">
        <f t="shared" si="75"/>
        <v>0</v>
      </c>
      <c r="AS619" s="165">
        <f t="shared" si="76"/>
        <v>0</v>
      </c>
      <c r="AT619" s="164">
        <f t="shared" si="77"/>
        <v>0</v>
      </c>
    </row>
    <row r="620" spans="2:46" x14ac:dyDescent="0.75">
      <c r="B620" s="22">
        <v>617</v>
      </c>
      <c r="AG620" s="184">
        <f t="shared" si="72"/>
        <v>0</v>
      </c>
      <c r="AH620" s="164">
        <f t="shared" si="78"/>
        <v>0</v>
      </c>
      <c r="AK620" s="184">
        <f t="shared" si="73"/>
        <v>0</v>
      </c>
      <c r="AL620" s="164">
        <f t="shared" si="79"/>
        <v>0</v>
      </c>
      <c r="AO620" s="184">
        <f t="shared" si="74"/>
        <v>0</v>
      </c>
      <c r="AP620" s="164">
        <f t="shared" si="75"/>
        <v>0</v>
      </c>
      <c r="AS620" s="165">
        <f t="shared" si="76"/>
        <v>0</v>
      </c>
      <c r="AT620" s="164">
        <f t="shared" si="77"/>
        <v>0</v>
      </c>
    </row>
    <row r="621" spans="2:46" x14ac:dyDescent="0.75">
      <c r="B621" s="22">
        <v>618</v>
      </c>
      <c r="AG621" s="184">
        <f t="shared" si="72"/>
        <v>0</v>
      </c>
      <c r="AH621" s="164">
        <f t="shared" si="78"/>
        <v>0</v>
      </c>
      <c r="AK621" s="184">
        <f t="shared" si="73"/>
        <v>0</v>
      </c>
      <c r="AL621" s="164">
        <f t="shared" si="79"/>
        <v>0</v>
      </c>
      <c r="AO621" s="184">
        <f t="shared" si="74"/>
        <v>0</v>
      </c>
      <c r="AP621" s="164">
        <f t="shared" si="75"/>
        <v>0</v>
      </c>
      <c r="AS621" s="165">
        <f t="shared" si="76"/>
        <v>0</v>
      </c>
      <c r="AT621" s="164">
        <f t="shared" si="77"/>
        <v>0</v>
      </c>
    </row>
    <row r="622" spans="2:46" x14ac:dyDescent="0.75">
      <c r="B622" s="22">
        <v>619</v>
      </c>
      <c r="AG622" s="184">
        <f t="shared" si="72"/>
        <v>0</v>
      </c>
      <c r="AH622" s="164">
        <f t="shared" si="78"/>
        <v>0</v>
      </c>
      <c r="AK622" s="184">
        <f t="shared" si="73"/>
        <v>0</v>
      </c>
      <c r="AL622" s="164">
        <f t="shared" si="79"/>
        <v>0</v>
      </c>
      <c r="AO622" s="184">
        <f t="shared" si="74"/>
        <v>0</v>
      </c>
      <c r="AP622" s="164">
        <f t="shared" si="75"/>
        <v>0</v>
      </c>
      <c r="AS622" s="165">
        <f t="shared" si="76"/>
        <v>0</v>
      </c>
      <c r="AT622" s="164">
        <f t="shared" si="77"/>
        <v>0</v>
      </c>
    </row>
    <row r="623" spans="2:46" x14ac:dyDescent="0.75">
      <c r="B623" s="22">
        <v>620</v>
      </c>
      <c r="AG623" s="184">
        <f t="shared" si="72"/>
        <v>0</v>
      </c>
      <c r="AH623" s="164">
        <f t="shared" si="78"/>
        <v>0</v>
      </c>
      <c r="AK623" s="184">
        <f t="shared" si="73"/>
        <v>0</v>
      </c>
      <c r="AL623" s="164">
        <f t="shared" si="79"/>
        <v>0</v>
      </c>
      <c r="AO623" s="184">
        <f t="shared" si="74"/>
        <v>0</v>
      </c>
      <c r="AP623" s="164">
        <f t="shared" si="75"/>
        <v>0</v>
      </c>
      <c r="AS623" s="165">
        <f t="shared" si="76"/>
        <v>0</v>
      </c>
      <c r="AT623" s="164">
        <f t="shared" si="77"/>
        <v>0</v>
      </c>
    </row>
    <row r="624" spans="2:46" x14ac:dyDescent="0.75">
      <c r="B624" s="22">
        <v>621</v>
      </c>
      <c r="AG624" s="184">
        <f t="shared" si="72"/>
        <v>0</v>
      </c>
      <c r="AH624" s="164">
        <f t="shared" si="78"/>
        <v>0</v>
      </c>
      <c r="AK624" s="184">
        <f t="shared" si="73"/>
        <v>0</v>
      </c>
      <c r="AL624" s="164">
        <f t="shared" si="79"/>
        <v>0</v>
      </c>
      <c r="AO624" s="184">
        <f t="shared" si="74"/>
        <v>0</v>
      </c>
      <c r="AP624" s="164">
        <f t="shared" si="75"/>
        <v>0</v>
      </c>
      <c r="AS624" s="165">
        <f t="shared" si="76"/>
        <v>0</v>
      </c>
      <c r="AT624" s="164">
        <f t="shared" si="77"/>
        <v>0</v>
      </c>
    </row>
    <row r="625" spans="2:46" x14ac:dyDescent="0.75">
      <c r="B625" s="22">
        <v>622</v>
      </c>
      <c r="AG625" s="184">
        <f t="shared" si="72"/>
        <v>0</v>
      </c>
      <c r="AH625" s="164">
        <f t="shared" si="78"/>
        <v>0</v>
      </c>
      <c r="AK625" s="184">
        <f t="shared" si="73"/>
        <v>0</v>
      </c>
      <c r="AL625" s="164">
        <f t="shared" si="79"/>
        <v>0</v>
      </c>
      <c r="AO625" s="184">
        <f t="shared" si="74"/>
        <v>0</v>
      </c>
      <c r="AP625" s="164">
        <f t="shared" si="75"/>
        <v>0</v>
      </c>
      <c r="AS625" s="165">
        <f t="shared" si="76"/>
        <v>0</v>
      </c>
      <c r="AT625" s="164">
        <f t="shared" si="77"/>
        <v>0</v>
      </c>
    </row>
    <row r="626" spans="2:46" x14ac:dyDescent="0.75">
      <c r="B626" s="22">
        <v>623</v>
      </c>
      <c r="AG626" s="184">
        <f t="shared" si="72"/>
        <v>0</v>
      </c>
      <c r="AH626" s="164">
        <f t="shared" si="78"/>
        <v>0</v>
      </c>
      <c r="AK626" s="184">
        <f t="shared" si="73"/>
        <v>0</v>
      </c>
      <c r="AL626" s="164">
        <f t="shared" si="79"/>
        <v>0</v>
      </c>
      <c r="AO626" s="184">
        <f t="shared" si="74"/>
        <v>0</v>
      </c>
      <c r="AP626" s="164">
        <f t="shared" si="75"/>
        <v>0</v>
      </c>
      <c r="AS626" s="165">
        <f t="shared" si="76"/>
        <v>0</v>
      </c>
      <c r="AT626" s="164">
        <f t="shared" si="77"/>
        <v>0</v>
      </c>
    </row>
    <row r="627" spans="2:46" x14ac:dyDescent="0.75">
      <c r="B627" s="22">
        <v>624</v>
      </c>
      <c r="AG627" s="184">
        <f t="shared" si="72"/>
        <v>0</v>
      </c>
      <c r="AH627" s="164">
        <f t="shared" si="78"/>
        <v>0</v>
      </c>
      <c r="AK627" s="184">
        <f t="shared" si="73"/>
        <v>0</v>
      </c>
      <c r="AL627" s="164">
        <f t="shared" si="79"/>
        <v>0</v>
      </c>
      <c r="AO627" s="184">
        <f t="shared" si="74"/>
        <v>0</v>
      </c>
      <c r="AP627" s="164">
        <f t="shared" si="75"/>
        <v>0</v>
      </c>
      <c r="AS627" s="165">
        <f t="shared" si="76"/>
        <v>0</v>
      </c>
      <c r="AT627" s="164">
        <f t="shared" si="77"/>
        <v>0</v>
      </c>
    </row>
    <row r="628" spans="2:46" x14ac:dyDescent="0.75">
      <c r="B628" s="22">
        <v>625</v>
      </c>
      <c r="AG628" s="184">
        <f t="shared" si="72"/>
        <v>0</v>
      </c>
      <c r="AH628" s="164">
        <f t="shared" si="78"/>
        <v>0</v>
      </c>
      <c r="AK628" s="184">
        <f t="shared" si="73"/>
        <v>0</v>
      </c>
      <c r="AL628" s="164">
        <f t="shared" si="79"/>
        <v>0</v>
      </c>
      <c r="AO628" s="184">
        <f t="shared" si="74"/>
        <v>0</v>
      </c>
      <c r="AP628" s="164">
        <f t="shared" si="75"/>
        <v>0</v>
      </c>
      <c r="AS628" s="165">
        <f t="shared" si="76"/>
        <v>0</v>
      </c>
      <c r="AT628" s="164">
        <f t="shared" si="77"/>
        <v>0</v>
      </c>
    </row>
    <row r="629" spans="2:46" x14ac:dyDescent="0.75">
      <c r="B629" s="22">
        <v>626</v>
      </c>
      <c r="AG629" s="184">
        <f t="shared" si="72"/>
        <v>0</v>
      </c>
      <c r="AH629" s="164">
        <f t="shared" si="78"/>
        <v>0</v>
      </c>
      <c r="AK629" s="184">
        <f t="shared" si="73"/>
        <v>0</v>
      </c>
      <c r="AL629" s="164">
        <f t="shared" si="79"/>
        <v>0</v>
      </c>
      <c r="AO629" s="184">
        <f t="shared" si="74"/>
        <v>0</v>
      </c>
      <c r="AP629" s="164">
        <f t="shared" si="75"/>
        <v>0</v>
      </c>
      <c r="AS629" s="165">
        <f t="shared" si="76"/>
        <v>0</v>
      </c>
      <c r="AT629" s="164">
        <f t="shared" si="77"/>
        <v>0</v>
      </c>
    </row>
    <row r="630" spans="2:46" x14ac:dyDescent="0.75">
      <c r="B630" s="22">
        <v>627</v>
      </c>
      <c r="AG630" s="184">
        <f t="shared" si="72"/>
        <v>0</v>
      </c>
      <c r="AH630" s="164">
        <f t="shared" si="78"/>
        <v>0</v>
      </c>
      <c r="AK630" s="184">
        <f t="shared" si="73"/>
        <v>0</v>
      </c>
      <c r="AL630" s="164">
        <f t="shared" si="79"/>
        <v>0</v>
      </c>
      <c r="AO630" s="184">
        <f t="shared" si="74"/>
        <v>0</v>
      </c>
      <c r="AP630" s="164">
        <f t="shared" si="75"/>
        <v>0</v>
      </c>
      <c r="AS630" s="165">
        <f t="shared" si="76"/>
        <v>0</v>
      </c>
      <c r="AT630" s="164">
        <f t="shared" si="77"/>
        <v>0</v>
      </c>
    </row>
    <row r="631" spans="2:46" x14ac:dyDescent="0.75">
      <c r="B631" s="22">
        <v>628</v>
      </c>
      <c r="AG631" s="184">
        <f t="shared" si="72"/>
        <v>0</v>
      </c>
      <c r="AH631" s="164">
        <f t="shared" si="78"/>
        <v>0</v>
      </c>
      <c r="AK631" s="184">
        <f t="shared" si="73"/>
        <v>0</v>
      </c>
      <c r="AL631" s="164">
        <f t="shared" si="79"/>
        <v>0</v>
      </c>
      <c r="AO631" s="184">
        <f t="shared" si="74"/>
        <v>0</v>
      </c>
      <c r="AP631" s="164">
        <f t="shared" si="75"/>
        <v>0</v>
      </c>
      <c r="AS631" s="165">
        <f t="shared" si="76"/>
        <v>0</v>
      </c>
      <c r="AT631" s="164">
        <f t="shared" si="77"/>
        <v>0</v>
      </c>
    </row>
    <row r="632" spans="2:46" x14ac:dyDescent="0.75">
      <c r="B632" s="22">
        <v>629</v>
      </c>
      <c r="AG632" s="184">
        <f t="shared" si="72"/>
        <v>0</v>
      </c>
      <c r="AH632" s="164">
        <f t="shared" si="78"/>
        <v>0</v>
      </c>
      <c r="AK632" s="184">
        <f t="shared" si="73"/>
        <v>0</v>
      </c>
      <c r="AL632" s="164">
        <f t="shared" si="79"/>
        <v>0</v>
      </c>
      <c r="AO632" s="184">
        <f t="shared" si="74"/>
        <v>0</v>
      </c>
      <c r="AP632" s="164">
        <f t="shared" si="75"/>
        <v>0</v>
      </c>
      <c r="AS632" s="165">
        <f t="shared" si="76"/>
        <v>0</v>
      </c>
      <c r="AT632" s="164">
        <f t="shared" si="77"/>
        <v>0</v>
      </c>
    </row>
    <row r="633" spans="2:46" x14ac:dyDescent="0.75">
      <c r="B633" s="22">
        <v>630</v>
      </c>
      <c r="AG633" s="184">
        <f t="shared" si="72"/>
        <v>0</v>
      </c>
      <c r="AH633" s="164">
        <f t="shared" si="78"/>
        <v>0</v>
      </c>
      <c r="AK633" s="184">
        <f t="shared" si="73"/>
        <v>0</v>
      </c>
      <c r="AL633" s="164">
        <f t="shared" si="79"/>
        <v>0</v>
      </c>
      <c r="AO633" s="184">
        <f t="shared" si="74"/>
        <v>0</v>
      </c>
      <c r="AP633" s="164">
        <f t="shared" si="75"/>
        <v>0</v>
      </c>
      <c r="AS633" s="165">
        <f t="shared" si="76"/>
        <v>0</v>
      </c>
      <c r="AT633" s="164">
        <f t="shared" si="77"/>
        <v>0</v>
      </c>
    </row>
    <row r="634" spans="2:46" x14ac:dyDescent="0.75">
      <c r="B634" s="22">
        <v>631</v>
      </c>
      <c r="AG634" s="184">
        <f t="shared" si="72"/>
        <v>0</v>
      </c>
      <c r="AH634" s="164">
        <f t="shared" si="78"/>
        <v>0</v>
      </c>
      <c r="AK634" s="184">
        <f t="shared" si="73"/>
        <v>0</v>
      </c>
      <c r="AL634" s="164">
        <f t="shared" si="79"/>
        <v>0</v>
      </c>
      <c r="AO634" s="184">
        <f t="shared" si="74"/>
        <v>0</v>
      </c>
      <c r="AP634" s="164">
        <f t="shared" si="75"/>
        <v>0</v>
      </c>
      <c r="AS634" s="165">
        <f t="shared" si="76"/>
        <v>0</v>
      </c>
      <c r="AT634" s="164">
        <f t="shared" si="77"/>
        <v>0</v>
      </c>
    </row>
    <row r="635" spans="2:46" x14ac:dyDescent="0.75">
      <c r="B635" s="22">
        <v>632</v>
      </c>
      <c r="AG635" s="184">
        <f t="shared" si="72"/>
        <v>0</v>
      </c>
      <c r="AH635" s="164">
        <f t="shared" si="78"/>
        <v>0</v>
      </c>
      <c r="AK635" s="184">
        <f t="shared" si="73"/>
        <v>0</v>
      </c>
      <c r="AL635" s="164">
        <f t="shared" si="79"/>
        <v>0</v>
      </c>
      <c r="AO635" s="184">
        <f t="shared" si="74"/>
        <v>0</v>
      </c>
      <c r="AP635" s="164">
        <f t="shared" si="75"/>
        <v>0</v>
      </c>
      <c r="AS635" s="165">
        <f t="shared" si="76"/>
        <v>0</v>
      </c>
      <c r="AT635" s="164">
        <f t="shared" si="77"/>
        <v>0</v>
      </c>
    </row>
    <row r="636" spans="2:46" x14ac:dyDescent="0.75">
      <c r="B636" s="22">
        <v>633</v>
      </c>
      <c r="AG636" s="184">
        <f t="shared" si="72"/>
        <v>0</v>
      </c>
      <c r="AH636" s="164">
        <f t="shared" si="78"/>
        <v>0</v>
      </c>
      <c r="AK636" s="184">
        <f t="shared" si="73"/>
        <v>0</v>
      </c>
      <c r="AL636" s="164">
        <f t="shared" si="79"/>
        <v>0</v>
      </c>
      <c r="AO636" s="184">
        <f t="shared" si="74"/>
        <v>0</v>
      </c>
      <c r="AP636" s="164">
        <f t="shared" si="75"/>
        <v>0</v>
      </c>
      <c r="AS636" s="165">
        <f t="shared" si="76"/>
        <v>0</v>
      </c>
      <c r="AT636" s="164">
        <f t="shared" si="77"/>
        <v>0</v>
      </c>
    </row>
    <row r="637" spans="2:46" x14ac:dyDescent="0.75">
      <c r="B637" s="22">
        <v>634</v>
      </c>
      <c r="AG637" s="184">
        <f t="shared" si="72"/>
        <v>0</v>
      </c>
      <c r="AH637" s="164">
        <f t="shared" si="78"/>
        <v>0</v>
      </c>
      <c r="AK637" s="184">
        <f t="shared" si="73"/>
        <v>0</v>
      </c>
      <c r="AL637" s="164">
        <f t="shared" si="79"/>
        <v>0</v>
      </c>
      <c r="AO637" s="184">
        <f t="shared" si="74"/>
        <v>0</v>
      </c>
      <c r="AP637" s="164">
        <f t="shared" si="75"/>
        <v>0</v>
      </c>
      <c r="AS637" s="165">
        <f t="shared" si="76"/>
        <v>0</v>
      </c>
      <c r="AT637" s="164">
        <f t="shared" si="77"/>
        <v>0</v>
      </c>
    </row>
    <row r="638" spans="2:46" x14ac:dyDescent="0.75">
      <c r="B638" s="22">
        <v>635</v>
      </c>
      <c r="AG638" s="184">
        <f t="shared" si="72"/>
        <v>0</v>
      </c>
      <c r="AH638" s="164">
        <f t="shared" si="78"/>
        <v>0</v>
      </c>
      <c r="AK638" s="184">
        <f t="shared" si="73"/>
        <v>0</v>
      </c>
      <c r="AL638" s="164">
        <f t="shared" si="79"/>
        <v>0</v>
      </c>
      <c r="AO638" s="184">
        <f t="shared" si="74"/>
        <v>0</v>
      </c>
      <c r="AP638" s="164">
        <f t="shared" si="75"/>
        <v>0</v>
      </c>
      <c r="AS638" s="165">
        <f t="shared" si="76"/>
        <v>0</v>
      </c>
      <c r="AT638" s="164">
        <f t="shared" si="77"/>
        <v>0</v>
      </c>
    </row>
    <row r="639" spans="2:46" x14ac:dyDescent="0.75">
      <c r="B639" s="22">
        <v>636</v>
      </c>
      <c r="AG639" s="184">
        <f t="shared" si="72"/>
        <v>0</v>
      </c>
      <c r="AH639" s="164">
        <f t="shared" si="78"/>
        <v>0</v>
      </c>
      <c r="AK639" s="184">
        <f t="shared" si="73"/>
        <v>0</v>
      </c>
      <c r="AL639" s="164">
        <f t="shared" si="79"/>
        <v>0</v>
      </c>
      <c r="AO639" s="184">
        <f t="shared" si="74"/>
        <v>0</v>
      </c>
      <c r="AP639" s="164">
        <f t="shared" si="75"/>
        <v>0</v>
      </c>
      <c r="AS639" s="165">
        <f t="shared" si="76"/>
        <v>0</v>
      </c>
      <c r="AT639" s="164">
        <f t="shared" si="77"/>
        <v>0</v>
      </c>
    </row>
    <row r="640" spans="2:46" x14ac:dyDescent="0.75">
      <c r="B640" s="22">
        <v>637</v>
      </c>
      <c r="AG640" s="184">
        <f t="shared" si="72"/>
        <v>0</v>
      </c>
      <c r="AH640" s="164">
        <f t="shared" si="78"/>
        <v>0</v>
      </c>
      <c r="AK640" s="184">
        <f t="shared" si="73"/>
        <v>0</v>
      </c>
      <c r="AL640" s="164">
        <f t="shared" si="79"/>
        <v>0</v>
      </c>
      <c r="AO640" s="184">
        <f t="shared" si="74"/>
        <v>0</v>
      </c>
      <c r="AP640" s="164">
        <f t="shared" si="75"/>
        <v>0</v>
      </c>
      <c r="AS640" s="165">
        <f t="shared" si="76"/>
        <v>0</v>
      </c>
      <c r="AT640" s="164">
        <f t="shared" si="77"/>
        <v>0</v>
      </c>
    </row>
    <row r="641" spans="2:46" x14ac:dyDescent="0.75">
      <c r="B641" s="22">
        <v>638</v>
      </c>
      <c r="AG641" s="184">
        <f t="shared" si="72"/>
        <v>0</v>
      </c>
      <c r="AH641" s="164">
        <f t="shared" si="78"/>
        <v>0</v>
      </c>
      <c r="AK641" s="184">
        <f t="shared" si="73"/>
        <v>0</v>
      </c>
      <c r="AL641" s="164">
        <f t="shared" si="79"/>
        <v>0</v>
      </c>
      <c r="AO641" s="184">
        <f t="shared" si="74"/>
        <v>0</v>
      </c>
      <c r="AP641" s="164">
        <f t="shared" si="75"/>
        <v>0</v>
      </c>
      <c r="AS641" s="165">
        <f t="shared" si="76"/>
        <v>0</v>
      </c>
      <c r="AT641" s="164">
        <f t="shared" si="77"/>
        <v>0</v>
      </c>
    </row>
    <row r="642" spans="2:46" x14ac:dyDescent="0.75">
      <c r="B642" s="22">
        <v>639</v>
      </c>
      <c r="AG642" s="184">
        <f t="shared" si="72"/>
        <v>0</v>
      </c>
      <c r="AH642" s="164">
        <f t="shared" si="78"/>
        <v>0</v>
      </c>
      <c r="AK642" s="184">
        <f t="shared" si="73"/>
        <v>0</v>
      </c>
      <c r="AL642" s="164">
        <f t="shared" si="79"/>
        <v>0</v>
      </c>
      <c r="AO642" s="184">
        <f t="shared" si="74"/>
        <v>0</v>
      </c>
      <c r="AP642" s="164">
        <f t="shared" si="75"/>
        <v>0</v>
      </c>
      <c r="AS642" s="165">
        <f t="shared" si="76"/>
        <v>0</v>
      </c>
      <c r="AT642" s="164">
        <f t="shared" si="77"/>
        <v>0</v>
      </c>
    </row>
    <row r="643" spans="2:46" x14ac:dyDescent="0.75">
      <c r="B643" s="22">
        <v>640</v>
      </c>
      <c r="AG643" s="184">
        <f t="shared" si="72"/>
        <v>0</v>
      </c>
      <c r="AH643" s="164">
        <f t="shared" si="78"/>
        <v>0</v>
      </c>
      <c r="AK643" s="184">
        <f t="shared" si="73"/>
        <v>0</v>
      </c>
      <c r="AL643" s="164">
        <f t="shared" si="79"/>
        <v>0</v>
      </c>
      <c r="AO643" s="184">
        <f t="shared" si="74"/>
        <v>0</v>
      </c>
      <c r="AP643" s="164">
        <f t="shared" si="75"/>
        <v>0</v>
      </c>
      <c r="AS643" s="165">
        <f t="shared" si="76"/>
        <v>0</v>
      </c>
      <c r="AT643" s="164">
        <f t="shared" si="77"/>
        <v>0</v>
      </c>
    </row>
    <row r="644" spans="2:46" x14ac:dyDescent="0.75">
      <c r="B644" s="22">
        <v>641</v>
      </c>
      <c r="AG644" s="184">
        <f t="shared" ref="AG644:AG707" si="80">(U644*wtp)-T644</f>
        <v>0</v>
      </c>
      <c r="AH644" s="164">
        <f t="shared" si="78"/>
        <v>0</v>
      </c>
      <c r="AK644" s="184">
        <f t="shared" ref="AK644:AK707" si="81">(X644*wtp)-W644</f>
        <v>0</v>
      </c>
      <c r="AL644" s="164">
        <f t="shared" si="79"/>
        <v>0</v>
      </c>
      <c r="AO644" s="184">
        <f t="shared" ref="AO644:AO707" si="82">(AA644*wtp)-Z644</f>
        <v>0</v>
      </c>
      <c r="AP644" s="164">
        <f t="shared" ref="AP644:AP707" si="83">IF(AO644&gt;0,1,0)</f>
        <v>0</v>
      </c>
      <c r="AS644" s="165">
        <f t="shared" ref="AS644:AS707" si="84">(AD644*wtp)-AC644</f>
        <v>0</v>
      </c>
      <c r="AT644" s="164">
        <f t="shared" ref="AT644:AT707" si="85">IF(AS644&gt;0,1,0)</f>
        <v>0</v>
      </c>
    </row>
    <row r="645" spans="2:46" x14ac:dyDescent="0.75">
      <c r="B645" s="22">
        <v>642</v>
      </c>
      <c r="AG645" s="184">
        <f t="shared" si="80"/>
        <v>0</v>
      </c>
      <c r="AH645" s="164">
        <f t="shared" ref="AH645:AH708" si="86">IF(AG645&gt;0,1,0)</f>
        <v>0</v>
      </c>
      <c r="AK645" s="184">
        <f t="shared" si="81"/>
        <v>0</v>
      </c>
      <c r="AL645" s="164">
        <f t="shared" ref="AL645:AL708" si="87">IF(AK645&gt;0,1,0)</f>
        <v>0</v>
      </c>
      <c r="AO645" s="184">
        <f t="shared" si="82"/>
        <v>0</v>
      </c>
      <c r="AP645" s="164">
        <f t="shared" si="83"/>
        <v>0</v>
      </c>
      <c r="AS645" s="165">
        <f t="shared" si="84"/>
        <v>0</v>
      </c>
      <c r="AT645" s="164">
        <f t="shared" si="85"/>
        <v>0</v>
      </c>
    </row>
    <row r="646" spans="2:46" x14ac:dyDescent="0.75">
      <c r="B646" s="22">
        <v>643</v>
      </c>
      <c r="AG646" s="184">
        <f t="shared" si="80"/>
        <v>0</v>
      </c>
      <c r="AH646" s="164">
        <f t="shared" si="86"/>
        <v>0</v>
      </c>
      <c r="AK646" s="184">
        <f t="shared" si="81"/>
        <v>0</v>
      </c>
      <c r="AL646" s="164">
        <f t="shared" si="87"/>
        <v>0</v>
      </c>
      <c r="AO646" s="184">
        <f t="shared" si="82"/>
        <v>0</v>
      </c>
      <c r="AP646" s="164">
        <f t="shared" si="83"/>
        <v>0</v>
      </c>
      <c r="AS646" s="165">
        <f t="shared" si="84"/>
        <v>0</v>
      </c>
      <c r="AT646" s="164">
        <f t="shared" si="85"/>
        <v>0</v>
      </c>
    </row>
    <row r="647" spans="2:46" x14ac:dyDescent="0.75">
      <c r="B647" s="22">
        <v>644</v>
      </c>
      <c r="AG647" s="184">
        <f t="shared" si="80"/>
        <v>0</v>
      </c>
      <c r="AH647" s="164">
        <f t="shared" si="86"/>
        <v>0</v>
      </c>
      <c r="AK647" s="184">
        <f t="shared" si="81"/>
        <v>0</v>
      </c>
      <c r="AL647" s="164">
        <f t="shared" si="87"/>
        <v>0</v>
      </c>
      <c r="AO647" s="184">
        <f t="shared" si="82"/>
        <v>0</v>
      </c>
      <c r="AP647" s="164">
        <f t="shared" si="83"/>
        <v>0</v>
      </c>
      <c r="AS647" s="165">
        <f t="shared" si="84"/>
        <v>0</v>
      </c>
      <c r="AT647" s="164">
        <f t="shared" si="85"/>
        <v>0</v>
      </c>
    </row>
    <row r="648" spans="2:46" x14ac:dyDescent="0.75">
      <c r="B648" s="22">
        <v>645</v>
      </c>
      <c r="AG648" s="184">
        <f t="shared" si="80"/>
        <v>0</v>
      </c>
      <c r="AH648" s="164">
        <f t="shared" si="86"/>
        <v>0</v>
      </c>
      <c r="AK648" s="184">
        <f t="shared" si="81"/>
        <v>0</v>
      </c>
      <c r="AL648" s="164">
        <f t="shared" si="87"/>
        <v>0</v>
      </c>
      <c r="AO648" s="184">
        <f t="shared" si="82"/>
        <v>0</v>
      </c>
      <c r="AP648" s="164">
        <f t="shared" si="83"/>
        <v>0</v>
      </c>
      <c r="AS648" s="165">
        <f t="shared" si="84"/>
        <v>0</v>
      </c>
      <c r="AT648" s="164">
        <f t="shared" si="85"/>
        <v>0</v>
      </c>
    </row>
    <row r="649" spans="2:46" x14ac:dyDescent="0.75">
      <c r="B649" s="22">
        <v>646</v>
      </c>
      <c r="AG649" s="184">
        <f t="shared" si="80"/>
        <v>0</v>
      </c>
      <c r="AH649" s="164">
        <f t="shared" si="86"/>
        <v>0</v>
      </c>
      <c r="AK649" s="184">
        <f t="shared" si="81"/>
        <v>0</v>
      </c>
      <c r="AL649" s="164">
        <f t="shared" si="87"/>
        <v>0</v>
      </c>
      <c r="AO649" s="184">
        <f t="shared" si="82"/>
        <v>0</v>
      </c>
      <c r="AP649" s="164">
        <f t="shared" si="83"/>
        <v>0</v>
      </c>
      <c r="AS649" s="165">
        <f t="shared" si="84"/>
        <v>0</v>
      </c>
      <c r="AT649" s="164">
        <f t="shared" si="85"/>
        <v>0</v>
      </c>
    </row>
    <row r="650" spans="2:46" x14ac:dyDescent="0.75">
      <c r="B650" s="22">
        <v>647</v>
      </c>
      <c r="AG650" s="184">
        <f t="shared" si="80"/>
        <v>0</v>
      </c>
      <c r="AH650" s="164">
        <f t="shared" si="86"/>
        <v>0</v>
      </c>
      <c r="AK650" s="184">
        <f t="shared" si="81"/>
        <v>0</v>
      </c>
      <c r="AL650" s="164">
        <f t="shared" si="87"/>
        <v>0</v>
      </c>
      <c r="AO650" s="184">
        <f t="shared" si="82"/>
        <v>0</v>
      </c>
      <c r="AP650" s="164">
        <f t="shared" si="83"/>
        <v>0</v>
      </c>
      <c r="AS650" s="165">
        <f t="shared" si="84"/>
        <v>0</v>
      </c>
      <c r="AT650" s="164">
        <f t="shared" si="85"/>
        <v>0</v>
      </c>
    </row>
    <row r="651" spans="2:46" x14ac:dyDescent="0.75">
      <c r="B651" s="22">
        <v>648</v>
      </c>
      <c r="AG651" s="184">
        <f t="shared" si="80"/>
        <v>0</v>
      </c>
      <c r="AH651" s="164">
        <f t="shared" si="86"/>
        <v>0</v>
      </c>
      <c r="AK651" s="184">
        <f t="shared" si="81"/>
        <v>0</v>
      </c>
      <c r="AL651" s="164">
        <f t="shared" si="87"/>
        <v>0</v>
      </c>
      <c r="AO651" s="184">
        <f t="shared" si="82"/>
        <v>0</v>
      </c>
      <c r="AP651" s="164">
        <f t="shared" si="83"/>
        <v>0</v>
      </c>
      <c r="AS651" s="165">
        <f t="shared" si="84"/>
        <v>0</v>
      </c>
      <c r="AT651" s="164">
        <f t="shared" si="85"/>
        <v>0</v>
      </c>
    </row>
    <row r="652" spans="2:46" x14ac:dyDescent="0.75">
      <c r="B652" s="22">
        <v>649</v>
      </c>
      <c r="AG652" s="184">
        <f t="shared" si="80"/>
        <v>0</v>
      </c>
      <c r="AH652" s="164">
        <f t="shared" si="86"/>
        <v>0</v>
      </c>
      <c r="AK652" s="184">
        <f t="shared" si="81"/>
        <v>0</v>
      </c>
      <c r="AL652" s="164">
        <f t="shared" si="87"/>
        <v>0</v>
      </c>
      <c r="AO652" s="184">
        <f t="shared" si="82"/>
        <v>0</v>
      </c>
      <c r="AP652" s="164">
        <f t="shared" si="83"/>
        <v>0</v>
      </c>
      <c r="AS652" s="165">
        <f t="shared" si="84"/>
        <v>0</v>
      </c>
      <c r="AT652" s="164">
        <f t="shared" si="85"/>
        <v>0</v>
      </c>
    </row>
    <row r="653" spans="2:46" x14ac:dyDescent="0.75">
      <c r="B653" s="22">
        <v>650</v>
      </c>
      <c r="AG653" s="184">
        <f t="shared" si="80"/>
        <v>0</v>
      </c>
      <c r="AH653" s="164">
        <f t="shared" si="86"/>
        <v>0</v>
      </c>
      <c r="AK653" s="184">
        <f t="shared" si="81"/>
        <v>0</v>
      </c>
      <c r="AL653" s="164">
        <f t="shared" si="87"/>
        <v>0</v>
      </c>
      <c r="AO653" s="184">
        <f t="shared" si="82"/>
        <v>0</v>
      </c>
      <c r="AP653" s="164">
        <f t="shared" si="83"/>
        <v>0</v>
      </c>
      <c r="AS653" s="165">
        <f t="shared" si="84"/>
        <v>0</v>
      </c>
      <c r="AT653" s="164">
        <f t="shared" si="85"/>
        <v>0</v>
      </c>
    </row>
    <row r="654" spans="2:46" x14ac:dyDescent="0.75">
      <c r="B654" s="22">
        <v>651</v>
      </c>
      <c r="AG654" s="184">
        <f t="shared" si="80"/>
        <v>0</v>
      </c>
      <c r="AH654" s="164">
        <f t="shared" si="86"/>
        <v>0</v>
      </c>
      <c r="AK654" s="184">
        <f t="shared" si="81"/>
        <v>0</v>
      </c>
      <c r="AL654" s="164">
        <f t="shared" si="87"/>
        <v>0</v>
      </c>
      <c r="AO654" s="184">
        <f t="shared" si="82"/>
        <v>0</v>
      </c>
      <c r="AP654" s="164">
        <f t="shared" si="83"/>
        <v>0</v>
      </c>
      <c r="AS654" s="165">
        <f t="shared" si="84"/>
        <v>0</v>
      </c>
      <c r="AT654" s="164">
        <f t="shared" si="85"/>
        <v>0</v>
      </c>
    </row>
    <row r="655" spans="2:46" x14ac:dyDescent="0.75">
      <c r="B655" s="22">
        <v>652</v>
      </c>
      <c r="AG655" s="184">
        <f t="shared" si="80"/>
        <v>0</v>
      </c>
      <c r="AH655" s="164">
        <f t="shared" si="86"/>
        <v>0</v>
      </c>
      <c r="AK655" s="184">
        <f t="shared" si="81"/>
        <v>0</v>
      </c>
      <c r="AL655" s="164">
        <f t="shared" si="87"/>
        <v>0</v>
      </c>
      <c r="AO655" s="184">
        <f t="shared" si="82"/>
        <v>0</v>
      </c>
      <c r="AP655" s="164">
        <f t="shared" si="83"/>
        <v>0</v>
      </c>
      <c r="AS655" s="165">
        <f t="shared" si="84"/>
        <v>0</v>
      </c>
      <c r="AT655" s="164">
        <f t="shared" si="85"/>
        <v>0</v>
      </c>
    </row>
    <row r="656" spans="2:46" x14ac:dyDescent="0.75">
      <c r="B656" s="22">
        <v>653</v>
      </c>
      <c r="AG656" s="184">
        <f t="shared" si="80"/>
        <v>0</v>
      </c>
      <c r="AH656" s="164">
        <f t="shared" si="86"/>
        <v>0</v>
      </c>
      <c r="AK656" s="184">
        <f t="shared" si="81"/>
        <v>0</v>
      </c>
      <c r="AL656" s="164">
        <f t="shared" si="87"/>
        <v>0</v>
      </c>
      <c r="AO656" s="184">
        <f t="shared" si="82"/>
        <v>0</v>
      </c>
      <c r="AP656" s="164">
        <f t="shared" si="83"/>
        <v>0</v>
      </c>
      <c r="AS656" s="165">
        <f t="shared" si="84"/>
        <v>0</v>
      </c>
      <c r="AT656" s="164">
        <f t="shared" si="85"/>
        <v>0</v>
      </c>
    </row>
    <row r="657" spans="2:46" x14ac:dyDescent="0.75">
      <c r="B657" s="22">
        <v>654</v>
      </c>
      <c r="AG657" s="184">
        <f t="shared" si="80"/>
        <v>0</v>
      </c>
      <c r="AH657" s="164">
        <f t="shared" si="86"/>
        <v>0</v>
      </c>
      <c r="AK657" s="184">
        <f t="shared" si="81"/>
        <v>0</v>
      </c>
      <c r="AL657" s="164">
        <f t="shared" si="87"/>
        <v>0</v>
      </c>
      <c r="AO657" s="184">
        <f t="shared" si="82"/>
        <v>0</v>
      </c>
      <c r="AP657" s="164">
        <f t="shared" si="83"/>
        <v>0</v>
      </c>
      <c r="AS657" s="165">
        <f t="shared" si="84"/>
        <v>0</v>
      </c>
      <c r="AT657" s="164">
        <f t="shared" si="85"/>
        <v>0</v>
      </c>
    </row>
    <row r="658" spans="2:46" x14ac:dyDescent="0.75">
      <c r="B658" s="22">
        <v>655</v>
      </c>
      <c r="AG658" s="184">
        <f t="shared" si="80"/>
        <v>0</v>
      </c>
      <c r="AH658" s="164">
        <f t="shared" si="86"/>
        <v>0</v>
      </c>
      <c r="AK658" s="184">
        <f t="shared" si="81"/>
        <v>0</v>
      </c>
      <c r="AL658" s="164">
        <f t="shared" si="87"/>
        <v>0</v>
      </c>
      <c r="AO658" s="184">
        <f t="shared" si="82"/>
        <v>0</v>
      </c>
      <c r="AP658" s="164">
        <f t="shared" si="83"/>
        <v>0</v>
      </c>
      <c r="AS658" s="165">
        <f t="shared" si="84"/>
        <v>0</v>
      </c>
      <c r="AT658" s="164">
        <f t="shared" si="85"/>
        <v>0</v>
      </c>
    </row>
    <row r="659" spans="2:46" x14ac:dyDescent="0.75">
      <c r="B659" s="22">
        <v>656</v>
      </c>
      <c r="AG659" s="184">
        <f t="shared" si="80"/>
        <v>0</v>
      </c>
      <c r="AH659" s="164">
        <f t="shared" si="86"/>
        <v>0</v>
      </c>
      <c r="AK659" s="184">
        <f t="shared" si="81"/>
        <v>0</v>
      </c>
      <c r="AL659" s="164">
        <f t="shared" si="87"/>
        <v>0</v>
      </c>
      <c r="AO659" s="184">
        <f t="shared" si="82"/>
        <v>0</v>
      </c>
      <c r="AP659" s="164">
        <f t="shared" si="83"/>
        <v>0</v>
      </c>
      <c r="AS659" s="165">
        <f t="shared" si="84"/>
        <v>0</v>
      </c>
      <c r="AT659" s="164">
        <f t="shared" si="85"/>
        <v>0</v>
      </c>
    </row>
    <row r="660" spans="2:46" x14ac:dyDescent="0.75">
      <c r="B660" s="22">
        <v>657</v>
      </c>
      <c r="AG660" s="184">
        <f t="shared" si="80"/>
        <v>0</v>
      </c>
      <c r="AH660" s="164">
        <f t="shared" si="86"/>
        <v>0</v>
      </c>
      <c r="AK660" s="184">
        <f t="shared" si="81"/>
        <v>0</v>
      </c>
      <c r="AL660" s="164">
        <f t="shared" si="87"/>
        <v>0</v>
      </c>
      <c r="AO660" s="184">
        <f t="shared" si="82"/>
        <v>0</v>
      </c>
      <c r="AP660" s="164">
        <f t="shared" si="83"/>
        <v>0</v>
      </c>
      <c r="AS660" s="165">
        <f t="shared" si="84"/>
        <v>0</v>
      </c>
      <c r="AT660" s="164">
        <f t="shared" si="85"/>
        <v>0</v>
      </c>
    </row>
    <row r="661" spans="2:46" x14ac:dyDescent="0.75">
      <c r="B661" s="22">
        <v>658</v>
      </c>
      <c r="AG661" s="184">
        <f t="shared" si="80"/>
        <v>0</v>
      </c>
      <c r="AH661" s="164">
        <f t="shared" si="86"/>
        <v>0</v>
      </c>
      <c r="AK661" s="184">
        <f t="shared" si="81"/>
        <v>0</v>
      </c>
      <c r="AL661" s="164">
        <f t="shared" si="87"/>
        <v>0</v>
      </c>
      <c r="AO661" s="184">
        <f t="shared" si="82"/>
        <v>0</v>
      </c>
      <c r="AP661" s="164">
        <f t="shared" si="83"/>
        <v>0</v>
      </c>
      <c r="AS661" s="165">
        <f t="shared" si="84"/>
        <v>0</v>
      </c>
      <c r="AT661" s="164">
        <f t="shared" si="85"/>
        <v>0</v>
      </c>
    </row>
    <row r="662" spans="2:46" x14ac:dyDescent="0.75">
      <c r="B662" s="22">
        <v>659</v>
      </c>
      <c r="AG662" s="184">
        <f t="shared" si="80"/>
        <v>0</v>
      </c>
      <c r="AH662" s="164">
        <f t="shared" si="86"/>
        <v>0</v>
      </c>
      <c r="AK662" s="184">
        <f t="shared" si="81"/>
        <v>0</v>
      </c>
      <c r="AL662" s="164">
        <f t="shared" si="87"/>
        <v>0</v>
      </c>
      <c r="AO662" s="184">
        <f t="shared" si="82"/>
        <v>0</v>
      </c>
      <c r="AP662" s="164">
        <f t="shared" si="83"/>
        <v>0</v>
      </c>
      <c r="AS662" s="165">
        <f t="shared" si="84"/>
        <v>0</v>
      </c>
      <c r="AT662" s="164">
        <f t="shared" si="85"/>
        <v>0</v>
      </c>
    </row>
    <row r="663" spans="2:46" x14ac:dyDescent="0.75">
      <c r="B663" s="22">
        <v>660</v>
      </c>
      <c r="AG663" s="184">
        <f t="shared" si="80"/>
        <v>0</v>
      </c>
      <c r="AH663" s="164">
        <f t="shared" si="86"/>
        <v>0</v>
      </c>
      <c r="AK663" s="184">
        <f t="shared" si="81"/>
        <v>0</v>
      </c>
      <c r="AL663" s="164">
        <f t="shared" si="87"/>
        <v>0</v>
      </c>
      <c r="AO663" s="184">
        <f t="shared" si="82"/>
        <v>0</v>
      </c>
      <c r="AP663" s="164">
        <f t="shared" si="83"/>
        <v>0</v>
      </c>
      <c r="AS663" s="165">
        <f t="shared" si="84"/>
        <v>0</v>
      </c>
      <c r="AT663" s="164">
        <f t="shared" si="85"/>
        <v>0</v>
      </c>
    </row>
    <row r="664" spans="2:46" x14ac:dyDescent="0.75">
      <c r="B664" s="22">
        <v>661</v>
      </c>
      <c r="AG664" s="184">
        <f t="shared" si="80"/>
        <v>0</v>
      </c>
      <c r="AH664" s="164">
        <f t="shared" si="86"/>
        <v>0</v>
      </c>
      <c r="AK664" s="184">
        <f t="shared" si="81"/>
        <v>0</v>
      </c>
      <c r="AL664" s="164">
        <f t="shared" si="87"/>
        <v>0</v>
      </c>
      <c r="AO664" s="184">
        <f t="shared" si="82"/>
        <v>0</v>
      </c>
      <c r="AP664" s="164">
        <f t="shared" si="83"/>
        <v>0</v>
      </c>
      <c r="AS664" s="165">
        <f t="shared" si="84"/>
        <v>0</v>
      </c>
      <c r="AT664" s="164">
        <f t="shared" si="85"/>
        <v>0</v>
      </c>
    </row>
    <row r="665" spans="2:46" x14ac:dyDescent="0.75">
      <c r="B665" s="22">
        <v>662</v>
      </c>
      <c r="AG665" s="184">
        <f t="shared" si="80"/>
        <v>0</v>
      </c>
      <c r="AH665" s="164">
        <f t="shared" si="86"/>
        <v>0</v>
      </c>
      <c r="AK665" s="184">
        <f t="shared" si="81"/>
        <v>0</v>
      </c>
      <c r="AL665" s="164">
        <f t="shared" si="87"/>
        <v>0</v>
      </c>
      <c r="AO665" s="184">
        <f t="shared" si="82"/>
        <v>0</v>
      </c>
      <c r="AP665" s="164">
        <f t="shared" si="83"/>
        <v>0</v>
      </c>
      <c r="AS665" s="165">
        <f t="shared" si="84"/>
        <v>0</v>
      </c>
      <c r="AT665" s="164">
        <f t="shared" si="85"/>
        <v>0</v>
      </c>
    </row>
    <row r="666" spans="2:46" x14ac:dyDescent="0.75">
      <c r="B666" s="22">
        <v>663</v>
      </c>
      <c r="AG666" s="184">
        <f t="shared" si="80"/>
        <v>0</v>
      </c>
      <c r="AH666" s="164">
        <f t="shared" si="86"/>
        <v>0</v>
      </c>
      <c r="AK666" s="184">
        <f t="shared" si="81"/>
        <v>0</v>
      </c>
      <c r="AL666" s="164">
        <f t="shared" si="87"/>
        <v>0</v>
      </c>
      <c r="AO666" s="184">
        <f t="shared" si="82"/>
        <v>0</v>
      </c>
      <c r="AP666" s="164">
        <f t="shared" si="83"/>
        <v>0</v>
      </c>
      <c r="AS666" s="165">
        <f t="shared" si="84"/>
        <v>0</v>
      </c>
      <c r="AT666" s="164">
        <f t="shared" si="85"/>
        <v>0</v>
      </c>
    </row>
    <row r="667" spans="2:46" x14ac:dyDescent="0.75">
      <c r="B667" s="22">
        <v>664</v>
      </c>
      <c r="AG667" s="184">
        <f t="shared" si="80"/>
        <v>0</v>
      </c>
      <c r="AH667" s="164">
        <f t="shared" si="86"/>
        <v>0</v>
      </c>
      <c r="AK667" s="184">
        <f t="shared" si="81"/>
        <v>0</v>
      </c>
      <c r="AL667" s="164">
        <f t="shared" si="87"/>
        <v>0</v>
      </c>
      <c r="AO667" s="184">
        <f t="shared" si="82"/>
        <v>0</v>
      </c>
      <c r="AP667" s="164">
        <f t="shared" si="83"/>
        <v>0</v>
      </c>
      <c r="AS667" s="165">
        <f t="shared" si="84"/>
        <v>0</v>
      </c>
      <c r="AT667" s="164">
        <f t="shared" si="85"/>
        <v>0</v>
      </c>
    </row>
    <row r="668" spans="2:46" x14ac:dyDescent="0.75">
      <c r="B668" s="22">
        <v>665</v>
      </c>
      <c r="AG668" s="184">
        <f t="shared" si="80"/>
        <v>0</v>
      </c>
      <c r="AH668" s="164">
        <f t="shared" si="86"/>
        <v>0</v>
      </c>
      <c r="AK668" s="184">
        <f t="shared" si="81"/>
        <v>0</v>
      </c>
      <c r="AL668" s="164">
        <f t="shared" si="87"/>
        <v>0</v>
      </c>
      <c r="AO668" s="184">
        <f t="shared" si="82"/>
        <v>0</v>
      </c>
      <c r="AP668" s="164">
        <f t="shared" si="83"/>
        <v>0</v>
      </c>
      <c r="AS668" s="165">
        <f t="shared" si="84"/>
        <v>0</v>
      </c>
      <c r="AT668" s="164">
        <f t="shared" si="85"/>
        <v>0</v>
      </c>
    </row>
    <row r="669" spans="2:46" x14ac:dyDescent="0.75">
      <c r="B669" s="22">
        <v>666</v>
      </c>
      <c r="AG669" s="184">
        <f t="shared" si="80"/>
        <v>0</v>
      </c>
      <c r="AH669" s="164">
        <f t="shared" si="86"/>
        <v>0</v>
      </c>
      <c r="AK669" s="184">
        <f t="shared" si="81"/>
        <v>0</v>
      </c>
      <c r="AL669" s="164">
        <f t="shared" si="87"/>
        <v>0</v>
      </c>
      <c r="AO669" s="184">
        <f t="shared" si="82"/>
        <v>0</v>
      </c>
      <c r="AP669" s="164">
        <f t="shared" si="83"/>
        <v>0</v>
      </c>
      <c r="AS669" s="165">
        <f t="shared" si="84"/>
        <v>0</v>
      </c>
      <c r="AT669" s="164">
        <f t="shared" si="85"/>
        <v>0</v>
      </c>
    </row>
    <row r="670" spans="2:46" x14ac:dyDescent="0.75">
      <c r="B670" s="22">
        <v>667</v>
      </c>
      <c r="AG670" s="184">
        <f t="shared" si="80"/>
        <v>0</v>
      </c>
      <c r="AH670" s="164">
        <f t="shared" si="86"/>
        <v>0</v>
      </c>
      <c r="AK670" s="184">
        <f t="shared" si="81"/>
        <v>0</v>
      </c>
      <c r="AL670" s="164">
        <f t="shared" si="87"/>
        <v>0</v>
      </c>
      <c r="AO670" s="184">
        <f t="shared" si="82"/>
        <v>0</v>
      </c>
      <c r="AP670" s="164">
        <f t="shared" si="83"/>
        <v>0</v>
      </c>
      <c r="AS670" s="165">
        <f t="shared" si="84"/>
        <v>0</v>
      </c>
      <c r="AT670" s="164">
        <f t="shared" si="85"/>
        <v>0</v>
      </c>
    </row>
    <row r="671" spans="2:46" x14ac:dyDescent="0.75">
      <c r="B671" s="22">
        <v>668</v>
      </c>
      <c r="AG671" s="184">
        <f t="shared" si="80"/>
        <v>0</v>
      </c>
      <c r="AH671" s="164">
        <f t="shared" si="86"/>
        <v>0</v>
      </c>
      <c r="AK671" s="184">
        <f t="shared" si="81"/>
        <v>0</v>
      </c>
      <c r="AL671" s="164">
        <f t="shared" si="87"/>
        <v>0</v>
      </c>
      <c r="AO671" s="184">
        <f t="shared" si="82"/>
        <v>0</v>
      </c>
      <c r="AP671" s="164">
        <f t="shared" si="83"/>
        <v>0</v>
      </c>
      <c r="AS671" s="165">
        <f t="shared" si="84"/>
        <v>0</v>
      </c>
      <c r="AT671" s="164">
        <f t="shared" si="85"/>
        <v>0</v>
      </c>
    </row>
    <row r="672" spans="2:46" x14ac:dyDescent="0.75">
      <c r="B672" s="22">
        <v>669</v>
      </c>
      <c r="AG672" s="184">
        <f t="shared" si="80"/>
        <v>0</v>
      </c>
      <c r="AH672" s="164">
        <f t="shared" si="86"/>
        <v>0</v>
      </c>
      <c r="AK672" s="184">
        <f t="shared" si="81"/>
        <v>0</v>
      </c>
      <c r="AL672" s="164">
        <f t="shared" si="87"/>
        <v>0</v>
      </c>
      <c r="AO672" s="184">
        <f t="shared" si="82"/>
        <v>0</v>
      </c>
      <c r="AP672" s="164">
        <f t="shared" si="83"/>
        <v>0</v>
      </c>
      <c r="AS672" s="165">
        <f t="shared" si="84"/>
        <v>0</v>
      </c>
      <c r="AT672" s="164">
        <f t="shared" si="85"/>
        <v>0</v>
      </c>
    </row>
    <row r="673" spans="2:46" x14ac:dyDescent="0.75">
      <c r="B673" s="22">
        <v>670</v>
      </c>
      <c r="AG673" s="184">
        <f t="shared" si="80"/>
        <v>0</v>
      </c>
      <c r="AH673" s="164">
        <f t="shared" si="86"/>
        <v>0</v>
      </c>
      <c r="AK673" s="184">
        <f t="shared" si="81"/>
        <v>0</v>
      </c>
      <c r="AL673" s="164">
        <f t="shared" si="87"/>
        <v>0</v>
      </c>
      <c r="AO673" s="184">
        <f t="shared" si="82"/>
        <v>0</v>
      </c>
      <c r="AP673" s="164">
        <f t="shared" si="83"/>
        <v>0</v>
      </c>
      <c r="AS673" s="165">
        <f t="shared" si="84"/>
        <v>0</v>
      </c>
      <c r="AT673" s="164">
        <f t="shared" si="85"/>
        <v>0</v>
      </c>
    </row>
    <row r="674" spans="2:46" x14ac:dyDescent="0.75">
      <c r="B674" s="22">
        <v>671</v>
      </c>
      <c r="AG674" s="184">
        <f t="shared" si="80"/>
        <v>0</v>
      </c>
      <c r="AH674" s="164">
        <f t="shared" si="86"/>
        <v>0</v>
      </c>
      <c r="AK674" s="184">
        <f t="shared" si="81"/>
        <v>0</v>
      </c>
      <c r="AL674" s="164">
        <f t="shared" si="87"/>
        <v>0</v>
      </c>
      <c r="AO674" s="184">
        <f t="shared" si="82"/>
        <v>0</v>
      </c>
      <c r="AP674" s="164">
        <f t="shared" si="83"/>
        <v>0</v>
      </c>
      <c r="AS674" s="165">
        <f t="shared" si="84"/>
        <v>0</v>
      </c>
      <c r="AT674" s="164">
        <f t="shared" si="85"/>
        <v>0</v>
      </c>
    </row>
    <row r="675" spans="2:46" x14ac:dyDescent="0.75">
      <c r="B675" s="22">
        <v>672</v>
      </c>
      <c r="AG675" s="184">
        <f t="shared" si="80"/>
        <v>0</v>
      </c>
      <c r="AH675" s="164">
        <f t="shared" si="86"/>
        <v>0</v>
      </c>
      <c r="AK675" s="184">
        <f t="shared" si="81"/>
        <v>0</v>
      </c>
      <c r="AL675" s="164">
        <f t="shared" si="87"/>
        <v>0</v>
      </c>
      <c r="AO675" s="184">
        <f t="shared" si="82"/>
        <v>0</v>
      </c>
      <c r="AP675" s="164">
        <f t="shared" si="83"/>
        <v>0</v>
      </c>
      <c r="AS675" s="165">
        <f t="shared" si="84"/>
        <v>0</v>
      </c>
      <c r="AT675" s="164">
        <f t="shared" si="85"/>
        <v>0</v>
      </c>
    </row>
    <row r="676" spans="2:46" x14ac:dyDescent="0.75">
      <c r="B676" s="22">
        <v>673</v>
      </c>
      <c r="AG676" s="184">
        <f t="shared" si="80"/>
        <v>0</v>
      </c>
      <c r="AH676" s="164">
        <f t="shared" si="86"/>
        <v>0</v>
      </c>
      <c r="AK676" s="184">
        <f t="shared" si="81"/>
        <v>0</v>
      </c>
      <c r="AL676" s="164">
        <f t="shared" si="87"/>
        <v>0</v>
      </c>
      <c r="AO676" s="184">
        <f t="shared" si="82"/>
        <v>0</v>
      </c>
      <c r="AP676" s="164">
        <f t="shared" si="83"/>
        <v>0</v>
      </c>
      <c r="AS676" s="165">
        <f t="shared" si="84"/>
        <v>0</v>
      </c>
      <c r="AT676" s="164">
        <f t="shared" si="85"/>
        <v>0</v>
      </c>
    </row>
    <row r="677" spans="2:46" x14ac:dyDescent="0.75">
      <c r="B677" s="22">
        <v>674</v>
      </c>
      <c r="AG677" s="184">
        <f t="shared" si="80"/>
        <v>0</v>
      </c>
      <c r="AH677" s="164">
        <f t="shared" si="86"/>
        <v>0</v>
      </c>
      <c r="AK677" s="184">
        <f t="shared" si="81"/>
        <v>0</v>
      </c>
      <c r="AL677" s="164">
        <f t="shared" si="87"/>
        <v>0</v>
      </c>
      <c r="AO677" s="184">
        <f t="shared" si="82"/>
        <v>0</v>
      </c>
      <c r="AP677" s="164">
        <f t="shared" si="83"/>
        <v>0</v>
      </c>
      <c r="AS677" s="165">
        <f t="shared" si="84"/>
        <v>0</v>
      </c>
      <c r="AT677" s="164">
        <f t="shared" si="85"/>
        <v>0</v>
      </c>
    </row>
    <row r="678" spans="2:46" x14ac:dyDescent="0.75">
      <c r="B678" s="22">
        <v>675</v>
      </c>
      <c r="AG678" s="184">
        <f t="shared" si="80"/>
        <v>0</v>
      </c>
      <c r="AH678" s="164">
        <f t="shared" si="86"/>
        <v>0</v>
      </c>
      <c r="AK678" s="184">
        <f t="shared" si="81"/>
        <v>0</v>
      </c>
      <c r="AL678" s="164">
        <f t="shared" si="87"/>
        <v>0</v>
      </c>
      <c r="AO678" s="184">
        <f t="shared" si="82"/>
        <v>0</v>
      </c>
      <c r="AP678" s="164">
        <f t="shared" si="83"/>
        <v>0</v>
      </c>
      <c r="AS678" s="165">
        <f t="shared" si="84"/>
        <v>0</v>
      </c>
      <c r="AT678" s="164">
        <f t="shared" si="85"/>
        <v>0</v>
      </c>
    </row>
    <row r="679" spans="2:46" x14ac:dyDescent="0.75">
      <c r="B679" s="22">
        <v>676</v>
      </c>
      <c r="AG679" s="184">
        <f t="shared" si="80"/>
        <v>0</v>
      </c>
      <c r="AH679" s="164">
        <f t="shared" si="86"/>
        <v>0</v>
      </c>
      <c r="AK679" s="184">
        <f t="shared" si="81"/>
        <v>0</v>
      </c>
      <c r="AL679" s="164">
        <f t="shared" si="87"/>
        <v>0</v>
      </c>
      <c r="AO679" s="184">
        <f t="shared" si="82"/>
        <v>0</v>
      </c>
      <c r="AP679" s="164">
        <f t="shared" si="83"/>
        <v>0</v>
      </c>
      <c r="AS679" s="165">
        <f t="shared" si="84"/>
        <v>0</v>
      </c>
      <c r="AT679" s="164">
        <f t="shared" si="85"/>
        <v>0</v>
      </c>
    </row>
    <row r="680" spans="2:46" x14ac:dyDescent="0.75">
      <c r="B680" s="22">
        <v>677</v>
      </c>
      <c r="AG680" s="184">
        <f t="shared" si="80"/>
        <v>0</v>
      </c>
      <c r="AH680" s="164">
        <f t="shared" si="86"/>
        <v>0</v>
      </c>
      <c r="AK680" s="184">
        <f t="shared" si="81"/>
        <v>0</v>
      </c>
      <c r="AL680" s="164">
        <f t="shared" si="87"/>
        <v>0</v>
      </c>
      <c r="AO680" s="184">
        <f t="shared" si="82"/>
        <v>0</v>
      </c>
      <c r="AP680" s="164">
        <f t="shared" si="83"/>
        <v>0</v>
      </c>
      <c r="AS680" s="165">
        <f t="shared" si="84"/>
        <v>0</v>
      </c>
      <c r="AT680" s="164">
        <f t="shared" si="85"/>
        <v>0</v>
      </c>
    </row>
    <row r="681" spans="2:46" x14ac:dyDescent="0.75">
      <c r="B681" s="22">
        <v>678</v>
      </c>
      <c r="AG681" s="184">
        <f t="shared" si="80"/>
        <v>0</v>
      </c>
      <c r="AH681" s="164">
        <f t="shared" si="86"/>
        <v>0</v>
      </c>
      <c r="AK681" s="184">
        <f t="shared" si="81"/>
        <v>0</v>
      </c>
      <c r="AL681" s="164">
        <f t="shared" si="87"/>
        <v>0</v>
      </c>
      <c r="AO681" s="184">
        <f t="shared" si="82"/>
        <v>0</v>
      </c>
      <c r="AP681" s="164">
        <f t="shared" si="83"/>
        <v>0</v>
      </c>
      <c r="AS681" s="165">
        <f t="shared" si="84"/>
        <v>0</v>
      </c>
      <c r="AT681" s="164">
        <f t="shared" si="85"/>
        <v>0</v>
      </c>
    </row>
    <row r="682" spans="2:46" x14ac:dyDescent="0.75">
      <c r="B682" s="22">
        <v>679</v>
      </c>
      <c r="AG682" s="184">
        <f t="shared" si="80"/>
        <v>0</v>
      </c>
      <c r="AH682" s="164">
        <f t="shared" si="86"/>
        <v>0</v>
      </c>
      <c r="AK682" s="184">
        <f t="shared" si="81"/>
        <v>0</v>
      </c>
      <c r="AL682" s="164">
        <f t="shared" si="87"/>
        <v>0</v>
      </c>
      <c r="AO682" s="184">
        <f t="shared" si="82"/>
        <v>0</v>
      </c>
      <c r="AP682" s="164">
        <f t="shared" si="83"/>
        <v>0</v>
      </c>
      <c r="AS682" s="165">
        <f t="shared" si="84"/>
        <v>0</v>
      </c>
      <c r="AT682" s="164">
        <f t="shared" si="85"/>
        <v>0</v>
      </c>
    </row>
    <row r="683" spans="2:46" x14ac:dyDescent="0.75">
      <c r="B683" s="22">
        <v>680</v>
      </c>
      <c r="AG683" s="184">
        <f t="shared" si="80"/>
        <v>0</v>
      </c>
      <c r="AH683" s="164">
        <f t="shared" si="86"/>
        <v>0</v>
      </c>
      <c r="AK683" s="184">
        <f t="shared" si="81"/>
        <v>0</v>
      </c>
      <c r="AL683" s="164">
        <f t="shared" si="87"/>
        <v>0</v>
      </c>
      <c r="AO683" s="184">
        <f t="shared" si="82"/>
        <v>0</v>
      </c>
      <c r="AP683" s="164">
        <f t="shared" si="83"/>
        <v>0</v>
      </c>
      <c r="AS683" s="165">
        <f t="shared" si="84"/>
        <v>0</v>
      </c>
      <c r="AT683" s="164">
        <f t="shared" si="85"/>
        <v>0</v>
      </c>
    </row>
    <row r="684" spans="2:46" x14ac:dyDescent="0.75">
      <c r="B684" s="22">
        <v>681</v>
      </c>
      <c r="AG684" s="184">
        <f t="shared" si="80"/>
        <v>0</v>
      </c>
      <c r="AH684" s="164">
        <f t="shared" si="86"/>
        <v>0</v>
      </c>
      <c r="AK684" s="184">
        <f t="shared" si="81"/>
        <v>0</v>
      </c>
      <c r="AL684" s="164">
        <f t="shared" si="87"/>
        <v>0</v>
      </c>
      <c r="AO684" s="184">
        <f t="shared" si="82"/>
        <v>0</v>
      </c>
      <c r="AP684" s="164">
        <f t="shared" si="83"/>
        <v>0</v>
      </c>
      <c r="AS684" s="165">
        <f t="shared" si="84"/>
        <v>0</v>
      </c>
      <c r="AT684" s="164">
        <f t="shared" si="85"/>
        <v>0</v>
      </c>
    </row>
    <row r="685" spans="2:46" x14ac:dyDescent="0.75">
      <c r="B685" s="22">
        <v>682</v>
      </c>
      <c r="AG685" s="184">
        <f t="shared" si="80"/>
        <v>0</v>
      </c>
      <c r="AH685" s="164">
        <f t="shared" si="86"/>
        <v>0</v>
      </c>
      <c r="AK685" s="184">
        <f t="shared" si="81"/>
        <v>0</v>
      </c>
      <c r="AL685" s="164">
        <f t="shared" si="87"/>
        <v>0</v>
      </c>
      <c r="AO685" s="184">
        <f t="shared" si="82"/>
        <v>0</v>
      </c>
      <c r="AP685" s="164">
        <f t="shared" si="83"/>
        <v>0</v>
      </c>
      <c r="AS685" s="165">
        <f t="shared" si="84"/>
        <v>0</v>
      </c>
      <c r="AT685" s="164">
        <f t="shared" si="85"/>
        <v>0</v>
      </c>
    </row>
    <row r="686" spans="2:46" x14ac:dyDescent="0.75">
      <c r="B686" s="22">
        <v>683</v>
      </c>
      <c r="AG686" s="184">
        <f t="shared" si="80"/>
        <v>0</v>
      </c>
      <c r="AH686" s="164">
        <f t="shared" si="86"/>
        <v>0</v>
      </c>
      <c r="AK686" s="184">
        <f t="shared" si="81"/>
        <v>0</v>
      </c>
      <c r="AL686" s="164">
        <f t="shared" si="87"/>
        <v>0</v>
      </c>
      <c r="AO686" s="184">
        <f t="shared" si="82"/>
        <v>0</v>
      </c>
      <c r="AP686" s="164">
        <f t="shared" si="83"/>
        <v>0</v>
      </c>
      <c r="AS686" s="165">
        <f t="shared" si="84"/>
        <v>0</v>
      </c>
      <c r="AT686" s="164">
        <f t="shared" si="85"/>
        <v>0</v>
      </c>
    </row>
    <row r="687" spans="2:46" x14ac:dyDescent="0.75">
      <c r="B687" s="22">
        <v>684</v>
      </c>
      <c r="AG687" s="184">
        <f t="shared" si="80"/>
        <v>0</v>
      </c>
      <c r="AH687" s="164">
        <f t="shared" si="86"/>
        <v>0</v>
      </c>
      <c r="AK687" s="184">
        <f t="shared" si="81"/>
        <v>0</v>
      </c>
      <c r="AL687" s="164">
        <f t="shared" si="87"/>
        <v>0</v>
      </c>
      <c r="AO687" s="184">
        <f t="shared" si="82"/>
        <v>0</v>
      </c>
      <c r="AP687" s="164">
        <f t="shared" si="83"/>
        <v>0</v>
      </c>
      <c r="AS687" s="165">
        <f t="shared" si="84"/>
        <v>0</v>
      </c>
      <c r="AT687" s="164">
        <f t="shared" si="85"/>
        <v>0</v>
      </c>
    </row>
    <row r="688" spans="2:46" x14ac:dyDescent="0.75">
      <c r="B688" s="22">
        <v>685</v>
      </c>
      <c r="AG688" s="184">
        <f t="shared" si="80"/>
        <v>0</v>
      </c>
      <c r="AH688" s="164">
        <f t="shared" si="86"/>
        <v>0</v>
      </c>
      <c r="AK688" s="184">
        <f t="shared" si="81"/>
        <v>0</v>
      </c>
      <c r="AL688" s="164">
        <f t="shared" si="87"/>
        <v>0</v>
      </c>
      <c r="AO688" s="184">
        <f t="shared" si="82"/>
        <v>0</v>
      </c>
      <c r="AP688" s="164">
        <f t="shared" si="83"/>
        <v>0</v>
      </c>
      <c r="AS688" s="165">
        <f t="shared" si="84"/>
        <v>0</v>
      </c>
      <c r="AT688" s="164">
        <f t="shared" si="85"/>
        <v>0</v>
      </c>
    </row>
    <row r="689" spans="2:46" x14ac:dyDescent="0.75">
      <c r="B689" s="22">
        <v>686</v>
      </c>
      <c r="AG689" s="184">
        <f t="shared" si="80"/>
        <v>0</v>
      </c>
      <c r="AH689" s="164">
        <f t="shared" si="86"/>
        <v>0</v>
      </c>
      <c r="AK689" s="184">
        <f t="shared" si="81"/>
        <v>0</v>
      </c>
      <c r="AL689" s="164">
        <f t="shared" si="87"/>
        <v>0</v>
      </c>
      <c r="AO689" s="184">
        <f t="shared" si="82"/>
        <v>0</v>
      </c>
      <c r="AP689" s="164">
        <f t="shared" si="83"/>
        <v>0</v>
      </c>
      <c r="AS689" s="165">
        <f t="shared" si="84"/>
        <v>0</v>
      </c>
      <c r="AT689" s="164">
        <f t="shared" si="85"/>
        <v>0</v>
      </c>
    </row>
    <row r="690" spans="2:46" x14ac:dyDescent="0.75">
      <c r="B690" s="22">
        <v>687</v>
      </c>
      <c r="AG690" s="184">
        <f t="shared" si="80"/>
        <v>0</v>
      </c>
      <c r="AH690" s="164">
        <f t="shared" si="86"/>
        <v>0</v>
      </c>
      <c r="AK690" s="184">
        <f t="shared" si="81"/>
        <v>0</v>
      </c>
      <c r="AL690" s="164">
        <f t="shared" si="87"/>
        <v>0</v>
      </c>
      <c r="AO690" s="184">
        <f t="shared" si="82"/>
        <v>0</v>
      </c>
      <c r="AP690" s="164">
        <f t="shared" si="83"/>
        <v>0</v>
      </c>
      <c r="AS690" s="165">
        <f t="shared" si="84"/>
        <v>0</v>
      </c>
      <c r="AT690" s="164">
        <f t="shared" si="85"/>
        <v>0</v>
      </c>
    </row>
    <row r="691" spans="2:46" x14ac:dyDescent="0.75">
      <c r="B691" s="22">
        <v>688</v>
      </c>
      <c r="AG691" s="184">
        <f t="shared" si="80"/>
        <v>0</v>
      </c>
      <c r="AH691" s="164">
        <f t="shared" si="86"/>
        <v>0</v>
      </c>
      <c r="AK691" s="184">
        <f t="shared" si="81"/>
        <v>0</v>
      </c>
      <c r="AL691" s="164">
        <f t="shared" si="87"/>
        <v>0</v>
      </c>
      <c r="AO691" s="184">
        <f t="shared" si="82"/>
        <v>0</v>
      </c>
      <c r="AP691" s="164">
        <f t="shared" si="83"/>
        <v>0</v>
      </c>
      <c r="AS691" s="165">
        <f t="shared" si="84"/>
        <v>0</v>
      </c>
      <c r="AT691" s="164">
        <f t="shared" si="85"/>
        <v>0</v>
      </c>
    </row>
    <row r="692" spans="2:46" x14ac:dyDescent="0.75">
      <c r="B692" s="22">
        <v>689</v>
      </c>
      <c r="AG692" s="184">
        <f t="shared" si="80"/>
        <v>0</v>
      </c>
      <c r="AH692" s="164">
        <f t="shared" si="86"/>
        <v>0</v>
      </c>
      <c r="AK692" s="184">
        <f t="shared" si="81"/>
        <v>0</v>
      </c>
      <c r="AL692" s="164">
        <f t="shared" si="87"/>
        <v>0</v>
      </c>
      <c r="AO692" s="184">
        <f t="shared" si="82"/>
        <v>0</v>
      </c>
      <c r="AP692" s="164">
        <f t="shared" si="83"/>
        <v>0</v>
      </c>
      <c r="AS692" s="165">
        <f t="shared" si="84"/>
        <v>0</v>
      </c>
      <c r="AT692" s="164">
        <f t="shared" si="85"/>
        <v>0</v>
      </c>
    </row>
    <row r="693" spans="2:46" x14ac:dyDescent="0.75">
      <c r="B693" s="22">
        <v>690</v>
      </c>
      <c r="AG693" s="184">
        <f t="shared" si="80"/>
        <v>0</v>
      </c>
      <c r="AH693" s="164">
        <f t="shared" si="86"/>
        <v>0</v>
      </c>
      <c r="AK693" s="184">
        <f t="shared" si="81"/>
        <v>0</v>
      </c>
      <c r="AL693" s="164">
        <f t="shared" si="87"/>
        <v>0</v>
      </c>
      <c r="AO693" s="184">
        <f t="shared" si="82"/>
        <v>0</v>
      </c>
      <c r="AP693" s="164">
        <f t="shared" si="83"/>
        <v>0</v>
      </c>
      <c r="AS693" s="165">
        <f t="shared" si="84"/>
        <v>0</v>
      </c>
      <c r="AT693" s="164">
        <f t="shared" si="85"/>
        <v>0</v>
      </c>
    </row>
    <row r="694" spans="2:46" x14ac:dyDescent="0.75">
      <c r="B694" s="22">
        <v>691</v>
      </c>
      <c r="AG694" s="184">
        <f t="shared" si="80"/>
        <v>0</v>
      </c>
      <c r="AH694" s="164">
        <f t="shared" si="86"/>
        <v>0</v>
      </c>
      <c r="AK694" s="184">
        <f t="shared" si="81"/>
        <v>0</v>
      </c>
      <c r="AL694" s="164">
        <f t="shared" si="87"/>
        <v>0</v>
      </c>
      <c r="AO694" s="184">
        <f t="shared" si="82"/>
        <v>0</v>
      </c>
      <c r="AP694" s="164">
        <f t="shared" si="83"/>
        <v>0</v>
      </c>
      <c r="AS694" s="165">
        <f t="shared" si="84"/>
        <v>0</v>
      </c>
      <c r="AT694" s="164">
        <f t="shared" si="85"/>
        <v>0</v>
      </c>
    </row>
    <row r="695" spans="2:46" x14ac:dyDescent="0.75">
      <c r="B695" s="22">
        <v>692</v>
      </c>
      <c r="AG695" s="184">
        <f t="shared" si="80"/>
        <v>0</v>
      </c>
      <c r="AH695" s="164">
        <f t="shared" si="86"/>
        <v>0</v>
      </c>
      <c r="AK695" s="184">
        <f t="shared" si="81"/>
        <v>0</v>
      </c>
      <c r="AL695" s="164">
        <f t="shared" si="87"/>
        <v>0</v>
      </c>
      <c r="AO695" s="184">
        <f t="shared" si="82"/>
        <v>0</v>
      </c>
      <c r="AP695" s="164">
        <f t="shared" si="83"/>
        <v>0</v>
      </c>
      <c r="AS695" s="165">
        <f t="shared" si="84"/>
        <v>0</v>
      </c>
      <c r="AT695" s="164">
        <f t="shared" si="85"/>
        <v>0</v>
      </c>
    </row>
    <row r="696" spans="2:46" x14ac:dyDescent="0.75">
      <c r="B696" s="22">
        <v>693</v>
      </c>
      <c r="AG696" s="184">
        <f t="shared" si="80"/>
        <v>0</v>
      </c>
      <c r="AH696" s="164">
        <f t="shared" si="86"/>
        <v>0</v>
      </c>
      <c r="AK696" s="184">
        <f t="shared" si="81"/>
        <v>0</v>
      </c>
      <c r="AL696" s="164">
        <f t="shared" si="87"/>
        <v>0</v>
      </c>
      <c r="AO696" s="184">
        <f t="shared" si="82"/>
        <v>0</v>
      </c>
      <c r="AP696" s="164">
        <f t="shared" si="83"/>
        <v>0</v>
      </c>
      <c r="AS696" s="165">
        <f t="shared" si="84"/>
        <v>0</v>
      </c>
      <c r="AT696" s="164">
        <f t="shared" si="85"/>
        <v>0</v>
      </c>
    </row>
    <row r="697" spans="2:46" x14ac:dyDescent="0.75">
      <c r="B697" s="22">
        <v>694</v>
      </c>
      <c r="AG697" s="184">
        <f t="shared" si="80"/>
        <v>0</v>
      </c>
      <c r="AH697" s="164">
        <f t="shared" si="86"/>
        <v>0</v>
      </c>
      <c r="AK697" s="184">
        <f t="shared" si="81"/>
        <v>0</v>
      </c>
      <c r="AL697" s="164">
        <f t="shared" si="87"/>
        <v>0</v>
      </c>
      <c r="AO697" s="184">
        <f t="shared" si="82"/>
        <v>0</v>
      </c>
      <c r="AP697" s="164">
        <f t="shared" si="83"/>
        <v>0</v>
      </c>
      <c r="AS697" s="165">
        <f t="shared" si="84"/>
        <v>0</v>
      </c>
      <c r="AT697" s="164">
        <f t="shared" si="85"/>
        <v>0</v>
      </c>
    </row>
    <row r="698" spans="2:46" x14ac:dyDescent="0.75">
      <c r="B698" s="22">
        <v>695</v>
      </c>
      <c r="AG698" s="184">
        <f t="shared" si="80"/>
        <v>0</v>
      </c>
      <c r="AH698" s="164">
        <f t="shared" si="86"/>
        <v>0</v>
      </c>
      <c r="AK698" s="184">
        <f t="shared" si="81"/>
        <v>0</v>
      </c>
      <c r="AL698" s="164">
        <f t="shared" si="87"/>
        <v>0</v>
      </c>
      <c r="AO698" s="184">
        <f t="shared" si="82"/>
        <v>0</v>
      </c>
      <c r="AP698" s="164">
        <f t="shared" si="83"/>
        <v>0</v>
      </c>
      <c r="AS698" s="165">
        <f t="shared" si="84"/>
        <v>0</v>
      </c>
      <c r="AT698" s="164">
        <f t="shared" si="85"/>
        <v>0</v>
      </c>
    </row>
    <row r="699" spans="2:46" x14ac:dyDescent="0.75">
      <c r="B699" s="22">
        <v>696</v>
      </c>
      <c r="AG699" s="184">
        <f t="shared" si="80"/>
        <v>0</v>
      </c>
      <c r="AH699" s="164">
        <f t="shared" si="86"/>
        <v>0</v>
      </c>
      <c r="AK699" s="184">
        <f t="shared" si="81"/>
        <v>0</v>
      </c>
      <c r="AL699" s="164">
        <f t="shared" si="87"/>
        <v>0</v>
      </c>
      <c r="AO699" s="184">
        <f t="shared" si="82"/>
        <v>0</v>
      </c>
      <c r="AP699" s="164">
        <f t="shared" si="83"/>
        <v>0</v>
      </c>
      <c r="AS699" s="165">
        <f t="shared" si="84"/>
        <v>0</v>
      </c>
      <c r="AT699" s="164">
        <f t="shared" si="85"/>
        <v>0</v>
      </c>
    </row>
    <row r="700" spans="2:46" x14ac:dyDescent="0.75">
      <c r="B700" s="22">
        <v>697</v>
      </c>
      <c r="AG700" s="184">
        <f t="shared" si="80"/>
        <v>0</v>
      </c>
      <c r="AH700" s="164">
        <f t="shared" si="86"/>
        <v>0</v>
      </c>
      <c r="AK700" s="184">
        <f t="shared" si="81"/>
        <v>0</v>
      </c>
      <c r="AL700" s="164">
        <f t="shared" si="87"/>
        <v>0</v>
      </c>
      <c r="AO700" s="184">
        <f t="shared" si="82"/>
        <v>0</v>
      </c>
      <c r="AP700" s="164">
        <f t="shared" si="83"/>
        <v>0</v>
      </c>
      <c r="AS700" s="165">
        <f t="shared" si="84"/>
        <v>0</v>
      </c>
      <c r="AT700" s="164">
        <f t="shared" si="85"/>
        <v>0</v>
      </c>
    </row>
    <row r="701" spans="2:46" x14ac:dyDescent="0.75">
      <c r="B701" s="22">
        <v>698</v>
      </c>
      <c r="AG701" s="184">
        <f t="shared" si="80"/>
        <v>0</v>
      </c>
      <c r="AH701" s="164">
        <f t="shared" si="86"/>
        <v>0</v>
      </c>
      <c r="AK701" s="184">
        <f t="shared" si="81"/>
        <v>0</v>
      </c>
      <c r="AL701" s="164">
        <f t="shared" si="87"/>
        <v>0</v>
      </c>
      <c r="AO701" s="184">
        <f t="shared" si="82"/>
        <v>0</v>
      </c>
      <c r="AP701" s="164">
        <f t="shared" si="83"/>
        <v>0</v>
      </c>
      <c r="AS701" s="165">
        <f t="shared" si="84"/>
        <v>0</v>
      </c>
      <c r="AT701" s="164">
        <f t="shared" si="85"/>
        <v>0</v>
      </c>
    </row>
    <row r="702" spans="2:46" x14ac:dyDescent="0.75">
      <c r="B702" s="22">
        <v>699</v>
      </c>
      <c r="AG702" s="184">
        <f t="shared" si="80"/>
        <v>0</v>
      </c>
      <c r="AH702" s="164">
        <f t="shared" si="86"/>
        <v>0</v>
      </c>
      <c r="AK702" s="184">
        <f t="shared" si="81"/>
        <v>0</v>
      </c>
      <c r="AL702" s="164">
        <f t="shared" si="87"/>
        <v>0</v>
      </c>
      <c r="AO702" s="184">
        <f t="shared" si="82"/>
        <v>0</v>
      </c>
      <c r="AP702" s="164">
        <f t="shared" si="83"/>
        <v>0</v>
      </c>
      <c r="AS702" s="165">
        <f t="shared" si="84"/>
        <v>0</v>
      </c>
      <c r="AT702" s="164">
        <f t="shared" si="85"/>
        <v>0</v>
      </c>
    </row>
    <row r="703" spans="2:46" x14ac:dyDescent="0.75">
      <c r="B703" s="22">
        <v>700</v>
      </c>
      <c r="AG703" s="184">
        <f t="shared" si="80"/>
        <v>0</v>
      </c>
      <c r="AH703" s="164">
        <f t="shared" si="86"/>
        <v>0</v>
      </c>
      <c r="AK703" s="184">
        <f t="shared" si="81"/>
        <v>0</v>
      </c>
      <c r="AL703" s="164">
        <f t="shared" si="87"/>
        <v>0</v>
      </c>
      <c r="AO703" s="184">
        <f t="shared" si="82"/>
        <v>0</v>
      </c>
      <c r="AP703" s="164">
        <f t="shared" si="83"/>
        <v>0</v>
      </c>
      <c r="AS703" s="165">
        <f t="shared" si="84"/>
        <v>0</v>
      </c>
      <c r="AT703" s="164">
        <f t="shared" si="85"/>
        <v>0</v>
      </c>
    </row>
    <row r="704" spans="2:46" x14ac:dyDescent="0.75">
      <c r="B704" s="22">
        <v>701</v>
      </c>
      <c r="AG704" s="184">
        <f t="shared" si="80"/>
        <v>0</v>
      </c>
      <c r="AH704" s="164">
        <f t="shared" si="86"/>
        <v>0</v>
      </c>
      <c r="AK704" s="184">
        <f t="shared" si="81"/>
        <v>0</v>
      </c>
      <c r="AL704" s="164">
        <f t="shared" si="87"/>
        <v>0</v>
      </c>
      <c r="AO704" s="184">
        <f t="shared" si="82"/>
        <v>0</v>
      </c>
      <c r="AP704" s="164">
        <f t="shared" si="83"/>
        <v>0</v>
      </c>
      <c r="AS704" s="165">
        <f t="shared" si="84"/>
        <v>0</v>
      </c>
      <c r="AT704" s="164">
        <f t="shared" si="85"/>
        <v>0</v>
      </c>
    </row>
    <row r="705" spans="2:46" x14ac:dyDescent="0.75">
      <c r="B705" s="22">
        <v>702</v>
      </c>
      <c r="AG705" s="184">
        <f t="shared" si="80"/>
        <v>0</v>
      </c>
      <c r="AH705" s="164">
        <f t="shared" si="86"/>
        <v>0</v>
      </c>
      <c r="AK705" s="184">
        <f t="shared" si="81"/>
        <v>0</v>
      </c>
      <c r="AL705" s="164">
        <f t="shared" si="87"/>
        <v>0</v>
      </c>
      <c r="AO705" s="184">
        <f t="shared" si="82"/>
        <v>0</v>
      </c>
      <c r="AP705" s="164">
        <f t="shared" si="83"/>
        <v>0</v>
      </c>
      <c r="AS705" s="165">
        <f t="shared" si="84"/>
        <v>0</v>
      </c>
      <c r="AT705" s="164">
        <f t="shared" si="85"/>
        <v>0</v>
      </c>
    </row>
    <row r="706" spans="2:46" x14ac:dyDescent="0.75">
      <c r="B706" s="22">
        <v>703</v>
      </c>
      <c r="AG706" s="184">
        <f t="shared" si="80"/>
        <v>0</v>
      </c>
      <c r="AH706" s="164">
        <f t="shared" si="86"/>
        <v>0</v>
      </c>
      <c r="AK706" s="184">
        <f t="shared" si="81"/>
        <v>0</v>
      </c>
      <c r="AL706" s="164">
        <f t="shared" si="87"/>
        <v>0</v>
      </c>
      <c r="AO706" s="184">
        <f t="shared" si="82"/>
        <v>0</v>
      </c>
      <c r="AP706" s="164">
        <f t="shared" si="83"/>
        <v>0</v>
      </c>
      <c r="AS706" s="165">
        <f t="shared" si="84"/>
        <v>0</v>
      </c>
      <c r="AT706" s="164">
        <f t="shared" si="85"/>
        <v>0</v>
      </c>
    </row>
    <row r="707" spans="2:46" x14ac:dyDescent="0.75">
      <c r="B707" s="22">
        <v>704</v>
      </c>
      <c r="AG707" s="184">
        <f t="shared" si="80"/>
        <v>0</v>
      </c>
      <c r="AH707" s="164">
        <f t="shared" si="86"/>
        <v>0</v>
      </c>
      <c r="AK707" s="184">
        <f t="shared" si="81"/>
        <v>0</v>
      </c>
      <c r="AL707" s="164">
        <f t="shared" si="87"/>
        <v>0</v>
      </c>
      <c r="AO707" s="184">
        <f t="shared" si="82"/>
        <v>0</v>
      </c>
      <c r="AP707" s="164">
        <f t="shared" si="83"/>
        <v>0</v>
      </c>
      <c r="AS707" s="165">
        <f t="shared" si="84"/>
        <v>0</v>
      </c>
      <c r="AT707" s="164">
        <f t="shared" si="85"/>
        <v>0</v>
      </c>
    </row>
    <row r="708" spans="2:46" x14ac:dyDescent="0.75">
      <c r="B708" s="22">
        <v>705</v>
      </c>
      <c r="AG708" s="184">
        <f t="shared" ref="AG708:AG771" si="88">(U708*wtp)-T708</f>
        <v>0</v>
      </c>
      <c r="AH708" s="164">
        <f t="shared" si="86"/>
        <v>0</v>
      </c>
      <c r="AK708" s="184">
        <f t="shared" ref="AK708:AK771" si="89">(X708*wtp)-W708</f>
        <v>0</v>
      </c>
      <c r="AL708" s="164">
        <f t="shared" si="87"/>
        <v>0</v>
      </c>
      <c r="AO708" s="184">
        <f t="shared" ref="AO708:AO771" si="90">(AA708*wtp)-Z708</f>
        <v>0</v>
      </c>
      <c r="AP708" s="164">
        <f t="shared" ref="AP708:AP771" si="91">IF(AO708&gt;0,1,0)</f>
        <v>0</v>
      </c>
      <c r="AS708" s="165">
        <f t="shared" ref="AS708:AS771" si="92">(AD708*wtp)-AC708</f>
        <v>0</v>
      </c>
      <c r="AT708" s="164">
        <f t="shared" ref="AT708:AT771" si="93">IF(AS708&gt;0,1,0)</f>
        <v>0</v>
      </c>
    </row>
    <row r="709" spans="2:46" x14ac:dyDescent="0.75">
      <c r="B709" s="22">
        <v>706</v>
      </c>
      <c r="AG709" s="184">
        <f t="shared" si="88"/>
        <v>0</v>
      </c>
      <c r="AH709" s="164">
        <f t="shared" ref="AH709:AH772" si="94">IF(AG709&gt;0,1,0)</f>
        <v>0</v>
      </c>
      <c r="AK709" s="184">
        <f t="shared" si="89"/>
        <v>0</v>
      </c>
      <c r="AL709" s="164">
        <f t="shared" ref="AL709:AL772" si="95">IF(AK709&gt;0,1,0)</f>
        <v>0</v>
      </c>
      <c r="AO709" s="184">
        <f t="shared" si="90"/>
        <v>0</v>
      </c>
      <c r="AP709" s="164">
        <f t="shared" si="91"/>
        <v>0</v>
      </c>
      <c r="AS709" s="165">
        <f t="shared" si="92"/>
        <v>0</v>
      </c>
      <c r="AT709" s="164">
        <f t="shared" si="93"/>
        <v>0</v>
      </c>
    </row>
    <row r="710" spans="2:46" x14ac:dyDescent="0.75">
      <c r="B710" s="22">
        <v>707</v>
      </c>
      <c r="AG710" s="184">
        <f t="shared" si="88"/>
        <v>0</v>
      </c>
      <c r="AH710" s="164">
        <f t="shared" si="94"/>
        <v>0</v>
      </c>
      <c r="AK710" s="184">
        <f t="shared" si="89"/>
        <v>0</v>
      </c>
      <c r="AL710" s="164">
        <f t="shared" si="95"/>
        <v>0</v>
      </c>
      <c r="AO710" s="184">
        <f t="shared" si="90"/>
        <v>0</v>
      </c>
      <c r="AP710" s="164">
        <f t="shared" si="91"/>
        <v>0</v>
      </c>
      <c r="AS710" s="165">
        <f t="shared" si="92"/>
        <v>0</v>
      </c>
      <c r="AT710" s="164">
        <f t="shared" si="93"/>
        <v>0</v>
      </c>
    </row>
    <row r="711" spans="2:46" x14ac:dyDescent="0.75">
      <c r="B711" s="22">
        <v>708</v>
      </c>
      <c r="AG711" s="184">
        <f t="shared" si="88"/>
        <v>0</v>
      </c>
      <c r="AH711" s="164">
        <f t="shared" si="94"/>
        <v>0</v>
      </c>
      <c r="AK711" s="184">
        <f t="shared" si="89"/>
        <v>0</v>
      </c>
      <c r="AL711" s="164">
        <f t="shared" si="95"/>
        <v>0</v>
      </c>
      <c r="AO711" s="184">
        <f t="shared" si="90"/>
        <v>0</v>
      </c>
      <c r="AP711" s="164">
        <f t="shared" si="91"/>
        <v>0</v>
      </c>
      <c r="AS711" s="165">
        <f t="shared" si="92"/>
        <v>0</v>
      </c>
      <c r="AT711" s="164">
        <f t="shared" si="93"/>
        <v>0</v>
      </c>
    </row>
    <row r="712" spans="2:46" x14ac:dyDescent="0.75">
      <c r="B712" s="22">
        <v>709</v>
      </c>
      <c r="AG712" s="184">
        <f t="shared" si="88"/>
        <v>0</v>
      </c>
      <c r="AH712" s="164">
        <f t="shared" si="94"/>
        <v>0</v>
      </c>
      <c r="AK712" s="184">
        <f t="shared" si="89"/>
        <v>0</v>
      </c>
      <c r="AL712" s="164">
        <f t="shared" si="95"/>
        <v>0</v>
      </c>
      <c r="AO712" s="184">
        <f t="shared" si="90"/>
        <v>0</v>
      </c>
      <c r="AP712" s="164">
        <f t="shared" si="91"/>
        <v>0</v>
      </c>
      <c r="AS712" s="165">
        <f t="shared" si="92"/>
        <v>0</v>
      </c>
      <c r="AT712" s="164">
        <f t="shared" si="93"/>
        <v>0</v>
      </c>
    </row>
    <row r="713" spans="2:46" x14ac:dyDescent="0.75">
      <c r="B713" s="22">
        <v>710</v>
      </c>
      <c r="AG713" s="184">
        <f t="shared" si="88"/>
        <v>0</v>
      </c>
      <c r="AH713" s="164">
        <f t="shared" si="94"/>
        <v>0</v>
      </c>
      <c r="AK713" s="184">
        <f t="shared" si="89"/>
        <v>0</v>
      </c>
      <c r="AL713" s="164">
        <f t="shared" si="95"/>
        <v>0</v>
      </c>
      <c r="AO713" s="184">
        <f t="shared" si="90"/>
        <v>0</v>
      </c>
      <c r="AP713" s="164">
        <f t="shared" si="91"/>
        <v>0</v>
      </c>
      <c r="AS713" s="165">
        <f t="shared" si="92"/>
        <v>0</v>
      </c>
      <c r="AT713" s="164">
        <f t="shared" si="93"/>
        <v>0</v>
      </c>
    </row>
    <row r="714" spans="2:46" x14ac:dyDescent="0.75">
      <c r="B714" s="22">
        <v>711</v>
      </c>
      <c r="AG714" s="184">
        <f t="shared" si="88"/>
        <v>0</v>
      </c>
      <c r="AH714" s="164">
        <f t="shared" si="94"/>
        <v>0</v>
      </c>
      <c r="AK714" s="184">
        <f t="shared" si="89"/>
        <v>0</v>
      </c>
      <c r="AL714" s="164">
        <f t="shared" si="95"/>
        <v>0</v>
      </c>
      <c r="AO714" s="184">
        <f t="shared" si="90"/>
        <v>0</v>
      </c>
      <c r="AP714" s="164">
        <f t="shared" si="91"/>
        <v>0</v>
      </c>
      <c r="AS714" s="165">
        <f t="shared" si="92"/>
        <v>0</v>
      </c>
      <c r="AT714" s="164">
        <f t="shared" si="93"/>
        <v>0</v>
      </c>
    </row>
    <row r="715" spans="2:46" x14ac:dyDescent="0.75">
      <c r="B715" s="22">
        <v>712</v>
      </c>
      <c r="AG715" s="184">
        <f t="shared" si="88"/>
        <v>0</v>
      </c>
      <c r="AH715" s="164">
        <f t="shared" si="94"/>
        <v>0</v>
      </c>
      <c r="AK715" s="184">
        <f t="shared" si="89"/>
        <v>0</v>
      </c>
      <c r="AL715" s="164">
        <f t="shared" si="95"/>
        <v>0</v>
      </c>
      <c r="AO715" s="184">
        <f t="shared" si="90"/>
        <v>0</v>
      </c>
      <c r="AP715" s="164">
        <f t="shared" si="91"/>
        <v>0</v>
      </c>
      <c r="AS715" s="165">
        <f t="shared" si="92"/>
        <v>0</v>
      </c>
      <c r="AT715" s="164">
        <f t="shared" si="93"/>
        <v>0</v>
      </c>
    </row>
    <row r="716" spans="2:46" x14ac:dyDescent="0.75">
      <c r="B716" s="22">
        <v>713</v>
      </c>
      <c r="AG716" s="184">
        <f t="shared" si="88"/>
        <v>0</v>
      </c>
      <c r="AH716" s="164">
        <f t="shared" si="94"/>
        <v>0</v>
      </c>
      <c r="AK716" s="184">
        <f t="shared" si="89"/>
        <v>0</v>
      </c>
      <c r="AL716" s="164">
        <f t="shared" si="95"/>
        <v>0</v>
      </c>
      <c r="AO716" s="184">
        <f t="shared" si="90"/>
        <v>0</v>
      </c>
      <c r="AP716" s="164">
        <f t="shared" si="91"/>
        <v>0</v>
      </c>
      <c r="AS716" s="165">
        <f t="shared" si="92"/>
        <v>0</v>
      </c>
      <c r="AT716" s="164">
        <f t="shared" si="93"/>
        <v>0</v>
      </c>
    </row>
    <row r="717" spans="2:46" x14ac:dyDescent="0.75">
      <c r="B717" s="22">
        <v>714</v>
      </c>
      <c r="AG717" s="184">
        <f t="shared" si="88"/>
        <v>0</v>
      </c>
      <c r="AH717" s="164">
        <f t="shared" si="94"/>
        <v>0</v>
      </c>
      <c r="AK717" s="184">
        <f t="shared" si="89"/>
        <v>0</v>
      </c>
      <c r="AL717" s="164">
        <f t="shared" si="95"/>
        <v>0</v>
      </c>
      <c r="AO717" s="184">
        <f t="shared" si="90"/>
        <v>0</v>
      </c>
      <c r="AP717" s="164">
        <f t="shared" si="91"/>
        <v>0</v>
      </c>
      <c r="AS717" s="165">
        <f t="shared" si="92"/>
        <v>0</v>
      </c>
      <c r="AT717" s="164">
        <f t="shared" si="93"/>
        <v>0</v>
      </c>
    </row>
    <row r="718" spans="2:46" x14ac:dyDescent="0.75">
      <c r="B718" s="22">
        <v>715</v>
      </c>
      <c r="AG718" s="184">
        <f t="shared" si="88"/>
        <v>0</v>
      </c>
      <c r="AH718" s="164">
        <f t="shared" si="94"/>
        <v>0</v>
      </c>
      <c r="AK718" s="184">
        <f t="shared" si="89"/>
        <v>0</v>
      </c>
      <c r="AL718" s="164">
        <f t="shared" si="95"/>
        <v>0</v>
      </c>
      <c r="AO718" s="184">
        <f t="shared" si="90"/>
        <v>0</v>
      </c>
      <c r="AP718" s="164">
        <f t="shared" si="91"/>
        <v>0</v>
      </c>
      <c r="AS718" s="165">
        <f t="shared" si="92"/>
        <v>0</v>
      </c>
      <c r="AT718" s="164">
        <f t="shared" si="93"/>
        <v>0</v>
      </c>
    </row>
    <row r="719" spans="2:46" x14ac:dyDescent="0.75">
      <c r="B719" s="22">
        <v>716</v>
      </c>
      <c r="AG719" s="184">
        <f t="shared" si="88"/>
        <v>0</v>
      </c>
      <c r="AH719" s="164">
        <f t="shared" si="94"/>
        <v>0</v>
      </c>
      <c r="AK719" s="184">
        <f t="shared" si="89"/>
        <v>0</v>
      </c>
      <c r="AL719" s="164">
        <f t="shared" si="95"/>
        <v>0</v>
      </c>
      <c r="AO719" s="184">
        <f t="shared" si="90"/>
        <v>0</v>
      </c>
      <c r="AP719" s="164">
        <f t="shared" si="91"/>
        <v>0</v>
      </c>
      <c r="AS719" s="165">
        <f t="shared" si="92"/>
        <v>0</v>
      </c>
      <c r="AT719" s="164">
        <f t="shared" si="93"/>
        <v>0</v>
      </c>
    </row>
    <row r="720" spans="2:46" x14ac:dyDescent="0.75">
      <c r="B720" s="22">
        <v>717</v>
      </c>
      <c r="AG720" s="184">
        <f t="shared" si="88"/>
        <v>0</v>
      </c>
      <c r="AH720" s="164">
        <f t="shared" si="94"/>
        <v>0</v>
      </c>
      <c r="AK720" s="184">
        <f t="shared" si="89"/>
        <v>0</v>
      </c>
      <c r="AL720" s="164">
        <f t="shared" si="95"/>
        <v>0</v>
      </c>
      <c r="AO720" s="184">
        <f t="shared" si="90"/>
        <v>0</v>
      </c>
      <c r="AP720" s="164">
        <f t="shared" si="91"/>
        <v>0</v>
      </c>
      <c r="AS720" s="165">
        <f t="shared" si="92"/>
        <v>0</v>
      </c>
      <c r="AT720" s="164">
        <f t="shared" si="93"/>
        <v>0</v>
      </c>
    </row>
    <row r="721" spans="2:46" x14ac:dyDescent="0.75">
      <c r="B721" s="22">
        <v>718</v>
      </c>
      <c r="AG721" s="184">
        <f t="shared" si="88"/>
        <v>0</v>
      </c>
      <c r="AH721" s="164">
        <f t="shared" si="94"/>
        <v>0</v>
      </c>
      <c r="AK721" s="184">
        <f t="shared" si="89"/>
        <v>0</v>
      </c>
      <c r="AL721" s="164">
        <f t="shared" si="95"/>
        <v>0</v>
      </c>
      <c r="AO721" s="184">
        <f t="shared" si="90"/>
        <v>0</v>
      </c>
      <c r="AP721" s="164">
        <f t="shared" si="91"/>
        <v>0</v>
      </c>
      <c r="AS721" s="165">
        <f t="shared" si="92"/>
        <v>0</v>
      </c>
      <c r="AT721" s="164">
        <f t="shared" si="93"/>
        <v>0</v>
      </c>
    </row>
    <row r="722" spans="2:46" x14ac:dyDescent="0.75">
      <c r="B722" s="22">
        <v>719</v>
      </c>
      <c r="AG722" s="184">
        <f t="shared" si="88"/>
        <v>0</v>
      </c>
      <c r="AH722" s="164">
        <f t="shared" si="94"/>
        <v>0</v>
      </c>
      <c r="AK722" s="184">
        <f t="shared" si="89"/>
        <v>0</v>
      </c>
      <c r="AL722" s="164">
        <f t="shared" si="95"/>
        <v>0</v>
      </c>
      <c r="AO722" s="184">
        <f t="shared" si="90"/>
        <v>0</v>
      </c>
      <c r="AP722" s="164">
        <f t="shared" si="91"/>
        <v>0</v>
      </c>
      <c r="AS722" s="165">
        <f t="shared" si="92"/>
        <v>0</v>
      </c>
      <c r="AT722" s="164">
        <f t="shared" si="93"/>
        <v>0</v>
      </c>
    </row>
    <row r="723" spans="2:46" x14ac:dyDescent="0.75">
      <c r="B723" s="22">
        <v>720</v>
      </c>
      <c r="AG723" s="184">
        <f t="shared" si="88"/>
        <v>0</v>
      </c>
      <c r="AH723" s="164">
        <f t="shared" si="94"/>
        <v>0</v>
      </c>
      <c r="AK723" s="184">
        <f t="shared" si="89"/>
        <v>0</v>
      </c>
      <c r="AL723" s="164">
        <f t="shared" si="95"/>
        <v>0</v>
      </c>
      <c r="AO723" s="184">
        <f t="shared" si="90"/>
        <v>0</v>
      </c>
      <c r="AP723" s="164">
        <f t="shared" si="91"/>
        <v>0</v>
      </c>
      <c r="AS723" s="165">
        <f t="shared" si="92"/>
        <v>0</v>
      </c>
      <c r="AT723" s="164">
        <f t="shared" si="93"/>
        <v>0</v>
      </c>
    </row>
    <row r="724" spans="2:46" x14ac:dyDescent="0.75">
      <c r="B724" s="22">
        <v>721</v>
      </c>
      <c r="AG724" s="184">
        <f t="shared" si="88"/>
        <v>0</v>
      </c>
      <c r="AH724" s="164">
        <f t="shared" si="94"/>
        <v>0</v>
      </c>
      <c r="AK724" s="184">
        <f t="shared" si="89"/>
        <v>0</v>
      </c>
      <c r="AL724" s="164">
        <f t="shared" si="95"/>
        <v>0</v>
      </c>
      <c r="AO724" s="184">
        <f t="shared" si="90"/>
        <v>0</v>
      </c>
      <c r="AP724" s="164">
        <f t="shared" si="91"/>
        <v>0</v>
      </c>
      <c r="AS724" s="165">
        <f t="shared" si="92"/>
        <v>0</v>
      </c>
      <c r="AT724" s="164">
        <f t="shared" si="93"/>
        <v>0</v>
      </c>
    </row>
    <row r="725" spans="2:46" x14ac:dyDescent="0.75">
      <c r="B725" s="22">
        <v>722</v>
      </c>
      <c r="AG725" s="184">
        <f t="shared" si="88"/>
        <v>0</v>
      </c>
      <c r="AH725" s="164">
        <f t="shared" si="94"/>
        <v>0</v>
      </c>
      <c r="AK725" s="184">
        <f t="shared" si="89"/>
        <v>0</v>
      </c>
      <c r="AL725" s="164">
        <f t="shared" si="95"/>
        <v>0</v>
      </c>
      <c r="AO725" s="184">
        <f t="shared" si="90"/>
        <v>0</v>
      </c>
      <c r="AP725" s="164">
        <f t="shared" si="91"/>
        <v>0</v>
      </c>
      <c r="AS725" s="165">
        <f t="shared" si="92"/>
        <v>0</v>
      </c>
      <c r="AT725" s="164">
        <f t="shared" si="93"/>
        <v>0</v>
      </c>
    </row>
    <row r="726" spans="2:46" x14ac:dyDescent="0.75">
      <c r="B726" s="22">
        <v>723</v>
      </c>
      <c r="AG726" s="184">
        <f t="shared" si="88"/>
        <v>0</v>
      </c>
      <c r="AH726" s="164">
        <f t="shared" si="94"/>
        <v>0</v>
      </c>
      <c r="AK726" s="184">
        <f t="shared" si="89"/>
        <v>0</v>
      </c>
      <c r="AL726" s="164">
        <f t="shared" si="95"/>
        <v>0</v>
      </c>
      <c r="AO726" s="184">
        <f t="shared" si="90"/>
        <v>0</v>
      </c>
      <c r="AP726" s="164">
        <f t="shared" si="91"/>
        <v>0</v>
      </c>
      <c r="AS726" s="165">
        <f t="shared" si="92"/>
        <v>0</v>
      </c>
      <c r="AT726" s="164">
        <f t="shared" si="93"/>
        <v>0</v>
      </c>
    </row>
    <row r="727" spans="2:46" x14ac:dyDescent="0.75">
      <c r="B727" s="22">
        <v>724</v>
      </c>
      <c r="AG727" s="184">
        <f t="shared" si="88"/>
        <v>0</v>
      </c>
      <c r="AH727" s="164">
        <f t="shared" si="94"/>
        <v>0</v>
      </c>
      <c r="AK727" s="184">
        <f t="shared" si="89"/>
        <v>0</v>
      </c>
      <c r="AL727" s="164">
        <f t="shared" si="95"/>
        <v>0</v>
      </c>
      <c r="AO727" s="184">
        <f t="shared" si="90"/>
        <v>0</v>
      </c>
      <c r="AP727" s="164">
        <f t="shared" si="91"/>
        <v>0</v>
      </c>
      <c r="AS727" s="165">
        <f t="shared" si="92"/>
        <v>0</v>
      </c>
      <c r="AT727" s="164">
        <f t="shared" si="93"/>
        <v>0</v>
      </c>
    </row>
    <row r="728" spans="2:46" x14ac:dyDescent="0.75">
      <c r="B728" s="22">
        <v>725</v>
      </c>
      <c r="AG728" s="184">
        <f t="shared" si="88"/>
        <v>0</v>
      </c>
      <c r="AH728" s="164">
        <f t="shared" si="94"/>
        <v>0</v>
      </c>
      <c r="AK728" s="184">
        <f t="shared" si="89"/>
        <v>0</v>
      </c>
      <c r="AL728" s="164">
        <f t="shared" si="95"/>
        <v>0</v>
      </c>
      <c r="AO728" s="184">
        <f t="shared" si="90"/>
        <v>0</v>
      </c>
      <c r="AP728" s="164">
        <f t="shared" si="91"/>
        <v>0</v>
      </c>
      <c r="AS728" s="165">
        <f t="shared" si="92"/>
        <v>0</v>
      </c>
      <c r="AT728" s="164">
        <f t="shared" si="93"/>
        <v>0</v>
      </c>
    </row>
    <row r="729" spans="2:46" x14ac:dyDescent="0.75">
      <c r="B729" s="22">
        <v>726</v>
      </c>
      <c r="AG729" s="184">
        <f t="shared" si="88"/>
        <v>0</v>
      </c>
      <c r="AH729" s="164">
        <f t="shared" si="94"/>
        <v>0</v>
      </c>
      <c r="AK729" s="184">
        <f t="shared" si="89"/>
        <v>0</v>
      </c>
      <c r="AL729" s="164">
        <f t="shared" si="95"/>
        <v>0</v>
      </c>
      <c r="AO729" s="184">
        <f t="shared" si="90"/>
        <v>0</v>
      </c>
      <c r="AP729" s="164">
        <f t="shared" si="91"/>
        <v>0</v>
      </c>
      <c r="AS729" s="165">
        <f t="shared" si="92"/>
        <v>0</v>
      </c>
      <c r="AT729" s="164">
        <f t="shared" si="93"/>
        <v>0</v>
      </c>
    </row>
    <row r="730" spans="2:46" x14ac:dyDescent="0.75">
      <c r="B730" s="22">
        <v>727</v>
      </c>
      <c r="AG730" s="184">
        <f t="shared" si="88"/>
        <v>0</v>
      </c>
      <c r="AH730" s="164">
        <f t="shared" si="94"/>
        <v>0</v>
      </c>
      <c r="AK730" s="184">
        <f t="shared" si="89"/>
        <v>0</v>
      </c>
      <c r="AL730" s="164">
        <f t="shared" si="95"/>
        <v>0</v>
      </c>
      <c r="AO730" s="184">
        <f t="shared" si="90"/>
        <v>0</v>
      </c>
      <c r="AP730" s="164">
        <f t="shared" si="91"/>
        <v>0</v>
      </c>
      <c r="AS730" s="165">
        <f t="shared" si="92"/>
        <v>0</v>
      </c>
      <c r="AT730" s="164">
        <f t="shared" si="93"/>
        <v>0</v>
      </c>
    </row>
    <row r="731" spans="2:46" x14ac:dyDescent="0.75">
      <c r="B731" s="22">
        <v>728</v>
      </c>
      <c r="AG731" s="184">
        <f t="shared" si="88"/>
        <v>0</v>
      </c>
      <c r="AH731" s="164">
        <f t="shared" si="94"/>
        <v>0</v>
      </c>
      <c r="AK731" s="184">
        <f t="shared" si="89"/>
        <v>0</v>
      </c>
      <c r="AL731" s="164">
        <f t="shared" si="95"/>
        <v>0</v>
      </c>
      <c r="AO731" s="184">
        <f t="shared" si="90"/>
        <v>0</v>
      </c>
      <c r="AP731" s="164">
        <f t="shared" si="91"/>
        <v>0</v>
      </c>
      <c r="AS731" s="165">
        <f t="shared" si="92"/>
        <v>0</v>
      </c>
      <c r="AT731" s="164">
        <f t="shared" si="93"/>
        <v>0</v>
      </c>
    </row>
    <row r="732" spans="2:46" x14ac:dyDescent="0.75">
      <c r="B732" s="22">
        <v>729</v>
      </c>
      <c r="AG732" s="184">
        <f t="shared" si="88"/>
        <v>0</v>
      </c>
      <c r="AH732" s="164">
        <f t="shared" si="94"/>
        <v>0</v>
      </c>
      <c r="AK732" s="184">
        <f t="shared" si="89"/>
        <v>0</v>
      </c>
      <c r="AL732" s="164">
        <f t="shared" si="95"/>
        <v>0</v>
      </c>
      <c r="AO732" s="184">
        <f t="shared" si="90"/>
        <v>0</v>
      </c>
      <c r="AP732" s="164">
        <f t="shared" si="91"/>
        <v>0</v>
      </c>
      <c r="AS732" s="165">
        <f t="shared" si="92"/>
        <v>0</v>
      </c>
      <c r="AT732" s="164">
        <f t="shared" si="93"/>
        <v>0</v>
      </c>
    </row>
    <row r="733" spans="2:46" x14ac:dyDescent="0.75">
      <c r="B733" s="22">
        <v>730</v>
      </c>
      <c r="AG733" s="184">
        <f t="shared" si="88"/>
        <v>0</v>
      </c>
      <c r="AH733" s="164">
        <f t="shared" si="94"/>
        <v>0</v>
      </c>
      <c r="AK733" s="184">
        <f t="shared" si="89"/>
        <v>0</v>
      </c>
      <c r="AL733" s="164">
        <f t="shared" si="95"/>
        <v>0</v>
      </c>
      <c r="AO733" s="184">
        <f t="shared" si="90"/>
        <v>0</v>
      </c>
      <c r="AP733" s="164">
        <f t="shared" si="91"/>
        <v>0</v>
      </c>
      <c r="AS733" s="165">
        <f t="shared" si="92"/>
        <v>0</v>
      </c>
      <c r="AT733" s="164">
        <f t="shared" si="93"/>
        <v>0</v>
      </c>
    </row>
    <row r="734" spans="2:46" x14ac:dyDescent="0.75">
      <c r="B734" s="22">
        <v>731</v>
      </c>
      <c r="AG734" s="184">
        <f t="shared" si="88"/>
        <v>0</v>
      </c>
      <c r="AH734" s="164">
        <f t="shared" si="94"/>
        <v>0</v>
      </c>
      <c r="AK734" s="184">
        <f t="shared" si="89"/>
        <v>0</v>
      </c>
      <c r="AL734" s="164">
        <f t="shared" si="95"/>
        <v>0</v>
      </c>
      <c r="AO734" s="184">
        <f t="shared" si="90"/>
        <v>0</v>
      </c>
      <c r="AP734" s="164">
        <f t="shared" si="91"/>
        <v>0</v>
      </c>
      <c r="AS734" s="165">
        <f t="shared" si="92"/>
        <v>0</v>
      </c>
      <c r="AT734" s="164">
        <f t="shared" si="93"/>
        <v>0</v>
      </c>
    </row>
    <row r="735" spans="2:46" x14ac:dyDescent="0.75">
      <c r="B735" s="22">
        <v>732</v>
      </c>
      <c r="AG735" s="184">
        <f t="shared" si="88"/>
        <v>0</v>
      </c>
      <c r="AH735" s="164">
        <f t="shared" si="94"/>
        <v>0</v>
      </c>
      <c r="AK735" s="184">
        <f t="shared" si="89"/>
        <v>0</v>
      </c>
      <c r="AL735" s="164">
        <f t="shared" si="95"/>
        <v>0</v>
      </c>
      <c r="AO735" s="184">
        <f t="shared" si="90"/>
        <v>0</v>
      </c>
      <c r="AP735" s="164">
        <f t="shared" si="91"/>
        <v>0</v>
      </c>
      <c r="AS735" s="165">
        <f t="shared" si="92"/>
        <v>0</v>
      </c>
      <c r="AT735" s="164">
        <f t="shared" si="93"/>
        <v>0</v>
      </c>
    </row>
    <row r="736" spans="2:46" x14ac:dyDescent="0.75">
      <c r="B736" s="22">
        <v>733</v>
      </c>
      <c r="AG736" s="184">
        <f t="shared" si="88"/>
        <v>0</v>
      </c>
      <c r="AH736" s="164">
        <f t="shared" si="94"/>
        <v>0</v>
      </c>
      <c r="AK736" s="184">
        <f t="shared" si="89"/>
        <v>0</v>
      </c>
      <c r="AL736" s="164">
        <f t="shared" si="95"/>
        <v>0</v>
      </c>
      <c r="AO736" s="184">
        <f t="shared" si="90"/>
        <v>0</v>
      </c>
      <c r="AP736" s="164">
        <f t="shared" si="91"/>
        <v>0</v>
      </c>
      <c r="AS736" s="165">
        <f t="shared" si="92"/>
        <v>0</v>
      </c>
      <c r="AT736" s="164">
        <f t="shared" si="93"/>
        <v>0</v>
      </c>
    </row>
    <row r="737" spans="2:46" x14ac:dyDescent="0.75">
      <c r="B737" s="22">
        <v>734</v>
      </c>
      <c r="AG737" s="184">
        <f t="shared" si="88"/>
        <v>0</v>
      </c>
      <c r="AH737" s="164">
        <f t="shared" si="94"/>
        <v>0</v>
      </c>
      <c r="AK737" s="184">
        <f t="shared" si="89"/>
        <v>0</v>
      </c>
      <c r="AL737" s="164">
        <f t="shared" si="95"/>
        <v>0</v>
      </c>
      <c r="AO737" s="184">
        <f t="shared" si="90"/>
        <v>0</v>
      </c>
      <c r="AP737" s="164">
        <f t="shared" si="91"/>
        <v>0</v>
      </c>
      <c r="AS737" s="165">
        <f t="shared" si="92"/>
        <v>0</v>
      </c>
      <c r="AT737" s="164">
        <f t="shared" si="93"/>
        <v>0</v>
      </c>
    </row>
    <row r="738" spans="2:46" x14ac:dyDescent="0.75">
      <c r="B738" s="22">
        <v>735</v>
      </c>
      <c r="AG738" s="184">
        <f t="shared" si="88"/>
        <v>0</v>
      </c>
      <c r="AH738" s="164">
        <f t="shared" si="94"/>
        <v>0</v>
      </c>
      <c r="AK738" s="184">
        <f t="shared" si="89"/>
        <v>0</v>
      </c>
      <c r="AL738" s="164">
        <f t="shared" si="95"/>
        <v>0</v>
      </c>
      <c r="AO738" s="184">
        <f t="shared" si="90"/>
        <v>0</v>
      </c>
      <c r="AP738" s="164">
        <f t="shared" si="91"/>
        <v>0</v>
      </c>
      <c r="AS738" s="165">
        <f t="shared" si="92"/>
        <v>0</v>
      </c>
      <c r="AT738" s="164">
        <f t="shared" si="93"/>
        <v>0</v>
      </c>
    </row>
    <row r="739" spans="2:46" x14ac:dyDescent="0.75">
      <c r="B739" s="22">
        <v>736</v>
      </c>
      <c r="AG739" s="184">
        <f t="shared" si="88"/>
        <v>0</v>
      </c>
      <c r="AH739" s="164">
        <f t="shared" si="94"/>
        <v>0</v>
      </c>
      <c r="AK739" s="184">
        <f t="shared" si="89"/>
        <v>0</v>
      </c>
      <c r="AL739" s="164">
        <f t="shared" si="95"/>
        <v>0</v>
      </c>
      <c r="AO739" s="184">
        <f t="shared" si="90"/>
        <v>0</v>
      </c>
      <c r="AP739" s="164">
        <f t="shared" si="91"/>
        <v>0</v>
      </c>
      <c r="AS739" s="165">
        <f t="shared" si="92"/>
        <v>0</v>
      </c>
      <c r="AT739" s="164">
        <f t="shared" si="93"/>
        <v>0</v>
      </c>
    </row>
    <row r="740" spans="2:46" x14ac:dyDescent="0.75">
      <c r="B740" s="22">
        <v>737</v>
      </c>
      <c r="AG740" s="184">
        <f t="shared" si="88"/>
        <v>0</v>
      </c>
      <c r="AH740" s="164">
        <f t="shared" si="94"/>
        <v>0</v>
      </c>
      <c r="AK740" s="184">
        <f t="shared" si="89"/>
        <v>0</v>
      </c>
      <c r="AL740" s="164">
        <f t="shared" si="95"/>
        <v>0</v>
      </c>
      <c r="AO740" s="184">
        <f t="shared" si="90"/>
        <v>0</v>
      </c>
      <c r="AP740" s="164">
        <f t="shared" si="91"/>
        <v>0</v>
      </c>
      <c r="AS740" s="165">
        <f t="shared" si="92"/>
        <v>0</v>
      </c>
      <c r="AT740" s="164">
        <f t="shared" si="93"/>
        <v>0</v>
      </c>
    </row>
    <row r="741" spans="2:46" x14ac:dyDescent="0.75">
      <c r="B741" s="22">
        <v>738</v>
      </c>
      <c r="AG741" s="184">
        <f t="shared" si="88"/>
        <v>0</v>
      </c>
      <c r="AH741" s="164">
        <f t="shared" si="94"/>
        <v>0</v>
      </c>
      <c r="AK741" s="184">
        <f t="shared" si="89"/>
        <v>0</v>
      </c>
      <c r="AL741" s="164">
        <f t="shared" si="95"/>
        <v>0</v>
      </c>
      <c r="AO741" s="184">
        <f t="shared" si="90"/>
        <v>0</v>
      </c>
      <c r="AP741" s="164">
        <f t="shared" si="91"/>
        <v>0</v>
      </c>
      <c r="AS741" s="165">
        <f t="shared" si="92"/>
        <v>0</v>
      </c>
      <c r="AT741" s="164">
        <f t="shared" si="93"/>
        <v>0</v>
      </c>
    </row>
    <row r="742" spans="2:46" x14ac:dyDescent="0.75">
      <c r="B742" s="22">
        <v>739</v>
      </c>
      <c r="AG742" s="184">
        <f t="shared" si="88"/>
        <v>0</v>
      </c>
      <c r="AH742" s="164">
        <f t="shared" si="94"/>
        <v>0</v>
      </c>
      <c r="AK742" s="184">
        <f t="shared" si="89"/>
        <v>0</v>
      </c>
      <c r="AL742" s="164">
        <f t="shared" si="95"/>
        <v>0</v>
      </c>
      <c r="AO742" s="184">
        <f t="shared" si="90"/>
        <v>0</v>
      </c>
      <c r="AP742" s="164">
        <f t="shared" si="91"/>
        <v>0</v>
      </c>
      <c r="AS742" s="165">
        <f t="shared" si="92"/>
        <v>0</v>
      </c>
      <c r="AT742" s="164">
        <f t="shared" si="93"/>
        <v>0</v>
      </c>
    </row>
    <row r="743" spans="2:46" x14ac:dyDescent="0.75">
      <c r="B743" s="22">
        <v>740</v>
      </c>
      <c r="AG743" s="184">
        <f t="shared" si="88"/>
        <v>0</v>
      </c>
      <c r="AH743" s="164">
        <f t="shared" si="94"/>
        <v>0</v>
      </c>
      <c r="AK743" s="184">
        <f t="shared" si="89"/>
        <v>0</v>
      </c>
      <c r="AL743" s="164">
        <f t="shared" si="95"/>
        <v>0</v>
      </c>
      <c r="AO743" s="184">
        <f t="shared" si="90"/>
        <v>0</v>
      </c>
      <c r="AP743" s="164">
        <f t="shared" si="91"/>
        <v>0</v>
      </c>
      <c r="AS743" s="165">
        <f t="shared" si="92"/>
        <v>0</v>
      </c>
      <c r="AT743" s="164">
        <f t="shared" si="93"/>
        <v>0</v>
      </c>
    </row>
    <row r="744" spans="2:46" x14ac:dyDescent="0.75">
      <c r="B744" s="22">
        <v>741</v>
      </c>
      <c r="AG744" s="184">
        <f t="shared" si="88"/>
        <v>0</v>
      </c>
      <c r="AH744" s="164">
        <f t="shared" si="94"/>
        <v>0</v>
      </c>
      <c r="AK744" s="184">
        <f t="shared" si="89"/>
        <v>0</v>
      </c>
      <c r="AL744" s="164">
        <f t="shared" si="95"/>
        <v>0</v>
      </c>
      <c r="AO744" s="184">
        <f t="shared" si="90"/>
        <v>0</v>
      </c>
      <c r="AP744" s="164">
        <f t="shared" si="91"/>
        <v>0</v>
      </c>
      <c r="AS744" s="165">
        <f t="shared" si="92"/>
        <v>0</v>
      </c>
      <c r="AT744" s="164">
        <f t="shared" si="93"/>
        <v>0</v>
      </c>
    </row>
    <row r="745" spans="2:46" x14ac:dyDescent="0.75">
      <c r="B745" s="22">
        <v>742</v>
      </c>
      <c r="AG745" s="184">
        <f t="shared" si="88"/>
        <v>0</v>
      </c>
      <c r="AH745" s="164">
        <f t="shared" si="94"/>
        <v>0</v>
      </c>
      <c r="AK745" s="184">
        <f t="shared" si="89"/>
        <v>0</v>
      </c>
      <c r="AL745" s="164">
        <f t="shared" si="95"/>
        <v>0</v>
      </c>
      <c r="AO745" s="184">
        <f t="shared" si="90"/>
        <v>0</v>
      </c>
      <c r="AP745" s="164">
        <f t="shared" si="91"/>
        <v>0</v>
      </c>
      <c r="AS745" s="165">
        <f t="shared" si="92"/>
        <v>0</v>
      </c>
      <c r="AT745" s="164">
        <f t="shared" si="93"/>
        <v>0</v>
      </c>
    </row>
    <row r="746" spans="2:46" x14ac:dyDescent="0.75">
      <c r="B746" s="22">
        <v>743</v>
      </c>
      <c r="AG746" s="184">
        <f t="shared" si="88"/>
        <v>0</v>
      </c>
      <c r="AH746" s="164">
        <f t="shared" si="94"/>
        <v>0</v>
      </c>
      <c r="AK746" s="184">
        <f t="shared" si="89"/>
        <v>0</v>
      </c>
      <c r="AL746" s="164">
        <f t="shared" si="95"/>
        <v>0</v>
      </c>
      <c r="AO746" s="184">
        <f t="shared" si="90"/>
        <v>0</v>
      </c>
      <c r="AP746" s="164">
        <f t="shared" si="91"/>
        <v>0</v>
      </c>
      <c r="AS746" s="165">
        <f t="shared" si="92"/>
        <v>0</v>
      </c>
      <c r="AT746" s="164">
        <f t="shared" si="93"/>
        <v>0</v>
      </c>
    </row>
    <row r="747" spans="2:46" x14ac:dyDescent="0.75">
      <c r="B747" s="22">
        <v>744</v>
      </c>
      <c r="AG747" s="184">
        <f t="shared" si="88"/>
        <v>0</v>
      </c>
      <c r="AH747" s="164">
        <f t="shared" si="94"/>
        <v>0</v>
      </c>
      <c r="AK747" s="184">
        <f t="shared" si="89"/>
        <v>0</v>
      </c>
      <c r="AL747" s="164">
        <f t="shared" si="95"/>
        <v>0</v>
      </c>
      <c r="AO747" s="184">
        <f t="shared" si="90"/>
        <v>0</v>
      </c>
      <c r="AP747" s="164">
        <f t="shared" si="91"/>
        <v>0</v>
      </c>
      <c r="AS747" s="165">
        <f t="shared" si="92"/>
        <v>0</v>
      </c>
      <c r="AT747" s="164">
        <f t="shared" si="93"/>
        <v>0</v>
      </c>
    </row>
    <row r="748" spans="2:46" x14ac:dyDescent="0.75">
      <c r="B748" s="22">
        <v>745</v>
      </c>
      <c r="AG748" s="184">
        <f t="shared" si="88"/>
        <v>0</v>
      </c>
      <c r="AH748" s="164">
        <f t="shared" si="94"/>
        <v>0</v>
      </c>
      <c r="AK748" s="184">
        <f t="shared" si="89"/>
        <v>0</v>
      </c>
      <c r="AL748" s="164">
        <f t="shared" si="95"/>
        <v>0</v>
      </c>
      <c r="AO748" s="184">
        <f t="shared" si="90"/>
        <v>0</v>
      </c>
      <c r="AP748" s="164">
        <f t="shared" si="91"/>
        <v>0</v>
      </c>
      <c r="AS748" s="165">
        <f t="shared" si="92"/>
        <v>0</v>
      </c>
      <c r="AT748" s="164">
        <f t="shared" si="93"/>
        <v>0</v>
      </c>
    </row>
    <row r="749" spans="2:46" x14ac:dyDescent="0.75">
      <c r="B749" s="22">
        <v>746</v>
      </c>
      <c r="AG749" s="184">
        <f t="shared" si="88"/>
        <v>0</v>
      </c>
      <c r="AH749" s="164">
        <f t="shared" si="94"/>
        <v>0</v>
      </c>
      <c r="AK749" s="184">
        <f t="shared" si="89"/>
        <v>0</v>
      </c>
      <c r="AL749" s="164">
        <f t="shared" si="95"/>
        <v>0</v>
      </c>
      <c r="AO749" s="184">
        <f t="shared" si="90"/>
        <v>0</v>
      </c>
      <c r="AP749" s="164">
        <f t="shared" si="91"/>
        <v>0</v>
      </c>
      <c r="AS749" s="165">
        <f t="shared" si="92"/>
        <v>0</v>
      </c>
      <c r="AT749" s="164">
        <f t="shared" si="93"/>
        <v>0</v>
      </c>
    </row>
    <row r="750" spans="2:46" x14ac:dyDescent="0.75">
      <c r="B750" s="22">
        <v>747</v>
      </c>
      <c r="AG750" s="184">
        <f t="shared" si="88"/>
        <v>0</v>
      </c>
      <c r="AH750" s="164">
        <f t="shared" si="94"/>
        <v>0</v>
      </c>
      <c r="AK750" s="184">
        <f t="shared" si="89"/>
        <v>0</v>
      </c>
      <c r="AL750" s="164">
        <f t="shared" si="95"/>
        <v>0</v>
      </c>
      <c r="AO750" s="184">
        <f t="shared" si="90"/>
        <v>0</v>
      </c>
      <c r="AP750" s="164">
        <f t="shared" si="91"/>
        <v>0</v>
      </c>
      <c r="AS750" s="165">
        <f t="shared" si="92"/>
        <v>0</v>
      </c>
      <c r="AT750" s="164">
        <f t="shared" si="93"/>
        <v>0</v>
      </c>
    </row>
    <row r="751" spans="2:46" x14ac:dyDescent="0.75">
      <c r="B751" s="22">
        <v>748</v>
      </c>
      <c r="AG751" s="184">
        <f t="shared" si="88"/>
        <v>0</v>
      </c>
      <c r="AH751" s="164">
        <f t="shared" si="94"/>
        <v>0</v>
      </c>
      <c r="AK751" s="184">
        <f t="shared" si="89"/>
        <v>0</v>
      </c>
      <c r="AL751" s="164">
        <f t="shared" si="95"/>
        <v>0</v>
      </c>
      <c r="AO751" s="184">
        <f t="shared" si="90"/>
        <v>0</v>
      </c>
      <c r="AP751" s="164">
        <f t="shared" si="91"/>
        <v>0</v>
      </c>
      <c r="AS751" s="165">
        <f t="shared" si="92"/>
        <v>0</v>
      </c>
      <c r="AT751" s="164">
        <f t="shared" si="93"/>
        <v>0</v>
      </c>
    </row>
    <row r="752" spans="2:46" x14ac:dyDescent="0.75">
      <c r="B752" s="22">
        <v>749</v>
      </c>
      <c r="AG752" s="184">
        <f t="shared" si="88"/>
        <v>0</v>
      </c>
      <c r="AH752" s="164">
        <f t="shared" si="94"/>
        <v>0</v>
      </c>
      <c r="AK752" s="184">
        <f t="shared" si="89"/>
        <v>0</v>
      </c>
      <c r="AL752" s="164">
        <f t="shared" si="95"/>
        <v>0</v>
      </c>
      <c r="AO752" s="184">
        <f t="shared" si="90"/>
        <v>0</v>
      </c>
      <c r="AP752" s="164">
        <f t="shared" si="91"/>
        <v>0</v>
      </c>
      <c r="AS752" s="165">
        <f t="shared" si="92"/>
        <v>0</v>
      </c>
      <c r="AT752" s="164">
        <f t="shared" si="93"/>
        <v>0</v>
      </c>
    </row>
    <row r="753" spans="2:46" x14ac:dyDescent="0.75">
      <c r="B753" s="22">
        <v>750</v>
      </c>
      <c r="AG753" s="184">
        <f t="shared" si="88"/>
        <v>0</v>
      </c>
      <c r="AH753" s="164">
        <f t="shared" si="94"/>
        <v>0</v>
      </c>
      <c r="AK753" s="184">
        <f t="shared" si="89"/>
        <v>0</v>
      </c>
      <c r="AL753" s="164">
        <f t="shared" si="95"/>
        <v>0</v>
      </c>
      <c r="AO753" s="184">
        <f t="shared" si="90"/>
        <v>0</v>
      </c>
      <c r="AP753" s="164">
        <f t="shared" si="91"/>
        <v>0</v>
      </c>
      <c r="AS753" s="165">
        <f t="shared" si="92"/>
        <v>0</v>
      </c>
      <c r="AT753" s="164">
        <f t="shared" si="93"/>
        <v>0</v>
      </c>
    </row>
    <row r="754" spans="2:46" x14ac:dyDescent="0.75">
      <c r="B754" s="22">
        <v>751</v>
      </c>
      <c r="AG754" s="184">
        <f t="shared" si="88"/>
        <v>0</v>
      </c>
      <c r="AH754" s="164">
        <f t="shared" si="94"/>
        <v>0</v>
      </c>
      <c r="AK754" s="184">
        <f t="shared" si="89"/>
        <v>0</v>
      </c>
      <c r="AL754" s="164">
        <f t="shared" si="95"/>
        <v>0</v>
      </c>
      <c r="AO754" s="184">
        <f t="shared" si="90"/>
        <v>0</v>
      </c>
      <c r="AP754" s="164">
        <f t="shared" si="91"/>
        <v>0</v>
      </c>
      <c r="AS754" s="165">
        <f t="shared" si="92"/>
        <v>0</v>
      </c>
      <c r="AT754" s="164">
        <f t="shared" si="93"/>
        <v>0</v>
      </c>
    </row>
    <row r="755" spans="2:46" x14ac:dyDescent="0.75">
      <c r="B755" s="22">
        <v>752</v>
      </c>
      <c r="AG755" s="184">
        <f t="shared" si="88"/>
        <v>0</v>
      </c>
      <c r="AH755" s="164">
        <f t="shared" si="94"/>
        <v>0</v>
      </c>
      <c r="AK755" s="184">
        <f t="shared" si="89"/>
        <v>0</v>
      </c>
      <c r="AL755" s="164">
        <f t="shared" si="95"/>
        <v>0</v>
      </c>
      <c r="AO755" s="184">
        <f t="shared" si="90"/>
        <v>0</v>
      </c>
      <c r="AP755" s="164">
        <f t="shared" si="91"/>
        <v>0</v>
      </c>
      <c r="AS755" s="165">
        <f t="shared" si="92"/>
        <v>0</v>
      </c>
      <c r="AT755" s="164">
        <f t="shared" si="93"/>
        <v>0</v>
      </c>
    </row>
    <row r="756" spans="2:46" x14ac:dyDescent="0.75">
      <c r="B756" s="22">
        <v>753</v>
      </c>
      <c r="AG756" s="184">
        <f t="shared" si="88"/>
        <v>0</v>
      </c>
      <c r="AH756" s="164">
        <f t="shared" si="94"/>
        <v>0</v>
      </c>
      <c r="AK756" s="184">
        <f t="shared" si="89"/>
        <v>0</v>
      </c>
      <c r="AL756" s="164">
        <f t="shared" si="95"/>
        <v>0</v>
      </c>
      <c r="AO756" s="184">
        <f t="shared" si="90"/>
        <v>0</v>
      </c>
      <c r="AP756" s="164">
        <f t="shared" si="91"/>
        <v>0</v>
      </c>
      <c r="AS756" s="165">
        <f t="shared" si="92"/>
        <v>0</v>
      </c>
      <c r="AT756" s="164">
        <f t="shared" si="93"/>
        <v>0</v>
      </c>
    </row>
    <row r="757" spans="2:46" x14ac:dyDescent="0.75">
      <c r="B757" s="22">
        <v>754</v>
      </c>
      <c r="AG757" s="184">
        <f t="shared" si="88"/>
        <v>0</v>
      </c>
      <c r="AH757" s="164">
        <f t="shared" si="94"/>
        <v>0</v>
      </c>
      <c r="AK757" s="184">
        <f t="shared" si="89"/>
        <v>0</v>
      </c>
      <c r="AL757" s="164">
        <f t="shared" si="95"/>
        <v>0</v>
      </c>
      <c r="AO757" s="184">
        <f t="shared" si="90"/>
        <v>0</v>
      </c>
      <c r="AP757" s="164">
        <f t="shared" si="91"/>
        <v>0</v>
      </c>
      <c r="AS757" s="165">
        <f t="shared" si="92"/>
        <v>0</v>
      </c>
      <c r="AT757" s="164">
        <f t="shared" si="93"/>
        <v>0</v>
      </c>
    </row>
    <row r="758" spans="2:46" x14ac:dyDescent="0.75">
      <c r="B758" s="22">
        <v>755</v>
      </c>
      <c r="AG758" s="184">
        <f t="shared" si="88"/>
        <v>0</v>
      </c>
      <c r="AH758" s="164">
        <f t="shared" si="94"/>
        <v>0</v>
      </c>
      <c r="AK758" s="184">
        <f t="shared" si="89"/>
        <v>0</v>
      </c>
      <c r="AL758" s="164">
        <f t="shared" si="95"/>
        <v>0</v>
      </c>
      <c r="AO758" s="184">
        <f t="shared" si="90"/>
        <v>0</v>
      </c>
      <c r="AP758" s="164">
        <f t="shared" si="91"/>
        <v>0</v>
      </c>
      <c r="AS758" s="165">
        <f t="shared" si="92"/>
        <v>0</v>
      </c>
      <c r="AT758" s="164">
        <f t="shared" si="93"/>
        <v>0</v>
      </c>
    </row>
    <row r="759" spans="2:46" x14ac:dyDescent="0.75">
      <c r="B759" s="22">
        <v>756</v>
      </c>
      <c r="AG759" s="184">
        <f t="shared" si="88"/>
        <v>0</v>
      </c>
      <c r="AH759" s="164">
        <f t="shared" si="94"/>
        <v>0</v>
      </c>
      <c r="AK759" s="184">
        <f t="shared" si="89"/>
        <v>0</v>
      </c>
      <c r="AL759" s="164">
        <f t="shared" si="95"/>
        <v>0</v>
      </c>
      <c r="AO759" s="184">
        <f t="shared" si="90"/>
        <v>0</v>
      </c>
      <c r="AP759" s="164">
        <f t="shared" si="91"/>
        <v>0</v>
      </c>
      <c r="AS759" s="165">
        <f t="shared" si="92"/>
        <v>0</v>
      </c>
      <c r="AT759" s="164">
        <f t="shared" si="93"/>
        <v>0</v>
      </c>
    </row>
    <row r="760" spans="2:46" x14ac:dyDescent="0.75">
      <c r="B760" s="22">
        <v>757</v>
      </c>
      <c r="AG760" s="184">
        <f t="shared" si="88"/>
        <v>0</v>
      </c>
      <c r="AH760" s="164">
        <f t="shared" si="94"/>
        <v>0</v>
      </c>
      <c r="AK760" s="184">
        <f t="shared" si="89"/>
        <v>0</v>
      </c>
      <c r="AL760" s="164">
        <f t="shared" si="95"/>
        <v>0</v>
      </c>
      <c r="AO760" s="184">
        <f t="shared" si="90"/>
        <v>0</v>
      </c>
      <c r="AP760" s="164">
        <f t="shared" si="91"/>
        <v>0</v>
      </c>
      <c r="AS760" s="165">
        <f t="shared" si="92"/>
        <v>0</v>
      </c>
      <c r="AT760" s="164">
        <f t="shared" si="93"/>
        <v>0</v>
      </c>
    </row>
    <row r="761" spans="2:46" x14ac:dyDescent="0.75">
      <c r="B761" s="22">
        <v>758</v>
      </c>
      <c r="AG761" s="184">
        <f t="shared" si="88"/>
        <v>0</v>
      </c>
      <c r="AH761" s="164">
        <f t="shared" si="94"/>
        <v>0</v>
      </c>
      <c r="AK761" s="184">
        <f t="shared" si="89"/>
        <v>0</v>
      </c>
      <c r="AL761" s="164">
        <f t="shared" si="95"/>
        <v>0</v>
      </c>
      <c r="AO761" s="184">
        <f t="shared" si="90"/>
        <v>0</v>
      </c>
      <c r="AP761" s="164">
        <f t="shared" si="91"/>
        <v>0</v>
      </c>
      <c r="AS761" s="165">
        <f t="shared" si="92"/>
        <v>0</v>
      </c>
      <c r="AT761" s="164">
        <f t="shared" si="93"/>
        <v>0</v>
      </c>
    </row>
    <row r="762" spans="2:46" x14ac:dyDescent="0.75">
      <c r="B762" s="22">
        <v>759</v>
      </c>
      <c r="AG762" s="184">
        <f t="shared" si="88"/>
        <v>0</v>
      </c>
      <c r="AH762" s="164">
        <f t="shared" si="94"/>
        <v>0</v>
      </c>
      <c r="AK762" s="184">
        <f t="shared" si="89"/>
        <v>0</v>
      </c>
      <c r="AL762" s="164">
        <f t="shared" si="95"/>
        <v>0</v>
      </c>
      <c r="AO762" s="184">
        <f t="shared" si="90"/>
        <v>0</v>
      </c>
      <c r="AP762" s="164">
        <f t="shared" si="91"/>
        <v>0</v>
      </c>
      <c r="AS762" s="165">
        <f t="shared" si="92"/>
        <v>0</v>
      </c>
      <c r="AT762" s="164">
        <f t="shared" si="93"/>
        <v>0</v>
      </c>
    </row>
    <row r="763" spans="2:46" x14ac:dyDescent="0.75">
      <c r="B763" s="22">
        <v>760</v>
      </c>
      <c r="AG763" s="184">
        <f t="shared" si="88"/>
        <v>0</v>
      </c>
      <c r="AH763" s="164">
        <f t="shared" si="94"/>
        <v>0</v>
      </c>
      <c r="AK763" s="184">
        <f t="shared" si="89"/>
        <v>0</v>
      </c>
      <c r="AL763" s="164">
        <f t="shared" si="95"/>
        <v>0</v>
      </c>
      <c r="AO763" s="184">
        <f t="shared" si="90"/>
        <v>0</v>
      </c>
      <c r="AP763" s="164">
        <f t="shared" si="91"/>
        <v>0</v>
      </c>
      <c r="AS763" s="165">
        <f t="shared" si="92"/>
        <v>0</v>
      </c>
      <c r="AT763" s="164">
        <f t="shared" si="93"/>
        <v>0</v>
      </c>
    </row>
    <row r="764" spans="2:46" x14ac:dyDescent="0.75">
      <c r="B764" s="22">
        <v>761</v>
      </c>
      <c r="AG764" s="184">
        <f t="shared" si="88"/>
        <v>0</v>
      </c>
      <c r="AH764" s="164">
        <f t="shared" si="94"/>
        <v>0</v>
      </c>
      <c r="AK764" s="184">
        <f t="shared" si="89"/>
        <v>0</v>
      </c>
      <c r="AL764" s="164">
        <f t="shared" si="95"/>
        <v>0</v>
      </c>
      <c r="AO764" s="184">
        <f t="shared" si="90"/>
        <v>0</v>
      </c>
      <c r="AP764" s="164">
        <f t="shared" si="91"/>
        <v>0</v>
      </c>
      <c r="AS764" s="165">
        <f t="shared" si="92"/>
        <v>0</v>
      </c>
      <c r="AT764" s="164">
        <f t="shared" si="93"/>
        <v>0</v>
      </c>
    </row>
    <row r="765" spans="2:46" x14ac:dyDescent="0.75">
      <c r="B765" s="22">
        <v>762</v>
      </c>
      <c r="AG765" s="184">
        <f t="shared" si="88"/>
        <v>0</v>
      </c>
      <c r="AH765" s="164">
        <f t="shared" si="94"/>
        <v>0</v>
      </c>
      <c r="AK765" s="184">
        <f t="shared" si="89"/>
        <v>0</v>
      </c>
      <c r="AL765" s="164">
        <f t="shared" si="95"/>
        <v>0</v>
      </c>
      <c r="AO765" s="184">
        <f t="shared" si="90"/>
        <v>0</v>
      </c>
      <c r="AP765" s="164">
        <f t="shared" si="91"/>
        <v>0</v>
      </c>
      <c r="AS765" s="165">
        <f t="shared" si="92"/>
        <v>0</v>
      </c>
      <c r="AT765" s="164">
        <f t="shared" si="93"/>
        <v>0</v>
      </c>
    </row>
    <row r="766" spans="2:46" x14ac:dyDescent="0.75">
      <c r="B766" s="22">
        <v>763</v>
      </c>
      <c r="AG766" s="184">
        <f t="shared" si="88"/>
        <v>0</v>
      </c>
      <c r="AH766" s="164">
        <f t="shared" si="94"/>
        <v>0</v>
      </c>
      <c r="AK766" s="184">
        <f t="shared" si="89"/>
        <v>0</v>
      </c>
      <c r="AL766" s="164">
        <f t="shared" si="95"/>
        <v>0</v>
      </c>
      <c r="AO766" s="184">
        <f t="shared" si="90"/>
        <v>0</v>
      </c>
      <c r="AP766" s="164">
        <f t="shared" si="91"/>
        <v>0</v>
      </c>
      <c r="AS766" s="165">
        <f t="shared" si="92"/>
        <v>0</v>
      </c>
      <c r="AT766" s="164">
        <f t="shared" si="93"/>
        <v>0</v>
      </c>
    </row>
    <row r="767" spans="2:46" x14ac:dyDescent="0.75">
      <c r="B767" s="22">
        <v>764</v>
      </c>
      <c r="AG767" s="184">
        <f t="shared" si="88"/>
        <v>0</v>
      </c>
      <c r="AH767" s="164">
        <f t="shared" si="94"/>
        <v>0</v>
      </c>
      <c r="AK767" s="184">
        <f t="shared" si="89"/>
        <v>0</v>
      </c>
      <c r="AL767" s="164">
        <f t="shared" si="95"/>
        <v>0</v>
      </c>
      <c r="AO767" s="184">
        <f t="shared" si="90"/>
        <v>0</v>
      </c>
      <c r="AP767" s="164">
        <f t="shared" si="91"/>
        <v>0</v>
      </c>
      <c r="AS767" s="165">
        <f t="shared" si="92"/>
        <v>0</v>
      </c>
      <c r="AT767" s="164">
        <f t="shared" si="93"/>
        <v>0</v>
      </c>
    </row>
    <row r="768" spans="2:46" x14ac:dyDescent="0.75">
      <c r="B768" s="22">
        <v>765</v>
      </c>
      <c r="AG768" s="184">
        <f t="shared" si="88"/>
        <v>0</v>
      </c>
      <c r="AH768" s="164">
        <f t="shared" si="94"/>
        <v>0</v>
      </c>
      <c r="AK768" s="184">
        <f t="shared" si="89"/>
        <v>0</v>
      </c>
      <c r="AL768" s="164">
        <f t="shared" si="95"/>
        <v>0</v>
      </c>
      <c r="AO768" s="184">
        <f t="shared" si="90"/>
        <v>0</v>
      </c>
      <c r="AP768" s="164">
        <f t="shared" si="91"/>
        <v>0</v>
      </c>
      <c r="AS768" s="165">
        <f t="shared" si="92"/>
        <v>0</v>
      </c>
      <c r="AT768" s="164">
        <f t="shared" si="93"/>
        <v>0</v>
      </c>
    </row>
    <row r="769" spans="2:46" x14ac:dyDescent="0.75">
      <c r="B769" s="22">
        <v>766</v>
      </c>
      <c r="AG769" s="184">
        <f t="shared" si="88"/>
        <v>0</v>
      </c>
      <c r="AH769" s="164">
        <f t="shared" si="94"/>
        <v>0</v>
      </c>
      <c r="AK769" s="184">
        <f t="shared" si="89"/>
        <v>0</v>
      </c>
      <c r="AL769" s="164">
        <f t="shared" si="95"/>
        <v>0</v>
      </c>
      <c r="AO769" s="184">
        <f t="shared" si="90"/>
        <v>0</v>
      </c>
      <c r="AP769" s="164">
        <f t="shared" si="91"/>
        <v>0</v>
      </c>
      <c r="AS769" s="165">
        <f t="shared" si="92"/>
        <v>0</v>
      </c>
      <c r="AT769" s="164">
        <f t="shared" si="93"/>
        <v>0</v>
      </c>
    </row>
    <row r="770" spans="2:46" x14ac:dyDescent="0.75">
      <c r="B770" s="22">
        <v>767</v>
      </c>
      <c r="AG770" s="184">
        <f t="shared" si="88"/>
        <v>0</v>
      </c>
      <c r="AH770" s="164">
        <f t="shared" si="94"/>
        <v>0</v>
      </c>
      <c r="AK770" s="184">
        <f t="shared" si="89"/>
        <v>0</v>
      </c>
      <c r="AL770" s="164">
        <f t="shared" si="95"/>
        <v>0</v>
      </c>
      <c r="AO770" s="184">
        <f t="shared" si="90"/>
        <v>0</v>
      </c>
      <c r="AP770" s="164">
        <f t="shared" si="91"/>
        <v>0</v>
      </c>
      <c r="AS770" s="165">
        <f t="shared" si="92"/>
        <v>0</v>
      </c>
      <c r="AT770" s="164">
        <f t="shared" si="93"/>
        <v>0</v>
      </c>
    </row>
    <row r="771" spans="2:46" x14ac:dyDescent="0.75">
      <c r="B771" s="22">
        <v>768</v>
      </c>
      <c r="AG771" s="184">
        <f t="shared" si="88"/>
        <v>0</v>
      </c>
      <c r="AH771" s="164">
        <f t="shared" si="94"/>
        <v>0</v>
      </c>
      <c r="AK771" s="184">
        <f t="shared" si="89"/>
        <v>0</v>
      </c>
      <c r="AL771" s="164">
        <f t="shared" si="95"/>
        <v>0</v>
      </c>
      <c r="AO771" s="184">
        <f t="shared" si="90"/>
        <v>0</v>
      </c>
      <c r="AP771" s="164">
        <f t="shared" si="91"/>
        <v>0</v>
      </c>
      <c r="AS771" s="165">
        <f t="shared" si="92"/>
        <v>0</v>
      </c>
      <c r="AT771" s="164">
        <f t="shared" si="93"/>
        <v>0</v>
      </c>
    </row>
    <row r="772" spans="2:46" x14ac:dyDescent="0.75">
      <c r="B772" s="22">
        <v>769</v>
      </c>
      <c r="AG772" s="184">
        <f t="shared" ref="AG772:AG835" si="96">(U772*wtp)-T772</f>
        <v>0</v>
      </c>
      <c r="AH772" s="164">
        <f t="shared" si="94"/>
        <v>0</v>
      </c>
      <c r="AK772" s="184">
        <f t="shared" ref="AK772:AK835" si="97">(X772*wtp)-W772</f>
        <v>0</v>
      </c>
      <c r="AL772" s="164">
        <f t="shared" si="95"/>
        <v>0</v>
      </c>
      <c r="AO772" s="184">
        <f t="shared" ref="AO772:AO835" si="98">(AA772*wtp)-Z772</f>
        <v>0</v>
      </c>
      <c r="AP772" s="164">
        <f t="shared" ref="AP772:AP835" si="99">IF(AO772&gt;0,1,0)</f>
        <v>0</v>
      </c>
      <c r="AS772" s="165">
        <f t="shared" ref="AS772:AS835" si="100">(AD772*wtp)-AC772</f>
        <v>0</v>
      </c>
      <c r="AT772" s="164">
        <f t="shared" ref="AT772:AT835" si="101">IF(AS772&gt;0,1,0)</f>
        <v>0</v>
      </c>
    </row>
    <row r="773" spans="2:46" x14ac:dyDescent="0.75">
      <c r="B773" s="22">
        <v>770</v>
      </c>
      <c r="AG773" s="184">
        <f t="shared" si="96"/>
        <v>0</v>
      </c>
      <c r="AH773" s="164">
        <f t="shared" ref="AH773:AH836" si="102">IF(AG773&gt;0,1,0)</f>
        <v>0</v>
      </c>
      <c r="AK773" s="184">
        <f t="shared" si="97"/>
        <v>0</v>
      </c>
      <c r="AL773" s="164">
        <f t="shared" ref="AL773:AL836" si="103">IF(AK773&gt;0,1,0)</f>
        <v>0</v>
      </c>
      <c r="AO773" s="184">
        <f t="shared" si="98"/>
        <v>0</v>
      </c>
      <c r="AP773" s="164">
        <f t="shared" si="99"/>
        <v>0</v>
      </c>
      <c r="AS773" s="165">
        <f t="shared" si="100"/>
        <v>0</v>
      </c>
      <c r="AT773" s="164">
        <f t="shared" si="101"/>
        <v>0</v>
      </c>
    </row>
    <row r="774" spans="2:46" x14ac:dyDescent="0.75">
      <c r="B774" s="22">
        <v>771</v>
      </c>
      <c r="AG774" s="184">
        <f t="shared" si="96"/>
        <v>0</v>
      </c>
      <c r="AH774" s="164">
        <f t="shared" si="102"/>
        <v>0</v>
      </c>
      <c r="AK774" s="184">
        <f t="shared" si="97"/>
        <v>0</v>
      </c>
      <c r="AL774" s="164">
        <f t="shared" si="103"/>
        <v>0</v>
      </c>
      <c r="AO774" s="184">
        <f t="shared" si="98"/>
        <v>0</v>
      </c>
      <c r="AP774" s="164">
        <f t="shared" si="99"/>
        <v>0</v>
      </c>
      <c r="AS774" s="165">
        <f t="shared" si="100"/>
        <v>0</v>
      </c>
      <c r="AT774" s="164">
        <f t="shared" si="101"/>
        <v>0</v>
      </c>
    </row>
    <row r="775" spans="2:46" x14ac:dyDescent="0.75">
      <c r="B775" s="22">
        <v>772</v>
      </c>
      <c r="AG775" s="184">
        <f t="shared" si="96"/>
        <v>0</v>
      </c>
      <c r="AH775" s="164">
        <f t="shared" si="102"/>
        <v>0</v>
      </c>
      <c r="AK775" s="184">
        <f t="shared" si="97"/>
        <v>0</v>
      </c>
      <c r="AL775" s="164">
        <f t="shared" si="103"/>
        <v>0</v>
      </c>
      <c r="AO775" s="184">
        <f t="shared" si="98"/>
        <v>0</v>
      </c>
      <c r="AP775" s="164">
        <f t="shared" si="99"/>
        <v>0</v>
      </c>
      <c r="AS775" s="165">
        <f t="shared" si="100"/>
        <v>0</v>
      </c>
      <c r="AT775" s="164">
        <f t="shared" si="101"/>
        <v>0</v>
      </c>
    </row>
    <row r="776" spans="2:46" x14ac:dyDescent="0.75">
      <c r="B776" s="22">
        <v>773</v>
      </c>
      <c r="AG776" s="184">
        <f t="shared" si="96"/>
        <v>0</v>
      </c>
      <c r="AH776" s="164">
        <f t="shared" si="102"/>
        <v>0</v>
      </c>
      <c r="AK776" s="184">
        <f t="shared" si="97"/>
        <v>0</v>
      </c>
      <c r="AL776" s="164">
        <f t="shared" si="103"/>
        <v>0</v>
      </c>
      <c r="AO776" s="184">
        <f t="shared" si="98"/>
        <v>0</v>
      </c>
      <c r="AP776" s="164">
        <f t="shared" si="99"/>
        <v>0</v>
      </c>
      <c r="AS776" s="165">
        <f t="shared" si="100"/>
        <v>0</v>
      </c>
      <c r="AT776" s="164">
        <f t="shared" si="101"/>
        <v>0</v>
      </c>
    </row>
    <row r="777" spans="2:46" x14ac:dyDescent="0.75">
      <c r="B777" s="22">
        <v>774</v>
      </c>
      <c r="AG777" s="184">
        <f t="shared" si="96"/>
        <v>0</v>
      </c>
      <c r="AH777" s="164">
        <f t="shared" si="102"/>
        <v>0</v>
      </c>
      <c r="AK777" s="184">
        <f t="shared" si="97"/>
        <v>0</v>
      </c>
      <c r="AL777" s="164">
        <f t="shared" si="103"/>
        <v>0</v>
      </c>
      <c r="AO777" s="184">
        <f t="shared" si="98"/>
        <v>0</v>
      </c>
      <c r="AP777" s="164">
        <f t="shared" si="99"/>
        <v>0</v>
      </c>
      <c r="AS777" s="165">
        <f t="shared" si="100"/>
        <v>0</v>
      </c>
      <c r="AT777" s="164">
        <f t="shared" si="101"/>
        <v>0</v>
      </c>
    </row>
    <row r="778" spans="2:46" x14ac:dyDescent="0.75">
      <c r="B778" s="22">
        <v>775</v>
      </c>
      <c r="AG778" s="184">
        <f t="shared" si="96"/>
        <v>0</v>
      </c>
      <c r="AH778" s="164">
        <f t="shared" si="102"/>
        <v>0</v>
      </c>
      <c r="AK778" s="184">
        <f t="shared" si="97"/>
        <v>0</v>
      </c>
      <c r="AL778" s="164">
        <f t="shared" si="103"/>
        <v>0</v>
      </c>
      <c r="AO778" s="184">
        <f t="shared" si="98"/>
        <v>0</v>
      </c>
      <c r="AP778" s="164">
        <f t="shared" si="99"/>
        <v>0</v>
      </c>
      <c r="AS778" s="165">
        <f t="shared" si="100"/>
        <v>0</v>
      </c>
      <c r="AT778" s="164">
        <f t="shared" si="101"/>
        <v>0</v>
      </c>
    </row>
    <row r="779" spans="2:46" x14ac:dyDescent="0.75">
      <c r="B779" s="22">
        <v>776</v>
      </c>
      <c r="AG779" s="184">
        <f t="shared" si="96"/>
        <v>0</v>
      </c>
      <c r="AH779" s="164">
        <f t="shared" si="102"/>
        <v>0</v>
      </c>
      <c r="AK779" s="184">
        <f t="shared" si="97"/>
        <v>0</v>
      </c>
      <c r="AL779" s="164">
        <f t="shared" si="103"/>
        <v>0</v>
      </c>
      <c r="AO779" s="184">
        <f t="shared" si="98"/>
        <v>0</v>
      </c>
      <c r="AP779" s="164">
        <f t="shared" si="99"/>
        <v>0</v>
      </c>
      <c r="AS779" s="165">
        <f t="shared" si="100"/>
        <v>0</v>
      </c>
      <c r="AT779" s="164">
        <f t="shared" si="101"/>
        <v>0</v>
      </c>
    </row>
    <row r="780" spans="2:46" x14ac:dyDescent="0.75">
      <c r="B780" s="22">
        <v>777</v>
      </c>
      <c r="AG780" s="184">
        <f t="shared" si="96"/>
        <v>0</v>
      </c>
      <c r="AH780" s="164">
        <f t="shared" si="102"/>
        <v>0</v>
      </c>
      <c r="AK780" s="184">
        <f t="shared" si="97"/>
        <v>0</v>
      </c>
      <c r="AL780" s="164">
        <f t="shared" si="103"/>
        <v>0</v>
      </c>
      <c r="AO780" s="184">
        <f t="shared" si="98"/>
        <v>0</v>
      </c>
      <c r="AP780" s="164">
        <f t="shared" si="99"/>
        <v>0</v>
      </c>
      <c r="AS780" s="165">
        <f t="shared" si="100"/>
        <v>0</v>
      </c>
      <c r="AT780" s="164">
        <f t="shared" si="101"/>
        <v>0</v>
      </c>
    </row>
    <row r="781" spans="2:46" x14ac:dyDescent="0.75">
      <c r="B781" s="22">
        <v>778</v>
      </c>
      <c r="AG781" s="184">
        <f t="shared" si="96"/>
        <v>0</v>
      </c>
      <c r="AH781" s="164">
        <f t="shared" si="102"/>
        <v>0</v>
      </c>
      <c r="AK781" s="184">
        <f t="shared" si="97"/>
        <v>0</v>
      </c>
      <c r="AL781" s="164">
        <f t="shared" si="103"/>
        <v>0</v>
      </c>
      <c r="AO781" s="184">
        <f t="shared" si="98"/>
        <v>0</v>
      </c>
      <c r="AP781" s="164">
        <f t="shared" si="99"/>
        <v>0</v>
      </c>
      <c r="AS781" s="165">
        <f t="shared" si="100"/>
        <v>0</v>
      </c>
      <c r="AT781" s="164">
        <f t="shared" si="101"/>
        <v>0</v>
      </c>
    </row>
    <row r="782" spans="2:46" x14ac:dyDescent="0.75">
      <c r="B782" s="22">
        <v>779</v>
      </c>
      <c r="AG782" s="184">
        <f t="shared" si="96"/>
        <v>0</v>
      </c>
      <c r="AH782" s="164">
        <f t="shared" si="102"/>
        <v>0</v>
      </c>
      <c r="AK782" s="184">
        <f t="shared" si="97"/>
        <v>0</v>
      </c>
      <c r="AL782" s="164">
        <f t="shared" si="103"/>
        <v>0</v>
      </c>
      <c r="AO782" s="184">
        <f t="shared" si="98"/>
        <v>0</v>
      </c>
      <c r="AP782" s="164">
        <f t="shared" si="99"/>
        <v>0</v>
      </c>
      <c r="AS782" s="165">
        <f t="shared" si="100"/>
        <v>0</v>
      </c>
      <c r="AT782" s="164">
        <f t="shared" si="101"/>
        <v>0</v>
      </c>
    </row>
    <row r="783" spans="2:46" x14ac:dyDescent="0.75">
      <c r="B783" s="22">
        <v>780</v>
      </c>
      <c r="AG783" s="184">
        <f t="shared" si="96"/>
        <v>0</v>
      </c>
      <c r="AH783" s="164">
        <f t="shared" si="102"/>
        <v>0</v>
      </c>
      <c r="AK783" s="184">
        <f t="shared" si="97"/>
        <v>0</v>
      </c>
      <c r="AL783" s="164">
        <f t="shared" si="103"/>
        <v>0</v>
      </c>
      <c r="AO783" s="184">
        <f t="shared" si="98"/>
        <v>0</v>
      </c>
      <c r="AP783" s="164">
        <f t="shared" si="99"/>
        <v>0</v>
      </c>
      <c r="AS783" s="165">
        <f t="shared" si="100"/>
        <v>0</v>
      </c>
      <c r="AT783" s="164">
        <f t="shared" si="101"/>
        <v>0</v>
      </c>
    </row>
    <row r="784" spans="2:46" x14ac:dyDescent="0.75">
      <c r="B784" s="22">
        <v>781</v>
      </c>
      <c r="AG784" s="184">
        <f t="shared" si="96"/>
        <v>0</v>
      </c>
      <c r="AH784" s="164">
        <f t="shared" si="102"/>
        <v>0</v>
      </c>
      <c r="AK784" s="184">
        <f t="shared" si="97"/>
        <v>0</v>
      </c>
      <c r="AL784" s="164">
        <f t="shared" si="103"/>
        <v>0</v>
      </c>
      <c r="AO784" s="184">
        <f t="shared" si="98"/>
        <v>0</v>
      </c>
      <c r="AP784" s="164">
        <f t="shared" si="99"/>
        <v>0</v>
      </c>
      <c r="AS784" s="165">
        <f t="shared" si="100"/>
        <v>0</v>
      </c>
      <c r="AT784" s="164">
        <f t="shared" si="101"/>
        <v>0</v>
      </c>
    </row>
    <row r="785" spans="2:46" x14ac:dyDescent="0.75">
      <c r="B785" s="22">
        <v>782</v>
      </c>
      <c r="AG785" s="184">
        <f t="shared" si="96"/>
        <v>0</v>
      </c>
      <c r="AH785" s="164">
        <f t="shared" si="102"/>
        <v>0</v>
      </c>
      <c r="AK785" s="184">
        <f t="shared" si="97"/>
        <v>0</v>
      </c>
      <c r="AL785" s="164">
        <f t="shared" si="103"/>
        <v>0</v>
      </c>
      <c r="AO785" s="184">
        <f t="shared" si="98"/>
        <v>0</v>
      </c>
      <c r="AP785" s="164">
        <f t="shared" si="99"/>
        <v>0</v>
      </c>
      <c r="AS785" s="165">
        <f t="shared" si="100"/>
        <v>0</v>
      </c>
      <c r="AT785" s="164">
        <f t="shared" si="101"/>
        <v>0</v>
      </c>
    </row>
    <row r="786" spans="2:46" x14ac:dyDescent="0.75">
      <c r="B786" s="22">
        <v>783</v>
      </c>
      <c r="AG786" s="184">
        <f t="shared" si="96"/>
        <v>0</v>
      </c>
      <c r="AH786" s="164">
        <f t="shared" si="102"/>
        <v>0</v>
      </c>
      <c r="AK786" s="184">
        <f t="shared" si="97"/>
        <v>0</v>
      </c>
      <c r="AL786" s="164">
        <f t="shared" si="103"/>
        <v>0</v>
      </c>
      <c r="AO786" s="184">
        <f t="shared" si="98"/>
        <v>0</v>
      </c>
      <c r="AP786" s="164">
        <f t="shared" si="99"/>
        <v>0</v>
      </c>
      <c r="AS786" s="165">
        <f t="shared" si="100"/>
        <v>0</v>
      </c>
      <c r="AT786" s="164">
        <f t="shared" si="101"/>
        <v>0</v>
      </c>
    </row>
    <row r="787" spans="2:46" x14ac:dyDescent="0.75">
      <c r="B787" s="22">
        <v>784</v>
      </c>
      <c r="AG787" s="184">
        <f t="shared" si="96"/>
        <v>0</v>
      </c>
      <c r="AH787" s="164">
        <f t="shared" si="102"/>
        <v>0</v>
      </c>
      <c r="AK787" s="184">
        <f t="shared" si="97"/>
        <v>0</v>
      </c>
      <c r="AL787" s="164">
        <f t="shared" si="103"/>
        <v>0</v>
      </c>
      <c r="AO787" s="184">
        <f t="shared" si="98"/>
        <v>0</v>
      </c>
      <c r="AP787" s="164">
        <f t="shared" si="99"/>
        <v>0</v>
      </c>
      <c r="AS787" s="165">
        <f t="shared" si="100"/>
        <v>0</v>
      </c>
      <c r="AT787" s="164">
        <f t="shared" si="101"/>
        <v>0</v>
      </c>
    </row>
    <row r="788" spans="2:46" x14ac:dyDescent="0.75">
      <c r="B788" s="22">
        <v>785</v>
      </c>
      <c r="AG788" s="184">
        <f t="shared" si="96"/>
        <v>0</v>
      </c>
      <c r="AH788" s="164">
        <f t="shared" si="102"/>
        <v>0</v>
      </c>
      <c r="AK788" s="184">
        <f t="shared" si="97"/>
        <v>0</v>
      </c>
      <c r="AL788" s="164">
        <f t="shared" si="103"/>
        <v>0</v>
      </c>
      <c r="AO788" s="184">
        <f t="shared" si="98"/>
        <v>0</v>
      </c>
      <c r="AP788" s="164">
        <f t="shared" si="99"/>
        <v>0</v>
      </c>
      <c r="AS788" s="165">
        <f t="shared" si="100"/>
        <v>0</v>
      </c>
      <c r="AT788" s="164">
        <f t="shared" si="101"/>
        <v>0</v>
      </c>
    </row>
    <row r="789" spans="2:46" x14ac:dyDescent="0.75">
      <c r="B789" s="22">
        <v>786</v>
      </c>
      <c r="AG789" s="184">
        <f t="shared" si="96"/>
        <v>0</v>
      </c>
      <c r="AH789" s="164">
        <f t="shared" si="102"/>
        <v>0</v>
      </c>
      <c r="AK789" s="184">
        <f t="shared" si="97"/>
        <v>0</v>
      </c>
      <c r="AL789" s="164">
        <f t="shared" si="103"/>
        <v>0</v>
      </c>
      <c r="AO789" s="184">
        <f t="shared" si="98"/>
        <v>0</v>
      </c>
      <c r="AP789" s="164">
        <f t="shared" si="99"/>
        <v>0</v>
      </c>
      <c r="AS789" s="165">
        <f t="shared" si="100"/>
        <v>0</v>
      </c>
      <c r="AT789" s="164">
        <f t="shared" si="101"/>
        <v>0</v>
      </c>
    </row>
    <row r="790" spans="2:46" x14ac:dyDescent="0.75">
      <c r="B790" s="22">
        <v>787</v>
      </c>
      <c r="AG790" s="184">
        <f t="shared" si="96"/>
        <v>0</v>
      </c>
      <c r="AH790" s="164">
        <f t="shared" si="102"/>
        <v>0</v>
      </c>
      <c r="AK790" s="184">
        <f t="shared" si="97"/>
        <v>0</v>
      </c>
      <c r="AL790" s="164">
        <f t="shared" si="103"/>
        <v>0</v>
      </c>
      <c r="AO790" s="184">
        <f t="shared" si="98"/>
        <v>0</v>
      </c>
      <c r="AP790" s="164">
        <f t="shared" si="99"/>
        <v>0</v>
      </c>
      <c r="AS790" s="165">
        <f t="shared" si="100"/>
        <v>0</v>
      </c>
      <c r="AT790" s="164">
        <f t="shared" si="101"/>
        <v>0</v>
      </c>
    </row>
    <row r="791" spans="2:46" x14ac:dyDescent="0.75">
      <c r="B791" s="22">
        <v>788</v>
      </c>
      <c r="AG791" s="184">
        <f t="shared" si="96"/>
        <v>0</v>
      </c>
      <c r="AH791" s="164">
        <f t="shared" si="102"/>
        <v>0</v>
      </c>
      <c r="AK791" s="184">
        <f t="shared" si="97"/>
        <v>0</v>
      </c>
      <c r="AL791" s="164">
        <f t="shared" si="103"/>
        <v>0</v>
      </c>
      <c r="AO791" s="184">
        <f t="shared" si="98"/>
        <v>0</v>
      </c>
      <c r="AP791" s="164">
        <f t="shared" si="99"/>
        <v>0</v>
      </c>
      <c r="AS791" s="165">
        <f t="shared" si="100"/>
        <v>0</v>
      </c>
      <c r="AT791" s="164">
        <f t="shared" si="101"/>
        <v>0</v>
      </c>
    </row>
    <row r="792" spans="2:46" x14ac:dyDescent="0.75">
      <c r="B792" s="22">
        <v>789</v>
      </c>
      <c r="AG792" s="184">
        <f t="shared" si="96"/>
        <v>0</v>
      </c>
      <c r="AH792" s="164">
        <f t="shared" si="102"/>
        <v>0</v>
      </c>
      <c r="AK792" s="184">
        <f t="shared" si="97"/>
        <v>0</v>
      </c>
      <c r="AL792" s="164">
        <f t="shared" si="103"/>
        <v>0</v>
      </c>
      <c r="AO792" s="184">
        <f t="shared" si="98"/>
        <v>0</v>
      </c>
      <c r="AP792" s="164">
        <f t="shared" si="99"/>
        <v>0</v>
      </c>
      <c r="AS792" s="165">
        <f t="shared" si="100"/>
        <v>0</v>
      </c>
      <c r="AT792" s="164">
        <f t="shared" si="101"/>
        <v>0</v>
      </c>
    </row>
    <row r="793" spans="2:46" x14ac:dyDescent="0.75">
      <c r="B793" s="22">
        <v>790</v>
      </c>
      <c r="AG793" s="184">
        <f t="shared" si="96"/>
        <v>0</v>
      </c>
      <c r="AH793" s="164">
        <f t="shared" si="102"/>
        <v>0</v>
      </c>
      <c r="AK793" s="184">
        <f t="shared" si="97"/>
        <v>0</v>
      </c>
      <c r="AL793" s="164">
        <f t="shared" si="103"/>
        <v>0</v>
      </c>
      <c r="AO793" s="184">
        <f t="shared" si="98"/>
        <v>0</v>
      </c>
      <c r="AP793" s="164">
        <f t="shared" si="99"/>
        <v>0</v>
      </c>
      <c r="AS793" s="165">
        <f t="shared" si="100"/>
        <v>0</v>
      </c>
      <c r="AT793" s="164">
        <f t="shared" si="101"/>
        <v>0</v>
      </c>
    </row>
    <row r="794" spans="2:46" x14ac:dyDescent="0.75">
      <c r="B794" s="22">
        <v>791</v>
      </c>
      <c r="AG794" s="184">
        <f t="shared" si="96"/>
        <v>0</v>
      </c>
      <c r="AH794" s="164">
        <f t="shared" si="102"/>
        <v>0</v>
      </c>
      <c r="AK794" s="184">
        <f t="shared" si="97"/>
        <v>0</v>
      </c>
      <c r="AL794" s="164">
        <f t="shared" si="103"/>
        <v>0</v>
      </c>
      <c r="AO794" s="184">
        <f t="shared" si="98"/>
        <v>0</v>
      </c>
      <c r="AP794" s="164">
        <f t="shared" si="99"/>
        <v>0</v>
      </c>
      <c r="AS794" s="165">
        <f t="shared" si="100"/>
        <v>0</v>
      </c>
      <c r="AT794" s="164">
        <f t="shared" si="101"/>
        <v>0</v>
      </c>
    </row>
    <row r="795" spans="2:46" x14ac:dyDescent="0.75">
      <c r="B795" s="22">
        <v>792</v>
      </c>
      <c r="AG795" s="184">
        <f t="shared" si="96"/>
        <v>0</v>
      </c>
      <c r="AH795" s="164">
        <f t="shared" si="102"/>
        <v>0</v>
      </c>
      <c r="AK795" s="184">
        <f t="shared" si="97"/>
        <v>0</v>
      </c>
      <c r="AL795" s="164">
        <f t="shared" si="103"/>
        <v>0</v>
      </c>
      <c r="AO795" s="184">
        <f t="shared" si="98"/>
        <v>0</v>
      </c>
      <c r="AP795" s="164">
        <f t="shared" si="99"/>
        <v>0</v>
      </c>
      <c r="AS795" s="165">
        <f t="shared" si="100"/>
        <v>0</v>
      </c>
      <c r="AT795" s="164">
        <f t="shared" si="101"/>
        <v>0</v>
      </c>
    </row>
    <row r="796" spans="2:46" x14ac:dyDescent="0.75">
      <c r="B796" s="22">
        <v>793</v>
      </c>
      <c r="AG796" s="184">
        <f t="shared" si="96"/>
        <v>0</v>
      </c>
      <c r="AH796" s="164">
        <f t="shared" si="102"/>
        <v>0</v>
      </c>
      <c r="AK796" s="184">
        <f t="shared" si="97"/>
        <v>0</v>
      </c>
      <c r="AL796" s="164">
        <f t="shared" si="103"/>
        <v>0</v>
      </c>
      <c r="AO796" s="184">
        <f t="shared" si="98"/>
        <v>0</v>
      </c>
      <c r="AP796" s="164">
        <f t="shared" si="99"/>
        <v>0</v>
      </c>
      <c r="AS796" s="165">
        <f t="shared" si="100"/>
        <v>0</v>
      </c>
      <c r="AT796" s="164">
        <f t="shared" si="101"/>
        <v>0</v>
      </c>
    </row>
    <row r="797" spans="2:46" x14ac:dyDescent="0.75">
      <c r="B797" s="22">
        <v>794</v>
      </c>
      <c r="AG797" s="184">
        <f t="shared" si="96"/>
        <v>0</v>
      </c>
      <c r="AH797" s="164">
        <f t="shared" si="102"/>
        <v>0</v>
      </c>
      <c r="AK797" s="184">
        <f t="shared" si="97"/>
        <v>0</v>
      </c>
      <c r="AL797" s="164">
        <f t="shared" si="103"/>
        <v>0</v>
      </c>
      <c r="AO797" s="184">
        <f t="shared" si="98"/>
        <v>0</v>
      </c>
      <c r="AP797" s="164">
        <f t="shared" si="99"/>
        <v>0</v>
      </c>
      <c r="AS797" s="165">
        <f t="shared" si="100"/>
        <v>0</v>
      </c>
      <c r="AT797" s="164">
        <f t="shared" si="101"/>
        <v>0</v>
      </c>
    </row>
    <row r="798" spans="2:46" x14ac:dyDescent="0.75">
      <c r="B798" s="22">
        <v>795</v>
      </c>
      <c r="AG798" s="184">
        <f t="shared" si="96"/>
        <v>0</v>
      </c>
      <c r="AH798" s="164">
        <f t="shared" si="102"/>
        <v>0</v>
      </c>
      <c r="AK798" s="184">
        <f t="shared" si="97"/>
        <v>0</v>
      </c>
      <c r="AL798" s="164">
        <f t="shared" si="103"/>
        <v>0</v>
      </c>
      <c r="AO798" s="184">
        <f t="shared" si="98"/>
        <v>0</v>
      </c>
      <c r="AP798" s="164">
        <f t="shared" si="99"/>
        <v>0</v>
      </c>
      <c r="AS798" s="165">
        <f t="shared" si="100"/>
        <v>0</v>
      </c>
      <c r="AT798" s="164">
        <f t="shared" si="101"/>
        <v>0</v>
      </c>
    </row>
    <row r="799" spans="2:46" x14ac:dyDescent="0.75">
      <c r="B799" s="22">
        <v>796</v>
      </c>
      <c r="AG799" s="184">
        <f t="shared" si="96"/>
        <v>0</v>
      </c>
      <c r="AH799" s="164">
        <f t="shared" si="102"/>
        <v>0</v>
      </c>
      <c r="AK799" s="184">
        <f t="shared" si="97"/>
        <v>0</v>
      </c>
      <c r="AL799" s="164">
        <f t="shared" si="103"/>
        <v>0</v>
      </c>
      <c r="AO799" s="184">
        <f t="shared" si="98"/>
        <v>0</v>
      </c>
      <c r="AP799" s="164">
        <f t="shared" si="99"/>
        <v>0</v>
      </c>
      <c r="AS799" s="165">
        <f t="shared" si="100"/>
        <v>0</v>
      </c>
      <c r="AT799" s="164">
        <f t="shared" si="101"/>
        <v>0</v>
      </c>
    </row>
    <row r="800" spans="2:46" x14ac:dyDescent="0.75">
      <c r="B800" s="22">
        <v>797</v>
      </c>
      <c r="AG800" s="184">
        <f t="shared" si="96"/>
        <v>0</v>
      </c>
      <c r="AH800" s="164">
        <f t="shared" si="102"/>
        <v>0</v>
      </c>
      <c r="AK800" s="184">
        <f t="shared" si="97"/>
        <v>0</v>
      </c>
      <c r="AL800" s="164">
        <f t="shared" si="103"/>
        <v>0</v>
      </c>
      <c r="AO800" s="184">
        <f t="shared" si="98"/>
        <v>0</v>
      </c>
      <c r="AP800" s="164">
        <f t="shared" si="99"/>
        <v>0</v>
      </c>
      <c r="AS800" s="165">
        <f t="shared" si="100"/>
        <v>0</v>
      </c>
      <c r="AT800" s="164">
        <f t="shared" si="101"/>
        <v>0</v>
      </c>
    </row>
    <row r="801" spans="2:46" x14ac:dyDescent="0.75">
      <c r="B801" s="22">
        <v>798</v>
      </c>
      <c r="AG801" s="184">
        <f t="shared" si="96"/>
        <v>0</v>
      </c>
      <c r="AH801" s="164">
        <f t="shared" si="102"/>
        <v>0</v>
      </c>
      <c r="AK801" s="184">
        <f t="shared" si="97"/>
        <v>0</v>
      </c>
      <c r="AL801" s="164">
        <f t="shared" si="103"/>
        <v>0</v>
      </c>
      <c r="AO801" s="184">
        <f t="shared" si="98"/>
        <v>0</v>
      </c>
      <c r="AP801" s="164">
        <f t="shared" si="99"/>
        <v>0</v>
      </c>
      <c r="AS801" s="165">
        <f t="shared" si="100"/>
        <v>0</v>
      </c>
      <c r="AT801" s="164">
        <f t="shared" si="101"/>
        <v>0</v>
      </c>
    </row>
    <row r="802" spans="2:46" x14ac:dyDescent="0.75">
      <c r="B802" s="22">
        <v>799</v>
      </c>
      <c r="AG802" s="184">
        <f t="shared" si="96"/>
        <v>0</v>
      </c>
      <c r="AH802" s="164">
        <f t="shared" si="102"/>
        <v>0</v>
      </c>
      <c r="AK802" s="184">
        <f t="shared" si="97"/>
        <v>0</v>
      </c>
      <c r="AL802" s="164">
        <f t="shared" si="103"/>
        <v>0</v>
      </c>
      <c r="AO802" s="184">
        <f t="shared" si="98"/>
        <v>0</v>
      </c>
      <c r="AP802" s="164">
        <f t="shared" si="99"/>
        <v>0</v>
      </c>
      <c r="AS802" s="165">
        <f t="shared" si="100"/>
        <v>0</v>
      </c>
      <c r="AT802" s="164">
        <f t="shared" si="101"/>
        <v>0</v>
      </c>
    </row>
    <row r="803" spans="2:46" x14ac:dyDescent="0.75">
      <c r="B803" s="22">
        <v>800</v>
      </c>
      <c r="AG803" s="184">
        <f t="shared" si="96"/>
        <v>0</v>
      </c>
      <c r="AH803" s="164">
        <f t="shared" si="102"/>
        <v>0</v>
      </c>
      <c r="AK803" s="184">
        <f t="shared" si="97"/>
        <v>0</v>
      </c>
      <c r="AL803" s="164">
        <f t="shared" si="103"/>
        <v>0</v>
      </c>
      <c r="AO803" s="184">
        <f t="shared" si="98"/>
        <v>0</v>
      </c>
      <c r="AP803" s="164">
        <f t="shared" si="99"/>
        <v>0</v>
      </c>
      <c r="AS803" s="165">
        <f t="shared" si="100"/>
        <v>0</v>
      </c>
      <c r="AT803" s="164">
        <f t="shared" si="101"/>
        <v>0</v>
      </c>
    </row>
    <row r="804" spans="2:46" x14ac:dyDescent="0.75">
      <c r="B804" s="22">
        <v>801</v>
      </c>
      <c r="AG804" s="184">
        <f t="shared" si="96"/>
        <v>0</v>
      </c>
      <c r="AH804" s="164">
        <f t="shared" si="102"/>
        <v>0</v>
      </c>
      <c r="AK804" s="184">
        <f t="shared" si="97"/>
        <v>0</v>
      </c>
      <c r="AL804" s="164">
        <f t="shared" si="103"/>
        <v>0</v>
      </c>
      <c r="AO804" s="184">
        <f t="shared" si="98"/>
        <v>0</v>
      </c>
      <c r="AP804" s="164">
        <f t="shared" si="99"/>
        <v>0</v>
      </c>
      <c r="AS804" s="165">
        <f t="shared" si="100"/>
        <v>0</v>
      </c>
      <c r="AT804" s="164">
        <f t="shared" si="101"/>
        <v>0</v>
      </c>
    </row>
    <row r="805" spans="2:46" x14ac:dyDescent="0.75">
      <c r="B805" s="22">
        <v>802</v>
      </c>
      <c r="AG805" s="184">
        <f t="shared" si="96"/>
        <v>0</v>
      </c>
      <c r="AH805" s="164">
        <f t="shared" si="102"/>
        <v>0</v>
      </c>
      <c r="AK805" s="184">
        <f t="shared" si="97"/>
        <v>0</v>
      </c>
      <c r="AL805" s="164">
        <f t="shared" si="103"/>
        <v>0</v>
      </c>
      <c r="AO805" s="184">
        <f t="shared" si="98"/>
        <v>0</v>
      </c>
      <c r="AP805" s="164">
        <f t="shared" si="99"/>
        <v>0</v>
      </c>
      <c r="AS805" s="165">
        <f t="shared" si="100"/>
        <v>0</v>
      </c>
      <c r="AT805" s="164">
        <f t="shared" si="101"/>
        <v>0</v>
      </c>
    </row>
    <row r="806" spans="2:46" x14ac:dyDescent="0.75">
      <c r="B806" s="22">
        <v>803</v>
      </c>
      <c r="AG806" s="184">
        <f t="shared" si="96"/>
        <v>0</v>
      </c>
      <c r="AH806" s="164">
        <f t="shared" si="102"/>
        <v>0</v>
      </c>
      <c r="AK806" s="184">
        <f t="shared" si="97"/>
        <v>0</v>
      </c>
      <c r="AL806" s="164">
        <f t="shared" si="103"/>
        <v>0</v>
      </c>
      <c r="AO806" s="184">
        <f t="shared" si="98"/>
        <v>0</v>
      </c>
      <c r="AP806" s="164">
        <f t="shared" si="99"/>
        <v>0</v>
      </c>
      <c r="AS806" s="165">
        <f t="shared" si="100"/>
        <v>0</v>
      </c>
      <c r="AT806" s="164">
        <f t="shared" si="101"/>
        <v>0</v>
      </c>
    </row>
    <row r="807" spans="2:46" x14ac:dyDescent="0.75">
      <c r="B807" s="22">
        <v>804</v>
      </c>
      <c r="AG807" s="184">
        <f t="shared" si="96"/>
        <v>0</v>
      </c>
      <c r="AH807" s="164">
        <f t="shared" si="102"/>
        <v>0</v>
      </c>
      <c r="AK807" s="184">
        <f t="shared" si="97"/>
        <v>0</v>
      </c>
      <c r="AL807" s="164">
        <f t="shared" si="103"/>
        <v>0</v>
      </c>
      <c r="AO807" s="184">
        <f t="shared" si="98"/>
        <v>0</v>
      </c>
      <c r="AP807" s="164">
        <f t="shared" si="99"/>
        <v>0</v>
      </c>
      <c r="AS807" s="165">
        <f t="shared" si="100"/>
        <v>0</v>
      </c>
      <c r="AT807" s="164">
        <f t="shared" si="101"/>
        <v>0</v>
      </c>
    </row>
    <row r="808" spans="2:46" x14ac:dyDescent="0.75">
      <c r="B808" s="22">
        <v>805</v>
      </c>
      <c r="AG808" s="184">
        <f t="shared" si="96"/>
        <v>0</v>
      </c>
      <c r="AH808" s="164">
        <f t="shared" si="102"/>
        <v>0</v>
      </c>
      <c r="AK808" s="184">
        <f t="shared" si="97"/>
        <v>0</v>
      </c>
      <c r="AL808" s="164">
        <f t="shared" si="103"/>
        <v>0</v>
      </c>
      <c r="AO808" s="184">
        <f t="shared" si="98"/>
        <v>0</v>
      </c>
      <c r="AP808" s="164">
        <f t="shared" si="99"/>
        <v>0</v>
      </c>
      <c r="AS808" s="165">
        <f t="shared" si="100"/>
        <v>0</v>
      </c>
      <c r="AT808" s="164">
        <f t="shared" si="101"/>
        <v>0</v>
      </c>
    </row>
    <row r="809" spans="2:46" x14ac:dyDescent="0.75">
      <c r="B809" s="22">
        <v>806</v>
      </c>
      <c r="AG809" s="184">
        <f t="shared" si="96"/>
        <v>0</v>
      </c>
      <c r="AH809" s="164">
        <f t="shared" si="102"/>
        <v>0</v>
      </c>
      <c r="AK809" s="184">
        <f t="shared" si="97"/>
        <v>0</v>
      </c>
      <c r="AL809" s="164">
        <f t="shared" si="103"/>
        <v>0</v>
      </c>
      <c r="AO809" s="184">
        <f t="shared" si="98"/>
        <v>0</v>
      </c>
      <c r="AP809" s="164">
        <f t="shared" si="99"/>
        <v>0</v>
      </c>
      <c r="AS809" s="165">
        <f t="shared" si="100"/>
        <v>0</v>
      </c>
      <c r="AT809" s="164">
        <f t="shared" si="101"/>
        <v>0</v>
      </c>
    </row>
    <row r="810" spans="2:46" x14ac:dyDescent="0.75">
      <c r="B810" s="22">
        <v>807</v>
      </c>
      <c r="AG810" s="184">
        <f t="shared" si="96"/>
        <v>0</v>
      </c>
      <c r="AH810" s="164">
        <f t="shared" si="102"/>
        <v>0</v>
      </c>
      <c r="AK810" s="184">
        <f t="shared" si="97"/>
        <v>0</v>
      </c>
      <c r="AL810" s="164">
        <f t="shared" si="103"/>
        <v>0</v>
      </c>
      <c r="AO810" s="184">
        <f t="shared" si="98"/>
        <v>0</v>
      </c>
      <c r="AP810" s="164">
        <f t="shared" si="99"/>
        <v>0</v>
      </c>
      <c r="AS810" s="165">
        <f t="shared" si="100"/>
        <v>0</v>
      </c>
      <c r="AT810" s="164">
        <f t="shared" si="101"/>
        <v>0</v>
      </c>
    </row>
    <row r="811" spans="2:46" x14ac:dyDescent="0.75">
      <c r="B811" s="22">
        <v>808</v>
      </c>
      <c r="AG811" s="184">
        <f t="shared" si="96"/>
        <v>0</v>
      </c>
      <c r="AH811" s="164">
        <f t="shared" si="102"/>
        <v>0</v>
      </c>
      <c r="AK811" s="184">
        <f t="shared" si="97"/>
        <v>0</v>
      </c>
      <c r="AL811" s="164">
        <f t="shared" si="103"/>
        <v>0</v>
      </c>
      <c r="AO811" s="184">
        <f t="shared" si="98"/>
        <v>0</v>
      </c>
      <c r="AP811" s="164">
        <f t="shared" si="99"/>
        <v>0</v>
      </c>
      <c r="AS811" s="165">
        <f t="shared" si="100"/>
        <v>0</v>
      </c>
      <c r="AT811" s="164">
        <f t="shared" si="101"/>
        <v>0</v>
      </c>
    </row>
    <row r="812" spans="2:46" x14ac:dyDescent="0.75">
      <c r="B812" s="22">
        <v>809</v>
      </c>
      <c r="AG812" s="184">
        <f t="shared" si="96"/>
        <v>0</v>
      </c>
      <c r="AH812" s="164">
        <f t="shared" si="102"/>
        <v>0</v>
      </c>
      <c r="AK812" s="184">
        <f t="shared" si="97"/>
        <v>0</v>
      </c>
      <c r="AL812" s="164">
        <f t="shared" si="103"/>
        <v>0</v>
      </c>
      <c r="AO812" s="184">
        <f t="shared" si="98"/>
        <v>0</v>
      </c>
      <c r="AP812" s="164">
        <f t="shared" si="99"/>
        <v>0</v>
      </c>
      <c r="AS812" s="165">
        <f t="shared" si="100"/>
        <v>0</v>
      </c>
      <c r="AT812" s="164">
        <f t="shared" si="101"/>
        <v>0</v>
      </c>
    </row>
    <row r="813" spans="2:46" x14ac:dyDescent="0.75">
      <c r="B813" s="22">
        <v>810</v>
      </c>
      <c r="AG813" s="184">
        <f t="shared" si="96"/>
        <v>0</v>
      </c>
      <c r="AH813" s="164">
        <f t="shared" si="102"/>
        <v>0</v>
      </c>
      <c r="AK813" s="184">
        <f t="shared" si="97"/>
        <v>0</v>
      </c>
      <c r="AL813" s="164">
        <f t="shared" si="103"/>
        <v>0</v>
      </c>
      <c r="AO813" s="184">
        <f t="shared" si="98"/>
        <v>0</v>
      </c>
      <c r="AP813" s="164">
        <f t="shared" si="99"/>
        <v>0</v>
      </c>
      <c r="AS813" s="165">
        <f t="shared" si="100"/>
        <v>0</v>
      </c>
      <c r="AT813" s="164">
        <f t="shared" si="101"/>
        <v>0</v>
      </c>
    </row>
    <row r="814" spans="2:46" x14ac:dyDescent="0.75">
      <c r="B814" s="22">
        <v>811</v>
      </c>
      <c r="AG814" s="184">
        <f t="shared" si="96"/>
        <v>0</v>
      </c>
      <c r="AH814" s="164">
        <f t="shared" si="102"/>
        <v>0</v>
      </c>
      <c r="AK814" s="184">
        <f t="shared" si="97"/>
        <v>0</v>
      </c>
      <c r="AL814" s="164">
        <f t="shared" si="103"/>
        <v>0</v>
      </c>
      <c r="AO814" s="184">
        <f t="shared" si="98"/>
        <v>0</v>
      </c>
      <c r="AP814" s="164">
        <f t="shared" si="99"/>
        <v>0</v>
      </c>
      <c r="AS814" s="165">
        <f t="shared" si="100"/>
        <v>0</v>
      </c>
      <c r="AT814" s="164">
        <f t="shared" si="101"/>
        <v>0</v>
      </c>
    </row>
    <row r="815" spans="2:46" x14ac:dyDescent="0.75">
      <c r="B815" s="22">
        <v>812</v>
      </c>
      <c r="AG815" s="184">
        <f t="shared" si="96"/>
        <v>0</v>
      </c>
      <c r="AH815" s="164">
        <f t="shared" si="102"/>
        <v>0</v>
      </c>
      <c r="AK815" s="184">
        <f t="shared" si="97"/>
        <v>0</v>
      </c>
      <c r="AL815" s="164">
        <f t="shared" si="103"/>
        <v>0</v>
      </c>
      <c r="AO815" s="184">
        <f t="shared" si="98"/>
        <v>0</v>
      </c>
      <c r="AP815" s="164">
        <f t="shared" si="99"/>
        <v>0</v>
      </c>
      <c r="AS815" s="165">
        <f t="shared" si="100"/>
        <v>0</v>
      </c>
      <c r="AT815" s="164">
        <f t="shared" si="101"/>
        <v>0</v>
      </c>
    </row>
    <row r="816" spans="2:46" x14ac:dyDescent="0.75">
      <c r="B816" s="22">
        <v>813</v>
      </c>
      <c r="AG816" s="184">
        <f t="shared" si="96"/>
        <v>0</v>
      </c>
      <c r="AH816" s="164">
        <f t="shared" si="102"/>
        <v>0</v>
      </c>
      <c r="AK816" s="184">
        <f t="shared" si="97"/>
        <v>0</v>
      </c>
      <c r="AL816" s="164">
        <f t="shared" si="103"/>
        <v>0</v>
      </c>
      <c r="AO816" s="184">
        <f t="shared" si="98"/>
        <v>0</v>
      </c>
      <c r="AP816" s="164">
        <f t="shared" si="99"/>
        <v>0</v>
      </c>
      <c r="AS816" s="165">
        <f t="shared" si="100"/>
        <v>0</v>
      </c>
      <c r="AT816" s="164">
        <f t="shared" si="101"/>
        <v>0</v>
      </c>
    </row>
    <row r="817" spans="2:46" x14ac:dyDescent="0.75">
      <c r="B817" s="22">
        <v>814</v>
      </c>
      <c r="AG817" s="184">
        <f t="shared" si="96"/>
        <v>0</v>
      </c>
      <c r="AH817" s="164">
        <f t="shared" si="102"/>
        <v>0</v>
      </c>
      <c r="AK817" s="184">
        <f t="shared" si="97"/>
        <v>0</v>
      </c>
      <c r="AL817" s="164">
        <f t="shared" si="103"/>
        <v>0</v>
      </c>
      <c r="AO817" s="184">
        <f t="shared" si="98"/>
        <v>0</v>
      </c>
      <c r="AP817" s="164">
        <f t="shared" si="99"/>
        <v>0</v>
      </c>
      <c r="AS817" s="165">
        <f t="shared" si="100"/>
        <v>0</v>
      </c>
      <c r="AT817" s="164">
        <f t="shared" si="101"/>
        <v>0</v>
      </c>
    </row>
    <row r="818" spans="2:46" x14ac:dyDescent="0.75">
      <c r="B818" s="22">
        <v>815</v>
      </c>
      <c r="AG818" s="184">
        <f t="shared" si="96"/>
        <v>0</v>
      </c>
      <c r="AH818" s="164">
        <f t="shared" si="102"/>
        <v>0</v>
      </c>
      <c r="AK818" s="184">
        <f t="shared" si="97"/>
        <v>0</v>
      </c>
      <c r="AL818" s="164">
        <f t="shared" si="103"/>
        <v>0</v>
      </c>
      <c r="AO818" s="184">
        <f t="shared" si="98"/>
        <v>0</v>
      </c>
      <c r="AP818" s="164">
        <f t="shared" si="99"/>
        <v>0</v>
      </c>
      <c r="AS818" s="165">
        <f t="shared" si="100"/>
        <v>0</v>
      </c>
      <c r="AT818" s="164">
        <f t="shared" si="101"/>
        <v>0</v>
      </c>
    </row>
    <row r="819" spans="2:46" x14ac:dyDescent="0.75">
      <c r="B819" s="22">
        <v>816</v>
      </c>
      <c r="AG819" s="184">
        <f t="shared" si="96"/>
        <v>0</v>
      </c>
      <c r="AH819" s="164">
        <f t="shared" si="102"/>
        <v>0</v>
      </c>
      <c r="AK819" s="184">
        <f t="shared" si="97"/>
        <v>0</v>
      </c>
      <c r="AL819" s="164">
        <f t="shared" si="103"/>
        <v>0</v>
      </c>
      <c r="AO819" s="184">
        <f t="shared" si="98"/>
        <v>0</v>
      </c>
      <c r="AP819" s="164">
        <f t="shared" si="99"/>
        <v>0</v>
      </c>
      <c r="AS819" s="165">
        <f t="shared" si="100"/>
        <v>0</v>
      </c>
      <c r="AT819" s="164">
        <f t="shared" si="101"/>
        <v>0</v>
      </c>
    </row>
    <row r="820" spans="2:46" x14ac:dyDescent="0.75">
      <c r="B820" s="22">
        <v>817</v>
      </c>
      <c r="AG820" s="184">
        <f t="shared" si="96"/>
        <v>0</v>
      </c>
      <c r="AH820" s="164">
        <f t="shared" si="102"/>
        <v>0</v>
      </c>
      <c r="AK820" s="184">
        <f t="shared" si="97"/>
        <v>0</v>
      </c>
      <c r="AL820" s="164">
        <f t="shared" si="103"/>
        <v>0</v>
      </c>
      <c r="AO820" s="184">
        <f t="shared" si="98"/>
        <v>0</v>
      </c>
      <c r="AP820" s="164">
        <f t="shared" si="99"/>
        <v>0</v>
      </c>
      <c r="AS820" s="165">
        <f t="shared" si="100"/>
        <v>0</v>
      </c>
      <c r="AT820" s="164">
        <f t="shared" si="101"/>
        <v>0</v>
      </c>
    </row>
    <row r="821" spans="2:46" x14ac:dyDescent="0.75">
      <c r="B821" s="22">
        <v>818</v>
      </c>
      <c r="AG821" s="184">
        <f t="shared" si="96"/>
        <v>0</v>
      </c>
      <c r="AH821" s="164">
        <f t="shared" si="102"/>
        <v>0</v>
      </c>
      <c r="AK821" s="184">
        <f t="shared" si="97"/>
        <v>0</v>
      </c>
      <c r="AL821" s="164">
        <f t="shared" si="103"/>
        <v>0</v>
      </c>
      <c r="AO821" s="184">
        <f t="shared" si="98"/>
        <v>0</v>
      </c>
      <c r="AP821" s="164">
        <f t="shared" si="99"/>
        <v>0</v>
      </c>
      <c r="AS821" s="165">
        <f t="shared" si="100"/>
        <v>0</v>
      </c>
      <c r="AT821" s="164">
        <f t="shared" si="101"/>
        <v>0</v>
      </c>
    </row>
    <row r="822" spans="2:46" x14ac:dyDescent="0.75">
      <c r="B822" s="22">
        <v>819</v>
      </c>
      <c r="AG822" s="184">
        <f t="shared" si="96"/>
        <v>0</v>
      </c>
      <c r="AH822" s="164">
        <f t="shared" si="102"/>
        <v>0</v>
      </c>
      <c r="AK822" s="184">
        <f t="shared" si="97"/>
        <v>0</v>
      </c>
      <c r="AL822" s="164">
        <f t="shared" si="103"/>
        <v>0</v>
      </c>
      <c r="AO822" s="184">
        <f t="shared" si="98"/>
        <v>0</v>
      </c>
      <c r="AP822" s="164">
        <f t="shared" si="99"/>
        <v>0</v>
      </c>
      <c r="AS822" s="165">
        <f t="shared" si="100"/>
        <v>0</v>
      </c>
      <c r="AT822" s="164">
        <f t="shared" si="101"/>
        <v>0</v>
      </c>
    </row>
    <row r="823" spans="2:46" x14ac:dyDescent="0.75">
      <c r="B823" s="22">
        <v>820</v>
      </c>
      <c r="AG823" s="184">
        <f t="shared" si="96"/>
        <v>0</v>
      </c>
      <c r="AH823" s="164">
        <f t="shared" si="102"/>
        <v>0</v>
      </c>
      <c r="AK823" s="184">
        <f t="shared" si="97"/>
        <v>0</v>
      </c>
      <c r="AL823" s="164">
        <f t="shared" si="103"/>
        <v>0</v>
      </c>
      <c r="AO823" s="184">
        <f t="shared" si="98"/>
        <v>0</v>
      </c>
      <c r="AP823" s="164">
        <f t="shared" si="99"/>
        <v>0</v>
      </c>
      <c r="AS823" s="165">
        <f t="shared" si="100"/>
        <v>0</v>
      </c>
      <c r="AT823" s="164">
        <f t="shared" si="101"/>
        <v>0</v>
      </c>
    </row>
    <row r="824" spans="2:46" x14ac:dyDescent="0.75">
      <c r="B824" s="22">
        <v>821</v>
      </c>
      <c r="AG824" s="184">
        <f t="shared" si="96"/>
        <v>0</v>
      </c>
      <c r="AH824" s="164">
        <f t="shared" si="102"/>
        <v>0</v>
      </c>
      <c r="AK824" s="184">
        <f t="shared" si="97"/>
        <v>0</v>
      </c>
      <c r="AL824" s="164">
        <f t="shared" si="103"/>
        <v>0</v>
      </c>
      <c r="AO824" s="184">
        <f t="shared" si="98"/>
        <v>0</v>
      </c>
      <c r="AP824" s="164">
        <f t="shared" si="99"/>
        <v>0</v>
      </c>
      <c r="AS824" s="165">
        <f t="shared" si="100"/>
        <v>0</v>
      </c>
      <c r="AT824" s="164">
        <f t="shared" si="101"/>
        <v>0</v>
      </c>
    </row>
    <row r="825" spans="2:46" x14ac:dyDescent="0.75">
      <c r="B825" s="22">
        <v>822</v>
      </c>
      <c r="AG825" s="184">
        <f t="shared" si="96"/>
        <v>0</v>
      </c>
      <c r="AH825" s="164">
        <f t="shared" si="102"/>
        <v>0</v>
      </c>
      <c r="AK825" s="184">
        <f t="shared" si="97"/>
        <v>0</v>
      </c>
      <c r="AL825" s="164">
        <f t="shared" si="103"/>
        <v>0</v>
      </c>
      <c r="AO825" s="184">
        <f t="shared" si="98"/>
        <v>0</v>
      </c>
      <c r="AP825" s="164">
        <f t="shared" si="99"/>
        <v>0</v>
      </c>
      <c r="AS825" s="165">
        <f t="shared" si="100"/>
        <v>0</v>
      </c>
      <c r="AT825" s="164">
        <f t="shared" si="101"/>
        <v>0</v>
      </c>
    </row>
    <row r="826" spans="2:46" x14ac:dyDescent="0.75">
      <c r="B826" s="22">
        <v>823</v>
      </c>
      <c r="AG826" s="184">
        <f t="shared" si="96"/>
        <v>0</v>
      </c>
      <c r="AH826" s="164">
        <f t="shared" si="102"/>
        <v>0</v>
      </c>
      <c r="AK826" s="184">
        <f t="shared" si="97"/>
        <v>0</v>
      </c>
      <c r="AL826" s="164">
        <f t="shared" si="103"/>
        <v>0</v>
      </c>
      <c r="AO826" s="184">
        <f t="shared" si="98"/>
        <v>0</v>
      </c>
      <c r="AP826" s="164">
        <f t="shared" si="99"/>
        <v>0</v>
      </c>
      <c r="AS826" s="165">
        <f t="shared" si="100"/>
        <v>0</v>
      </c>
      <c r="AT826" s="164">
        <f t="shared" si="101"/>
        <v>0</v>
      </c>
    </row>
    <row r="827" spans="2:46" x14ac:dyDescent="0.75">
      <c r="B827" s="22">
        <v>824</v>
      </c>
      <c r="AG827" s="184">
        <f t="shared" si="96"/>
        <v>0</v>
      </c>
      <c r="AH827" s="164">
        <f t="shared" si="102"/>
        <v>0</v>
      </c>
      <c r="AK827" s="184">
        <f t="shared" si="97"/>
        <v>0</v>
      </c>
      <c r="AL827" s="164">
        <f t="shared" si="103"/>
        <v>0</v>
      </c>
      <c r="AO827" s="184">
        <f t="shared" si="98"/>
        <v>0</v>
      </c>
      <c r="AP827" s="164">
        <f t="shared" si="99"/>
        <v>0</v>
      </c>
      <c r="AS827" s="165">
        <f t="shared" si="100"/>
        <v>0</v>
      </c>
      <c r="AT827" s="164">
        <f t="shared" si="101"/>
        <v>0</v>
      </c>
    </row>
    <row r="828" spans="2:46" x14ac:dyDescent="0.75">
      <c r="B828" s="22">
        <v>825</v>
      </c>
      <c r="AG828" s="184">
        <f t="shared" si="96"/>
        <v>0</v>
      </c>
      <c r="AH828" s="164">
        <f t="shared" si="102"/>
        <v>0</v>
      </c>
      <c r="AK828" s="184">
        <f t="shared" si="97"/>
        <v>0</v>
      </c>
      <c r="AL828" s="164">
        <f t="shared" si="103"/>
        <v>0</v>
      </c>
      <c r="AO828" s="184">
        <f t="shared" si="98"/>
        <v>0</v>
      </c>
      <c r="AP828" s="164">
        <f t="shared" si="99"/>
        <v>0</v>
      </c>
      <c r="AS828" s="165">
        <f t="shared" si="100"/>
        <v>0</v>
      </c>
      <c r="AT828" s="164">
        <f t="shared" si="101"/>
        <v>0</v>
      </c>
    </row>
    <row r="829" spans="2:46" x14ac:dyDescent="0.75">
      <c r="B829" s="22">
        <v>826</v>
      </c>
      <c r="AG829" s="184">
        <f t="shared" si="96"/>
        <v>0</v>
      </c>
      <c r="AH829" s="164">
        <f t="shared" si="102"/>
        <v>0</v>
      </c>
      <c r="AK829" s="184">
        <f t="shared" si="97"/>
        <v>0</v>
      </c>
      <c r="AL829" s="164">
        <f t="shared" si="103"/>
        <v>0</v>
      </c>
      <c r="AO829" s="184">
        <f t="shared" si="98"/>
        <v>0</v>
      </c>
      <c r="AP829" s="164">
        <f t="shared" si="99"/>
        <v>0</v>
      </c>
      <c r="AS829" s="165">
        <f t="shared" si="100"/>
        <v>0</v>
      </c>
      <c r="AT829" s="164">
        <f t="shared" si="101"/>
        <v>0</v>
      </c>
    </row>
    <row r="830" spans="2:46" x14ac:dyDescent="0.75">
      <c r="B830" s="22">
        <v>827</v>
      </c>
      <c r="AG830" s="184">
        <f t="shared" si="96"/>
        <v>0</v>
      </c>
      <c r="AH830" s="164">
        <f t="shared" si="102"/>
        <v>0</v>
      </c>
      <c r="AK830" s="184">
        <f t="shared" si="97"/>
        <v>0</v>
      </c>
      <c r="AL830" s="164">
        <f t="shared" si="103"/>
        <v>0</v>
      </c>
      <c r="AO830" s="184">
        <f t="shared" si="98"/>
        <v>0</v>
      </c>
      <c r="AP830" s="164">
        <f t="shared" si="99"/>
        <v>0</v>
      </c>
      <c r="AS830" s="165">
        <f t="shared" si="100"/>
        <v>0</v>
      </c>
      <c r="AT830" s="164">
        <f t="shared" si="101"/>
        <v>0</v>
      </c>
    </row>
    <row r="831" spans="2:46" x14ac:dyDescent="0.75">
      <c r="B831" s="22">
        <v>828</v>
      </c>
      <c r="AG831" s="184">
        <f t="shared" si="96"/>
        <v>0</v>
      </c>
      <c r="AH831" s="164">
        <f t="shared" si="102"/>
        <v>0</v>
      </c>
      <c r="AK831" s="184">
        <f t="shared" si="97"/>
        <v>0</v>
      </c>
      <c r="AL831" s="164">
        <f t="shared" si="103"/>
        <v>0</v>
      </c>
      <c r="AO831" s="184">
        <f t="shared" si="98"/>
        <v>0</v>
      </c>
      <c r="AP831" s="164">
        <f t="shared" si="99"/>
        <v>0</v>
      </c>
      <c r="AS831" s="165">
        <f t="shared" si="100"/>
        <v>0</v>
      </c>
      <c r="AT831" s="164">
        <f t="shared" si="101"/>
        <v>0</v>
      </c>
    </row>
    <row r="832" spans="2:46" x14ac:dyDescent="0.75">
      <c r="B832" s="22">
        <v>829</v>
      </c>
      <c r="AG832" s="184">
        <f t="shared" si="96"/>
        <v>0</v>
      </c>
      <c r="AH832" s="164">
        <f t="shared" si="102"/>
        <v>0</v>
      </c>
      <c r="AK832" s="184">
        <f t="shared" si="97"/>
        <v>0</v>
      </c>
      <c r="AL832" s="164">
        <f t="shared" si="103"/>
        <v>0</v>
      </c>
      <c r="AO832" s="184">
        <f t="shared" si="98"/>
        <v>0</v>
      </c>
      <c r="AP832" s="164">
        <f t="shared" si="99"/>
        <v>0</v>
      </c>
      <c r="AS832" s="165">
        <f t="shared" si="100"/>
        <v>0</v>
      </c>
      <c r="AT832" s="164">
        <f t="shared" si="101"/>
        <v>0</v>
      </c>
    </row>
    <row r="833" spans="2:46" x14ac:dyDescent="0.75">
      <c r="B833" s="22">
        <v>830</v>
      </c>
      <c r="AG833" s="184">
        <f t="shared" si="96"/>
        <v>0</v>
      </c>
      <c r="AH833" s="164">
        <f t="shared" si="102"/>
        <v>0</v>
      </c>
      <c r="AK833" s="184">
        <f t="shared" si="97"/>
        <v>0</v>
      </c>
      <c r="AL833" s="164">
        <f t="shared" si="103"/>
        <v>0</v>
      </c>
      <c r="AO833" s="184">
        <f t="shared" si="98"/>
        <v>0</v>
      </c>
      <c r="AP833" s="164">
        <f t="shared" si="99"/>
        <v>0</v>
      </c>
      <c r="AS833" s="165">
        <f t="shared" si="100"/>
        <v>0</v>
      </c>
      <c r="AT833" s="164">
        <f t="shared" si="101"/>
        <v>0</v>
      </c>
    </row>
    <row r="834" spans="2:46" x14ac:dyDescent="0.75">
      <c r="B834" s="22">
        <v>831</v>
      </c>
      <c r="AG834" s="184">
        <f t="shared" si="96"/>
        <v>0</v>
      </c>
      <c r="AH834" s="164">
        <f t="shared" si="102"/>
        <v>0</v>
      </c>
      <c r="AK834" s="184">
        <f t="shared" si="97"/>
        <v>0</v>
      </c>
      <c r="AL834" s="164">
        <f t="shared" si="103"/>
        <v>0</v>
      </c>
      <c r="AO834" s="184">
        <f t="shared" si="98"/>
        <v>0</v>
      </c>
      <c r="AP834" s="164">
        <f t="shared" si="99"/>
        <v>0</v>
      </c>
      <c r="AS834" s="165">
        <f t="shared" si="100"/>
        <v>0</v>
      </c>
      <c r="AT834" s="164">
        <f t="shared" si="101"/>
        <v>0</v>
      </c>
    </row>
    <row r="835" spans="2:46" x14ac:dyDescent="0.75">
      <c r="B835" s="22">
        <v>832</v>
      </c>
      <c r="AG835" s="184">
        <f t="shared" si="96"/>
        <v>0</v>
      </c>
      <c r="AH835" s="164">
        <f t="shared" si="102"/>
        <v>0</v>
      </c>
      <c r="AK835" s="184">
        <f t="shared" si="97"/>
        <v>0</v>
      </c>
      <c r="AL835" s="164">
        <f t="shared" si="103"/>
        <v>0</v>
      </c>
      <c r="AO835" s="184">
        <f t="shared" si="98"/>
        <v>0</v>
      </c>
      <c r="AP835" s="164">
        <f t="shared" si="99"/>
        <v>0</v>
      </c>
      <c r="AS835" s="165">
        <f t="shared" si="100"/>
        <v>0</v>
      </c>
      <c r="AT835" s="164">
        <f t="shared" si="101"/>
        <v>0</v>
      </c>
    </row>
    <row r="836" spans="2:46" x14ac:dyDescent="0.75">
      <c r="B836" s="22">
        <v>833</v>
      </c>
      <c r="AG836" s="184">
        <f t="shared" ref="AG836:AG899" si="104">(U836*wtp)-T836</f>
        <v>0</v>
      </c>
      <c r="AH836" s="164">
        <f t="shared" si="102"/>
        <v>0</v>
      </c>
      <c r="AK836" s="184">
        <f t="shared" ref="AK836:AK899" si="105">(X836*wtp)-W836</f>
        <v>0</v>
      </c>
      <c r="AL836" s="164">
        <f t="shared" si="103"/>
        <v>0</v>
      </c>
      <c r="AO836" s="184">
        <f t="shared" ref="AO836:AO899" si="106">(AA836*wtp)-Z836</f>
        <v>0</v>
      </c>
      <c r="AP836" s="164">
        <f t="shared" ref="AP836:AP899" si="107">IF(AO836&gt;0,1,0)</f>
        <v>0</v>
      </c>
      <c r="AS836" s="165">
        <f t="shared" ref="AS836:AS899" si="108">(AD836*wtp)-AC836</f>
        <v>0</v>
      </c>
      <c r="AT836" s="164">
        <f t="shared" ref="AT836:AT899" si="109">IF(AS836&gt;0,1,0)</f>
        <v>0</v>
      </c>
    </row>
    <row r="837" spans="2:46" x14ac:dyDescent="0.75">
      <c r="B837" s="22">
        <v>834</v>
      </c>
      <c r="AG837" s="184">
        <f t="shared" si="104"/>
        <v>0</v>
      </c>
      <c r="AH837" s="164">
        <f t="shared" ref="AH837:AH900" si="110">IF(AG837&gt;0,1,0)</f>
        <v>0</v>
      </c>
      <c r="AK837" s="184">
        <f t="shared" si="105"/>
        <v>0</v>
      </c>
      <c r="AL837" s="164">
        <f t="shared" ref="AL837:AL900" si="111">IF(AK837&gt;0,1,0)</f>
        <v>0</v>
      </c>
      <c r="AO837" s="184">
        <f t="shared" si="106"/>
        <v>0</v>
      </c>
      <c r="AP837" s="164">
        <f t="shared" si="107"/>
        <v>0</v>
      </c>
      <c r="AS837" s="165">
        <f t="shared" si="108"/>
        <v>0</v>
      </c>
      <c r="AT837" s="164">
        <f t="shared" si="109"/>
        <v>0</v>
      </c>
    </row>
    <row r="838" spans="2:46" x14ac:dyDescent="0.75">
      <c r="B838" s="22">
        <v>835</v>
      </c>
      <c r="AG838" s="184">
        <f t="shared" si="104"/>
        <v>0</v>
      </c>
      <c r="AH838" s="164">
        <f t="shared" si="110"/>
        <v>0</v>
      </c>
      <c r="AK838" s="184">
        <f t="shared" si="105"/>
        <v>0</v>
      </c>
      <c r="AL838" s="164">
        <f t="shared" si="111"/>
        <v>0</v>
      </c>
      <c r="AO838" s="184">
        <f t="shared" si="106"/>
        <v>0</v>
      </c>
      <c r="AP838" s="164">
        <f t="shared" si="107"/>
        <v>0</v>
      </c>
      <c r="AS838" s="165">
        <f t="shared" si="108"/>
        <v>0</v>
      </c>
      <c r="AT838" s="164">
        <f t="shared" si="109"/>
        <v>0</v>
      </c>
    </row>
    <row r="839" spans="2:46" x14ac:dyDescent="0.75">
      <c r="B839" s="22">
        <v>836</v>
      </c>
      <c r="AG839" s="184">
        <f t="shared" si="104"/>
        <v>0</v>
      </c>
      <c r="AH839" s="164">
        <f t="shared" si="110"/>
        <v>0</v>
      </c>
      <c r="AK839" s="184">
        <f t="shared" si="105"/>
        <v>0</v>
      </c>
      <c r="AL839" s="164">
        <f t="shared" si="111"/>
        <v>0</v>
      </c>
      <c r="AO839" s="184">
        <f t="shared" si="106"/>
        <v>0</v>
      </c>
      <c r="AP839" s="164">
        <f t="shared" si="107"/>
        <v>0</v>
      </c>
      <c r="AS839" s="165">
        <f t="shared" si="108"/>
        <v>0</v>
      </c>
      <c r="AT839" s="164">
        <f t="shared" si="109"/>
        <v>0</v>
      </c>
    </row>
    <row r="840" spans="2:46" x14ac:dyDescent="0.75">
      <c r="B840" s="22">
        <v>837</v>
      </c>
      <c r="AG840" s="184">
        <f t="shared" si="104"/>
        <v>0</v>
      </c>
      <c r="AH840" s="164">
        <f t="shared" si="110"/>
        <v>0</v>
      </c>
      <c r="AK840" s="184">
        <f t="shared" si="105"/>
        <v>0</v>
      </c>
      <c r="AL840" s="164">
        <f t="shared" si="111"/>
        <v>0</v>
      </c>
      <c r="AO840" s="184">
        <f t="shared" si="106"/>
        <v>0</v>
      </c>
      <c r="AP840" s="164">
        <f t="shared" si="107"/>
        <v>0</v>
      </c>
      <c r="AS840" s="165">
        <f t="shared" si="108"/>
        <v>0</v>
      </c>
      <c r="AT840" s="164">
        <f t="shared" si="109"/>
        <v>0</v>
      </c>
    </row>
    <row r="841" spans="2:46" x14ac:dyDescent="0.75">
      <c r="B841" s="22">
        <v>838</v>
      </c>
      <c r="AG841" s="184">
        <f t="shared" si="104"/>
        <v>0</v>
      </c>
      <c r="AH841" s="164">
        <f t="shared" si="110"/>
        <v>0</v>
      </c>
      <c r="AK841" s="184">
        <f t="shared" si="105"/>
        <v>0</v>
      </c>
      <c r="AL841" s="164">
        <f t="shared" si="111"/>
        <v>0</v>
      </c>
      <c r="AO841" s="184">
        <f t="shared" si="106"/>
        <v>0</v>
      </c>
      <c r="AP841" s="164">
        <f t="shared" si="107"/>
        <v>0</v>
      </c>
      <c r="AS841" s="165">
        <f t="shared" si="108"/>
        <v>0</v>
      </c>
      <c r="AT841" s="164">
        <f t="shared" si="109"/>
        <v>0</v>
      </c>
    </row>
    <row r="842" spans="2:46" x14ac:dyDescent="0.75">
      <c r="B842" s="22">
        <v>839</v>
      </c>
      <c r="AG842" s="184">
        <f t="shared" si="104"/>
        <v>0</v>
      </c>
      <c r="AH842" s="164">
        <f t="shared" si="110"/>
        <v>0</v>
      </c>
      <c r="AK842" s="184">
        <f t="shared" si="105"/>
        <v>0</v>
      </c>
      <c r="AL842" s="164">
        <f t="shared" si="111"/>
        <v>0</v>
      </c>
      <c r="AO842" s="184">
        <f t="shared" si="106"/>
        <v>0</v>
      </c>
      <c r="AP842" s="164">
        <f t="shared" si="107"/>
        <v>0</v>
      </c>
      <c r="AS842" s="165">
        <f t="shared" si="108"/>
        <v>0</v>
      </c>
      <c r="AT842" s="164">
        <f t="shared" si="109"/>
        <v>0</v>
      </c>
    </row>
    <row r="843" spans="2:46" x14ac:dyDescent="0.75">
      <c r="B843" s="22">
        <v>840</v>
      </c>
      <c r="AG843" s="184">
        <f t="shared" si="104"/>
        <v>0</v>
      </c>
      <c r="AH843" s="164">
        <f t="shared" si="110"/>
        <v>0</v>
      </c>
      <c r="AK843" s="184">
        <f t="shared" si="105"/>
        <v>0</v>
      </c>
      <c r="AL843" s="164">
        <f t="shared" si="111"/>
        <v>0</v>
      </c>
      <c r="AO843" s="184">
        <f t="shared" si="106"/>
        <v>0</v>
      </c>
      <c r="AP843" s="164">
        <f t="shared" si="107"/>
        <v>0</v>
      </c>
      <c r="AS843" s="165">
        <f t="shared" si="108"/>
        <v>0</v>
      </c>
      <c r="AT843" s="164">
        <f t="shared" si="109"/>
        <v>0</v>
      </c>
    </row>
    <row r="844" spans="2:46" x14ac:dyDescent="0.75">
      <c r="B844" s="22">
        <v>841</v>
      </c>
      <c r="AG844" s="184">
        <f t="shared" si="104"/>
        <v>0</v>
      </c>
      <c r="AH844" s="164">
        <f t="shared" si="110"/>
        <v>0</v>
      </c>
      <c r="AK844" s="184">
        <f t="shared" si="105"/>
        <v>0</v>
      </c>
      <c r="AL844" s="164">
        <f t="shared" si="111"/>
        <v>0</v>
      </c>
      <c r="AO844" s="184">
        <f t="shared" si="106"/>
        <v>0</v>
      </c>
      <c r="AP844" s="164">
        <f t="shared" si="107"/>
        <v>0</v>
      </c>
      <c r="AS844" s="165">
        <f t="shared" si="108"/>
        <v>0</v>
      </c>
      <c r="AT844" s="164">
        <f t="shared" si="109"/>
        <v>0</v>
      </c>
    </row>
    <row r="845" spans="2:46" x14ac:dyDescent="0.75">
      <c r="B845" s="22">
        <v>842</v>
      </c>
      <c r="AG845" s="184">
        <f t="shared" si="104"/>
        <v>0</v>
      </c>
      <c r="AH845" s="164">
        <f t="shared" si="110"/>
        <v>0</v>
      </c>
      <c r="AK845" s="184">
        <f t="shared" si="105"/>
        <v>0</v>
      </c>
      <c r="AL845" s="164">
        <f t="shared" si="111"/>
        <v>0</v>
      </c>
      <c r="AO845" s="184">
        <f t="shared" si="106"/>
        <v>0</v>
      </c>
      <c r="AP845" s="164">
        <f t="shared" si="107"/>
        <v>0</v>
      </c>
      <c r="AS845" s="165">
        <f t="shared" si="108"/>
        <v>0</v>
      </c>
      <c r="AT845" s="164">
        <f t="shared" si="109"/>
        <v>0</v>
      </c>
    </row>
    <row r="846" spans="2:46" x14ac:dyDescent="0.75">
      <c r="B846" s="22">
        <v>843</v>
      </c>
      <c r="AG846" s="184">
        <f t="shared" si="104"/>
        <v>0</v>
      </c>
      <c r="AH846" s="164">
        <f t="shared" si="110"/>
        <v>0</v>
      </c>
      <c r="AK846" s="184">
        <f t="shared" si="105"/>
        <v>0</v>
      </c>
      <c r="AL846" s="164">
        <f t="shared" si="111"/>
        <v>0</v>
      </c>
      <c r="AO846" s="184">
        <f t="shared" si="106"/>
        <v>0</v>
      </c>
      <c r="AP846" s="164">
        <f t="shared" si="107"/>
        <v>0</v>
      </c>
      <c r="AS846" s="165">
        <f t="shared" si="108"/>
        <v>0</v>
      </c>
      <c r="AT846" s="164">
        <f t="shared" si="109"/>
        <v>0</v>
      </c>
    </row>
    <row r="847" spans="2:46" x14ac:dyDescent="0.75">
      <c r="B847" s="22">
        <v>844</v>
      </c>
      <c r="AG847" s="184">
        <f t="shared" si="104"/>
        <v>0</v>
      </c>
      <c r="AH847" s="164">
        <f t="shared" si="110"/>
        <v>0</v>
      </c>
      <c r="AK847" s="184">
        <f t="shared" si="105"/>
        <v>0</v>
      </c>
      <c r="AL847" s="164">
        <f t="shared" si="111"/>
        <v>0</v>
      </c>
      <c r="AO847" s="184">
        <f t="shared" si="106"/>
        <v>0</v>
      </c>
      <c r="AP847" s="164">
        <f t="shared" si="107"/>
        <v>0</v>
      </c>
      <c r="AS847" s="165">
        <f t="shared" si="108"/>
        <v>0</v>
      </c>
      <c r="AT847" s="164">
        <f t="shared" si="109"/>
        <v>0</v>
      </c>
    </row>
    <row r="848" spans="2:46" x14ac:dyDescent="0.75">
      <c r="B848" s="22">
        <v>845</v>
      </c>
      <c r="AG848" s="184">
        <f t="shared" si="104"/>
        <v>0</v>
      </c>
      <c r="AH848" s="164">
        <f t="shared" si="110"/>
        <v>0</v>
      </c>
      <c r="AK848" s="184">
        <f t="shared" si="105"/>
        <v>0</v>
      </c>
      <c r="AL848" s="164">
        <f t="shared" si="111"/>
        <v>0</v>
      </c>
      <c r="AO848" s="184">
        <f t="shared" si="106"/>
        <v>0</v>
      </c>
      <c r="AP848" s="164">
        <f t="shared" si="107"/>
        <v>0</v>
      </c>
      <c r="AS848" s="165">
        <f t="shared" si="108"/>
        <v>0</v>
      </c>
      <c r="AT848" s="164">
        <f t="shared" si="109"/>
        <v>0</v>
      </c>
    </row>
    <row r="849" spans="2:46" x14ac:dyDescent="0.75">
      <c r="B849" s="22">
        <v>846</v>
      </c>
      <c r="AG849" s="184">
        <f t="shared" si="104"/>
        <v>0</v>
      </c>
      <c r="AH849" s="164">
        <f t="shared" si="110"/>
        <v>0</v>
      </c>
      <c r="AK849" s="184">
        <f t="shared" si="105"/>
        <v>0</v>
      </c>
      <c r="AL849" s="164">
        <f t="shared" si="111"/>
        <v>0</v>
      </c>
      <c r="AO849" s="184">
        <f t="shared" si="106"/>
        <v>0</v>
      </c>
      <c r="AP849" s="164">
        <f t="shared" si="107"/>
        <v>0</v>
      </c>
      <c r="AS849" s="165">
        <f t="shared" si="108"/>
        <v>0</v>
      </c>
      <c r="AT849" s="164">
        <f t="shared" si="109"/>
        <v>0</v>
      </c>
    </row>
    <row r="850" spans="2:46" x14ac:dyDescent="0.75">
      <c r="B850" s="22">
        <v>847</v>
      </c>
      <c r="AG850" s="184">
        <f t="shared" si="104"/>
        <v>0</v>
      </c>
      <c r="AH850" s="164">
        <f t="shared" si="110"/>
        <v>0</v>
      </c>
      <c r="AK850" s="184">
        <f t="shared" si="105"/>
        <v>0</v>
      </c>
      <c r="AL850" s="164">
        <f t="shared" si="111"/>
        <v>0</v>
      </c>
      <c r="AO850" s="184">
        <f t="shared" si="106"/>
        <v>0</v>
      </c>
      <c r="AP850" s="164">
        <f t="shared" si="107"/>
        <v>0</v>
      </c>
      <c r="AS850" s="165">
        <f t="shared" si="108"/>
        <v>0</v>
      </c>
      <c r="AT850" s="164">
        <f t="shared" si="109"/>
        <v>0</v>
      </c>
    </row>
    <row r="851" spans="2:46" x14ac:dyDescent="0.75">
      <c r="B851" s="22">
        <v>848</v>
      </c>
      <c r="AG851" s="184">
        <f t="shared" si="104"/>
        <v>0</v>
      </c>
      <c r="AH851" s="164">
        <f t="shared" si="110"/>
        <v>0</v>
      </c>
      <c r="AK851" s="184">
        <f t="shared" si="105"/>
        <v>0</v>
      </c>
      <c r="AL851" s="164">
        <f t="shared" si="111"/>
        <v>0</v>
      </c>
      <c r="AO851" s="184">
        <f t="shared" si="106"/>
        <v>0</v>
      </c>
      <c r="AP851" s="164">
        <f t="shared" si="107"/>
        <v>0</v>
      </c>
      <c r="AS851" s="165">
        <f t="shared" si="108"/>
        <v>0</v>
      </c>
      <c r="AT851" s="164">
        <f t="shared" si="109"/>
        <v>0</v>
      </c>
    </row>
    <row r="852" spans="2:46" x14ac:dyDescent="0.75">
      <c r="B852" s="22">
        <v>849</v>
      </c>
      <c r="AG852" s="184">
        <f t="shared" si="104"/>
        <v>0</v>
      </c>
      <c r="AH852" s="164">
        <f t="shared" si="110"/>
        <v>0</v>
      </c>
      <c r="AK852" s="184">
        <f t="shared" si="105"/>
        <v>0</v>
      </c>
      <c r="AL852" s="164">
        <f t="shared" si="111"/>
        <v>0</v>
      </c>
      <c r="AO852" s="184">
        <f t="shared" si="106"/>
        <v>0</v>
      </c>
      <c r="AP852" s="164">
        <f t="shared" si="107"/>
        <v>0</v>
      </c>
      <c r="AS852" s="165">
        <f t="shared" si="108"/>
        <v>0</v>
      </c>
      <c r="AT852" s="164">
        <f t="shared" si="109"/>
        <v>0</v>
      </c>
    </row>
    <row r="853" spans="2:46" x14ac:dyDescent="0.75">
      <c r="B853" s="22">
        <v>850</v>
      </c>
      <c r="AG853" s="184">
        <f t="shared" si="104"/>
        <v>0</v>
      </c>
      <c r="AH853" s="164">
        <f t="shared" si="110"/>
        <v>0</v>
      </c>
      <c r="AK853" s="184">
        <f t="shared" si="105"/>
        <v>0</v>
      </c>
      <c r="AL853" s="164">
        <f t="shared" si="111"/>
        <v>0</v>
      </c>
      <c r="AO853" s="184">
        <f t="shared" si="106"/>
        <v>0</v>
      </c>
      <c r="AP853" s="164">
        <f t="shared" si="107"/>
        <v>0</v>
      </c>
      <c r="AS853" s="165">
        <f t="shared" si="108"/>
        <v>0</v>
      </c>
      <c r="AT853" s="164">
        <f t="shared" si="109"/>
        <v>0</v>
      </c>
    </row>
    <row r="854" spans="2:46" x14ac:dyDescent="0.75">
      <c r="B854" s="22">
        <v>851</v>
      </c>
      <c r="AG854" s="184">
        <f t="shared" si="104"/>
        <v>0</v>
      </c>
      <c r="AH854" s="164">
        <f t="shared" si="110"/>
        <v>0</v>
      </c>
      <c r="AK854" s="184">
        <f t="shared" si="105"/>
        <v>0</v>
      </c>
      <c r="AL854" s="164">
        <f t="shared" si="111"/>
        <v>0</v>
      </c>
      <c r="AO854" s="184">
        <f t="shared" si="106"/>
        <v>0</v>
      </c>
      <c r="AP854" s="164">
        <f t="shared" si="107"/>
        <v>0</v>
      </c>
      <c r="AS854" s="165">
        <f t="shared" si="108"/>
        <v>0</v>
      </c>
      <c r="AT854" s="164">
        <f t="shared" si="109"/>
        <v>0</v>
      </c>
    </row>
    <row r="855" spans="2:46" x14ac:dyDescent="0.75">
      <c r="B855" s="22">
        <v>852</v>
      </c>
      <c r="AG855" s="184">
        <f t="shared" si="104"/>
        <v>0</v>
      </c>
      <c r="AH855" s="164">
        <f t="shared" si="110"/>
        <v>0</v>
      </c>
      <c r="AK855" s="184">
        <f t="shared" si="105"/>
        <v>0</v>
      </c>
      <c r="AL855" s="164">
        <f t="shared" si="111"/>
        <v>0</v>
      </c>
      <c r="AO855" s="184">
        <f t="shared" si="106"/>
        <v>0</v>
      </c>
      <c r="AP855" s="164">
        <f t="shared" si="107"/>
        <v>0</v>
      </c>
      <c r="AS855" s="165">
        <f t="shared" si="108"/>
        <v>0</v>
      </c>
      <c r="AT855" s="164">
        <f t="shared" si="109"/>
        <v>0</v>
      </c>
    </row>
    <row r="856" spans="2:46" x14ac:dyDescent="0.75">
      <c r="B856" s="22">
        <v>853</v>
      </c>
      <c r="AG856" s="184">
        <f t="shared" si="104"/>
        <v>0</v>
      </c>
      <c r="AH856" s="164">
        <f t="shared" si="110"/>
        <v>0</v>
      </c>
      <c r="AK856" s="184">
        <f t="shared" si="105"/>
        <v>0</v>
      </c>
      <c r="AL856" s="164">
        <f t="shared" si="111"/>
        <v>0</v>
      </c>
      <c r="AO856" s="184">
        <f t="shared" si="106"/>
        <v>0</v>
      </c>
      <c r="AP856" s="164">
        <f t="shared" si="107"/>
        <v>0</v>
      </c>
      <c r="AS856" s="165">
        <f t="shared" si="108"/>
        <v>0</v>
      </c>
      <c r="AT856" s="164">
        <f t="shared" si="109"/>
        <v>0</v>
      </c>
    </row>
    <row r="857" spans="2:46" x14ac:dyDescent="0.75">
      <c r="B857" s="22">
        <v>854</v>
      </c>
      <c r="AG857" s="184">
        <f t="shared" si="104"/>
        <v>0</v>
      </c>
      <c r="AH857" s="164">
        <f t="shared" si="110"/>
        <v>0</v>
      </c>
      <c r="AK857" s="184">
        <f t="shared" si="105"/>
        <v>0</v>
      </c>
      <c r="AL857" s="164">
        <f t="shared" si="111"/>
        <v>0</v>
      </c>
      <c r="AO857" s="184">
        <f t="shared" si="106"/>
        <v>0</v>
      </c>
      <c r="AP857" s="164">
        <f t="shared" si="107"/>
        <v>0</v>
      </c>
      <c r="AS857" s="165">
        <f t="shared" si="108"/>
        <v>0</v>
      </c>
      <c r="AT857" s="164">
        <f t="shared" si="109"/>
        <v>0</v>
      </c>
    </row>
    <row r="858" spans="2:46" x14ac:dyDescent="0.75">
      <c r="B858" s="22">
        <v>855</v>
      </c>
      <c r="AG858" s="184">
        <f t="shared" si="104"/>
        <v>0</v>
      </c>
      <c r="AH858" s="164">
        <f t="shared" si="110"/>
        <v>0</v>
      </c>
      <c r="AK858" s="184">
        <f t="shared" si="105"/>
        <v>0</v>
      </c>
      <c r="AL858" s="164">
        <f t="shared" si="111"/>
        <v>0</v>
      </c>
      <c r="AO858" s="184">
        <f t="shared" si="106"/>
        <v>0</v>
      </c>
      <c r="AP858" s="164">
        <f t="shared" si="107"/>
        <v>0</v>
      </c>
      <c r="AS858" s="165">
        <f t="shared" si="108"/>
        <v>0</v>
      </c>
      <c r="AT858" s="164">
        <f t="shared" si="109"/>
        <v>0</v>
      </c>
    </row>
    <row r="859" spans="2:46" x14ac:dyDescent="0.75">
      <c r="B859" s="22">
        <v>856</v>
      </c>
      <c r="AG859" s="184">
        <f t="shared" si="104"/>
        <v>0</v>
      </c>
      <c r="AH859" s="164">
        <f t="shared" si="110"/>
        <v>0</v>
      </c>
      <c r="AK859" s="184">
        <f t="shared" si="105"/>
        <v>0</v>
      </c>
      <c r="AL859" s="164">
        <f t="shared" si="111"/>
        <v>0</v>
      </c>
      <c r="AO859" s="184">
        <f t="shared" si="106"/>
        <v>0</v>
      </c>
      <c r="AP859" s="164">
        <f t="shared" si="107"/>
        <v>0</v>
      </c>
      <c r="AS859" s="165">
        <f t="shared" si="108"/>
        <v>0</v>
      </c>
      <c r="AT859" s="164">
        <f t="shared" si="109"/>
        <v>0</v>
      </c>
    </row>
    <row r="860" spans="2:46" x14ac:dyDescent="0.75">
      <c r="B860" s="22">
        <v>857</v>
      </c>
      <c r="AG860" s="184">
        <f t="shared" si="104"/>
        <v>0</v>
      </c>
      <c r="AH860" s="164">
        <f t="shared" si="110"/>
        <v>0</v>
      </c>
      <c r="AK860" s="184">
        <f t="shared" si="105"/>
        <v>0</v>
      </c>
      <c r="AL860" s="164">
        <f t="shared" si="111"/>
        <v>0</v>
      </c>
      <c r="AO860" s="184">
        <f t="shared" si="106"/>
        <v>0</v>
      </c>
      <c r="AP860" s="164">
        <f t="shared" si="107"/>
        <v>0</v>
      </c>
      <c r="AS860" s="165">
        <f t="shared" si="108"/>
        <v>0</v>
      </c>
      <c r="AT860" s="164">
        <f t="shared" si="109"/>
        <v>0</v>
      </c>
    </row>
    <row r="861" spans="2:46" x14ac:dyDescent="0.75">
      <c r="B861" s="22">
        <v>858</v>
      </c>
      <c r="AG861" s="184">
        <f t="shared" si="104"/>
        <v>0</v>
      </c>
      <c r="AH861" s="164">
        <f t="shared" si="110"/>
        <v>0</v>
      </c>
      <c r="AK861" s="184">
        <f t="shared" si="105"/>
        <v>0</v>
      </c>
      <c r="AL861" s="164">
        <f t="shared" si="111"/>
        <v>0</v>
      </c>
      <c r="AO861" s="184">
        <f t="shared" si="106"/>
        <v>0</v>
      </c>
      <c r="AP861" s="164">
        <f t="shared" si="107"/>
        <v>0</v>
      </c>
      <c r="AS861" s="165">
        <f t="shared" si="108"/>
        <v>0</v>
      </c>
      <c r="AT861" s="164">
        <f t="shared" si="109"/>
        <v>0</v>
      </c>
    </row>
    <row r="862" spans="2:46" x14ac:dyDescent="0.75">
      <c r="B862" s="22">
        <v>859</v>
      </c>
      <c r="AG862" s="184">
        <f t="shared" si="104"/>
        <v>0</v>
      </c>
      <c r="AH862" s="164">
        <f t="shared" si="110"/>
        <v>0</v>
      </c>
      <c r="AK862" s="184">
        <f t="shared" si="105"/>
        <v>0</v>
      </c>
      <c r="AL862" s="164">
        <f t="shared" si="111"/>
        <v>0</v>
      </c>
      <c r="AO862" s="184">
        <f t="shared" si="106"/>
        <v>0</v>
      </c>
      <c r="AP862" s="164">
        <f t="shared" si="107"/>
        <v>0</v>
      </c>
      <c r="AS862" s="165">
        <f t="shared" si="108"/>
        <v>0</v>
      </c>
      <c r="AT862" s="164">
        <f t="shared" si="109"/>
        <v>0</v>
      </c>
    </row>
    <row r="863" spans="2:46" x14ac:dyDescent="0.75">
      <c r="B863" s="22">
        <v>860</v>
      </c>
      <c r="AG863" s="184">
        <f t="shared" si="104"/>
        <v>0</v>
      </c>
      <c r="AH863" s="164">
        <f t="shared" si="110"/>
        <v>0</v>
      </c>
      <c r="AK863" s="184">
        <f t="shared" si="105"/>
        <v>0</v>
      </c>
      <c r="AL863" s="164">
        <f t="shared" si="111"/>
        <v>0</v>
      </c>
      <c r="AO863" s="184">
        <f t="shared" si="106"/>
        <v>0</v>
      </c>
      <c r="AP863" s="164">
        <f t="shared" si="107"/>
        <v>0</v>
      </c>
      <c r="AS863" s="165">
        <f t="shared" si="108"/>
        <v>0</v>
      </c>
      <c r="AT863" s="164">
        <f t="shared" si="109"/>
        <v>0</v>
      </c>
    </row>
    <row r="864" spans="2:46" x14ac:dyDescent="0.75">
      <c r="B864" s="22">
        <v>861</v>
      </c>
      <c r="AG864" s="184">
        <f t="shared" si="104"/>
        <v>0</v>
      </c>
      <c r="AH864" s="164">
        <f t="shared" si="110"/>
        <v>0</v>
      </c>
      <c r="AK864" s="184">
        <f t="shared" si="105"/>
        <v>0</v>
      </c>
      <c r="AL864" s="164">
        <f t="shared" si="111"/>
        <v>0</v>
      </c>
      <c r="AO864" s="184">
        <f t="shared" si="106"/>
        <v>0</v>
      </c>
      <c r="AP864" s="164">
        <f t="shared" si="107"/>
        <v>0</v>
      </c>
      <c r="AS864" s="165">
        <f t="shared" si="108"/>
        <v>0</v>
      </c>
      <c r="AT864" s="164">
        <f t="shared" si="109"/>
        <v>0</v>
      </c>
    </row>
    <row r="865" spans="2:46" x14ac:dyDescent="0.75">
      <c r="B865" s="22">
        <v>862</v>
      </c>
      <c r="AG865" s="184">
        <f t="shared" si="104"/>
        <v>0</v>
      </c>
      <c r="AH865" s="164">
        <f t="shared" si="110"/>
        <v>0</v>
      </c>
      <c r="AK865" s="184">
        <f t="shared" si="105"/>
        <v>0</v>
      </c>
      <c r="AL865" s="164">
        <f t="shared" si="111"/>
        <v>0</v>
      </c>
      <c r="AO865" s="184">
        <f t="shared" si="106"/>
        <v>0</v>
      </c>
      <c r="AP865" s="164">
        <f t="shared" si="107"/>
        <v>0</v>
      </c>
      <c r="AS865" s="165">
        <f t="shared" si="108"/>
        <v>0</v>
      </c>
      <c r="AT865" s="164">
        <f t="shared" si="109"/>
        <v>0</v>
      </c>
    </row>
    <row r="866" spans="2:46" x14ac:dyDescent="0.75">
      <c r="B866" s="22">
        <v>863</v>
      </c>
      <c r="AG866" s="184">
        <f t="shared" si="104"/>
        <v>0</v>
      </c>
      <c r="AH866" s="164">
        <f t="shared" si="110"/>
        <v>0</v>
      </c>
      <c r="AK866" s="184">
        <f t="shared" si="105"/>
        <v>0</v>
      </c>
      <c r="AL866" s="164">
        <f t="shared" si="111"/>
        <v>0</v>
      </c>
      <c r="AO866" s="184">
        <f t="shared" si="106"/>
        <v>0</v>
      </c>
      <c r="AP866" s="164">
        <f t="shared" si="107"/>
        <v>0</v>
      </c>
      <c r="AS866" s="165">
        <f t="shared" si="108"/>
        <v>0</v>
      </c>
      <c r="AT866" s="164">
        <f t="shared" si="109"/>
        <v>0</v>
      </c>
    </row>
    <row r="867" spans="2:46" x14ac:dyDescent="0.75">
      <c r="B867" s="22">
        <v>864</v>
      </c>
      <c r="AG867" s="184">
        <f t="shared" si="104"/>
        <v>0</v>
      </c>
      <c r="AH867" s="164">
        <f t="shared" si="110"/>
        <v>0</v>
      </c>
      <c r="AK867" s="184">
        <f t="shared" si="105"/>
        <v>0</v>
      </c>
      <c r="AL867" s="164">
        <f t="shared" si="111"/>
        <v>0</v>
      </c>
      <c r="AO867" s="184">
        <f t="shared" si="106"/>
        <v>0</v>
      </c>
      <c r="AP867" s="164">
        <f t="shared" si="107"/>
        <v>0</v>
      </c>
      <c r="AS867" s="165">
        <f t="shared" si="108"/>
        <v>0</v>
      </c>
      <c r="AT867" s="164">
        <f t="shared" si="109"/>
        <v>0</v>
      </c>
    </row>
    <row r="868" spans="2:46" x14ac:dyDescent="0.75">
      <c r="B868" s="22">
        <v>865</v>
      </c>
      <c r="AG868" s="184">
        <f t="shared" si="104"/>
        <v>0</v>
      </c>
      <c r="AH868" s="164">
        <f t="shared" si="110"/>
        <v>0</v>
      </c>
      <c r="AK868" s="184">
        <f t="shared" si="105"/>
        <v>0</v>
      </c>
      <c r="AL868" s="164">
        <f t="shared" si="111"/>
        <v>0</v>
      </c>
      <c r="AO868" s="184">
        <f t="shared" si="106"/>
        <v>0</v>
      </c>
      <c r="AP868" s="164">
        <f t="shared" si="107"/>
        <v>0</v>
      </c>
      <c r="AS868" s="165">
        <f t="shared" si="108"/>
        <v>0</v>
      </c>
      <c r="AT868" s="164">
        <f t="shared" si="109"/>
        <v>0</v>
      </c>
    </row>
    <row r="869" spans="2:46" x14ac:dyDescent="0.75">
      <c r="B869" s="22">
        <v>866</v>
      </c>
      <c r="AG869" s="184">
        <f t="shared" si="104"/>
        <v>0</v>
      </c>
      <c r="AH869" s="164">
        <f t="shared" si="110"/>
        <v>0</v>
      </c>
      <c r="AK869" s="184">
        <f t="shared" si="105"/>
        <v>0</v>
      </c>
      <c r="AL869" s="164">
        <f t="shared" si="111"/>
        <v>0</v>
      </c>
      <c r="AO869" s="184">
        <f t="shared" si="106"/>
        <v>0</v>
      </c>
      <c r="AP869" s="164">
        <f t="shared" si="107"/>
        <v>0</v>
      </c>
      <c r="AS869" s="165">
        <f t="shared" si="108"/>
        <v>0</v>
      </c>
      <c r="AT869" s="164">
        <f t="shared" si="109"/>
        <v>0</v>
      </c>
    </row>
    <row r="870" spans="2:46" x14ac:dyDescent="0.75">
      <c r="B870" s="22">
        <v>867</v>
      </c>
      <c r="AG870" s="184">
        <f t="shared" si="104"/>
        <v>0</v>
      </c>
      <c r="AH870" s="164">
        <f t="shared" si="110"/>
        <v>0</v>
      </c>
      <c r="AK870" s="184">
        <f t="shared" si="105"/>
        <v>0</v>
      </c>
      <c r="AL870" s="164">
        <f t="shared" si="111"/>
        <v>0</v>
      </c>
      <c r="AO870" s="184">
        <f t="shared" si="106"/>
        <v>0</v>
      </c>
      <c r="AP870" s="164">
        <f t="shared" si="107"/>
        <v>0</v>
      </c>
      <c r="AS870" s="165">
        <f t="shared" si="108"/>
        <v>0</v>
      </c>
      <c r="AT870" s="164">
        <f t="shared" si="109"/>
        <v>0</v>
      </c>
    </row>
    <row r="871" spans="2:46" x14ac:dyDescent="0.75">
      <c r="B871" s="22">
        <v>868</v>
      </c>
      <c r="AG871" s="184">
        <f t="shared" si="104"/>
        <v>0</v>
      </c>
      <c r="AH871" s="164">
        <f t="shared" si="110"/>
        <v>0</v>
      </c>
      <c r="AK871" s="184">
        <f t="shared" si="105"/>
        <v>0</v>
      </c>
      <c r="AL871" s="164">
        <f t="shared" si="111"/>
        <v>0</v>
      </c>
      <c r="AO871" s="184">
        <f t="shared" si="106"/>
        <v>0</v>
      </c>
      <c r="AP871" s="164">
        <f t="shared" si="107"/>
        <v>0</v>
      </c>
      <c r="AS871" s="165">
        <f t="shared" si="108"/>
        <v>0</v>
      </c>
      <c r="AT871" s="164">
        <f t="shared" si="109"/>
        <v>0</v>
      </c>
    </row>
    <row r="872" spans="2:46" x14ac:dyDescent="0.75">
      <c r="B872" s="22">
        <v>869</v>
      </c>
      <c r="AG872" s="184">
        <f t="shared" si="104"/>
        <v>0</v>
      </c>
      <c r="AH872" s="164">
        <f t="shared" si="110"/>
        <v>0</v>
      </c>
      <c r="AK872" s="184">
        <f t="shared" si="105"/>
        <v>0</v>
      </c>
      <c r="AL872" s="164">
        <f t="shared" si="111"/>
        <v>0</v>
      </c>
      <c r="AO872" s="184">
        <f t="shared" si="106"/>
        <v>0</v>
      </c>
      <c r="AP872" s="164">
        <f t="shared" si="107"/>
        <v>0</v>
      </c>
      <c r="AS872" s="165">
        <f t="shared" si="108"/>
        <v>0</v>
      </c>
      <c r="AT872" s="164">
        <f t="shared" si="109"/>
        <v>0</v>
      </c>
    </row>
    <row r="873" spans="2:46" x14ac:dyDescent="0.75">
      <c r="B873" s="22">
        <v>870</v>
      </c>
      <c r="AG873" s="184">
        <f t="shared" si="104"/>
        <v>0</v>
      </c>
      <c r="AH873" s="164">
        <f t="shared" si="110"/>
        <v>0</v>
      </c>
      <c r="AK873" s="184">
        <f t="shared" si="105"/>
        <v>0</v>
      </c>
      <c r="AL873" s="164">
        <f t="shared" si="111"/>
        <v>0</v>
      </c>
      <c r="AO873" s="184">
        <f t="shared" si="106"/>
        <v>0</v>
      </c>
      <c r="AP873" s="164">
        <f t="shared" si="107"/>
        <v>0</v>
      </c>
      <c r="AS873" s="165">
        <f t="shared" si="108"/>
        <v>0</v>
      </c>
      <c r="AT873" s="164">
        <f t="shared" si="109"/>
        <v>0</v>
      </c>
    </row>
    <row r="874" spans="2:46" x14ac:dyDescent="0.75">
      <c r="B874" s="22">
        <v>871</v>
      </c>
      <c r="AG874" s="184">
        <f t="shared" si="104"/>
        <v>0</v>
      </c>
      <c r="AH874" s="164">
        <f t="shared" si="110"/>
        <v>0</v>
      </c>
      <c r="AK874" s="184">
        <f t="shared" si="105"/>
        <v>0</v>
      </c>
      <c r="AL874" s="164">
        <f t="shared" si="111"/>
        <v>0</v>
      </c>
      <c r="AO874" s="184">
        <f t="shared" si="106"/>
        <v>0</v>
      </c>
      <c r="AP874" s="164">
        <f t="shared" si="107"/>
        <v>0</v>
      </c>
      <c r="AS874" s="165">
        <f t="shared" si="108"/>
        <v>0</v>
      </c>
      <c r="AT874" s="164">
        <f t="shared" si="109"/>
        <v>0</v>
      </c>
    </row>
    <row r="875" spans="2:46" x14ac:dyDescent="0.75">
      <c r="B875" s="22">
        <v>872</v>
      </c>
      <c r="AG875" s="184">
        <f t="shared" si="104"/>
        <v>0</v>
      </c>
      <c r="AH875" s="164">
        <f t="shared" si="110"/>
        <v>0</v>
      </c>
      <c r="AK875" s="184">
        <f t="shared" si="105"/>
        <v>0</v>
      </c>
      <c r="AL875" s="164">
        <f t="shared" si="111"/>
        <v>0</v>
      </c>
      <c r="AO875" s="184">
        <f t="shared" si="106"/>
        <v>0</v>
      </c>
      <c r="AP875" s="164">
        <f t="shared" si="107"/>
        <v>0</v>
      </c>
      <c r="AS875" s="165">
        <f t="shared" si="108"/>
        <v>0</v>
      </c>
      <c r="AT875" s="164">
        <f t="shared" si="109"/>
        <v>0</v>
      </c>
    </row>
    <row r="876" spans="2:46" x14ac:dyDescent="0.75">
      <c r="B876" s="22">
        <v>873</v>
      </c>
      <c r="AG876" s="184">
        <f t="shared" si="104"/>
        <v>0</v>
      </c>
      <c r="AH876" s="164">
        <f t="shared" si="110"/>
        <v>0</v>
      </c>
      <c r="AK876" s="184">
        <f t="shared" si="105"/>
        <v>0</v>
      </c>
      <c r="AL876" s="164">
        <f t="shared" si="111"/>
        <v>0</v>
      </c>
      <c r="AO876" s="184">
        <f t="shared" si="106"/>
        <v>0</v>
      </c>
      <c r="AP876" s="164">
        <f t="shared" si="107"/>
        <v>0</v>
      </c>
      <c r="AS876" s="165">
        <f t="shared" si="108"/>
        <v>0</v>
      </c>
      <c r="AT876" s="164">
        <f t="shared" si="109"/>
        <v>0</v>
      </c>
    </row>
    <row r="877" spans="2:46" x14ac:dyDescent="0.75">
      <c r="B877" s="22">
        <v>874</v>
      </c>
      <c r="AG877" s="184">
        <f t="shared" si="104"/>
        <v>0</v>
      </c>
      <c r="AH877" s="164">
        <f t="shared" si="110"/>
        <v>0</v>
      </c>
      <c r="AK877" s="184">
        <f t="shared" si="105"/>
        <v>0</v>
      </c>
      <c r="AL877" s="164">
        <f t="shared" si="111"/>
        <v>0</v>
      </c>
      <c r="AO877" s="184">
        <f t="shared" si="106"/>
        <v>0</v>
      </c>
      <c r="AP877" s="164">
        <f t="shared" si="107"/>
        <v>0</v>
      </c>
      <c r="AS877" s="165">
        <f t="shared" si="108"/>
        <v>0</v>
      </c>
      <c r="AT877" s="164">
        <f t="shared" si="109"/>
        <v>0</v>
      </c>
    </row>
    <row r="878" spans="2:46" x14ac:dyDescent="0.75">
      <c r="B878" s="22">
        <v>875</v>
      </c>
      <c r="AG878" s="184">
        <f t="shared" si="104"/>
        <v>0</v>
      </c>
      <c r="AH878" s="164">
        <f t="shared" si="110"/>
        <v>0</v>
      </c>
      <c r="AK878" s="184">
        <f t="shared" si="105"/>
        <v>0</v>
      </c>
      <c r="AL878" s="164">
        <f t="shared" si="111"/>
        <v>0</v>
      </c>
      <c r="AO878" s="184">
        <f t="shared" si="106"/>
        <v>0</v>
      </c>
      <c r="AP878" s="164">
        <f t="shared" si="107"/>
        <v>0</v>
      </c>
      <c r="AS878" s="165">
        <f t="shared" si="108"/>
        <v>0</v>
      </c>
      <c r="AT878" s="164">
        <f t="shared" si="109"/>
        <v>0</v>
      </c>
    </row>
    <row r="879" spans="2:46" x14ac:dyDescent="0.75">
      <c r="B879" s="22">
        <v>876</v>
      </c>
      <c r="AG879" s="184">
        <f t="shared" si="104"/>
        <v>0</v>
      </c>
      <c r="AH879" s="164">
        <f t="shared" si="110"/>
        <v>0</v>
      </c>
      <c r="AK879" s="184">
        <f t="shared" si="105"/>
        <v>0</v>
      </c>
      <c r="AL879" s="164">
        <f t="shared" si="111"/>
        <v>0</v>
      </c>
      <c r="AO879" s="184">
        <f t="shared" si="106"/>
        <v>0</v>
      </c>
      <c r="AP879" s="164">
        <f t="shared" si="107"/>
        <v>0</v>
      </c>
      <c r="AS879" s="165">
        <f t="shared" si="108"/>
        <v>0</v>
      </c>
      <c r="AT879" s="164">
        <f t="shared" si="109"/>
        <v>0</v>
      </c>
    </row>
    <row r="880" spans="2:46" x14ac:dyDescent="0.75">
      <c r="B880" s="22">
        <v>877</v>
      </c>
      <c r="AG880" s="184">
        <f t="shared" si="104"/>
        <v>0</v>
      </c>
      <c r="AH880" s="164">
        <f t="shared" si="110"/>
        <v>0</v>
      </c>
      <c r="AK880" s="184">
        <f t="shared" si="105"/>
        <v>0</v>
      </c>
      <c r="AL880" s="164">
        <f t="shared" si="111"/>
        <v>0</v>
      </c>
      <c r="AO880" s="184">
        <f t="shared" si="106"/>
        <v>0</v>
      </c>
      <c r="AP880" s="164">
        <f t="shared" si="107"/>
        <v>0</v>
      </c>
      <c r="AS880" s="165">
        <f t="shared" si="108"/>
        <v>0</v>
      </c>
      <c r="AT880" s="164">
        <f t="shared" si="109"/>
        <v>0</v>
      </c>
    </row>
    <row r="881" spans="2:46" x14ac:dyDescent="0.75">
      <c r="B881" s="22">
        <v>878</v>
      </c>
      <c r="AG881" s="184">
        <f t="shared" si="104"/>
        <v>0</v>
      </c>
      <c r="AH881" s="164">
        <f t="shared" si="110"/>
        <v>0</v>
      </c>
      <c r="AK881" s="184">
        <f t="shared" si="105"/>
        <v>0</v>
      </c>
      <c r="AL881" s="164">
        <f t="shared" si="111"/>
        <v>0</v>
      </c>
      <c r="AO881" s="184">
        <f t="shared" si="106"/>
        <v>0</v>
      </c>
      <c r="AP881" s="164">
        <f t="shared" si="107"/>
        <v>0</v>
      </c>
      <c r="AS881" s="165">
        <f t="shared" si="108"/>
        <v>0</v>
      </c>
      <c r="AT881" s="164">
        <f t="shared" si="109"/>
        <v>0</v>
      </c>
    </row>
    <row r="882" spans="2:46" x14ac:dyDescent="0.75">
      <c r="B882" s="22">
        <v>879</v>
      </c>
      <c r="AG882" s="184">
        <f t="shared" si="104"/>
        <v>0</v>
      </c>
      <c r="AH882" s="164">
        <f t="shared" si="110"/>
        <v>0</v>
      </c>
      <c r="AK882" s="184">
        <f t="shared" si="105"/>
        <v>0</v>
      </c>
      <c r="AL882" s="164">
        <f t="shared" si="111"/>
        <v>0</v>
      </c>
      <c r="AO882" s="184">
        <f t="shared" si="106"/>
        <v>0</v>
      </c>
      <c r="AP882" s="164">
        <f t="shared" si="107"/>
        <v>0</v>
      </c>
      <c r="AS882" s="165">
        <f t="shared" si="108"/>
        <v>0</v>
      </c>
      <c r="AT882" s="164">
        <f t="shared" si="109"/>
        <v>0</v>
      </c>
    </row>
    <row r="883" spans="2:46" x14ac:dyDescent="0.75">
      <c r="B883" s="22">
        <v>880</v>
      </c>
      <c r="AG883" s="184">
        <f t="shared" si="104"/>
        <v>0</v>
      </c>
      <c r="AH883" s="164">
        <f t="shared" si="110"/>
        <v>0</v>
      </c>
      <c r="AK883" s="184">
        <f t="shared" si="105"/>
        <v>0</v>
      </c>
      <c r="AL883" s="164">
        <f t="shared" si="111"/>
        <v>0</v>
      </c>
      <c r="AO883" s="184">
        <f t="shared" si="106"/>
        <v>0</v>
      </c>
      <c r="AP883" s="164">
        <f t="shared" si="107"/>
        <v>0</v>
      </c>
      <c r="AS883" s="165">
        <f t="shared" si="108"/>
        <v>0</v>
      </c>
      <c r="AT883" s="164">
        <f t="shared" si="109"/>
        <v>0</v>
      </c>
    </row>
    <row r="884" spans="2:46" x14ac:dyDescent="0.75">
      <c r="B884" s="22">
        <v>881</v>
      </c>
      <c r="AG884" s="184">
        <f t="shared" si="104"/>
        <v>0</v>
      </c>
      <c r="AH884" s="164">
        <f t="shared" si="110"/>
        <v>0</v>
      </c>
      <c r="AK884" s="184">
        <f t="shared" si="105"/>
        <v>0</v>
      </c>
      <c r="AL884" s="164">
        <f t="shared" si="111"/>
        <v>0</v>
      </c>
      <c r="AO884" s="184">
        <f t="shared" si="106"/>
        <v>0</v>
      </c>
      <c r="AP884" s="164">
        <f t="shared" si="107"/>
        <v>0</v>
      </c>
      <c r="AS884" s="165">
        <f t="shared" si="108"/>
        <v>0</v>
      </c>
      <c r="AT884" s="164">
        <f t="shared" si="109"/>
        <v>0</v>
      </c>
    </row>
    <row r="885" spans="2:46" x14ac:dyDescent="0.75">
      <c r="B885" s="22">
        <v>882</v>
      </c>
      <c r="AG885" s="184">
        <f t="shared" si="104"/>
        <v>0</v>
      </c>
      <c r="AH885" s="164">
        <f t="shared" si="110"/>
        <v>0</v>
      </c>
      <c r="AK885" s="184">
        <f t="shared" si="105"/>
        <v>0</v>
      </c>
      <c r="AL885" s="164">
        <f t="shared" si="111"/>
        <v>0</v>
      </c>
      <c r="AO885" s="184">
        <f t="shared" si="106"/>
        <v>0</v>
      </c>
      <c r="AP885" s="164">
        <f t="shared" si="107"/>
        <v>0</v>
      </c>
      <c r="AS885" s="165">
        <f t="shared" si="108"/>
        <v>0</v>
      </c>
      <c r="AT885" s="164">
        <f t="shared" si="109"/>
        <v>0</v>
      </c>
    </row>
    <row r="886" spans="2:46" x14ac:dyDescent="0.75">
      <c r="B886" s="22">
        <v>883</v>
      </c>
      <c r="AG886" s="184">
        <f t="shared" si="104"/>
        <v>0</v>
      </c>
      <c r="AH886" s="164">
        <f t="shared" si="110"/>
        <v>0</v>
      </c>
      <c r="AK886" s="184">
        <f t="shared" si="105"/>
        <v>0</v>
      </c>
      <c r="AL886" s="164">
        <f t="shared" si="111"/>
        <v>0</v>
      </c>
      <c r="AO886" s="184">
        <f t="shared" si="106"/>
        <v>0</v>
      </c>
      <c r="AP886" s="164">
        <f t="shared" si="107"/>
        <v>0</v>
      </c>
      <c r="AS886" s="165">
        <f t="shared" si="108"/>
        <v>0</v>
      </c>
      <c r="AT886" s="164">
        <f t="shared" si="109"/>
        <v>0</v>
      </c>
    </row>
    <row r="887" spans="2:46" x14ac:dyDescent="0.75">
      <c r="B887" s="22">
        <v>884</v>
      </c>
      <c r="AG887" s="184">
        <f t="shared" si="104"/>
        <v>0</v>
      </c>
      <c r="AH887" s="164">
        <f t="shared" si="110"/>
        <v>0</v>
      </c>
      <c r="AK887" s="184">
        <f t="shared" si="105"/>
        <v>0</v>
      </c>
      <c r="AL887" s="164">
        <f t="shared" si="111"/>
        <v>0</v>
      </c>
      <c r="AO887" s="184">
        <f t="shared" si="106"/>
        <v>0</v>
      </c>
      <c r="AP887" s="164">
        <f t="shared" si="107"/>
        <v>0</v>
      </c>
      <c r="AS887" s="165">
        <f t="shared" si="108"/>
        <v>0</v>
      </c>
      <c r="AT887" s="164">
        <f t="shared" si="109"/>
        <v>0</v>
      </c>
    </row>
    <row r="888" spans="2:46" x14ac:dyDescent="0.75">
      <c r="B888" s="22">
        <v>885</v>
      </c>
      <c r="AG888" s="184">
        <f t="shared" si="104"/>
        <v>0</v>
      </c>
      <c r="AH888" s="164">
        <f t="shared" si="110"/>
        <v>0</v>
      </c>
      <c r="AK888" s="184">
        <f t="shared" si="105"/>
        <v>0</v>
      </c>
      <c r="AL888" s="164">
        <f t="shared" si="111"/>
        <v>0</v>
      </c>
      <c r="AO888" s="184">
        <f t="shared" si="106"/>
        <v>0</v>
      </c>
      <c r="AP888" s="164">
        <f t="shared" si="107"/>
        <v>0</v>
      </c>
      <c r="AS888" s="165">
        <f t="shared" si="108"/>
        <v>0</v>
      </c>
      <c r="AT888" s="164">
        <f t="shared" si="109"/>
        <v>0</v>
      </c>
    </row>
    <row r="889" spans="2:46" x14ac:dyDescent="0.75">
      <c r="B889" s="22">
        <v>886</v>
      </c>
      <c r="AG889" s="184">
        <f t="shared" si="104"/>
        <v>0</v>
      </c>
      <c r="AH889" s="164">
        <f t="shared" si="110"/>
        <v>0</v>
      </c>
      <c r="AK889" s="184">
        <f t="shared" si="105"/>
        <v>0</v>
      </c>
      <c r="AL889" s="164">
        <f t="shared" si="111"/>
        <v>0</v>
      </c>
      <c r="AO889" s="184">
        <f t="shared" si="106"/>
        <v>0</v>
      </c>
      <c r="AP889" s="164">
        <f t="shared" si="107"/>
        <v>0</v>
      </c>
      <c r="AS889" s="165">
        <f t="shared" si="108"/>
        <v>0</v>
      </c>
      <c r="AT889" s="164">
        <f t="shared" si="109"/>
        <v>0</v>
      </c>
    </row>
    <row r="890" spans="2:46" x14ac:dyDescent="0.75">
      <c r="B890" s="22">
        <v>887</v>
      </c>
      <c r="AG890" s="184">
        <f t="shared" si="104"/>
        <v>0</v>
      </c>
      <c r="AH890" s="164">
        <f t="shared" si="110"/>
        <v>0</v>
      </c>
      <c r="AK890" s="184">
        <f t="shared" si="105"/>
        <v>0</v>
      </c>
      <c r="AL890" s="164">
        <f t="shared" si="111"/>
        <v>0</v>
      </c>
      <c r="AO890" s="184">
        <f t="shared" si="106"/>
        <v>0</v>
      </c>
      <c r="AP890" s="164">
        <f t="shared" si="107"/>
        <v>0</v>
      </c>
      <c r="AS890" s="165">
        <f t="shared" si="108"/>
        <v>0</v>
      </c>
      <c r="AT890" s="164">
        <f t="shared" si="109"/>
        <v>0</v>
      </c>
    </row>
    <row r="891" spans="2:46" x14ac:dyDescent="0.75">
      <c r="B891" s="22">
        <v>888</v>
      </c>
      <c r="AG891" s="184">
        <f t="shared" si="104"/>
        <v>0</v>
      </c>
      <c r="AH891" s="164">
        <f t="shared" si="110"/>
        <v>0</v>
      </c>
      <c r="AK891" s="184">
        <f t="shared" si="105"/>
        <v>0</v>
      </c>
      <c r="AL891" s="164">
        <f t="shared" si="111"/>
        <v>0</v>
      </c>
      <c r="AO891" s="184">
        <f t="shared" si="106"/>
        <v>0</v>
      </c>
      <c r="AP891" s="164">
        <f t="shared" si="107"/>
        <v>0</v>
      </c>
      <c r="AS891" s="165">
        <f t="shared" si="108"/>
        <v>0</v>
      </c>
      <c r="AT891" s="164">
        <f t="shared" si="109"/>
        <v>0</v>
      </c>
    </row>
    <row r="892" spans="2:46" x14ac:dyDescent="0.75">
      <c r="B892" s="22">
        <v>889</v>
      </c>
      <c r="AG892" s="184">
        <f t="shared" si="104"/>
        <v>0</v>
      </c>
      <c r="AH892" s="164">
        <f t="shared" si="110"/>
        <v>0</v>
      </c>
      <c r="AK892" s="184">
        <f t="shared" si="105"/>
        <v>0</v>
      </c>
      <c r="AL892" s="164">
        <f t="shared" si="111"/>
        <v>0</v>
      </c>
      <c r="AO892" s="184">
        <f t="shared" si="106"/>
        <v>0</v>
      </c>
      <c r="AP892" s="164">
        <f t="shared" si="107"/>
        <v>0</v>
      </c>
      <c r="AS892" s="165">
        <f t="shared" si="108"/>
        <v>0</v>
      </c>
      <c r="AT892" s="164">
        <f t="shared" si="109"/>
        <v>0</v>
      </c>
    </row>
    <row r="893" spans="2:46" x14ac:dyDescent="0.75">
      <c r="B893" s="22">
        <v>890</v>
      </c>
      <c r="AG893" s="184">
        <f t="shared" si="104"/>
        <v>0</v>
      </c>
      <c r="AH893" s="164">
        <f t="shared" si="110"/>
        <v>0</v>
      </c>
      <c r="AK893" s="184">
        <f t="shared" si="105"/>
        <v>0</v>
      </c>
      <c r="AL893" s="164">
        <f t="shared" si="111"/>
        <v>0</v>
      </c>
      <c r="AO893" s="184">
        <f t="shared" si="106"/>
        <v>0</v>
      </c>
      <c r="AP893" s="164">
        <f t="shared" si="107"/>
        <v>0</v>
      </c>
      <c r="AS893" s="165">
        <f t="shared" si="108"/>
        <v>0</v>
      </c>
      <c r="AT893" s="164">
        <f t="shared" si="109"/>
        <v>0</v>
      </c>
    </row>
    <row r="894" spans="2:46" x14ac:dyDescent="0.75">
      <c r="B894" s="22">
        <v>891</v>
      </c>
      <c r="AG894" s="184">
        <f t="shared" si="104"/>
        <v>0</v>
      </c>
      <c r="AH894" s="164">
        <f t="shared" si="110"/>
        <v>0</v>
      </c>
      <c r="AK894" s="184">
        <f t="shared" si="105"/>
        <v>0</v>
      </c>
      <c r="AL894" s="164">
        <f t="shared" si="111"/>
        <v>0</v>
      </c>
      <c r="AO894" s="184">
        <f t="shared" si="106"/>
        <v>0</v>
      </c>
      <c r="AP894" s="164">
        <f t="shared" si="107"/>
        <v>0</v>
      </c>
      <c r="AS894" s="165">
        <f t="shared" si="108"/>
        <v>0</v>
      </c>
      <c r="AT894" s="164">
        <f t="shared" si="109"/>
        <v>0</v>
      </c>
    </row>
    <row r="895" spans="2:46" x14ac:dyDescent="0.75">
      <c r="B895" s="22">
        <v>892</v>
      </c>
      <c r="AG895" s="184">
        <f t="shared" si="104"/>
        <v>0</v>
      </c>
      <c r="AH895" s="164">
        <f t="shared" si="110"/>
        <v>0</v>
      </c>
      <c r="AK895" s="184">
        <f t="shared" si="105"/>
        <v>0</v>
      </c>
      <c r="AL895" s="164">
        <f t="shared" si="111"/>
        <v>0</v>
      </c>
      <c r="AO895" s="184">
        <f t="shared" si="106"/>
        <v>0</v>
      </c>
      <c r="AP895" s="164">
        <f t="shared" si="107"/>
        <v>0</v>
      </c>
      <c r="AS895" s="165">
        <f t="shared" si="108"/>
        <v>0</v>
      </c>
      <c r="AT895" s="164">
        <f t="shared" si="109"/>
        <v>0</v>
      </c>
    </row>
    <row r="896" spans="2:46" x14ac:dyDescent="0.75">
      <c r="B896" s="22">
        <v>893</v>
      </c>
      <c r="AG896" s="184">
        <f t="shared" si="104"/>
        <v>0</v>
      </c>
      <c r="AH896" s="164">
        <f t="shared" si="110"/>
        <v>0</v>
      </c>
      <c r="AK896" s="184">
        <f t="shared" si="105"/>
        <v>0</v>
      </c>
      <c r="AL896" s="164">
        <f t="shared" si="111"/>
        <v>0</v>
      </c>
      <c r="AO896" s="184">
        <f t="shared" si="106"/>
        <v>0</v>
      </c>
      <c r="AP896" s="164">
        <f t="shared" si="107"/>
        <v>0</v>
      </c>
      <c r="AS896" s="165">
        <f t="shared" si="108"/>
        <v>0</v>
      </c>
      <c r="AT896" s="164">
        <f t="shared" si="109"/>
        <v>0</v>
      </c>
    </row>
    <row r="897" spans="2:46" x14ac:dyDescent="0.75">
      <c r="B897" s="22">
        <v>894</v>
      </c>
      <c r="AG897" s="184">
        <f t="shared" si="104"/>
        <v>0</v>
      </c>
      <c r="AH897" s="164">
        <f t="shared" si="110"/>
        <v>0</v>
      </c>
      <c r="AK897" s="184">
        <f t="shared" si="105"/>
        <v>0</v>
      </c>
      <c r="AL897" s="164">
        <f t="shared" si="111"/>
        <v>0</v>
      </c>
      <c r="AO897" s="184">
        <f t="shared" si="106"/>
        <v>0</v>
      </c>
      <c r="AP897" s="164">
        <f t="shared" si="107"/>
        <v>0</v>
      </c>
      <c r="AS897" s="165">
        <f t="shared" si="108"/>
        <v>0</v>
      </c>
      <c r="AT897" s="164">
        <f t="shared" si="109"/>
        <v>0</v>
      </c>
    </row>
    <row r="898" spans="2:46" x14ac:dyDescent="0.75">
      <c r="B898" s="22">
        <v>895</v>
      </c>
      <c r="AG898" s="184">
        <f t="shared" si="104"/>
        <v>0</v>
      </c>
      <c r="AH898" s="164">
        <f t="shared" si="110"/>
        <v>0</v>
      </c>
      <c r="AK898" s="184">
        <f t="shared" si="105"/>
        <v>0</v>
      </c>
      <c r="AL898" s="164">
        <f t="shared" si="111"/>
        <v>0</v>
      </c>
      <c r="AO898" s="184">
        <f t="shared" si="106"/>
        <v>0</v>
      </c>
      <c r="AP898" s="164">
        <f t="shared" si="107"/>
        <v>0</v>
      </c>
      <c r="AS898" s="165">
        <f t="shared" si="108"/>
        <v>0</v>
      </c>
      <c r="AT898" s="164">
        <f t="shared" si="109"/>
        <v>0</v>
      </c>
    </row>
    <row r="899" spans="2:46" x14ac:dyDescent="0.75">
      <c r="B899" s="22">
        <v>896</v>
      </c>
      <c r="AG899" s="184">
        <f t="shared" si="104"/>
        <v>0</v>
      </c>
      <c r="AH899" s="164">
        <f t="shared" si="110"/>
        <v>0</v>
      </c>
      <c r="AK899" s="184">
        <f t="shared" si="105"/>
        <v>0</v>
      </c>
      <c r="AL899" s="164">
        <f t="shared" si="111"/>
        <v>0</v>
      </c>
      <c r="AO899" s="184">
        <f t="shared" si="106"/>
        <v>0</v>
      </c>
      <c r="AP899" s="164">
        <f t="shared" si="107"/>
        <v>0</v>
      </c>
      <c r="AS899" s="165">
        <f t="shared" si="108"/>
        <v>0</v>
      </c>
      <c r="AT899" s="164">
        <f t="shared" si="109"/>
        <v>0</v>
      </c>
    </row>
    <row r="900" spans="2:46" x14ac:dyDescent="0.75">
      <c r="B900" s="22">
        <v>897</v>
      </c>
      <c r="AG900" s="184">
        <f t="shared" ref="AG900:AG963" si="112">(U900*wtp)-T900</f>
        <v>0</v>
      </c>
      <c r="AH900" s="164">
        <f t="shared" si="110"/>
        <v>0</v>
      </c>
      <c r="AK900" s="184">
        <f t="shared" ref="AK900:AK963" si="113">(X900*wtp)-W900</f>
        <v>0</v>
      </c>
      <c r="AL900" s="164">
        <f t="shared" si="111"/>
        <v>0</v>
      </c>
      <c r="AO900" s="184">
        <f t="shared" ref="AO900:AO963" si="114">(AA900*wtp)-Z900</f>
        <v>0</v>
      </c>
      <c r="AP900" s="164">
        <f t="shared" ref="AP900:AP963" si="115">IF(AO900&gt;0,1,0)</f>
        <v>0</v>
      </c>
      <c r="AS900" s="165">
        <f t="shared" ref="AS900:AS963" si="116">(AD900*wtp)-AC900</f>
        <v>0</v>
      </c>
      <c r="AT900" s="164">
        <f t="shared" ref="AT900:AT963" si="117">IF(AS900&gt;0,1,0)</f>
        <v>0</v>
      </c>
    </row>
    <row r="901" spans="2:46" x14ac:dyDescent="0.75">
      <c r="B901" s="22">
        <v>898</v>
      </c>
      <c r="AG901" s="184">
        <f t="shared" si="112"/>
        <v>0</v>
      </c>
      <c r="AH901" s="164">
        <f t="shared" ref="AH901:AH964" si="118">IF(AG901&gt;0,1,0)</f>
        <v>0</v>
      </c>
      <c r="AK901" s="184">
        <f t="shared" si="113"/>
        <v>0</v>
      </c>
      <c r="AL901" s="164">
        <f t="shared" ref="AL901:AL964" si="119">IF(AK901&gt;0,1,0)</f>
        <v>0</v>
      </c>
      <c r="AO901" s="184">
        <f t="shared" si="114"/>
        <v>0</v>
      </c>
      <c r="AP901" s="164">
        <f t="shared" si="115"/>
        <v>0</v>
      </c>
      <c r="AS901" s="165">
        <f t="shared" si="116"/>
        <v>0</v>
      </c>
      <c r="AT901" s="164">
        <f t="shared" si="117"/>
        <v>0</v>
      </c>
    </row>
    <row r="902" spans="2:46" x14ac:dyDescent="0.75">
      <c r="B902" s="22">
        <v>899</v>
      </c>
      <c r="AG902" s="184">
        <f t="shared" si="112"/>
        <v>0</v>
      </c>
      <c r="AH902" s="164">
        <f t="shared" si="118"/>
        <v>0</v>
      </c>
      <c r="AK902" s="184">
        <f t="shared" si="113"/>
        <v>0</v>
      </c>
      <c r="AL902" s="164">
        <f t="shared" si="119"/>
        <v>0</v>
      </c>
      <c r="AO902" s="184">
        <f t="shared" si="114"/>
        <v>0</v>
      </c>
      <c r="AP902" s="164">
        <f t="shared" si="115"/>
        <v>0</v>
      </c>
      <c r="AS902" s="165">
        <f t="shared" si="116"/>
        <v>0</v>
      </c>
      <c r="AT902" s="164">
        <f t="shared" si="117"/>
        <v>0</v>
      </c>
    </row>
    <row r="903" spans="2:46" x14ac:dyDescent="0.75">
      <c r="B903" s="22">
        <v>900</v>
      </c>
      <c r="AG903" s="184">
        <f t="shared" si="112"/>
        <v>0</v>
      </c>
      <c r="AH903" s="164">
        <f t="shared" si="118"/>
        <v>0</v>
      </c>
      <c r="AK903" s="184">
        <f t="shared" si="113"/>
        <v>0</v>
      </c>
      <c r="AL903" s="164">
        <f t="shared" si="119"/>
        <v>0</v>
      </c>
      <c r="AO903" s="184">
        <f t="shared" si="114"/>
        <v>0</v>
      </c>
      <c r="AP903" s="164">
        <f t="shared" si="115"/>
        <v>0</v>
      </c>
      <c r="AS903" s="165">
        <f t="shared" si="116"/>
        <v>0</v>
      </c>
      <c r="AT903" s="164">
        <f t="shared" si="117"/>
        <v>0</v>
      </c>
    </row>
    <row r="904" spans="2:46" x14ac:dyDescent="0.75">
      <c r="B904" s="22">
        <v>901</v>
      </c>
      <c r="AG904" s="184">
        <f t="shared" si="112"/>
        <v>0</v>
      </c>
      <c r="AH904" s="164">
        <f t="shared" si="118"/>
        <v>0</v>
      </c>
      <c r="AK904" s="184">
        <f t="shared" si="113"/>
        <v>0</v>
      </c>
      <c r="AL904" s="164">
        <f t="shared" si="119"/>
        <v>0</v>
      </c>
      <c r="AO904" s="184">
        <f t="shared" si="114"/>
        <v>0</v>
      </c>
      <c r="AP904" s="164">
        <f t="shared" si="115"/>
        <v>0</v>
      </c>
      <c r="AS904" s="165">
        <f t="shared" si="116"/>
        <v>0</v>
      </c>
      <c r="AT904" s="164">
        <f t="shared" si="117"/>
        <v>0</v>
      </c>
    </row>
    <row r="905" spans="2:46" x14ac:dyDescent="0.75">
      <c r="B905" s="22">
        <v>902</v>
      </c>
      <c r="AG905" s="184">
        <f t="shared" si="112"/>
        <v>0</v>
      </c>
      <c r="AH905" s="164">
        <f t="shared" si="118"/>
        <v>0</v>
      </c>
      <c r="AK905" s="184">
        <f t="shared" si="113"/>
        <v>0</v>
      </c>
      <c r="AL905" s="164">
        <f t="shared" si="119"/>
        <v>0</v>
      </c>
      <c r="AO905" s="184">
        <f t="shared" si="114"/>
        <v>0</v>
      </c>
      <c r="AP905" s="164">
        <f t="shared" si="115"/>
        <v>0</v>
      </c>
      <c r="AS905" s="165">
        <f t="shared" si="116"/>
        <v>0</v>
      </c>
      <c r="AT905" s="164">
        <f t="shared" si="117"/>
        <v>0</v>
      </c>
    </row>
    <row r="906" spans="2:46" x14ac:dyDescent="0.75">
      <c r="B906" s="22">
        <v>903</v>
      </c>
      <c r="AG906" s="184">
        <f t="shared" si="112"/>
        <v>0</v>
      </c>
      <c r="AH906" s="164">
        <f t="shared" si="118"/>
        <v>0</v>
      </c>
      <c r="AK906" s="184">
        <f t="shared" si="113"/>
        <v>0</v>
      </c>
      <c r="AL906" s="164">
        <f t="shared" si="119"/>
        <v>0</v>
      </c>
      <c r="AO906" s="184">
        <f t="shared" si="114"/>
        <v>0</v>
      </c>
      <c r="AP906" s="164">
        <f t="shared" si="115"/>
        <v>0</v>
      </c>
      <c r="AS906" s="165">
        <f t="shared" si="116"/>
        <v>0</v>
      </c>
      <c r="AT906" s="164">
        <f t="shared" si="117"/>
        <v>0</v>
      </c>
    </row>
    <row r="907" spans="2:46" x14ac:dyDescent="0.75">
      <c r="B907" s="22">
        <v>904</v>
      </c>
      <c r="AG907" s="184">
        <f t="shared" si="112"/>
        <v>0</v>
      </c>
      <c r="AH907" s="164">
        <f t="shared" si="118"/>
        <v>0</v>
      </c>
      <c r="AK907" s="184">
        <f t="shared" si="113"/>
        <v>0</v>
      </c>
      <c r="AL907" s="164">
        <f t="shared" si="119"/>
        <v>0</v>
      </c>
      <c r="AO907" s="184">
        <f t="shared" si="114"/>
        <v>0</v>
      </c>
      <c r="AP907" s="164">
        <f t="shared" si="115"/>
        <v>0</v>
      </c>
      <c r="AS907" s="165">
        <f t="shared" si="116"/>
        <v>0</v>
      </c>
      <c r="AT907" s="164">
        <f t="shared" si="117"/>
        <v>0</v>
      </c>
    </row>
    <row r="908" spans="2:46" x14ac:dyDescent="0.75">
      <c r="B908" s="22">
        <v>905</v>
      </c>
      <c r="AG908" s="184">
        <f t="shared" si="112"/>
        <v>0</v>
      </c>
      <c r="AH908" s="164">
        <f t="shared" si="118"/>
        <v>0</v>
      </c>
      <c r="AK908" s="184">
        <f t="shared" si="113"/>
        <v>0</v>
      </c>
      <c r="AL908" s="164">
        <f t="shared" si="119"/>
        <v>0</v>
      </c>
      <c r="AO908" s="184">
        <f t="shared" si="114"/>
        <v>0</v>
      </c>
      <c r="AP908" s="164">
        <f t="shared" si="115"/>
        <v>0</v>
      </c>
      <c r="AS908" s="165">
        <f t="shared" si="116"/>
        <v>0</v>
      </c>
      <c r="AT908" s="164">
        <f t="shared" si="117"/>
        <v>0</v>
      </c>
    </row>
    <row r="909" spans="2:46" x14ac:dyDescent="0.75">
      <c r="B909" s="22">
        <v>906</v>
      </c>
      <c r="AG909" s="184">
        <f t="shared" si="112"/>
        <v>0</v>
      </c>
      <c r="AH909" s="164">
        <f t="shared" si="118"/>
        <v>0</v>
      </c>
      <c r="AK909" s="184">
        <f t="shared" si="113"/>
        <v>0</v>
      </c>
      <c r="AL909" s="164">
        <f t="shared" si="119"/>
        <v>0</v>
      </c>
      <c r="AO909" s="184">
        <f t="shared" si="114"/>
        <v>0</v>
      </c>
      <c r="AP909" s="164">
        <f t="shared" si="115"/>
        <v>0</v>
      </c>
      <c r="AS909" s="165">
        <f t="shared" si="116"/>
        <v>0</v>
      </c>
      <c r="AT909" s="164">
        <f t="shared" si="117"/>
        <v>0</v>
      </c>
    </row>
    <row r="910" spans="2:46" x14ac:dyDescent="0.75">
      <c r="B910" s="22">
        <v>907</v>
      </c>
      <c r="AG910" s="184">
        <f t="shared" si="112"/>
        <v>0</v>
      </c>
      <c r="AH910" s="164">
        <f t="shared" si="118"/>
        <v>0</v>
      </c>
      <c r="AK910" s="184">
        <f t="shared" si="113"/>
        <v>0</v>
      </c>
      <c r="AL910" s="164">
        <f t="shared" si="119"/>
        <v>0</v>
      </c>
      <c r="AO910" s="184">
        <f t="shared" si="114"/>
        <v>0</v>
      </c>
      <c r="AP910" s="164">
        <f t="shared" si="115"/>
        <v>0</v>
      </c>
      <c r="AS910" s="165">
        <f t="shared" si="116"/>
        <v>0</v>
      </c>
      <c r="AT910" s="164">
        <f t="shared" si="117"/>
        <v>0</v>
      </c>
    </row>
    <row r="911" spans="2:46" x14ac:dyDescent="0.75">
      <c r="B911" s="22">
        <v>908</v>
      </c>
      <c r="AG911" s="184">
        <f t="shared" si="112"/>
        <v>0</v>
      </c>
      <c r="AH911" s="164">
        <f t="shared" si="118"/>
        <v>0</v>
      </c>
      <c r="AK911" s="184">
        <f t="shared" si="113"/>
        <v>0</v>
      </c>
      <c r="AL911" s="164">
        <f t="shared" si="119"/>
        <v>0</v>
      </c>
      <c r="AO911" s="184">
        <f t="shared" si="114"/>
        <v>0</v>
      </c>
      <c r="AP911" s="164">
        <f t="shared" si="115"/>
        <v>0</v>
      </c>
      <c r="AS911" s="165">
        <f t="shared" si="116"/>
        <v>0</v>
      </c>
      <c r="AT911" s="164">
        <f t="shared" si="117"/>
        <v>0</v>
      </c>
    </row>
    <row r="912" spans="2:46" x14ac:dyDescent="0.75">
      <c r="B912" s="22">
        <v>909</v>
      </c>
      <c r="AG912" s="184">
        <f t="shared" si="112"/>
        <v>0</v>
      </c>
      <c r="AH912" s="164">
        <f t="shared" si="118"/>
        <v>0</v>
      </c>
      <c r="AK912" s="184">
        <f t="shared" si="113"/>
        <v>0</v>
      </c>
      <c r="AL912" s="164">
        <f t="shared" si="119"/>
        <v>0</v>
      </c>
      <c r="AO912" s="184">
        <f t="shared" si="114"/>
        <v>0</v>
      </c>
      <c r="AP912" s="164">
        <f t="shared" si="115"/>
        <v>0</v>
      </c>
      <c r="AS912" s="165">
        <f t="shared" si="116"/>
        <v>0</v>
      </c>
      <c r="AT912" s="164">
        <f t="shared" si="117"/>
        <v>0</v>
      </c>
    </row>
    <row r="913" spans="2:46" x14ac:dyDescent="0.75">
      <c r="B913" s="22">
        <v>910</v>
      </c>
      <c r="AG913" s="184">
        <f t="shared" si="112"/>
        <v>0</v>
      </c>
      <c r="AH913" s="164">
        <f t="shared" si="118"/>
        <v>0</v>
      </c>
      <c r="AK913" s="184">
        <f t="shared" si="113"/>
        <v>0</v>
      </c>
      <c r="AL913" s="164">
        <f t="shared" si="119"/>
        <v>0</v>
      </c>
      <c r="AO913" s="184">
        <f t="shared" si="114"/>
        <v>0</v>
      </c>
      <c r="AP913" s="164">
        <f t="shared" si="115"/>
        <v>0</v>
      </c>
      <c r="AS913" s="165">
        <f t="shared" si="116"/>
        <v>0</v>
      </c>
      <c r="AT913" s="164">
        <f t="shared" si="117"/>
        <v>0</v>
      </c>
    </row>
    <row r="914" spans="2:46" x14ac:dyDescent="0.75">
      <c r="B914" s="22">
        <v>911</v>
      </c>
      <c r="AG914" s="184">
        <f t="shared" si="112"/>
        <v>0</v>
      </c>
      <c r="AH914" s="164">
        <f t="shared" si="118"/>
        <v>0</v>
      </c>
      <c r="AK914" s="184">
        <f t="shared" si="113"/>
        <v>0</v>
      </c>
      <c r="AL914" s="164">
        <f t="shared" si="119"/>
        <v>0</v>
      </c>
      <c r="AO914" s="184">
        <f t="shared" si="114"/>
        <v>0</v>
      </c>
      <c r="AP914" s="164">
        <f t="shared" si="115"/>
        <v>0</v>
      </c>
      <c r="AS914" s="165">
        <f t="shared" si="116"/>
        <v>0</v>
      </c>
      <c r="AT914" s="164">
        <f t="shared" si="117"/>
        <v>0</v>
      </c>
    </row>
    <row r="915" spans="2:46" x14ac:dyDescent="0.75">
      <c r="B915" s="22">
        <v>912</v>
      </c>
      <c r="AG915" s="184">
        <f t="shared" si="112"/>
        <v>0</v>
      </c>
      <c r="AH915" s="164">
        <f t="shared" si="118"/>
        <v>0</v>
      </c>
      <c r="AK915" s="184">
        <f t="shared" si="113"/>
        <v>0</v>
      </c>
      <c r="AL915" s="164">
        <f t="shared" si="119"/>
        <v>0</v>
      </c>
      <c r="AO915" s="184">
        <f t="shared" si="114"/>
        <v>0</v>
      </c>
      <c r="AP915" s="164">
        <f t="shared" si="115"/>
        <v>0</v>
      </c>
      <c r="AS915" s="165">
        <f t="shared" si="116"/>
        <v>0</v>
      </c>
      <c r="AT915" s="164">
        <f t="shared" si="117"/>
        <v>0</v>
      </c>
    </row>
    <row r="916" spans="2:46" x14ac:dyDescent="0.75">
      <c r="B916" s="22">
        <v>913</v>
      </c>
      <c r="AG916" s="184">
        <f t="shared" si="112"/>
        <v>0</v>
      </c>
      <c r="AH916" s="164">
        <f t="shared" si="118"/>
        <v>0</v>
      </c>
      <c r="AK916" s="184">
        <f t="shared" si="113"/>
        <v>0</v>
      </c>
      <c r="AL916" s="164">
        <f t="shared" si="119"/>
        <v>0</v>
      </c>
      <c r="AO916" s="184">
        <f t="shared" si="114"/>
        <v>0</v>
      </c>
      <c r="AP916" s="164">
        <f t="shared" si="115"/>
        <v>0</v>
      </c>
      <c r="AS916" s="165">
        <f t="shared" si="116"/>
        <v>0</v>
      </c>
      <c r="AT916" s="164">
        <f t="shared" si="117"/>
        <v>0</v>
      </c>
    </row>
    <row r="917" spans="2:46" x14ac:dyDescent="0.75">
      <c r="B917" s="22">
        <v>914</v>
      </c>
      <c r="AG917" s="184">
        <f t="shared" si="112"/>
        <v>0</v>
      </c>
      <c r="AH917" s="164">
        <f t="shared" si="118"/>
        <v>0</v>
      </c>
      <c r="AK917" s="184">
        <f t="shared" si="113"/>
        <v>0</v>
      </c>
      <c r="AL917" s="164">
        <f t="shared" si="119"/>
        <v>0</v>
      </c>
      <c r="AO917" s="184">
        <f t="shared" si="114"/>
        <v>0</v>
      </c>
      <c r="AP917" s="164">
        <f t="shared" si="115"/>
        <v>0</v>
      </c>
      <c r="AS917" s="165">
        <f t="shared" si="116"/>
        <v>0</v>
      </c>
      <c r="AT917" s="164">
        <f t="shared" si="117"/>
        <v>0</v>
      </c>
    </row>
    <row r="918" spans="2:46" x14ac:dyDescent="0.75">
      <c r="B918" s="22">
        <v>915</v>
      </c>
      <c r="AG918" s="184">
        <f t="shared" si="112"/>
        <v>0</v>
      </c>
      <c r="AH918" s="164">
        <f t="shared" si="118"/>
        <v>0</v>
      </c>
      <c r="AK918" s="184">
        <f t="shared" si="113"/>
        <v>0</v>
      </c>
      <c r="AL918" s="164">
        <f t="shared" si="119"/>
        <v>0</v>
      </c>
      <c r="AO918" s="184">
        <f t="shared" si="114"/>
        <v>0</v>
      </c>
      <c r="AP918" s="164">
        <f t="shared" si="115"/>
        <v>0</v>
      </c>
      <c r="AS918" s="165">
        <f t="shared" si="116"/>
        <v>0</v>
      </c>
      <c r="AT918" s="164">
        <f t="shared" si="117"/>
        <v>0</v>
      </c>
    </row>
    <row r="919" spans="2:46" x14ac:dyDescent="0.75">
      <c r="B919" s="22">
        <v>916</v>
      </c>
      <c r="AG919" s="184">
        <f t="shared" si="112"/>
        <v>0</v>
      </c>
      <c r="AH919" s="164">
        <f t="shared" si="118"/>
        <v>0</v>
      </c>
      <c r="AK919" s="184">
        <f t="shared" si="113"/>
        <v>0</v>
      </c>
      <c r="AL919" s="164">
        <f t="shared" si="119"/>
        <v>0</v>
      </c>
      <c r="AO919" s="184">
        <f t="shared" si="114"/>
        <v>0</v>
      </c>
      <c r="AP919" s="164">
        <f t="shared" si="115"/>
        <v>0</v>
      </c>
      <c r="AS919" s="165">
        <f t="shared" si="116"/>
        <v>0</v>
      </c>
      <c r="AT919" s="164">
        <f t="shared" si="117"/>
        <v>0</v>
      </c>
    </row>
    <row r="920" spans="2:46" x14ac:dyDescent="0.75">
      <c r="B920" s="22">
        <v>917</v>
      </c>
      <c r="AG920" s="184">
        <f t="shared" si="112"/>
        <v>0</v>
      </c>
      <c r="AH920" s="164">
        <f t="shared" si="118"/>
        <v>0</v>
      </c>
      <c r="AK920" s="184">
        <f t="shared" si="113"/>
        <v>0</v>
      </c>
      <c r="AL920" s="164">
        <f t="shared" si="119"/>
        <v>0</v>
      </c>
      <c r="AO920" s="184">
        <f t="shared" si="114"/>
        <v>0</v>
      </c>
      <c r="AP920" s="164">
        <f t="shared" si="115"/>
        <v>0</v>
      </c>
      <c r="AS920" s="165">
        <f t="shared" si="116"/>
        <v>0</v>
      </c>
      <c r="AT920" s="164">
        <f t="shared" si="117"/>
        <v>0</v>
      </c>
    </row>
    <row r="921" spans="2:46" x14ac:dyDescent="0.75">
      <c r="B921" s="22">
        <v>918</v>
      </c>
      <c r="AG921" s="184">
        <f t="shared" si="112"/>
        <v>0</v>
      </c>
      <c r="AH921" s="164">
        <f t="shared" si="118"/>
        <v>0</v>
      </c>
      <c r="AK921" s="184">
        <f t="shared" si="113"/>
        <v>0</v>
      </c>
      <c r="AL921" s="164">
        <f t="shared" si="119"/>
        <v>0</v>
      </c>
      <c r="AO921" s="184">
        <f t="shared" si="114"/>
        <v>0</v>
      </c>
      <c r="AP921" s="164">
        <f t="shared" si="115"/>
        <v>0</v>
      </c>
      <c r="AS921" s="165">
        <f t="shared" si="116"/>
        <v>0</v>
      </c>
      <c r="AT921" s="164">
        <f t="shared" si="117"/>
        <v>0</v>
      </c>
    </row>
    <row r="922" spans="2:46" x14ac:dyDescent="0.75">
      <c r="B922" s="22">
        <v>919</v>
      </c>
      <c r="AG922" s="184">
        <f t="shared" si="112"/>
        <v>0</v>
      </c>
      <c r="AH922" s="164">
        <f t="shared" si="118"/>
        <v>0</v>
      </c>
      <c r="AK922" s="184">
        <f t="shared" si="113"/>
        <v>0</v>
      </c>
      <c r="AL922" s="164">
        <f t="shared" si="119"/>
        <v>0</v>
      </c>
      <c r="AO922" s="184">
        <f t="shared" si="114"/>
        <v>0</v>
      </c>
      <c r="AP922" s="164">
        <f t="shared" si="115"/>
        <v>0</v>
      </c>
      <c r="AS922" s="165">
        <f t="shared" si="116"/>
        <v>0</v>
      </c>
      <c r="AT922" s="164">
        <f t="shared" si="117"/>
        <v>0</v>
      </c>
    </row>
    <row r="923" spans="2:46" x14ac:dyDescent="0.75">
      <c r="B923" s="22">
        <v>920</v>
      </c>
      <c r="AG923" s="184">
        <f t="shared" si="112"/>
        <v>0</v>
      </c>
      <c r="AH923" s="164">
        <f t="shared" si="118"/>
        <v>0</v>
      </c>
      <c r="AK923" s="184">
        <f t="shared" si="113"/>
        <v>0</v>
      </c>
      <c r="AL923" s="164">
        <f t="shared" si="119"/>
        <v>0</v>
      </c>
      <c r="AO923" s="184">
        <f t="shared" si="114"/>
        <v>0</v>
      </c>
      <c r="AP923" s="164">
        <f t="shared" si="115"/>
        <v>0</v>
      </c>
      <c r="AS923" s="165">
        <f t="shared" si="116"/>
        <v>0</v>
      </c>
      <c r="AT923" s="164">
        <f t="shared" si="117"/>
        <v>0</v>
      </c>
    </row>
    <row r="924" spans="2:46" x14ac:dyDescent="0.75">
      <c r="B924" s="22">
        <v>921</v>
      </c>
      <c r="AG924" s="184">
        <f t="shared" si="112"/>
        <v>0</v>
      </c>
      <c r="AH924" s="164">
        <f t="shared" si="118"/>
        <v>0</v>
      </c>
      <c r="AK924" s="184">
        <f t="shared" si="113"/>
        <v>0</v>
      </c>
      <c r="AL924" s="164">
        <f t="shared" si="119"/>
        <v>0</v>
      </c>
      <c r="AO924" s="184">
        <f t="shared" si="114"/>
        <v>0</v>
      </c>
      <c r="AP924" s="164">
        <f t="shared" si="115"/>
        <v>0</v>
      </c>
      <c r="AS924" s="165">
        <f t="shared" si="116"/>
        <v>0</v>
      </c>
      <c r="AT924" s="164">
        <f t="shared" si="117"/>
        <v>0</v>
      </c>
    </row>
    <row r="925" spans="2:46" x14ac:dyDescent="0.75">
      <c r="B925" s="22">
        <v>922</v>
      </c>
      <c r="AG925" s="184">
        <f t="shared" si="112"/>
        <v>0</v>
      </c>
      <c r="AH925" s="164">
        <f t="shared" si="118"/>
        <v>0</v>
      </c>
      <c r="AK925" s="184">
        <f t="shared" si="113"/>
        <v>0</v>
      </c>
      <c r="AL925" s="164">
        <f t="shared" si="119"/>
        <v>0</v>
      </c>
      <c r="AO925" s="184">
        <f t="shared" si="114"/>
        <v>0</v>
      </c>
      <c r="AP925" s="164">
        <f t="shared" si="115"/>
        <v>0</v>
      </c>
      <c r="AS925" s="165">
        <f t="shared" si="116"/>
        <v>0</v>
      </c>
      <c r="AT925" s="164">
        <f t="shared" si="117"/>
        <v>0</v>
      </c>
    </row>
    <row r="926" spans="2:46" x14ac:dyDescent="0.75">
      <c r="B926" s="22">
        <v>923</v>
      </c>
      <c r="AG926" s="184">
        <f t="shared" si="112"/>
        <v>0</v>
      </c>
      <c r="AH926" s="164">
        <f t="shared" si="118"/>
        <v>0</v>
      </c>
      <c r="AK926" s="184">
        <f t="shared" si="113"/>
        <v>0</v>
      </c>
      <c r="AL926" s="164">
        <f t="shared" si="119"/>
        <v>0</v>
      </c>
      <c r="AO926" s="184">
        <f t="shared" si="114"/>
        <v>0</v>
      </c>
      <c r="AP926" s="164">
        <f t="shared" si="115"/>
        <v>0</v>
      </c>
      <c r="AS926" s="165">
        <f t="shared" si="116"/>
        <v>0</v>
      </c>
      <c r="AT926" s="164">
        <f t="shared" si="117"/>
        <v>0</v>
      </c>
    </row>
    <row r="927" spans="2:46" x14ac:dyDescent="0.75">
      <c r="B927" s="22">
        <v>924</v>
      </c>
      <c r="AG927" s="184">
        <f t="shared" si="112"/>
        <v>0</v>
      </c>
      <c r="AH927" s="164">
        <f t="shared" si="118"/>
        <v>0</v>
      </c>
      <c r="AK927" s="184">
        <f t="shared" si="113"/>
        <v>0</v>
      </c>
      <c r="AL927" s="164">
        <f t="shared" si="119"/>
        <v>0</v>
      </c>
      <c r="AO927" s="184">
        <f t="shared" si="114"/>
        <v>0</v>
      </c>
      <c r="AP927" s="164">
        <f t="shared" si="115"/>
        <v>0</v>
      </c>
      <c r="AS927" s="165">
        <f t="shared" si="116"/>
        <v>0</v>
      </c>
      <c r="AT927" s="164">
        <f t="shared" si="117"/>
        <v>0</v>
      </c>
    </row>
    <row r="928" spans="2:46" x14ac:dyDescent="0.75">
      <c r="B928" s="22">
        <v>925</v>
      </c>
      <c r="AG928" s="184">
        <f t="shared" si="112"/>
        <v>0</v>
      </c>
      <c r="AH928" s="164">
        <f t="shared" si="118"/>
        <v>0</v>
      </c>
      <c r="AK928" s="184">
        <f t="shared" si="113"/>
        <v>0</v>
      </c>
      <c r="AL928" s="164">
        <f t="shared" si="119"/>
        <v>0</v>
      </c>
      <c r="AO928" s="184">
        <f t="shared" si="114"/>
        <v>0</v>
      </c>
      <c r="AP928" s="164">
        <f t="shared" si="115"/>
        <v>0</v>
      </c>
      <c r="AS928" s="165">
        <f t="shared" si="116"/>
        <v>0</v>
      </c>
      <c r="AT928" s="164">
        <f t="shared" si="117"/>
        <v>0</v>
      </c>
    </row>
    <row r="929" spans="2:46" x14ac:dyDescent="0.75">
      <c r="B929" s="22">
        <v>926</v>
      </c>
      <c r="AG929" s="184">
        <f t="shared" si="112"/>
        <v>0</v>
      </c>
      <c r="AH929" s="164">
        <f t="shared" si="118"/>
        <v>0</v>
      </c>
      <c r="AK929" s="184">
        <f t="shared" si="113"/>
        <v>0</v>
      </c>
      <c r="AL929" s="164">
        <f t="shared" si="119"/>
        <v>0</v>
      </c>
      <c r="AO929" s="184">
        <f t="shared" si="114"/>
        <v>0</v>
      </c>
      <c r="AP929" s="164">
        <f t="shared" si="115"/>
        <v>0</v>
      </c>
      <c r="AS929" s="165">
        <f t="shared" si="116"/>
        <v>0</v>
      </c>
      <c r="AT929" s="164">
        <f t="shared" si="117"/>
        <v>0</v>
      </c>
    </row>
    <row r="930" spans="2:46" x14ac:dyDescent="0.75">
      <c r="B930" s="22">
        <v>927</v>
      </c>
      <c r="AG930" s="184">
        <f t="shared" si="112"/>
        <v>0</v>
      </c>
      <c r="AH930" s="164">
        <f t="shared" si="118"/>
        <v>0</v>
      </c>
      <c r="AK930" s="184">
        <f t="shared" si="113"/>
        <v>0</v>
      </c>
      <c r="AL930" s="164">
        <f t="shared" si="119"/>
        <v>0</v>
      </c>
      <c r="AO930" s="184">
        <f t="shared" si="114"/>
        <v>0</v>
      </c>
      <c r="AP930" s="164">
        <f t="shared" si="115"/>
        <v>0</v>
      </c>
      <c r="AS930" s="165">
        <f t="shared" si="116"/>
        <v>0</v>
      </c>
      <c r="AT930" s="164">
        <f t="shared" si="117"/>
        <v>0</v>
      </c>
    </row>
    <row r="931" spans="2:46" x14ac:dyDescent="0.75">
      <c r="B931" s="22">
        <v>928</v>
      </c>
      <c r="AG931" s="184">
        <f t="shared" si="112"/>
        <v>0</v>
      </c>
      <c r="AH931" s="164">
        <f t="shared" si="118"/>
        <v>0</v>
      </c>
      <c r="AK931" s="184">
        <f t="shared" si="113"/>
        <v>0</v>
      </c>
      <c r="AL931" s="164">
        <f t="shared" si="119"/>
        <v>0</v>
      </c>
      <c r="AO931" s="184">
        <f t="shared" si="114"/>
        <v>0</v>
      </c>
      <c r="AP931" s="164">
        <f t="shared" si="115"/>
        <v>0</v>
      </c>
      <c r="AS931" s="165">
        <f t="shared" si="116"/>
        <v>0</v>
      </c>
      <c r="AT931" s="164">
        <f t="shared" si="117"/>
        <v>0</v>
      </c>
    </row>
    <row r="932" spans="2:46" x14ac:dyDescent="0.75">
      <c r="B932" s="22">
        <v>929</v>
      </c>
      <c r="AG932" s="184">
        <f t="shared" si="112"/>
        <v>0</v>
      </c>
      <c r="AH932" s="164">
        <f t="shared" si="118"/>
        <v>0</v>
      </c>
      <c r="AK932" s="184">
        <f t="shared" si="113"/>
        <v>0</v>
      </c>
      <c r="AL932" s="164">
        <f t="shared" si="119"/>
        <v>0</v>
      </c>
      <c r="AO932" s="184">
        <f t="shared" si="114"/>
        <v>0</v>
      </c>
      <c r="AP932" s="164">
        <f t="shared" si="115"/>
        <v>0</v>
      </c>
      <c r="AS932" s="165">
        <f t="shared" si="116"/>
        <v>0</v>
      </c>
      <c r="AT932" s="164">
        <f t="shared" si="117"/>
        <v>0</v>
      </c>
    </row>
    <row r="933" spans="2:46" x14ac:dyDescent="0.75">
      <c r="B933" s="22">
        <v>930</v>
      </c>
      <c r="AG933" s="184">
        <f t="shared" si="112"/>
        <v>0</v>
      </c>
      <c r="AH933" s="164">
        <f t="shared" si="118"/>
        <v>0</v>
      </c>
      <c r="AK933" s="184">
        <f t="shared" si="113"/>
        <v>0</v>
      </c>
      <c r="AL933" s="164">
        <f t="shared" si="119"/>
        <v>0</v>
      </c>
      <c r="AO933" s="184">
        <f t="shared" si="114"/>
        <v>0</v>
      </c>
      <c r="AP933" s="164">
        <f t="shared" si="115"/>
        <v>0</v>
      </c>
      <c r="AS933" s="165">
        <f t="shared" si="116"/>
        <v>0</v>
      </c>
      <c r="AT933" s="164">
        <f t="shared" si="117"/>
        <v>0</v>
      </c>
    </row>
    <row r="934" spans="2:46" x14ac:dyDescent="0.75">
      <c r="B934" s="22">
        <v>931</v>
      </c>
      <c r="AG934" s="184">
        <f t="shared" si="112"/>
        <v>0</v>
      </c>
      <c r="AH934" s="164">
        <f t="shared" si="118"/>
        <v>0</v>
      </c>
      <c r="AK934" s="184">
        <f t="shared" si="113"/>
        <v>0</v>
      </c>
      <c r="AL934" s="164">
        <f t="shared" si="119"/>
        <v>0</v>
      </c>
      <c r="AO934" s="184">
        <f t="shared" si="114"/>
        <v>0</v>
      </c>
      <c r="AP934" s="164">
        <f t="shared" si="115"/>
        <v>0</v>
      </c>
      <c r="AS934" s="165">
        <f t="shared" si="116"/>
        <v>0</v>
      </c>
      <c r="AT934" s="164">
        <f t="shared" si="117"/>
        <v>0</v>
      </c>
    </row>
    <row r="935" spans="2:46" x14ac:dyDescent="0.75">
      <c r="B935" s="22">
        <v>932</v>
      </c>
      <c r="AG935" s="184">
        <f t="shared" si="112"/>
        <v>0</v>
      </c>
      <c r="AH935" s="164">
        <f t="shared" si="118"/>
        <v>0</v>
      </c>
      <c r="AK935" s="184">
        <f t="shared" si="113"/>
        <v>0</v>
      </c>
      <c r="AL935" s="164">
        <f t="shared" si="119"/>
        <v>0</v>
      </c>
      <c r="AO935" s="184">
        <f t="shared" si="114"/>
        <v>0</v>
      </c>
      <c r="AP935" s="164">
        <f t="shared" si="115"/>
        <v>0</v>
      </c>
      <c r="AS935" s="165">
        <f t="shared" si="116"/>
        <v>0</v>
      </c>
      <c r="AT935" s="164">
        <f t="shared" si="117"/>
        <v>0</v>
      </c>
    </row>
    <row r="936" spans="2:46" x14ac:dyDescent="0.75">
      <c r="B936" s="22">
        <v>933</v>
      </c>
      <c r="AG936" s="184">
        <f t="shared" si="112"/>
        <v>0</v>
      </c>
      <c r="AH936" s="164">
        <f t="shared" si="118"/>
        <v>0</v>
      </c>
      <c r="AK936" s="184">
        <f t="shared" si="113"/>
        <v>0</v>
      </c>
      <c r="AL936" s="164">
        <f t="shared" si="119"/>
        <v>0</v>
      </c>
      <c r="AO936" s="184">
        <f t="shared" si="114"/>
        <v>0</v>
      </c>
      <c r="AP936" s="164">
        <f t="shared" si="115"/>
        <v>0</v>
      </c>
      <c r="AS936" s="165">
        <f t="shared" si="116"/>
        <v>0</v>
      </c>
      <c r="AT936" s="164">
        <f t="shared" si="117"/>
        <v>0</v>
      </c>
    </row>
    <row r="937" spans="2:46" x14ac:dyDescent="0.75">
      <c r="B937" s="22">
        <v>934</v>
      </c>
      <c r="AG937" s="184">
        <f t="shared" si="112"/>
        <v>0</v>
      </c>
      <c r="AH937" s="164">
        <f t="shared" si="118"/>
        <v>0</v>
      </c>
      <c r="AK937" s="184">
        <f t="shared" si="113"/>
        <v>0</v>
      </c>
      <c r="AL937" s="164">
        <f t="shared" si="119"/>
        <v>0</v>
      </c>
      <c r="AO937" s="184">
        <f t="shared" si="114"/>
        <v>0</v>
      </c>
      <c r="AP937" s="164">
        <f t="shared" si="115"/>
        <v>0</v>
      </c>
      <c r="AS937" s="165">
        <f t="shared" si="116"/>
        <v>0</v>
      </c>
      <c r="AT937" s="164">
        <f t="shared" si="117"/>
        <v>0</v>
      </c>
    </row>
    <row r="938" spans="2:46" x14ac:dyDescent="0.75">
      <c r="B938" s="22">
        <v>935</v>
      </c>
      <c r="AG938" s="184">
        <f t="shared" si="112"/>
        <v>0</v>
      </c>
      <c r="AH938" s="164">
        <f t="shared" si="118"/>
        <v>0</v>
      </c>
      <c r="AK938" s="184">
        <f t="shared" si="113"/>
        <v>0</v>
      </c>
      <c r="AL938" s="164">
        <f t="shared" si="119"/>
        <v>0</v>
      </c>
      <c r="AO938" s="184">
        <f t="shared" si="114"/>
        <v>0</v>
      </c>
      <c r="AP938" s="164">
        <f t="shared" si="115"/>
        <v>0</v>
      </c>
      <c r="AS938" s="165">
        <f t="shared" si="116"/>
        <v>0</v>
      </c>
      <c r="AT938" s="164">
        <f t="shared" si="117"/>
        <v>0</v>
      </c>
    </row>
    <row r="939" spans="2:46" x14ac:dyDescent="0.75">
      <c r="B939" s="22">
        <v>936</v>
      </c>
      <c r="AG939" s="184">
        <f t="shared" si="112"/>
        <v>0</v>
      </c>
      <c r="AH939" s="164">
        <f t="shared" si="118"/>
        <v>0</v>
      </c>
      <c r="AK939" s="184">
        <f t="shared" si="113"/>
        <v>0</v>
      </c>
      <c r="AL939" s="164">
        <f t="shared" si="119"/>
        <v>0</v>
      </c>
      <c r="AO939" s="184">
        <f t="shared" si="114"/>
        <v>0</v>
      </c>
      <c r="AP939" s="164">
        <f t="shared" si="115"/>
        <v>0</v>
      </c>
      <c r="AS939" s="165">
        <f t="shared" si="116"/>
        <v>0</v>
      </c>
      <c r="AT939" s="164">
        <f t="shared" si="117"/>
        <v>0</v>
      </c>
    </row>
    <row r="940" spans="2:46" x14ac:dyDescent="0.75">
      <c r="B940" s="22">
        <v>937</v>
      </c>
      <c r="AG940" s="184">
        <f t="shared" si="112"/>
        <v>0</v>
      </c>
      <c r="AH940" s="164">
        <f t="shared" si="118"/>
        <v>0</v>
      </c>
      <c r="AK940" s="184">
        <f t="shared" si="113"/>
        <v>0</v>
      </c>
      <c r="AL940" s="164">
        <f t="shared" si="119"/>
        <v>0</v>
      </c>
      <c r="AO940" s="184">
        <f t="shared" si="114"/>
        <v>0</v>
      </c>
      <c r="AP940" s="164">
        <f t="shared" si="115"/>
        <v>0</v>
      </c>
      <c r="AS940" s="165">
        <f t="shared" si="116"/>
        <v>0</v>
      </c>
      <c r="AT940" s="164">
        <f t="shared" si="117"/>
        <v>0</v>
      </c>
    </row>
    <row r="941" spans="2:46" x14ac:dyDescent="0.75">
      <c r="B941" s="22">
        <v>938</v>
      </c>
      <c r="AG941" s="184">
        <f t="shared" si="112"/>
        <v>0</v>
      </c>
      <c r="AH941" s="164">
        <f t="shared" si="118"/>
        <v>0</v>
      </c>
      <c r="AK941" s="184">
        <f t="shared" si="113"/>
        <v>0</v>
      </c>
      <c r="AL941" s="164">
        <f t="shared" si="119"/>
        <v>0</v>
      </c>
      <c r="AO941" s="184">
        <f t="shared" si="114"/>
        <v>0</v>
      </c>
      <c r="AP941" s="164">
        <f t="shared" si="115"/>
        <v>0</v>
      </c>
      <c r="AS941" s="165">
        <f t="shared" si="116"/>
        <v>0</v>
      </c>
      <c r="AT941" s="164">
        <f t="shared" si="117"/>
        <v>0</v>
      </c>
    </row>
    <row r="942" spans="2:46" x14ac:dyDescent="0.75">
      <c r="B942" s="22">
        <v>939</v>
      </c>
      <c r="AG942" s="184">
        <f t="shared" si="112"/>
        <v>0</v>
      </c>
      <c r="AH942" s="164">
        <f t="shared" si="118"/>
        <v>0</v>
      </c>
      <c r="AK942" s="184">
        <f t="shared" si="113"/>
        <v>0</v>
      </c>
      <c r="AL942" s="164">
        <f t="shared" si="119"/>
        <v>0</v>
      </c>
      <c r="AO942" s="184">
        <f t="shared" si="114"/>
        <v>0</v>
      </c>
      <c r="AP942" s="164">
        <f t="shared" si="115"/>
        <v>0</v>
      </c>
      <c r="AS942" s="165">
        <f t="shared" si="116"/>
        <v>0</v>
      </c>
      <c r="AT942" s="164">
        <f t="shared" si="117"/>
        <v>0</v>
      </c>
    </row>
    <row r="943" spans="2:46" x14ac:dyDescent="0.75">
      <c r="B943" s="22">
        <v>940</v>
      </c>
      <c r="AG943" s="184">
        <f t="shared" si="112"/>
        <v>0</v>
      </c>
      <c r="AH943" s="164">
        <f t="shared" si="118"/>
        <v>0</v>
      </c>
      <c r="AK943" s="184">
        <f t="shared" si="113"/>
        <v>0</v>
      </c>
      <c r="AL943" s="164">
        <f t="shared" si="119"/>
        <v>0</v>
      </c>
      <c r="AO943" s="184">
        <f t="shared" si="114"/>
        <v>0</v>
      </c>
      <c r="AP943" s="164">
        <f t="shared" si="115"/>
        <v>0</v>
      </c>
      <c r="AS943" s="165">
        <f t="shared" si="116"/>
        <v>0</v>
      </c>
      <c r="AT943" s="164">
        <f t="shared" si="117"/>
        <v>0</v>
      </c>
    </row>
    <row r="944" spans="2:46" x14ac:dyDescent="0.75">
      <c r="B944" s="22">
        <v>941</v>
      </c>
      <c r="AG944" s="184">
        <f t="shared" si="112"/>
        <v>0</v>
      </c>
      <c r="AH944" s="164">
        <f t="shared" si="118"/>
        <v>0</v>
      </c>
      <c r="AK944" s="184">
        <f t="shared" si="113"/>
        <v>0</v>
      </c>
      <c r="AL944" s="164">
        <f t="shared" si="119"/>
        <v>0</v>
      </c>
      <c r="AO944" s="184">
        <f t="shared" si="114"/>
        <v>0</v>
      </c>
      <c r="AP944" s="164">
        <f t="shared" si="115"/>
        <v>0</v>
      </c>
      <c r="AS944" s="165">
        <f t="shared" si="116"/>
        <v>0</v>
      </c>
      <c r="AT944" s="164">
        <f t="shared" si="117"/>
        <v>0</v>
      </c>
    </row>
    <row r="945" spans="2:46" x14ac:dyDescent="0.75">
      <c r="B945" s="22">
        <v>942</v>
      </c>
      <c r="AG945" s="184">
        <f t="shared" si="112"/>
        <v>0</v>
      </c>
      <c r="AH945" s="164">
        <f t="shared" si="118"/>
        <v>0</v>
      </c>
      <c r="AK945" s="184">
        <f t="shared" si="113"/>
        <v>0</v>
      </c>
      <c r="AL945" s="164">
        <f t="shared" si="119"/>
        <v>0</v>
      </c>
      <c r="AO945" s="184">
        <f t="shared" si="114"/>
        <v>0</v>
      </c>
      <c r="AP945" s="164">
        <f t="shared" si="115"/>
        <v>0</v>
      </c>
      <c r="AS945" s="165">
        <f t="shared" si="116"/>
        <v>0</v>
      </c>
      <c r="AT945" s="164">
        <f t="shared" si="117"/>
        <v>0</v>
      </c>
    </row>
    <row r="946" spans="2:46" x14ac:dyDescent="0.75">
      <c r="B946" s="22">
        <v>943</v>
      </c>
      <c r="AG946" s="184">
        <f t="shared" si="112"/>
        <v>0</v>
      </c>
      <c r="AH946" s="164">
        <f t="shared" si="118"/>
        <v>0</v>
      </c>
      <c r="AK946" s="184">
        <f t="shared" si="113"/>
        <v>0</v>
      </c>
      <c r="AL946" s="164">
        <f t="shared" si="119"/>
        <v>0</v>
      </c>
      <c r="AO946" s="184">
        <f t="shared" si="114"/>
        <v>0</v>
      </c>
      <c r="AP946" s="164">
        <f t="shared" si="115"/>
        <v>0</v>
      </c>
      <c r="AS946" s="165">
        <f t="shared" si="116"/>
        <v>0</v>
      </c>
      <c r="AT946" s="164">
        <f t="shared" si="117"/>
        <v>0</v>
      </c>
    </row>
    <row r="947" spans="2:46" x14ac:dyDescent="0.75">
      <c r="B947" s="22">
        <v>944</v>
      </c>
      <c r="AG947" s="184">
        <f t="shared" si="112"/>
        <v>0</v>
      </c>
      <c r="AH947" s="164">
        <f t="shared" si="118"/>
        <v>0</v>
      </c>
      <c r="AK947" s="184">
        <f t="shared" si="113"/>
        <v>0</v>
      </c>
      <c r="AL947" s="164">
        <f t="shared" si="119"/>
        <v>0</v>
      </c>
      <c r="AO947" s="184">
        <f t="shared" si="114"/>
        <v>0</v>
      </c>
      <c r="AP947" s="164">
        <f t="shared" si="115"/>
        <v>0</v>
      </c>
      <c r="AS947" s="165">
        <f t="shared" si="116"/>
        <v>0</v>
      </c>
      <c r="AT947" s="164">
        <f t="shared" si="117"/>
        <v>0</v>
      </c>
    </row>
    <row r="948" spans="2:46" x14ac:dyDescent="0.75">
      <c r="B948" s="22">
        <v>945</v>
      </c>
      <c r="AG948" s="184">
        <f t="shared" si="112"/>
        <v>0</v>
      </c>
      <c r="AH948" s="164">
        <f t="shared" si="118"/>
        <v>0</v>
      </c>
      <c r="AK948" s="184">
        <f t="shared" si="113"/>
        <v>0</v>
      </c>
      <c r="AL948" s="164">
        <f t="shared" si="119"/>
        <v>0</v>
      </c>
      <c r="AO948" s="184">
        <f t="shared" si="114"/>
        <v>0</v>
      </c>
      <c r="AP948" s="164">
        <f t="shared" si="115"/>
        <v>0</v>
      </c>
      <c r="AS948" s="165">
        <f t="shared" si="116"/>
        <v>0</v>
      </c>
      <c r="AT948" s="164">
        <f t="shared" si="117"/>
        <v>0</v>
      </c>
    </row>
    <row r="949" spans="2:46" x14ac:dyDescent="0.75">
      <c r="B949" s="22">
        <v>946</v>
      </c>
      <c r="AG949" s="184">
        <f t="shared" si="112"/>
        <v>0</v>
      </c>
      <c r="AH949" s="164">
        <f t="shared" si="118"/>
        <v>0</v>
      </c>
      <c r="AK949" s="184">
        <f t="shared" si="113"/>
        <v>0</v>
      </c>
      <c r="AL949" s="164">
        <f t="shared" si="119"/>
        <v>0</v>
      </c>
      <c r="AO949" s="184">
        <f t="shared" si="114"/>
        <v>0</v>
      </c>
      <c r="AP949" s="164">
        <f t="shared" si="115"/>
        <v>0</v>
      </c>
      <c r="AS949" s="165">
        <f t="shared" si="116"/>
        <v>0</v>
      </c>
      <c r="AT949" s="164">
        <f t="shared" si="117"/>
        <v>0</v>
      </c>
    </row>
    <row r="950" spans="2:46" x14ac:dyDescent="0.75">
      <c r="B950" s="22">
        <v>947</v>
      </c>
      <c r="AG950" s="184">
        <f t="shared" si="112"/>
        <v>0</v>
      </c>
      <c r="AH950" s="164">
        <f t="shared" si="118"/>
        <v>0</v>
      </c>
      <c r="AK950" s="184">
        <f t="shared" si="113"/>
        <v>0</v>
      </c>
      <c r="AL950" s="164">
        <f t="shared" si="119"/>
        <v>0</v>
      </c>
      <c r="AO950" s="184">
        <f t="shared" si="114"/>
        <v>0</v>
      </c>
      <c r="AP950" s="164">
        <f t="shared" si="115"/>
        <v>0</v>
      </c>
      <c r="AS950" s="165">
        <f t="shared" si="116"/>
        <v>0</v>
      </c>
      <c r="AT950" s="164">
        <f t="shared" si="117"/>
        <v>0</v>
      </c>
    </row>
    <row r="951" spans="2:46" x14ac:dyDescent="0.75">
      <c r="B951" s="22">
        <v>948</v>
      </c>
      <c r="AG951" s="184">
        <f t="shared" si="112"/>
        <v>0</v>
      </c>
      <c r="AH951" s="164">
        <f t="shared" si="118"/>
        <v>0</v>
      </c>
      <c r="AK951" s="184">
        <f t="shared" si="113"/>
        <v>0</v>
      </c>
      <c r="AL951" s="164">
        <f t="shared" si="119"/>
        <v>0</v>
      </c>
      <c r="AO951" s="184">
        <f t="shared" si="114"/>
        <v>0</v>
      </c>
      <c r="AP951" s="164">
        <f t="shared" si="115"/>
        <v>0</v>
      </c>
      <c r="AS951" s="165">
        <f t="shared" si="116"/>
        <v>0</v>
      </c>
      <c r="AT951" s="164">
        <f t="shared" si="117"/>
        <v>0</v>
      </c>
    </row>
    <row r="952" spans="2:46" x14ac:dyDescent="0.75">
      <c r="B952" s="22">
        <v>949</v>
      </c>
      <c r="AG952" s="184">
        <f t="shared" si="112"/>
        <v>0</v>
      </c>
      <c r="AH952" s="164">
        <f t="shared" si="118"/>
        <v>0</v>
      </c>
      <c r="AK952" s="184">
        <f t="shared" si="113"/>
        <v>0</v>
      </c>
      <c r="AL952" s="164">
        <f t="shared" si="119"/>
        <v>0</v>
      </c>
      <c r="AO952" s="184">
        <f t="shared" si="114"/>
        <v>0</v>
      </c>
      <c r="AP952" s="164">
        <f t="shared" si="115"/>
        <v>0</v>
      </c>
      <c r="AS952" s="165">
        <f t="shared" si="116"/>
        <v>0</v>
      </c>
      <c r="AT952" s="164">
        <f t="shared" si="117"/>
        <v>0</v>
      </c>
    </row>
    <row r="953" spans="2:46" x14ac:dyDescent="0.75">
      <c r="B953" s="22">
        <v>950</v>
      </c>
      <c r="AG953" s="184">
        <f t="shared" si="112"/>
        <v>0</v>
      </c>
      <c r="AH953" s="164">
        <f t="shared" si="118"/>
        <v>0</v>
      </c>
      <c r="AK953" s="184">
        <f t="shared" si="113"/>
        <v>0</v>
      </c>
      <c r="AL953" s="164">
        <f t="shared" si="119"/>
        <v>0</v>
      </c>
      <c r="AO953" s="184">
        <f t="shared" si="114"/>
        <v>0</v>
      </c>
      <c r="AP953" s="164">
        <f t="shared" si="115"/>
        <v>0</v>
      </c>
      <c r="AS953" s="165">
        <f t="shared" si="116"/>
        <v>0</v>
      </c>
      <c r="AT953" s="164">
        <f t="shared" si="117"/>
        <v>0</v>
      </c>
    </row>
    <row r="954" spans="2:46" x14ac:dyDescent="0.75">
      <c r="B954" s="22">
        <v>951</v>
      </c>
      <c r="AG954" s="184">
        <f t="shared" si="112"/>
        <v>0</v>
      </c>
      <c r="AH954" s="164">
        <f t="shared" si="118"/>
        <v>0</v>
      </c>
      <c r="AK954" s="184">
        <f t="shared" si="113"/>
        <v>0</v>
      </c>
      <c r="AL954" s="164">
        <f t="shared" si="119"/>
        <v>0</v>
      </c>
      <c r="AO954" s="184">
        <f t="shared" si="114"/>
        <v>0</v>
      </c>
      <c r="AP954" s="164">
        <f t="shared" si="115"/>
        <v>0</v>
      </c>
      <c r="AS954" s="165">
        <f t="shared" si="116"/>
        <v>0</v>
      </c>
      <c r="AT954" s="164">
        <f t="shared" si="117"/>
        <v>0</v>
      </c>
    </row>
    <row r="955" spans="2:46" x14ac:dyDescent="0.75">
      <c r="B955" s="22">
        <v>952</v>
      </c>
      <c r="AG955" s="184">
        <f t="shared" si="112"/>
        <v>0</v>
      </c>
      <c r="AH955" s="164">
        <f t="shared" si="118"/>
        <v>0</v>
      </c>
      <c r="AK955" s="184">
        <f t="shared" si="113"/>
        <v>0</v>
      </c>
      <c r="AL955" s="164">
        <f t="shared" si="119"/>
        <v>0</v>
      </c>
      <c r="AO955" s="184">
        <f t="shared" si="114"/>
        <v>0</v>
      </c>
      <c r="AP955" s="164">
        <f t="shared" si="115"/>
        <v>0</v>
      </c>
      <c r="AS955" s="165">
        <f t="shared" si="116"/>
        <v>0</v>
      </c>
      <c r="AT955" s="164">
        <f t="shared" si="117"/>
        <v>0</v>
      </c>
    </row>
    <row r="956" spans="2:46" x14ac:dyDescent="0.75">
      <c r="B956" s="22">
        <v>953</v>
      </c>
      <c r="AG956" s="184">
        <f t="shared" si="112"/>
        <v>0</v>
      </c>
      <c r="AH956" s="164">
        <f t="shared" si="118"/>
        <v>0</v>
      </c>
      <c r="AK956" s="184">
        <f t="shared" si="113"/>
        <v>0</v>
      </c>
      <c r="AL956" s="164">
        <f t="shared" si="119"/>
        <v>0</v>
      </c>
      <c r="AO956" s="184">
        <f t="shared" si="114"/>
        <v>0</v>
      </c>
      <c r="AP956" s="164">
        <f t="shared" si="115"/>
        <v>0</v>
      </c>
      <c r="AS956" s="165">
        <f t="shared" si="116"/>
        <v>0</v>
      </c>
      <c r="AT956" s="164">
        <f t="shared" si="117"/>
        <v>0</v>
      </c>
    </row>
    <row r="957" spans="2:46" x14ac:dyDescent="0.75">
      <c r="B957" s="22">
        <v>954</v>
      </c>
      <c r="AG957" s="184">
        <f t="shared" si="112"/>
        <v>0</v>
      </c>
      <c r="AH957" s="164">
        <f t="shared" si="118"/>
        <v>0</v>
      </c>
      <c r="AK957" s="184">
        <f t="shared" si="113"/>
        <v>0</v>
      </c>
      <c r="AL957" s="164">
        <f t="shared" si="119"/>
        <v>0</v>
      </c>
      <c r="AO957" s="184">
        <f t="shared" si="114"/>
        <v>0</v>
      </c>
      <c r="AP957" s="164">
        <f t="shared" si="115"/>
        <v>0</v>
      </c>
      <c r="AS957" s="165">
        <f t="shared" si="116"/>
        <v>0</v>
      </c>
      <c r="AT957" s="164">
        <f t="shared" si="117"/>
        <v>0</v>
      </c>
    </row>
    <row r="958" spans="2:46" x14ac:dyDescent="0.75">
      <c r="B958" s="22">
        <v>955</v>
      </c>
      <c r="AG958" s="184">
        <f t="shared" si="112"/>
        <v>0</v>
      </c>
      <c r="AH958" s="164">
        <f t="shared" si="118"/>
        <v>0</v>
      </c>
      <c r="AK958" s="184">
        <f t="shared" si="113"/>
        <v>0</v>
      </c>
      <c r="AL958" s="164">
        <f t="shared" si="119"/>
        <v>0</v>
      </c>
      <c r="AO958" s="184">
        <f t="shared" si="114"/>
        <v>0</v>
      </c>
      <c r="AP958" s="164">
        <f t="shared" si="115"/>
        <v>0</v>
      </c>
      <c r="AS958" s="165">
        <f t="shared" si="116"/>
        <v>0</v>
      </c>
      <c r="AT958" s="164">
        <f t="shared" si="117"/>
        <v>0</v>
      </c>
    </row>
    <row r="959" spans="2:46" x14ac:dyDescent="0.75">
      <c r="B959" s="22">
        <v>956</v>
      </c>
      <c r="AG959" s="184">
        <f t="shared" si="112"/>
        <v>0</v>
      </c>
      <c r="AH959" s="164">
        <f t="shared" si="118"/>
        <v>0</v>
      </c>
      <c r="AK959" s="184">
        <f t="shared" si="113"/>
        <v>0</v>
      </c>
      <c r="AL959" s="164">
        <f t="shared" si="119"/>
        <v>0</v>
      </c>
      <c r="AO959" s="184">
        <f t="shared" si="114"/>
        <v>0</v>
      </c>
      <c r="AP959" s="164">
        <f t="shared" si="115"/>
        <v>0</v>
      </c>
      <c r="AS959" s="165">
        <f t="shared" si="116"/>
        <v>0</v>
      </c>
      <c r="AT959" s="164">
        <f t="shared" si="117"/>
        <v>0</v>
      </c>
    </row>
    <row r="960" spans="2:46" x14ac:dyDescent="0.75">
      <c r="B960" s="22">
        <v>957</v>
      </c>
      <c r="AG960" s="184">
        <f t="shared" si="112"/>
        <v>0</v>
      </c>
      <c r="AH960" s="164">
        <f t="shared" si="118"/>
        <v>0</v>
      </c>
      <c r="AK960" s="184">
        <f t="shared" si="113"/>
        <v>0</v>
      </c>
      <c r="AL960" s="164">
        <f t="shared" si="119"/>
        <v>0</v>
      </c>
      <c r="AO960" s="184">
        <f t="shared" si="114"/>
        <v>0</v>
      </c>
      <c r="AP960" s="164">
        <f t="shared" si="115"/>
        <v>0</v>
      </c>
      <c r="AS960" s="165">
        <f t="shared" si="116"/>
        <v>0</v>
      </c>
      <c r="AT960" s="164">
        <f t="shared" si="117"/>
        <v>0</v>
      </c>
    </row>
    <row r="961" spans="2:46" x14ac:dyDescent="0.75">
      <c r="B961" s="22">
        <v>958</v>
      </c>
      <c r="AG961" s="184">
        <f t="shared" si="112"/>
        <v>0</v>
      </c>
      <c r="AH961" s="164">
        <f t="shared" si="118"/>
        <v>0</v>
      </c>
      <c r="AK961" s="184">
        <f t="shared" si="113"/>
        <v>0</v>
      </c>
      <c r="AL961" s="164">
        <f t="shared" si="119"/>
        <v>0</v>
      </c>
      <c r="AO961" s="184">
        <f t="shared" si="114"/>
        <v>0</v>
      </c>
      <c r="AP961" s="164">
        <f t="shared" si="115"/>
        <v>0</v>
      </c>
      <c r="AS961" s="165">
        <f t="shared" si="116"/>
        <v>0</v>
      </c>
      <c r="AT961" s="164">
        <f t="shared" si="117"/>
        <v>0</v>
      </c>
    </row>
    <row r="962" spans="2:46" x14ac:dyDescent="0.75">
      <c r="B962" s="22">
        <v>959</v>
      </c>
      <c r="AG962" s="184">
        <f t="shared" si="112"/>
        <v>0</v>
      </c>
      <c r="AH962" s="164">
        <f t="shared" si="118"/>
        <v>0</v>
      </c>
      <c r="AK962" s="184">
        <f t="shared" si="113"/>
        <v>0</v>
      </c>
      <c r="AL962" s="164">
        <f t="shared" si="119"/>
        <v>0</v>
      </c>
      <c r="AO962" s="184">
        <f t="shared" si="114"/>
        <v>0</v>
      </c>
      <c r="AP962" s="164">
        <f t="shared" si="115"/>
        <v>0</v>
      </c>
      <c r="AS962" s="165">
        <f t="shared" si="116"/>
        <v>0</v>
      </c>
      <c r="AT962" s="164">
        <f t="shared" si="117"/>
        <v>0</v>
      </c>
    </row>
    <row r="963" spans="2:46" x14ac:dyDescent="0.75">
      <c r="B963" s="22">
        <v>960</v>
      </c>
      <c r="AG963" s="184">
        <f t="shared" si="112"/>
        <v>0</v>
      </c>
      <c r="AH963" s="164">
        <f t="shared" si="118"/>
        <v>0</v>
      </c>
      <c r="AK963" s="184">
        <f t="shared" si="113"/>
        <v>0</v>
      </c>
      <c r="AL963" s="164">
        <f t="shared" si="119"/>
        <v>0</v>
      </c>
      <c r="AO963" s="184">
        <f t="shared" si="114"/>
        <v>0</v>
      </c>
      <c r="AP963" s="164">
        <f t="shared" si="115"/>
        <v>0</v>
      </c>
      <c r="AS963" s="165">
        <f t="shared" si="116"/>
        <v>0</v>
      </c>
      <c r="AT963" s="164">
        <f t="shared" si="117"/>
        <v>0</v>
      </c>
    </row>
    <row r="964" spans="2:46" x14ac:dyDescent="0.75">
      <c r="B964" s="22">
        <v>961</v>
      </c>
      <c r="AG964" s="184">
        <f t="shared" ref="AG964:AG1027" si="120">(U964*wtp)-T964</f>
        <v>0</v>
      </c>
      <c r="AH964" s="164">
        <f t="shared" si="118"/>
        <v>0</v>
      </c>
      <c r="AK964" s="184">
        <f t="shared" ref="AK964:AK1027" si="121">(X964*wtp)-W964</f>
        <v>0</v>
      </c>
      <c r="AL964" s="164">
        <f t="shared" si="119"/>
        <v>0</v>
      </c>
      <c r="AO964" s="184">
        <f t="shared" ref="AO964:AO1027" si="122">(AA964*wtp)-Z964</f>
        <v>0</v>
      </c>
      <c r="AP964" s="164">
        <f t="shared" ref="AP964:AP1027" si="123">IF(AO964&gt;0,1,0)</f>
        <v>0</v>
      </c>
      <c r="AS964" s="165">
        <f t="shared" ref="AS964:AS1027" si="124">(AD964*wtp)-AC964</f>
        <v>0</v>
      </c>
      <c r="AT964" s="164">
        <f t="shared" ref="AT964:AT1027" si="125">IF(AS964&gt;0,1,0)</f>
        <v>0</v>
      </c>
    </row>
    <row r="965" spans="2:46" x14ac:dyDescent="0.75">
      <c r="B965" s="22">
        <v>962</v>
      </c>
      <c r="AG965" s="184">
        <f t="shared" si="120"/>
        <v>0</v>
      </c>
      <c r="AH965" s="164">
        <f t="shared" ref="AH965:AH1028" si="126">IF(AG965&gt;0,1,0)</f>
        <v>0</v>
      </c>
      <c r="AK965" s="184">
        <f t="shared" si="121"/>
        <v>0</v>
      </c>
      <c r="AL965" s="164">
        <f t="shared" ref="AL965:AL1028" si="127">IF(AK965&gt;0,1,0)</f>
        <v>0</v>
      </c>
      <c r="AO965" s="184">
        <f t="shared" si="122"/>
        <v>0</v>
      </c>
      <c r="AP965" s="164">
        <f t="shared" si="123"/>
        <v>0</v>
      </c>
      <c r="AS965" s="165">
        <f t="shared" si="124"/>
        <v>0</v>
      </c>
      <c r="AT965" s="164">
        <f t="shared" si="125"/>
        <v>0</v>
      </c>
    </row>
    <row r="966" spans="2:46" x14ac:dyDescent="0.75">
      <c r="B966" s="22">
        <v>963</v>
      </c>
      <c r="AG966" s="184">
        <f t="shared" si="120"/>
        <v>0</v>
      </c>
      <c r="AH966" s="164">
        <f t="shared" si="126"/>
        <v>0</v>
      </c>
      <c r="AK966" s="184">
        <f t="shared" si="121"/>
        <v>0</v>
      </c>
      <c r="AL966" s="164">
        <f t="shared" si="127"/>
        <v>0</v>
      </c>
      <c r="AO966" s="184">
        <f t="shared" si="122"/>
        <v>0</v>
      </c>
      <c r="AP966" s="164">
        <f t="shared" si="123"/>
        <v>0</v>
      </c>
      <c r="AS966" s="165">
        <f t="shared" si="124"/>
        <v>0</v>
      </c>
      <c r="AT966" s="164">
        <f t="shared" si="125"/>
        <v>0</v>
      </c>
    </row>
    <row r="967" spans="2:46" x14ac:dyDescent="0.75">
      <c r="B967" s="22">
        <v>964</v>
      </c>
      <c r="AG967" s="184">
        <f t="shared" si="120"/>
        <v>0</v>
      </c>
      <c r="AH967" s="164">
        <f t="shared" si="126"/>
        <v>0</v>
      </c>
      <c r="AK967" s="184">
        <f t="shared" si="121"/>
        <v>0</v>
      </c>
      <c r="AL967" s="164">
        <f t="shared" si="127"/>
        <v>0</v>
      </c>
      <c r="AO967" s="184">
        <f t="shared" si="122"/>
        <v>0</v>
      </c>
      <c r="AP967" s="164">
        <f t="shared" si="123"/>
        <v>0</v>
      </c>
      <c r="AS967" s="165">
        <f t="shared" si="124"/>
        <v>0</v>
      </c>
      <c r="AT967" s="164">
        <f t="shared" si="125"/>
        <v>0</v>
      </c>
    </row>
    <row r="968" spans="2:46" x14ac:dyDescent="0.75">
      <c r="B968" s="22">
        <v>965</v>
      </c>
      <c r="AG968" s="184">
        <f t="shared" si="120"/>
        <v>0</v>
      </c>
      <c r="AH968" s="164">
        <f t="shared" si="126"/>
        <v>0</v>
      </c>
      <c r="AK968" s="184">
        <f t="shared" si="121"/>
        <v>0</v>
      </c>
      <c r="AL968" s="164">
        <f t="shared" si="127"/>
        <v>0</v>
      </c>
      <c r="AO968" s="184">
        <f t="shared" si="122"/>
        <v>0</v>
      </c>
      <c r="AP968" s="164">
        <f t="shared" si="123"/>
        <v>0</v>
      </c>
      <c r="AS968" s="165">
        <f t="shared" si="124"/>
        <v>0</v>
      </c>
      <c r="AT968" s="164">
        <f t="shared" si="125"/>
        <v>0</v>
      </c>
    </row>
    <row r="969" spans="2:46" x14ac:dyDescent="0.75">
      <c r="B969" s="22">
        <v>966</v>
      </c>
      <c r="AG969" s="184">
        <f t="shared" si="120"/>
        <v>0</v>
      </c>
      <c r="AH969" s="164">
        <f t="shared" si="126"/>
        <v>0</v>
      </c>
      <c r="AK969" s="184">
        <f t="shared" si="121"/>
        <v>0</v>
      </c>
      <c r="AL969" s="164">
        <f t="shared" si="127"/>
        <v>0</v>
      </c>
      <c r="AO969" s="184">
        <f t="shared" si="122"/>
        <v>0</v>
      </c>
      <c r="AP969" s="164">
        <f t="shared" si="123"/>
        <v>0</v>
      </c>
      <c r="AS969" s="165">
        <f t="shared" si="124"/>
        <v>0</v>
      </c>
      <c r="AT969" s="164">
        <f t="shared" si="125"/>
        <v>0</v>
      </c>
    </row>
    <row r="970" spans="2:46" x14ac:dyDescent="0.75">
      <c r="B970" s="22">
        <v>967</v>
      </c>
      <c r="AG970" s="184">
        <f t="shared" si="120"/>
        <v>0</v>
      </c>
      <c r="AH970" s="164">
        <f t="shared" si="126"/>
        <v>0</v>
      </c>
      <c r="AK970" s="184">
        <f t="shared" si="121"/>
        <v>0</v>
      </c>
      <c r="AL970" s="164">
        <f t="shared" si="127"/>
        <v>0</v>
      </c>
      <c r="AO970" s="184">
        <f t="shared" si="122"/>
        <v>0</v>
      </c>
      <c r="AP970" s="164">
        <f t="shared" si="123"/>
        <v>0</v>
      </c>
      <c r="AS970" s="165">
        <f t="shared" si="124"/>
        <v>0</v>
      </c>
      <c r="AT970" s="164">
        <f t="shared" si="125"/>
        <v>0</v>
      </c>
    </row>
    <row r="971" spans="2:46" x14ac:dyDescent="0.75">
      <c r="B971" s="22">
        <v>968</v>
      </c>
      <c r="AG971" s="184">
        <f t="shared" si="120"/>
        <v>0</v>
      </c>
      <c r="AH971" s="164">
        <f t="shared" si="126"/>
        <v>0</v>
      </c>
      <c r="AK971" s="184">
        <f t="shared" si="121"/>
        <v>0</v>
      </c>
      <c r="AL971" s="164">
        <f t="shared" si="127"/>
        <v>0</v>
      </c>
      <c r="AO971" s="184">
        <f t="shared" si="122"/>
        <v>0</v>
      </c>
      <c r="AP971" s="164">
        <f t="shared" si="123"/>
        <v>0</v>
      </c>
      <c r="AS971" s="165">
        <f t="shared" si="124"/>
        <v>0</v>
      </c>
      <c r="AT971" s="164">
        <f t="shared" si="125"/>
        <v>0</v>
      </c>
    </row>
    <row r="972" spans="2:46" x14ac:dyDescent="0.75">
      <c r="B972" s="22">
        <v>969</v>
      </c>
      <c r="AG972" s="184">
        <f t="shared" si="120"/>
        <v>0</v>
      </c>
      <c r="AH972" s="164">
        <f t="shared" si="126"/>
        <v>0</v>
      </c>
      <c r="AK972" s="184">
        <f t="shared" si="121"/>
        <v>0</v>
      </c>
      <c r="AL972" s="164">
        <f t="shared" si="127"/>
        <v>0</v>
      </c>
      <c r="AO972" s="184">
        <f t="shared" si="122"/>
        <v>0</v>
      </c>
      <c r="AP972" s="164">
        <f t="shared" si="123"/>
        <v>0</v>
      </c>
      <c r="AS972" s="165">
        <f t="shared" si="124"/>
        <v>0</v>
      </c>
      <c r="AT972" s="164">
        <f t="shared" si="125"/>
        <v>0</v>
      </c>
    </row>
    <row r="973" spans="2:46" x14ac:dyDescent="0.75">
      <c r="B973" s="22">
        <v>970</v>
      </c>
      <c r="AG973" s="184">
        <f t="shared" si="120"/>
        <v>0</v>
      </c>
      <c r="AH973" s="164">
        <f t="shared" si="126"/>
        <v>0</v>
      </c>
      <c r="AK973" s="184">
        <f t="shared" si="121"/>
        <v>0</v>
      </c>
      <c r="AL973" s="164">
        <f t="shared" si="127"/>
        <v>0</v>
      </c>
      <c r="AO973" s="184">
        <f t="shared" si="122"/>
        <v>0</v>
      </c>
      <c r="AP973" s="164">
        <f t="shared" si="123"/>
        <v>0</v>
      </c>
      <c r="AS973" s="165">
        <f t="shared" si="124"/>
        <v>0</v>
      </c>
      <c r="AT973" s="164">
        <f t="shared" si="125"/>
        <v>0</v>
      </c>
    </row>
    <row r="974" spans="2:46" x14ac:dyDescent="0.75">
      <c r="B974" s="22">
        <v>971</v>
      </c>
      <c r="AG974" s="184">
        <f t="shared" si="120"/>
        <v>0</v>
      </c>
      <c r="AH974" s="164">
        <f t="shared" si="126"/>
        <v>0</v>
      </c>
      <c r="AK974" s="184">
        <f t="shared" si="121"/>
        <v>0</v>
      </c>
      <c r="AL974" s="164">
        <f t="shared" si="127"/>
        <v>0</v>
      </c>
      <c r="AO974" s="184">
        <f t="shared" si="122"/>
        <v>0</v>
      </c>
      <c r="AP974" s="164">
        <f t="shared" si="123"/>
        <v>0</v>
      </c>
      <c r="AS974" s="165">
        <f t="shared" si="124"/>
        <v>0</v>
      </c>
      <c r="AT974" s="164">
        <f t="shared" si="125"/>
        <v>0</v>
      </c>
    </row>
    <row r="975" spans="2:46" x14ac:dyDescent="0.75">
      <c r="B975" s="22">
        <v>972</v>
      </c>
      <c r="AG975" s="184">
        <f t="shared" si="120"/>
        <v>0</v>
      </c>
      <c r="AH975" s="164">
        <f t="shared" si="126"/>
        <v>0</v>
      </c>
      <c r="AK975" s="184">
        <f t="shared" si="121"/>
        <v>0</v>
      </c>
      <c r="AL975" s="164">
        <f t="shared" si="127"/>
        <v>0</v>
      </c>
      <c r="AO975" s="184">
        <f t="shared" si="122"/>
        <v>0</v>
      </c>
      <c r="AP975" s="164">
        <f t="shared" si="123"/>
        <v>0</v>
      </c>
      <c r="AS975" s="165">
        <f t="shared" si="124"/>
        <v>0</v>
      </c>
      <c r="AT975" s="164">
        <f t="shared" si="125"/>
        <v>0</v>
      </c>
    </row>
    <row r="976" spans="2:46" x14ac:dyDescent="0.75">
      <c r="B976" s="22">
        <v>973</v>
      </c>
      <c r="AG976" s="184">
        <f t="shared" si="120"/>
        <v>0</v>
      </c>
      <c r="AH976" s="164">
        <f t="shared" si="126"/>
        <v>0</v>
      </c>
      <c r="AK976" s="184">
        <f t="shared" si="121"/>
        <v>0</v>
      </c>
      <c r="AL976" s="164">
        <f t="shared" si="127"/>
        <v>0</v>
      </c>
      <c r="AO976" s="184">
        <f t="shared" si="122"/>
        <v>0</v>
      </c>
      <c r="AP976" s="164">
        <f t="shared" si="123"/>
        <v>0</v>
      </c>
      <c r="AS976" s="165">
        <f t="shared" si="124"/>
        <v>0</v>
      </c>
      <c r="AT976" s="164">
        <f t="shared" si="125"/>
        <v>0</v>
      </c>
    </row>
    <row r="977" spans="2:46" x14ac:dyDescent="0.75">
      <c r="B977" s="22">
        <v>974</v>
      </c>
      <c r="AG977" s="184">
        <f t="shared" si="120"/>
        <v>0</v>
      </c>
      <c r="AH977" s="164">
        <f t="shared" si="126"/>
        <v>0</v>
      </c>
      <c r="AK977" s="184">
        <f t="shared" si="121"/>
        <v>0</v>
      </c>
      <c r="AL977" s="164">
        <f t="shared" si="127"/>
        <v>0</v>
      </c>
      <c r="AO977" s="184">
        <f t="shared" si="122"/>
        <v>0</v>
      </c>
      <c r="AP977" s="164">
        <f t="shared" si="123"/>
        <v>0</v>
      </c>
      <c r="AS977" s="165">
        <f t="shared" si="124"/>
        <v>0</v>
      </c>
      <c r="AT977" s="164">
        <f t="shared" si="125"/>
        <v>0</v>
      </c>
    </row>
    <row r="978" spans="2:46" x14ac:dyDescent="0.75">
      <c r="B978" s="22">
        <v>975</v>
      </c>
      <c r="AG978" s="184">
        <f t="shared" si="120"/>
        <v>0</v>
      </c>
      <c r="AH978" s="164">
        <f t="shared" si="126"/>
        <v>0</v>
      </c>
      <c r="AK978" s="184">
        <f t="shared" si="121"/>
        <v>0</v>
      </c>
      <c r="AL978" s="164">
        <f t="shared" si="127"/>
        <v>0</v>
      </c>
      <c r="AO978" s="184">
        <f t="shared" si="122"/>
        <v>0</v>
      </c>
      <c r="AP978" s="164">
        <f t="shared" si="123"/>
        <v>0</v>
      </c>
      <c r="AS978" s="165">
        <f t="shared" si="124"/>
        <v>0</v>
      </c>
      <c r="AT978" s="164">
        <f t="shared" si="125"/>
        <v>0</v>
      </c>
    </row>
    <row r="979" spans="2:46" x14ac:dyDescent="0.75">
      <c r="B979" s="22">
        <v>976</v>
      </c>
      <c r="AG979" s="184">
        <f t="shared" si="120"/>
        <v>0</v>
      </c>
      <c r="AH979" s="164">
        <f t="shared" si="126"/>
        <v>0</v>
      </c>
      <c r="AK979" s="184">
        <f t="shared" si="121"/>
        <v>0</v>
      </c>
      <c r="AL979" s="164">
        <f t="shared" si="127"/>
        <v>0</v>
      </c>
      <c r="AO979" s="184">
        <f t="shared" si="122"/>
        <v>0</v>
      </c>
      <c r="AP979" s="164">
        <f t="shared" si="123"/>
        <v>0</v>
      </c>
      <c r="AS979" s="165">
        <f t="shared" si="124"/>
        <v>0</v>
      </c>
      <c r="AT979" s="164">
        <f t="shared" si="125"/>
        <v>0</v>
      </c>
    </row>
    <row r="980" spans="2:46" x14ac:dyDescent="0.75">
      <c r="B980" s="22">
        <v>977</v>
      </c>
      <c r="AG980" s="184">
        <f t="shared" si="120"/>
        <v>0</v>
      </c>
      <c r="AH980" s="164">
        <f t="shared" si="126"/>
        <v>0</v>
      </c>
      <c r="AK980" s="184">
        <f t="shared" si="121"/>
        <v>0</v>
      </c>
      <c r="AL980" s="164">
        <f t="shared" si="127"/>
        <v>0</v>
      </c>
      <c r="AO980" s="184">
        <f t="shared" si="122"/>
        <v>0</v>
      </c>
      <c r="AP980" s="164">
        <f t="shared" si="123"/>
        <v>0</v>
      </c>
      <c r="AS980" s="165">
        <f t="shared" si="124"/>
        <v>0</v>
      </c>
      <c r="AT980" s="164">
        <f t="shared" si="125"/>
        <v>0</v>
      </c>
    </row>
    <row r="981" spans="2:46" x14ac:dyDescent="0.75">
      <c r="B981" s="22">
        <v>978</v>
      </c>
      <c r="AG981" s="184">
        <f t="shared" si="120"/>
        <v>0</v>
      </c>
      <c r="AH981" s="164">
        <f t="shared" si="126"/>
        <v>0</v>
      </c>
      <c r="AK981" s="184">
        <f t="shared" si="121"/>
        <v>0</v>
      </c>
      <c r="AL981" s="164">
        <f t="shared" si="127"/>
        <v>0</v>
      </c>
      <c r="AO981" s="184">
        <f t="shared" si="122"/>
        <v>0</v>
      </c>
      <c r="AP981" s="164">
        <f t="shared" si="123"/>
        <v>0</v>
      </c>
      <c r="AS981" s="165">
        <f t="shared" si="124"/>
        <v>0</v>
      </c>
      <c r="AT981" s="164">
        <f t="shared" si="125"/>
        <v>0</v>
      </c>
    </row>
    <row r="982" spans="2:46" x14ac:dyDescent="0.75">
      <c r="B982" s="22">
        <v>979</v>
      </c>
      <c r="AG982" s="184">
        <f t="shared" si="120"/>
        <v>0</v>
      </c>
      <c r="AH982" s="164">
        <f t="shared" si="126"/>
        <v>0</v>
      </c>
      <c r="AK982" s="184">
        <f t="shared" si="121"/>
        <v>0</v>
      </c>
      <c r="AL982" s="164">
        <f t="shared" si="127"/>
        <v>0</v>
      </c>
      <c r="AO982" s="184">
        <f t="shared" si="122"/>
        <v>0</v>
      </c>
      <c r="AP982" s="164">
        <f t="shared" si="123"/>
        <v>0</v>
      </c>
      <c r="AS982" s="165">
        <f t="shared" si="124"/>
        <v>0</v>
      </c>
      <c r="AT982" s="164">
        <f t="shared" si="125"/>
        <v>0</v>
      </c>
    </row>
    <row r="983" spans="2:46" x14ac:dyDescent="0.75">
      <c r="B983" s="22">
        <v>980</v>
      </c>
      <c r="AG983" s="184">
        <f t="shared" si="120"/>
        <v>0</v>
      </c>
      <c r="AH983" s="164">
        <f t="shared" si="126"/>
        <v>0</v>
      </c>
      <c r="AK983" s="184">
        <f t="shared" si="121"/>
        <v>0</v>
      </c>
      <c r="AL983" s="164">
        <f t="shared" si="127"/>
        <v>0</v>
      </c>
      <c r="AO983" s="184">
        <f t="shared" si="122"/>
        <v>0</v>
      </c>
      <c r="AP983" s="164">
        <f t="shared" si="123"/>
        <v>0</v>
      </c>
      <c r="AS983" s="165">
        <f t="shared" si="124"/>
        <v>0</v>
      </c>
      <c r="AT983" s="164">
        <f t="shared" si="125"/>
        <v>0</v>
      </c>
    </row>
    <row r="984" spans="2:46" x14ac:dyDescent="0.75">
      <c r="B984" s="22">
        <v>981</v>
      </c>
      <c r="AG984" s="184">
        <f t="shared" si="120"/>
        <v>0</v>
      </c>
      <c r="AH984" s="164">
        <f t="shared" si="126"/>
        <v>0</v>
      </c>
      <c r="AK984" s="184">
        <f t="shared" si="121"/>
        <v>0</v>
      </c>
      <c r="AL984" s="164">
        <f t="shared" si="127"/>
        <v>0</v>
      </c>
      <c r="AO984" s="184">
        <f t="shared" si="122"/>
        <v>0</v>
      </c>
      <c r="AP984" s="164">
        <f t="shared" si="123"/>
        <v>0</v>
      </c>
      <c r="AS984" s="165">
        <f t="shared" si="124"/>
        <v>0</v>
      </c>
      <c r="AT984" s="164">
        <f t="shared" si="125"/>
        <v>0</v>
      </c>
    </row>
    <row r="985" spans="2:46" x14ac:dyDescent="0.75">
      <c r="B985" s="22">
        <v>982</v>
      </c>
      <c r="AG985" s="184">
        <f t="shared" si="120"/>
        <v>0</v>
      </c>
      <c r="AH985" s="164">
        <f t="shared" si="126"/>
        <v>0</v>
      </c>
      <c r="AK985" s="184">
        <f t="shared" si="121"/>
        <v>0</v>
      </c>
      <c r="AL985" s="164">
        <f t="shared" si="127"/>
        <v>0</v>
      </c>
      <c r="AO985" s="184">
        <f t="shared" si="122"/>
        <v>0</v>
      </c>
      <c r="AP985" s="164">
        <f t="shared" si="123"/>
        <v>0</v>
      </c>
      <c r="AS985" s="165">
        <f t="shared" si="124"/>
        <v>0</v>
      </c>
      <c r="AT985" s="164">
        <f t="shared" si="125"/>
        <v>0</v>
      </c>
    </row>
    <row r="986" spans="2:46" x14ac:dyDescent="0.75">
      <c r="B986" s="22">
        <v>983</v>
      </c>
      <c r="AG986" s="184">
        <f t="shared" si="120"/>
        <v>0</v>
      </c>
      <c r="AH986" s="164">
        <f t="shared" si="126"/>
        <v>0</v>
      </c>
      <c r="AK986" s="184">
        <f t="shared" si="121"/>
        <v>0</v>
      </c>
      <c r="AL986" s="164">
        <f t="shared" si="127"/>
        <v>0</v>
      </c>
      <c r="AO986" s="184">
        <f t="shared" si="122"/>
        <v>0</v>
      </c>
      <c r="AP986" s="164">
        <f t="shared" si="123"/>
        <v>0</v>
      </c>
      <c r="AS986" s="165">
        <f t="shared" si="124"/>
        <v>0</v>
      </c>
      <c r="AT986" s="164">
        <f t="shared" si="125"/>
        <v>0</v>
      </c>
    </row>
    <row r="987" spans="2:46" x14ac:dyDescent="0.75">
      <c r="B987" s="22">
        <v>984</v>
      </c>
      <c r="AG987" s="184">
        <f t="shared" si="120"/>
        <v>0</v>
      </c>
      <c r="AH987" s="164">
        <f t="shared" si="126"/>
        <v>0</v>
      </c>
      <c r="AK987" s="184">
        <f t="shared" si="121"/>
        <v>0</v>
      </c>
      <c r="AL987" s="164">
        <f t="shared" si="127"/>
        <v>0</v>
      </c>
      <c r="AO987" s="184">
        <f t="shared" si="122"/>
        <v>0</v>
      </c>
      <c r="AP987" s="164">
        <f t="shared" si="123"/>
        <v>0</v>
      </c>
      <c r="AS987" s="165">
        <f t="shared" si="124"/>
        <v>0</v>
      </c>
      <c r="AT987" s="164">
        <f t="shared" si="125"/>
        <v>0</v>
      </c>
    </row>
    <row r="988" spans="2:46" x14ac:dyDescent="0.75">
      <c r="B988" s="22">
        <v>985</v>
      </c>
      <c r="AG988" s="184">
        <f t="shared" si="120"/>
        <v>0</v>
      </c>
      <c r="AH988" s="164">
        <f t="shared" si="126"/>
        <v>0</v>
      </c>
      <c r="AK988" s="184">
        <f t="shared" si="121"/>
        <v>0</v>
      </c>
      <c r="AL988" s="164">
        <f t="shared" si="127"/>
        <v>0</v>
      </c>
      <c r="AO988" s="184">
        <f t="shared" si="122"/>
        <v>0</v>
      </c>
      <c r="AP988" s="164">
        <f t="shared" si="123"/>
        <v>0</v>
      </c>
      <c r="AS988" s="165">
        <f t="shared" si="124"/>
        <v>0</v>
      </c>
      <c r="AT988" s="164">
        <f t="shared" si="125"/>
        <v>0</v>
      </c>
    </row>
    <row r="989" spans="2:46" x14ac:dyDescent="0.75">
      <c r="B989" s="22">
        <v>986</v>
      </c>
      <c r="AG989" s="184">
        <f t="shared" si="120"/>
        <v>0</v>
      </c>
      <c r="AH989" s="164">
        <f t="shared" si="126"/>
        <v>0</v>
      </c>
      <c r="AK989" s="184">
        <f t="shared" si="121"/>
        <v>0</v>
      </c>
      <c r="AL989" s="164">
        <f t="shared" si="127"/>
        <v>0</v>
      </c>
      <c r="AO989" s="184">
        <f t="shared" si="122"/>
        <v>0</v>
      </c>
      <c r="AP989" s="164">
        <f t="shared" si="123"/>
        <v>0</v>
      </c>
      <c r="AS989" s="165">
        <f t="shared" si="124"/>
        <v>0</v>
      </c>
      <c r="AT989" s="164">
        <f t="shared" si="125"/>
        <v>0</v>
      </c>
    </row>
    <row r="990" spans="2:46" x14ac:dyDescent="0.75">
      <c r="B990" s="22">
        <v>987</v>
      </c>
      <c r="AG990" s="184">
        <f t="shared" si="120"/>
        <v>0</v>
      </c>
      <c r="AH990" s="164">
        <f t="shared" si="126"/>
        <v>0</v>
      </c>
      <c r="AK990" s="184">
        <f t="shared" si="121"/>
        <v>0</v>
      </c>
      <c r="AL990" s="164">
        <f t="shared" si="127"/>
        <v>0</v>
      </c>
      <c r="AO990" s="184">
        <f t="shared" si="122"/>
        <v>0</v>
      </c>
      <c r="AP990" s="164">
        <f t="shared" si="123"/>
        <v>0</v>
      </c>
      <c r="AS990" s="165">
        <f t="shared" si="124"/>
        <v>0</v>
      </c>
      <c r="AT990" s="164">
        <f t="shared" si="125"/>
        <v>0</v>
      </c>
    </row>
    <row r="991" spans="2:46" x14ac:dyDescent="0.75">
      <c r="B991" s="22">
        <v>988</v>
      </c>
      <c r="AG991" s="184">
        <f t="shared" si="120"/>
        <v>0</v>
      </c>
      <c r="AH991" s="164">
        <f t="shared" si="126"/>
        <v>0</v>
      </c>
      <c r="AK991" s="184">
        <f t="shared" si="121"/>
        <v>0</v>
      </c>
      <c r="AL991" s="164">
        <f t="shared" si="127"/>
        <v>0</v>
      </c>
      <c r="AO991" s="184">
        <f t="shared" si="122"/>
        <v>0</v>
      </c>
      <c r="AP991" s="164">
        <f t="shared" si="123"/>
        <v>0</v>
      </c>
      <c r="AS991" s="165">
        <f t="shared" si="124"/>
        <v>0</v>
      </c>
      <c r="AT991" s="164">
        <f t="shared" si="125"/>
        <v>0</v>
      </c>
    </row>
    <row r="992" spans="2:46" x14ac:dyDescent="0.75">
      <c r="B992" s="22">
        <v>989</v>
      </c>
      <c r="AG992" s="184">
        <f t="shared" si="120"/>
        <v>0</v>
      </c>
      <c r="AH992" s="164">
        <f t="shared" si="126"/>
        <v>0</v>
      </c>
      <c r="AK992" s="184">
        <f t="shared" si="121"/>
        <v>0</v>
      </c>
      <c r="AL992" s="164">
        <f t="shared" si="127"/>
        <v>0</v>
      </c>
      <c r="AO992" s="184">
        <f t="shared" si="122"/>
        <v>0</v>
      </c>
      <c r="AP992" s="164">
        <f t="shared" si="123"/>
        <v>0</v>
      </c>
      <c r="AS992" s="165">
        <f t="shared" si="124"/>
        <v>0</v>
      </c>
      <c r="AT992" s="164">
        <f t="shared" si="125"/>
        <v>0</v>
      </c>
    </row>
    <row r="993" spans="2:46" x14ac:dyDescent="0.75">
      <c r="B993" s="22">
        <v>990</v>
      </c>
      <c r="AG993" s="184">
        <f t="shared" si="120"/>
        <v>0</v>
      </c>
      <c r="AH993" s="164">
        <f t="shared" si="126"/>
        <v>0</v>
      </c>
      <c r="AK993" s="184">
        <f t="shared" si="121"/>
        <v>0</v>
      </c>
      <c r="AL993" s="164">
        <f t="shared" si="127"/>
        <v>0</v>
      </c>
      <c r="AO993" s="184">
        <f t="shared" si="122"/>
        <v>0</v>
      </c>
      <c r="AP993" s="164">
        <f t="shared" si="123"/>
        <v>0</v>
      </c>
      <c r="AS993" s="165">
        <f t="shared" si="124"/>
        <v>0</v>
      </c>
      <c r="AT993" s="164">
        <f t="shared" si="125"/>
        <v>0</v>
      </c>
    </row>
    <row r="994" spans="2:46" x14ac:dyDescent="0.75">
      <c r="B994" s="22">
        <v>991</v>
      </c>
      <c r="AG994" s="184">
        <f t="shared" si="120"/>
        <v>0</v>
      </c>
      <c r="AH994" s="164">
        <f t="shared" si="126"/>
        <v>0</v>
      </c>
      <c r="AK994" s="184">
        <f t="shared" si="121"/>
        <v>0</v>
      </c>
      <c r="AL994" s="164">
        <f t="shared" si="127"/>
        <v>0</v>
      </c>
      <c r="AO994" s="184">
        <f t="shared" si="122"/>
        <v>0</v>
      </c>
      <c r="AP994" s="164">
        <f t="shared" si="123"/>
        <v>0</v>
      </c>
      <c r="AS994" s="165">
        <f t="shared" si="124"/>
        <v>0</v>
      </c>
      <c r="AT994" s="164">
        <f t="shared" si="125"/>
        <v>0</v>
      </c>
    </row>
    <row r="995" spans="2:46" x14ac:dyDescent="0.75">
      <c r="B995" s="22">
        <v>992</v>
      </c>
      <c r="AG995" s="184">
        <f t="shared" si="120"/>
        <v>0</v>
      </c>
      <c r="AH995" s="164">
        <f t="shared" si="126"/>
        <v>0</v>
      </c>
      <c r="AK995" s="184">
        <f t="shared" si="121"/>
        <v>0</v>
      </c>
      <c r="AL995" s="164">
        <f t="shared" si="127"/>
        <v>0</v>
      </c>
      <c r="AO995" s="184">
        <f t="shared" si="122"/>
        <v>0</v>
      </c>
      <c r="AP995" s="164">
        <f t="shared" si="123"/>
        <v>0</v>
      </c>
      <c r="AS995" s="165">
        <f t="shared" si="124"/>
        <v>0</v>
      </c>
      <c r="AT995" s="164">
        <f t="shared" si="125"/>
        <v>0</v>
      </c>
    </row>
    <row r="996" spans="2:46" x14ac:dyDescent="0.75">
      <c r="B996" s="22">
        <v>993</v>
      </c>
      <c r="AG996" s="184">
        <f t="shared" si="120"/>
        <v>0</v>
      </c>
      <c r="AH996" s="164">
        <f t="shared" si="126"/>
        <v>0</v>
      </c>
      <c r="AK996" s="184">
        <f t="shared" si="121"/>
        <v>0</v>
      </c>
      <c r="AL996" s="164">
        <f t="shared" si="127"/>
        <v>0</v>
      </c>
      <c r="AO996" s="184">
        <f t="shared" si="122"/>
        <v>0</v>
      </c>
      <c r="AP996" s="164">
        <f t="shared" si="123"/>
        <v>0</v>
      </c>
      <c r="AS996" s="165">
        <f t="shared" si="124"/>
        <v>0</v>
      </c>
      <c r="AT996" s="164">
        <f t="shared" si="125"/>
        <v>0</v>
      </c>
    </row>
    <row r="997" spans="2:46" x14ac:dyDescent="0.75">
      <c r="B997" s="22">
        <v>994</v>
      </c>
      <c r="AG997" s="184">
        <f t="shared" si="120"/>
        <v>0</v>
      </c>
      <c r="AH997" s="164">
        <f t="shared" si="126"/>
        <v>0</v>
      </c>
      <c r="AK997" s="184">
        <f t="shared" si="121"/>
        <v>0</v>
      </c>
      <c r="AL997" s="164">
        <f t="shared" si="127"/>
        <v>0</v>
      </c>
      <c r="AO997" s="184">
        <f t="shared" si="122"/>
        <v>0</v>
      </c>
      <c r="AP997" s="164">
        <f t="shared" si="123"/>
        <v>0</v>
      </c>
      <c r="AS997" s="165">
        <f t="shared" si="124"/>
        <v>0</v>
      </c>
      <c r="AT997" s="164">
        <f t="shared" si="125"/>
        <v>0</v>
      </c>
    </row>
    <row r="998" spans="2:46" x14ac:dyDescent="0.75">
      <c r="B998" s="22">
        <v>995</v>
      </c>
      <c r="AG998" s="184">
        <f t="shared" si="120"/>
        <v>0</v>
      </c>
      <c r="AH998" s="164">
        <f t="shared" si="126"/>
        <v>0</v>
      </c>
      <c r="AK998" s="184">
        <f t="shared" si="121"/>
        <v>0</v>
      </c>
      <c r="AL998" s="164">
        <f t="shared" si="127"/>
        <v>0</v>
      </c>
      <c r="AO998" s="184">
        <f t="shared" si="122"/>
        <v>0</v>
      </c>
      <c r="AP998" s="164">
        <f t="shared" si="123"/>
        <v>0</v>
      </c>
      <c r="AS998" s="165">
        <f t="shared" si="124"/>
        <v>0</v>
      </c>
      <c r="AT998" s="164">
        <f t="shared" si="125"/>
        <v>0</v>
      </c>
    </row>
    <row r="999" spans="2:46" x14ac:dyDescent="0.75">
      <c r="B999" s="22">
        <v>996</v>
      </c>
      <c r="AG999" s="184">
        <f t="shared" si="120"/>
        <v>0</v>
      </c>
      <c r="AH999" s="164">
        <f t="shared" si="126"/>
        <v>0</v>
      </c>
      <c r="AK999" s="184">
        <f t="shared" si="121"/>
        <v>0</v>
      </c>
      <c r="AL999" s="164">
        <f t="shared" si="127"/>
        <v>0</v>
      </c>
      <c r="AO999" s="184">
        <f t="shared" si="122"/>
        <v>0</v>
      </c>
      <c r="AP999" s="164">
        <f t="shared" si="123"/>
        <v>0</v>
      </c>
      <c r="AS999" s="165">
        <f t="shared" si="124"/>
        <v>0</v>
      </c>
      <c r="AT999" s="164">
        <f t="shared" si="125"/>
        <v>0</v>
      </c>
    </row>
    <row r="1000" spans="2:46" x14ac:dyDescent="0.75">
      <c r="B1000" s="22">
        <v>997</v>
      </c>
      <c r="AG1000" s="184">
        <f t="shared" si="120"/>
        <v>0</v>
      </c>
      <c r="AH1000" s="164">
        <f t="shared" si="126"/>
        <v>0</v>
      </c>
      <c r="AK1000" s="184">
        <f t="shared" si="121"/>
        <v>0</v>
      </c>
      <c r="AL1000" s="164">
        <f t="shared" si="127"/>
        <v>0</v>
      </c>
      <c r="AO1000" s="184">
        <f t="shared" si="122"/>
        <v>0</v>
      </c>
      <c r="AP1000" s="164">
        <f t="shared" si="123"/>
        <v>0</v>
      </c>
      <c r="AS1000" s="165">
        <f t="shared" si="124"/>
        <v>0</v>
      </c>
      <c r="AT1000" s="164">
        <f t="shared" si="125"/>
        <v>0</v>
      </c>
    </row>
    <row r="1001" spans="2:46" x14ac:dyDescent="0.75">
      <c r="B1001" s="22">
        <v>998</v>
      </c>
      <c r="AG1001" s="184">
        <f t="shared" si="120"/>
        <v>0</v>
      </c>
      <c r="AH1001" s="164">
        <f t="shared" si="126"/>
        <v>0</v>
      </c>
      <c r="AK1001" s="184">
        <f t="shared" si="121"/>
        <v>0</v>
      </c>
      <c r="AL1001" s="164">
        <f t="shared" si="127"/>
        <v>0</v>
      </c>
      <c r="AO1001" s="184">
        <f t="shared" si="122"/>
        <v>0</v>
      </c>
      <c r="AP1001" s="164">
        <f t="shared" si="123"/>
        <v>0</v>
      </c>
      <c r="AS1001" s="165">
        <f t="shared" si="124"/>
        <v>0</v>
      </c>
      <c r="AT1001" s="164">
        <f t="shared" si="125"/>
        <v>0</v>
      </c>
    </row>
    <row r="1002" spans="2:46" x14ac:dyDescent="0.75">
      <c r="B1002" s="22">
        <v>999</v>
      </c>
      <c r="AG1002" s="184">
        <f t="shared" si="120"/>
        <v>0</v>
      </c>
      <c r="AH1002" s="164">
        <f t="shared" si="126"/>
        <v>0</v>
      </c>
      <c r="AK1002" s="184">
        <f t="shared" si="121"/>
        <v>0</v>
      </c>
      <c r="AL1002" s="164">
        <f t="shared" si="127"/>
        <v>0</v>
      </c>
      <c r="AO1002" s="184">
        <f t="shared" si="122"/>
        <v>0</v>
      </c>
      <c r="AP1002" s="164">
        <f t="shared" si="123"/>
        <v>0</v>
      </c>
      <c r="AS1002" s="165">
        <f t="shared" si="124"/>
        <v>0</v>
      </c>
      <c r="AT1002" s="164">
        <f t="shared" si="125"/>
        <v>0</v>
      </c>
    </row>
    <row r="1003" spans="2:46" x14ac:dyDescent="0.75">
      <c r="B1003" s="22">
        <v>1000</v>
      </c>
      <c r="AG1003" s="184">
        <f t="shared" si="120"/>
        <v>0</v>
      </c>
      <c r="AH1003" s="164">
        <f t="shared" si="126"/>
        <v>0</v>
      </c>
      <c r="AK1003" s="184">
        <f t="shared" si="121"/>
        <v>0</v>
      </c>
      <c r="AL1003" s="164">
        <f t="shared" si="127"/>
        <v>0</v>
      </c>
      <c r="AO1003" s="184">
        <f t="shared" si="122"/>
        <v>0</v>
      </c>
      <c r="AP1003" s="164">
        <f t="shared" si="123"/>
        <v>0</v>
      </c>
      <c r="AS1003" s="165">
        <f t="shared" si="124"/>
        <v>0</v>
      </c>
      <c r="AT1003" s="164">
        <f t="shared" si="125"/>
        <v>0</v>
      </c>
    </row>
    <row r="1004" spans="2:46" x14ac:dyDescent="0.75">
      <c r="B1004" s="22">
        <v>1001</v>
      </c>
      <c r="AG1004" s="184">
        <f t="shared" si="120"/>
        <v>0</v>
      </c>
      <c r="AH1004" s="164">
        <f t="shared" si="126"/>
        <v>0</v>
      </c>
      <c r="AK1004" s="184">
        <f t="shared" si="121"/>
        <v>0</v>
      </c>
      <c r="AL1004" s="164">
        <f t="shared" si="127"/>
        <v>0</v>
      </c>
      <c r="AO1004" s="184">
        <f t="shared" si="122"/>
        <v>0</v>
      </c>
      <c r="AP1004" s="164">
        <f t="shared" si="123"/>
        <v>0</v>
      </c>
      <c r="AS1004" s="184">
        <f t="shared" si="124"/>
        <v>0</v>
      </c>
      <c r="AT1004" s="164">
        <f t="shared" si="125"/>
        <v>0</v>
      </c>
    </row>
    <row r="1005" spans="2:46" x14ac:dyDescent="0.75">
      <c r="B1005" s="22">
        <v>1002</v>
      </c>
      <c r="AG1005" s="184">
        <f t="shared" si="120"/>
        <v>0</v>
      </c>
      <c r="AH1005" s="164">
        <f t="shared" si="126"/>
        <v>0</v>
      </c>
      <c r="AK1005" s="184">
        <f t="shared" si="121"/>
        <v>0</v>
      </c>
      <c r="AL1005" s="164">
        <f t="shared" si="127"/>
        <v>0</v>
      </c>
      <c r="AO1005" s="184">
        <f t="shared" si="122"/>
        <v>0</v>
      </c>
      <c r="AP1005" s="164">
        <f t="shared" si="123"/>
        <v>0</v>
      </c>
      <c r="AS1005" s="184">
        <f t="shared" si="124"/>
        <v>0</v>
      </c>
      <c r="AT1005" s="164">
        <f t="shared" si="125"/>
        <v>0</v>
      </c>
    </row>
    <row r="1006" spans="2:46" x14ac:dyDescent="0.75">
      <c r="B1006" s="22">
        <v>1003</v>
      </c>
      <c r="AG1006" s="184">
        <f t="shared" si="120"/>
        <v>0</v>
      </c>
      <c r="AH1006" s="164">
        <f t="shared" si="126"/>
        <v>0</v>
      </c>
      <c r="AK1006" s="184">
        <f t="shared" si="121"/>
        <v>0</v>
      </c>
      <c r="AL1006" s="164">
        <f t="shared" si="127"/>
        <v>0</v>
      </c>
      <c r="AO1006" s="184">
        <f t="shared" si="122"/>
        <v>0</v>
      </c>
      <c r="AP1006" s="164">
        <f t="shared" si="123"/>
        <v>0</v>
      </c>
      <c r="AS1006" s="184">
        <f t="shared" si="124"/>
        <v>0</v>
      </c>
      <c r="AT1006" s="164">
        <f t="shared" si="125"/>
        <v>0</v>
      </c>
    </row>
    <row r="1007" spans="2:46" x14ac:dyDescent="0.75">
      <c r="B1007" s="22">
        <v>1004</v>
      </c>
      <c r="AG1007" s="184">
        <f t="shared" si="120"/>
        <v>0</v>
      </c>
      <c r="AH1007" s="164">
        <f t="shared" si="126"/>
        <v>0</v>
      </c>
      <c r="AK1007" s="184">
        <f t="shared" si="121"/>
        <v>0</v>
      </c>
      <c r="AL1007" s="164">
        <f t="shared" si="127"/>
        <v>0</v>
      </c>
      <c r="AO1007" s="184">
        <f t="shared" si="122"/>
        <v>0</v>
      </c>
      <c r="AP1007" s="164">
        <f t="shared" si="123"/>
        <v>0</v>
      </c>
      <c r="AS1007" s="184">
        <f t="shared" si="124"/>
        <v>0</v>
      </c>
      <c r="AT1007" s="164">
        <f t="shared" si="125"/>
        <v>0</v>
      </c>
    </row>
    <row r="1008" spans="2:46" x14ac:dyDescent="0.75">
      <c r="B1008" s="22">
        <v>1005</v>
      </c>
      <c r="AG1008" s="184">
        <f t="shared" si="120"/>
        <v>0</v>
      </c>
      <c r="AH1008" s="164">
        <f t="shared" si="126"/>
        <v>0</v>
      </c>
      <c r="AK1008" s="184">
        <f t="shared" si="121"/>
        <v>0</v>
      </c>
      <c r="AL1008" s="164">
        <f t="shared" si="127"/>
        <v>0</v>
      </c>
      <c r="AO1008" s="184">
        <f t="shared" si="122"/>
        <v>0</v>
      </c>
      <c r="AP1008" s="164">
        <f t="shared" si="123"/>
        <v>0</v>
      </c>
      <c r="AS1008" s="184">
        <f t="shared" si="124"/>
        <v>0</v>
      </c>
      <c r="AT1008" s="164">
        <f t="shared" si="125"/>
        <v>0</v>
      </c>
    </row>
    <row r="1009" spans="2:46" x14ac:dyDescent="0.75">
      <c r="B1009" s="22">
        <v>1006</v>
      </c>
      <c r="AG1009" s="184">
        <f t="shared" si="120"/>
        <v>0</v>
      </c>
      <c r="AH1009" s="164">
        <f t="shared" si="126"/>
        <v>0</v>
      </c>
      <c r="AK1009" s="184">
        <f t="shared" si="121"/>
        <v>0</v>
      </c>
      <c r="AL1009" s="164">
        <f t="shared" si="127"/>
        <v>0</v>
      </c>
      <c r="AO1009" s="184">
        <f t="shared" si="122"/>
        <v>0</v>
      </c>
      <c r="AP1009" s="164">
        <f t="shared" si="123"/>
        <v>0</v>
      </c>
      <c r="AS1009" s="184">
        <f t="shared" si="124"/>
        <v>0</v>
      </c>
      <c r="AT1009" s="164">
        <f t="shared" si="125"/>
        <v>0</v>
      </c>
    </row>
    <row r="1010" spans="2:46" x14ac:dyDescent="0.75">
      <c r="B1010" s="22">
        <v>1007</v>
      </c>
      <c r="AG1010" s="184">
        <f t="shared" si="120"/>
        <v>0</v>
      </c>
      <c r="AH1010" s="164">
        <f t="shared" si="126"/>
        <v>0</v>
      </c>
      <c r="AK1010" s="184">
        <f t="shared" si="121"/>
        <v>0</v>
      </c>
      <c r="AL1010" s="164">
        <f t="shared" si="127"/>
        <v>0</v>
      </c>
      <c r="AO1010" s="184">
        <f t="shared" si="122"/>
        <v>0</v>
      </c>
      <c r="AP1010" s="164">
        <f t="shared" si="123"/>
        <v>0</v>
      </c>
      <c r="AS1010" s="184">
        <f t="shared" si="124"/>
        <v>0</v>
      </c>
      <c r="AT1010" s="164">
        <f t="shared" si="125"/>
        <v>0</v>
      </c>
    </row>
    <row r="1011" spans="2:46" x14ac:dyDescent="0.75">
      <c r="B1011" s="22">
        <v>1008</v>
      </c>
      <c r="AG1011" s="184">
        <f t="shared" si="120"/>
        <v>0</v>
      </c>
      <c r="AH1011" s="164">
        <f t="shared" si="126"/>
        <v>0</v>
      </c>
      <c r="AK1011" s="184">
        <f t="shared" si="121"/>
        <v>0</v>
      </c>
      <c r="AL1011" s="164">
        <f t="shared" si="127"/>
        <v>0</v>
      </c>
      <c r="AO1011" s="184">
        <f t="shared" si="122"/>
        <v>0</v>
      </c>
      <c r="AP1011" s="164">
        <f t="shared" si="123"/>
        <v>0</v>
      </c>
      <c r="AS1011" s="184">
        <f t="shared" si="124"/>
        <v>0</v>
      </c>
      <c r="AT1011" s="164">
        <f t="shared" si="125"/>
        <v>0</v>
      </c>
    </row>
    <row r="1012" spans="2:46" x14ac:dyDescent="0.75">
      <c r="B1012" s="22">
        <v>1009</v>
      </c>
      <c r="AG1012" s="184">
        <f t="shared" si="120"/>
        <v>0</v>
      </c>
      <c r="AH1012" s="164">
        <f t="shared" si="126"/>
        <v>0</v>
      </c>
      <c r="AK1012" s="184">
        <f t="shared" si="121"/>
        <v>0</v>
      </c>
      <c r="AL1012" s="164">
        <f t="shared" si="127"/>
        <v>0</v>
      </c>
      <c r="AO1012" s="184">
        <f t="shared" si="122"/>
        <v>0</v>
      </c>
      <c r="AP1012" s="164">
        <f t="shared" si="123"/>
        <v>0</v>
      </c>
      <c r="AS1012" s="184">
        <f t="shared" si="124"/>
        <v>0</v>
      </c>
      <c r="AT1012" s="164">
        <f t="shared" si="125"/>
        <v>0</v>
      </c>
    </row>
    <row r="1013" spans="2:46" x14ac:dyDescent="0.75">
      <c r="B1013" s="22">
        <v>1010</v>
      </c>
      <c r="AG1013" s="184">
        <f t="shared" si="120"/>
        <v>0</v>
      </c>
      <c r="AH1013" s="164">
        <f t="shared" si="126"/>
        <v>0</v>
      </c>
      <c r="AK1013" s="184">
        <f t="shared" si="121"/>
        <v>0</v>
      </c>
      <c r="AL1013" s="164">
        <f t="shared" si="127"/>
        <v>0</v>
      </c>
      <c r="AO1013" s="184">
        <f t="shared" si="122"/>
        <v>0</v>
      </c>
      <c r="AP1013" s="164">
        <f t="shared" si="123"/>
        <v>0</v>
      </c>
      <c r="AS1013" s="184">
        <f t="shared" si="124"/>
        <v>0</v>
      </c>
      <c r="AT1013" s="164">
        <f t="shared" si="125"/>
        <v>0</v>
      </c>
    </row>
    <row r="1014" spans="2:46" x14ac:dyDescent="0.75">
      <c r="B1014" s="22">
        <v>1011</v>
      </c>
      <c r="AG1014" s="184">
        <f t="shared" si="120"/>
        <v>0</v>
      </c>
      <c r="AH1014" s="164">
        <f t="shared" si="126"/>
        <v>0</v>
      </c>
      <c r="AK1014" s="184">
        <f t="shared" si="121"/>
        <v>0</v>
      </c>
      <c r="AL1014" s="164">
        <f t="shared" si="127"/>
        <v>0</v>
      </c>
      <c r="AO1014" s="184">
        <f t="shared" si="122"/>
        <v>0</v>
      </c>
      <c r="AP1014" s="164">
        <f t="shared" si="123"/>
        <v>0</v>
      </c>
      <c r="AS1014" s="184">
        <f t="shared" si="124"/>
        <v>0</v>
      </c>
      <c r="AT1014" s="164">
        <f t="shared" si="125"/>
        <v>0</v>
      </c>
    </row>
    <row r="1015" spans="2:46" x14ac:dyDescent="0.75">
      <c r="B1015" s="22">
        <v>1012</v>
      </c>
      <c r="AG1015" s="184">
        <f t="shared" si="120"/>
        <v>0</v>
      </c>
      <c r="AH1015" s="164">
        <f t="shared" si="126"/>
        <v>0</v>
      </c>
      <c r="AK1015" s="184">
        <f t="shared" si="121"/>
        <v>0</v>
      </c>
      <c r="AL1015" s="164">
        <f t="shared" si="127"/>
        <v>0</v>
      </c>
      <c r="AO1015" s="184">
        <f t="shared" si="122"/>
        <v>0</v>
      </c>
      <c r="AP1015" s="164">
        <f t="shared" si="123"/>
        <v>0</v>
      </c>
      <c r="AS1015" s="184">
        <f t="shared" si="124"/>
        <v>0</v>
      </c>
      <c r="AT1015" s="164">
        <f t="shared" si="125"/>
        <v>0</v>
      </c>
    </row>
    <row r="1016" spans="2:46" x14ac:dyDescent="0.75">
      <c r="B1016" s="22">
        <v>1013</v>
      </c>
      <c r="AG1016" s="184">
        <f t="shared" si="120"/>
        <v>0</v>
      </c>
      <c r="AH1016" s="164">
        <f t="shared" si="126"/>
        <v>0</v>
      </c>
      <c r="AK1016" s="184">
        <f t="shared" si="121"/>
        <v>0</v>
      </c>
      <c r="AL1016" s="164">
        <f t="shared" si="127"/>
        <v>0</v>
      </c>
      <c r="AO1016" s="184">
        <f t="shared" si="122"/>
        <v>0</v>
      </c>
      <c r="AP1016" s="164">
        <f t="shared" si="123"/>
        <v>0</v>
      </c>
      <c r="AS1016" s="184">
        <f t="shared" si="124"/>
        <v>0</v>
      </c>
      <c r="AT1016" s="164">
        <f t="shared" si="125"/>
        <v>0</v>
      </c>
    </row>
    <row r="1017" spans="2:46" x14ac:dyDescent="0.75">
      <c r="B1017" s="22">
        <v>1014</v>
      </c>
      <c r="AG1017" s="184">
        <f t="shared" si="120"/>
        <v>0</v>
      </c>
      <c r="AH1017" s="164">
        <f t="shared" si="126"/>
        <v>0</v>
      </c>
      <c r="AK1017" s="184">
        <f t="shared" si="121"/>
        <v>0</v>
      </c>
      <c r="AL1017" s="164">
        <f t="shared" si="127"/>
        <v>0</v>
      </c>
      <c r="AO1017" s="184">
        <f t="shared" si="122"/>
        <v>0</v>
      </c>
      <c r="AP1017" s="164">
        <f t="shared" si="123"/>
        <v>0</v>
      </c>
      <c r="AS1017" s="184">
        <f t="shared" si="124"/>
        <v>0</v>
      </c>
      <c r="AT1017" s="164">
        <f t="shared" si="125"/>
        <v>0</v>
      </c>
    </row>
    <row r="1018" spans="2:46" x14ac:dyDescent="0.75">
      <c r="B1018" s="22">
        <v>1015</v>
      </c>
      <c r="AG1018" s="184">
        <f t="shared" si="120"/>
        <v>0</v>
      </c>
      <c r="AH1018" s="164">
        <f t="shared" si="126"/>
        <v>0</v>
      </c>
      <c r="AK1018" s="184">
        <f t="shared" si="121"/>
        <v>0</v>
      </c>
      <c r="AL1018" s="164">
        <f t="shared" si="127"/>
        <v>0</v>
      </c>
      <c r="AO1018" s="184">
        <f t="shared" si="122"/>
        <v>0</v>
      </c>
      <c r="AP1018" s="164">
        <f t="shared" si="123"/>
        <v>0</v>
      </c>
      <c r="AS1018" s="184">
        <f t="shared" si="124"/>
        <v>0</v>
      </c>
      <c r="AT1018" s="164">
        <f t="shared" si="125"/>
        <v>0</v>
      </c>
    </row>
    <row r="1019" spans="2:46" x14ac:dyDescent="0.75">
      <c r="B1019" s="22">
        <v>1016</v>
      </c>
      <c r="AG1019" s="184">
        <f t="shared" si="120"/>
        <v>0</v>
      </c>
      <c r="AH1019" s="164">
        <f t="shared" si="126"/>
        <v>0</v>
      </c>
      <c r="AK1019" s="184">
        <f t="shared" si="121"/>
        <v>0</v>
      </c>
      <c r="AL1019" s="164">
        <f t="shared" si="127"/>
        <v>0</v>
      </c>
      <c r="AO1019" s="184">
        <f t="shared" si="122"/>
        <v>0</v>
      </c>
      <c r="AP1019" s="164">
        <f t="shared" si="123"/>
        <v>0</v>
      </c>
      <c r="AS1019" s="184">
        <f t="shared" si="124"/>
        <v>0</v>
      </c>
      <c r="AT1019" s="164">
        <f t="shared" si="125"/>
        <v>0</v>
      </c>
    </row>
    <row r="1020" spans="2:46" x14ac:dyDescent="0.75">
      <c r="B1020" s="22">
        <v>1017</v>
      </c>
      <c r="AG1020" s="184">
        <f t="shared" si="120"/>
        <v>0</v>
      </c>
      <c r="AH1020" s="164">
        <f t="shared" si="126"/>
        <v>0</v>
      </c>
      <c r="AK1020" s="184">
        <f t="shared" si="121"/>
        <v>0</v>
      </c>
      <c r="AL1020" s="164">
        <f t="shared" si="127"/>
        <v>0</v>
      </c>
      <c r="AO1020" s="184">
        <f t="shared" si="122"/>
        <v>0</v>
      </c>
      <c r="AP1020" s="164">
        <f t="shared" si="123"/>
        <v>0</v>
      </c>
      <c r="AS1020" s="184">
        <f t="shared" si="124"/>
        <v>0</v>
      </c>
      <c r="AT1020" s="164">
        <f t="shared" si="125"/>
        <v>0</v>
      </c>
    </row>
    <row r="1021" spans="2:46" x14ac:dyDescent="0.75">
      <c r="B1021" s="22">
        <v>1018</v>
      </c>
      <c r="AG1021" s="184">
        <f t="shared" si="120"/>
        <v>0</v>
      </c>
      <c r="AH1021" s="164">
        <f t="shared" si="126"/>
        <v>0</v>
      </c>
      <c r="AK1021" s="184">
        <f t="shared" si="121"/>
        <v>0</v>
      </c>
      <c r="AL1021" s="164">
        <f t="shared" si="127"/>
        <v>0</v>
      </c>
      <c r="AO1021" s="184">
        <f t="shared" si="122"/>
        <v>0</v>
      </c>
      <c r="AP1021" s="164">
        <f t="shared" si="123"/>
        <v>0</v>
      </c>
      <c r="AS1021" s="184">
        <f t="shared" si="124"/>
        <v>0</v>
      </c>
      <c r="AT1021" s="164">
        <f t="shared" si="125"/>
        <v>0</v>
      </c>
    </row>
    <row r="1022" spans="2:46" x14ac:dyDescent="0.75">
      <c r="B1022" s="22">
        <v>1019</v>
      </c>
      <c r="AG1022" s="184">
        <f t="shared" si="120"/>
        <v>0</v>
      </c>
      <c r="AH1022" s="164">
        <f t="shared" si="126"/>
        <v>0</v>
      </c>
      <c r="AK1022" s="184">
        <f t="shared" si="121"/>
        <v>0</v>
      </c>
      <c r="AL1022" s="164">
        <f t="shared" si="127"/>
        <v>0</v>
      </c>
      <c r="AO1022" s="184">
        <f t="shared" si="122"/>
        <v>0</v>
      </c>
      <c r="AP1022" s="164">
        <f t="shared" si="123"/>
        <v>0</v>
      </c>
      <c r="AS1022" s="184">
        <f t="shared" si="124"/>
        <v>0</v>
      </c>
      <c r="AT1022" s="164">
        <f t="shared" si="125"/>
        <v>0</v>
      </c>
    </row>
    <row r="1023" spans="2:46" x14ac:dyDescent="0.75">
      <c r="B1023" s="22">
        <v>1020</v>
      </c>
      <c r="AG1023" s="184">
        <f t="shared" si="120"/>
        <v>0</v>
      </c>
      <c r="AH1023" s="164">
        <f t="shared" si="126"/>
        <v>0</v>
      </c>
      <c r="AK1023" s="184">
        <f t="shared" si="121"/>
        <v>0</v>
      </c>
      <c r="AL1023" s="164">
        <f t="shared" si="127"/>
        <v>0</v>
      </c>
      <c r="AO1023" s="184">
        <f t="shared" si="122"/>
        <v>0</v>
      </c>
      <c r="AP1023" s="164">
        <f t="shared" si="123"/>
        <v>0</v>
      </c>
      <c r="AS1023" s="184">
        <f t="shared" si="124"/>
        <v>0</v>
      </c>
      <c r="AT1023" s="164">
        <f t="shared" si="125"/>
        <v>0</v>
      </c>
    </row>
    <row r="1024" spans="2:46" x14ac:dyDescent="0.75">
      <c r="B1024" s="22">
        <v>1021</v>
      </c>
      <c r="AG1024" s="184">
        <f t="shared" si="120"/>
        <v>0</v>
      </c>
      <c r="AH1024" s="164">
        <f t="shared" si="126"/>
        <v>0</v>
      </c>
      <c r="AK1024" s="184">
        <f t="shared" si="121"/>
        <v>0</v>
      </c>
      <c r="AL1024" s="164">
        <f t="shared" si="127"/>
        <v>0</v>
      </c>
      <c r="AO1024" s="184">
        <f t="shared" si="122"/>
        <v>0</v>
      </c>
      <c r="AP1024" s="164">
        <f t="shared" si="123"/>
        <v>0</v>
      </c>
      <c r="AS1024" s="184">
        <f t="shared" si="124"/>
        <v>0</v>
      </c>
      <c r="AT1024" s="164">
        <f t="shared" si="125"/>
        <v>0</v>
      </c>
    </row>
    <row r="1025" spans="2:46" x14ac:dyDescent="0.75">
      <c r="B1025" s="22">
        <v>1022</v>
      </c>
      <c r="AG1025" s="184">
        <f t="shared" si="120"/>
        <v>0</v>
      </c>
      <c r="AH1025" s="164">
        <f t="shared" si="126"/>
        <v>0</v>
      </c>
      <c r="AK1025" s="184">
        <f t="shared" si="121"/>
        <v>0</v>
      </c>
      <c r="AL1025" s="164">
        <f t="shared" si="127"/>
        <v>0</v>
      </c>
      <c r="AO1025" s="184">
        <f t="shared" si="122"/>
        <v>0</v>
      </c>
      <c r="AP1025" s="164">
        <f t="shared" si="123"/>
        <v>0</v>
      </c>
      <c r="AS1025" s="184">
        <f t="shared" si="124"/>
        <v>0</v>
      </c>
      <c r="AT1025" s="164">
        <f t="shared" si="125"/>
        <v>0</v>
      </c>
    </row>
    <row r="1026" spans="2:46" x14ac:dyDescent="0.75">
      <c r="B1026" s="22">
        <v>1023</v>
      </c>
      <c r="AG1026" s="184">
        <f t="shared" si="120"/>
        <v>0</v>
      </c>
      <c r="AH1026" s="164">
        <f t="shared" si="126"/>
        <v>0</v>
      </c>
      <c r="AK1026" s="184">
        <f t="shared" si="121"/>
        <v>0</v>
      </c>
      <c r="AL1026" s="164">
        <f t="shared" si="127"/>
        <v>0</v>
      </c>
      <c r="AO1026" s="184">
        <f t="shared" si="122"/>
        <v>0</v>
      </c>
      <c r="AP1026" s="164">
        <f t="shared" si="123"/>
        <v>0</v>
      </c>
      <c r="AS1026" s="184">
        <f t="shared" si="124"/>
        <v>0</v>
      </c>
      <c r="AT1026" s="164">
        <f t="shared" si="125"/>
        <v>0</v>
      </c>
    </row>
    <row r="1027" spans="2:46" x14ac:dyDescent="0.75">
      <c r="B1027" s="22">
        <v>1024</v>
      </c>
      <c r="AG1027" s="184">
        <f t="shared" si="120"/>
        <v>0</v>
      </c>
      <c r="AH1027" s="164">
        <f t="shared" si="126"/>
        <v>0</v>
      </c>
      <c r="AK1027" s="184">
        <f t="shared" si="121"/>
        <v>0</v>
      </c>
      <c r="AL1027" s="164">
        <f t="shared" si="127"/>
        <v>0</v>
      </c>
      <c r="AO1027" s="184">
        <f t="shared" si="122"/>
        <v>0</v>
      </c>
      <c r="AP1027" s="164">
        <f t="shared" si="123"/>
        <v>0</v>
      </c>
      <c r="AS1027" s="184">
        <f t="shared" si="124"/>
        <v>0</v>
      </c>
      <c r="AT1027" s="164">
        <f t="shared" si="125"/>
        <v>0</v>
      </c>
    </row>
    <row r="1028" spans="2:46" x14ac:dyDescent="0.75">
      <c r="B1028" s="22">
        <v>1025</v>
      </c>
      <c r="AG1028" s="184">
        <f t="shared" ref="AG1028:AG1091" si="128">(U1028*wtp)-T1028</f>
        <v>0</v>
      </c>
      <c r="AH1028" s="164">
        <f t="shared" si="126"/>
        <v>0</v>
      </c>
      <c r="AK1028" s="184">
        <f t="shared" ref="AK1028:AK1091" si="129">(X1028*wtp)-W1028</f>
        <v>0</v>
      </c>
      <c r="AL1028" s="164">
        <f t="shared" si="127"/>
        <v>0</v>
      </c>
      <c r="AO1028" s="184">
        <f t="shared" ref="AO1028:AO1091" si="130">(AA1028*wtp)-Z1028</f>
        <v>0</v>
      </c>
      <c r="AP1028" s="164">
        <f t="shared" ref="AP1028:AP1091" si="131">IF(AO1028&gt;0,1,0)</f>
        <v>0</v>
      </c>
      <c r="AS1028" s="184">
        <f t="shared" ref="AS1028:AS1091" si="132">(AD1028*wtp)-AC1028</f>
        <v>0</v>
      </c>
      <c r="AT1028" s="164">
        <f t="shared" ref="AT1028:AT1091" si="133">IF(AS1028&gt;0,1,0)</f>
        <v>0</v>
      </c>
    </row>
    <row r="1029" spans="2:46" x14ac:dyDescent="0.75">
      <c r="B1029" s="22">
        <v>1026</v>
      </c>
      <c r="AG1029" s="184">
        <f t="shared" si="128"/>
        <v>0</v>
      </c>
      <c r="AH1029" s="164">
        <f t="shared" ref="AH1029:AH1092" si="134">IF(AG1029&gt;0,1,0)</f>
        <v>0</v>
      </c>
      <c r="AK1029" s="184">
        <f t="shared" si="129"/>
        <v>0</v>
      </c>
      <c r="AL1029" s="164">
        <f t="shared" ref="AL1029:AL1092" si="135">IF(AK1029&gt;0,1,0)</f>
        <v>0</v>
      </c>
      <c r="AO1029" s="184">
        <f t="shared" si="130"/>
        <v>0</v>
      </c>
      <c r="AP1029" s="164">
        <f t="shared" si="131"/>
        <v>0</v>
      </c>
      <c r="AS1029" s="184">
        <f t="shared" si="132"/>
        <v>0</v>
      </c>
      <c r="AT1029" s="164">
        <f t="shared" si="133"/>
        <v>0</v>
      </c>
    </row>
    <row r="1030" spans="2:46" x14ac:dyDescent="0.75">
      <c r="B1030" s="22">
        <v>1027</v>
      </c>
      <c r="AG1030" s="184">
        <f t="shared" si="128"/>
        <v>0</v>
      </c>
      <c r="AH1030" s="164">
        <f t="shared" si="134"/>
        <v>0</v>
      </c>
      <c r="AK1030" s="184">
        <f t="shared" si="129"/>
        <v>0</v>
      </c>
      <c r="AL1030" s="164">
        <f t="shared" si="135"/>
        <v>0</v>
      </c>
      <c r="AO1030" s="184">
        <f t="shared" si="130"/>
        <v>0</v>
      </c>
      <c r="AP1030" s="164">
        <f t="shared" si="131"/>
        <v>0</v>
      </c>
      <c r="AS1030" s="184">
        <f t="shared" si="132"/>
        <v>0</v>
      </c>
      <c r="AT1030" s="164">
        <f t="shared" si="133"/>
        <v>0</v>
      </c>
    </row>
    <row r="1031" spans="2:46" x14ac:dyDescent="0.75">
      <c r="B1031" s="22">
        <v>1028</v>
      </c>
      <c r="AG1031" s="184">
        <f t="shared" si="128"/>
        <v>0</v>
      </c>
      <c r="AH1031" s="164">
        <f t="shared" si="134"/>
        <v>0</v>
      </c>
      <c r="AK1031" s="184">
        <f t="shared" si="129"/>
        <v>0</v>
      </c>
      <c r="AL1031" s="164">
        <f t="shared" si="135"/>
        <v>0</v>
      </c>
      <c r="AO1031" s="184">
        <f t="shared" si="130"/>
        <v>0</v>
      </c>
      <c r="AP1031" s="164">
        <f t="shared" si="131"/>
        <v>0</v>
      </c>
      <c r="AS1031" s="184">
        <f t="shared" si="132"/>
        <v>0</v>
      </c>
      <c r="AT1031" s="164">
        <f t="shared" si="133"/>
        <v>0</v>
      </c>
    </row>
    <row r="1032" spans="2:46" x14ac:dyDescent="0.75">
      <c r="B1032" s="22">
        <v>1029</v>
      </c>
      <c r="AG1032" s="184">
        <f t="shared" si="128"/>
        <v>0</v>
      </c>
      <c r="AH1032" s="164">
        <f t="shared" si="134"/>
        <v>0</v>
      </c>
      <c r="AK1032" s="184">
        <f t="shared" si="129"/>
        <v>0</v>
      </c>
      <c r="AL1032" s="164">
        <f t="shared" si="135"/>
        <v>0</v>
      </c>
      <c r="AO1032" s="184">
        <f t="shared" si="130"/>
        <v>0</v>
      </c>
      <c r="AP1032" s="164">
        <f t="shared" si="131"/>
        <v>0</v>
      </c>
      <c r="AS1032" s="184">
        <f t="shared" si="132"/>
        <v>0</v>
      </c>
      <c r="AT1032" s="164">
        <f t="shared" si="133"/>
        <v>0</v>
      </c>
    </row>
    <row r="1033" spans="2:46" x14ac:dyDescent="0.75">
      <c r="B1033" s="22">
        <v>1030</v>
      </c>
      <c r="AG1033" s="184">
        <f t="shared" si="128"/>
        <v>0</v>
      </c>
      <c r="AH1033" s="164">
        <f t="shared" si="134"/>
        <v>0</v>
      </c>
      <c r="AK1033" s="184">
        <f t="shared" si="129"/>
        <v>0</v>
      </c>
      <c r="AL1033" s="164">
        <f t="shared" si="135"/>
        <v>0</v>
      </c>
      <c r="AO1033" s="184">
        <f t="shared" si="130"/>
        <v>0</v>
      </c>
      <c r="AP1033" s="164">
        <f t="shared" si="131"/>
        <v>0</v>
      </c>
      <c r="AS1033" s="184">
        <f t="shared" si="132"/>
        <v>0</v>
      </c>
      <c r="AT1033" s="164">
        <f t="shared" si="133"/>
        <v>0</v>
      </c>
    </row>
    <row r="1034" spans="2:46" x14ac:dyDescent="0.75">
      <c r="B1034" s="22">
        <v>1031</v>
      </c>
      <c r="AG1034" s="184">
        <f t="shared" si="128"/>
        <v>0</v>
      </c>
      <c r="AH1034" s="164">
        <f t="shared" si="134"/>
        <v>0</v>
      </c>
      <c r="AK1034" s="184">
        <f t="shared" si="129"/>
        <v>0</v>
      </c>
      <c r="AL1034" s="164">
        <f t="shared" si="135"/>
        <v>0</v>
      </c>
      <c r="AO1034" s="184">
        <f t="shared" si="130"/>
        <v>0</v>
      </c>
      <c r="AP1034" s="164">
        <f t="shared" si="131"/>
        <v>0</v>
      </c>
      <c r="AS1034" s="184">
        <f t="shared" si="132"/>
        <v>0</v>
      </c>
      <c r="AT1034" s="164">
        <f t="shared" si="133"/>
        <v>0</v>
      </c>
    </row>
    <row r="1035" spans="2:46" x14ac:dyDescent="0.75">
      <c r="B1035" s="22">
        <v>1032</v>
      </c>
      <c r="AG1035" s="184">
        <f t="shared" si="128"/>
        <v>0</v>
      </c>
      <c r="AH1035" s="164">
        <f t="shared" si="134"/>
        <v>0</v>
      </c>
      <c r="AK1035" s="184">
        <f t="shared" si="129"/>
        <v>0</v>
      </c>
      <c r="AL1035" s="164">
        <f t="shared" si="135"/>
        <v>0</v>
      </c>
      <c r="AO1035" s="184">
        <f t="shared" si="130"/>
        <v>0</v>
      </c>
      <c r="AP1035" s="164">
        <f t="shared" si="131"/>
        <v>0</v>
      </c>
      <c r="AS1035" s="184">
        <f t="shared" si="132"/>
        <v>0</v>
      </c>
      <c r="AT1035" s="164">
        <f t="shared" si="133"/>
        <v>0</v>
      </c>
    </row>
    <row r="1036" spans="2:46" x14ac:dyDescent="0.75">
      <c r="B1036" s="22">
        <v>1033</v>
      </c>
      <c r="AG1036" s="184">
        <f t="shared" si="128"/>
        <v>0</v>
      </c>
      <c r="AH1036" s="164">
        <f t="shared" si="134"/>
        <v>0</v>
      </c>
      <c r="AK1036" s="184">
        <f t="shared" si="129"/>
        <v>0</v>
      </c>
      <c r="AL1036" s="164">
        <f t="shared" si="135"/>
        <v>0</v>
      </c>
      <c r="AO1036" s="184">
        <f t="shared" si="130"/>
        <v>0</v>
      </c>
      <c r="AP1036" s="164">
        <f t="shared" si="131"/>
        <v>0</v>
      </c>
      <c r="AS1036" s="184">
        <f t="shared" si="132"/>
        <v>0</v>
      </c>
      <c r="AT1036" s="164">
        <f t="shared" si="133"/>
        <v>0</v>
      </c>
    </row>
    <row r="1037" spans="2:46" x14ac:dyDescent="0.75">
      <c r="B1037" s="22">
        <v>1034</v>
      </c>
      <c r="AG1037" s="184">
        <f t="shared" si="128"/>
        <v>0</v>
      </c>
      <c r="AH1037" s="164">
        <f t="shared" si="134"/>
        <v>0</v>
      </c>
      <c r="AK1037" s="184">
        <f t="shared" si="129"/>
        <v>0</v>
      </c>
      <c r="AL1037" s="164">
        <f t="shared" si="135"/>
        <v>0</v>
      </c>
      <c r="AO1037" s="184">
        <f t="shared" si="130"/>
        <v>0</v>
      </c>
      <c r="AP1037" s="164">
        <f t="shared" si="131"/>
        <v>0</v>
      </c>
      <c r="AS1037" s="184">
        <f t="shared" si="132"/>
        <v>0</v>
      </c>
      <c r="AT1037" s="164">
        <f t="shared" si="133"/>
        <v>0</v>
      </c>
    </row>
    <row r="1038" spans="2:46" x14ac:dyDescent="0.75">
      <c r="B1038" s="22">
        <v>1035</v>
      </c>
      <c r="AG1038" s="184">
        <f t="shared" si="128"/>
        <v>0</v>
      </c>
      <c r="AH1038" s="164">
        <f t="shared" si="134"/>
        <v>0</v>
      </c>
      <c r="AK1038" s="184">
        <f t="shared" si="129"/>
        <v>0</v>
      </c>
      <c r="AL1038" s="164">
        <f t="shared" si="135"/>
        <v>0</v>
      </c>
      <c r="AO1038" s="184">
        <f t="shared" si="130"/>
        <v>0</v>
      </c>
      <c r="AP1038" s="164">
        <f t="shared" si="131"/>
        <v>0</v>
      </c>
      <c r="AS1038" s="184">
        <f t="shared" si="132"/>
        <v>0</v>
      </c>
      <c r="AT1038" s="164">
        <f t="shared" si="133"/>
        <v>0</v>
      </c>
    </row>
    <row r="1039" spans="2:46" x14ac:dyDescent="0.75">
      <c r="B1039" s="22">
        <v>1036</v>
      </c>
      <c r="AG1039" s="184">
        <f t="shared" si="128"/>
        <v>0</v>
      </c>
      <c r="AH1039" s="164">
        <f t="shared" si="134"/>
        <v>0</v>
      </c>
      <c r="AK1039" s="184">
        <f t="shared" si="129"/>
        <v>0</v>
      </c>
      <c r="AL1039" s="164">
        <f t="shared" si="135"/>
        <v>0</v>
      </c>
      <c r="AO1039" s="184">
        <f t="shared" si="130"/>
        <v>0</v>
      </c>
      <c r="AP1039" s="164">
        <f t="shared" si="131"/>
        <v>0</v>
      </c>
      <c r="AS1039" s="184">
        <f t="shared" si="132"/>
        <v>0</v>
      </c>
      <c r="AT1039" s="164">
        <f t="shared" si="133"/>
        <v>0</v>
      </c>
    </row>
    <row r="1040" spans="2:46" x14ac:dyDescent="0.75">
      <c r="B1040" s="22">
        <v>1037</v>
      </c>
      <c r="AG1040" s="184">
        <f t="shared" si="128"/>
        <v>0</v>
      </c>
      <c r="AH1040" s="164">
        <f t="shared" si="134"/>
        <v>0</v>
      </c>
      <c r="AK1040" s="184">
        <f t="shared" si="129"/>
        <v>0</v>
      </c>
      <c r="AL1040" s="164">
        <f t="shared" si="135"/>
        <v>0</v>
      </c>
      <c r="AO1040" s="184">
        <f t="shared" si="130"/>
        <v>0</v>
      </c>
      <c r="AP1040" s="164">
        <f t="shared" si="131"/>
        <v>0</v>
      </c>
      <c r="AS1040" s="184">
        <f t="shared" si="132"/>
        <v>0</v>
      </c>
      <c r="AT1040" s="164">
        <f t="shared" si="133"/>
        <v>0</v>
      </c>
    </row>
    <row r="1041" spans="2:46" x14ac:dyDescent="0.75">
      <c r="B1041" s="22">
        <v>1038</v>
      </c>
      <c r="AG1041" s="184">
        <f t="shared" si="128"/>
        <v>0</v>
      </c>
      <c r="AH1041" s="164">
        <f t="shared" si="134"/>
        <v>0</v>
      </c>
      <c r="AK1041" s="184">
        <f t="shared" si="129"/>
        <v>0</v>
      </c>
      <c r="AL1041" s="164">
        <f t="shared" si="135"/>
        <v>0</v>
      </c>
      <c r="AO1041" s="184">
        <f t="shared" si="130"/>
        <v>0</v>
      </c>
      <c r="AP1041" s="164">
        <f t="shared" si="131"/>
        <v>0</v>
      </c>
      <c r="AS1041" s="184">
        <f t="shared" si="132"/>
        <v>0</v>
      </c>
      <c r="AT1041" s="164">
        <f t="shared" si="133"/>
        <v>0</v>
      </c>
    </row>
    <row r="1042" spans="2:46" x14ac:dyDescent="0.75">
      <c r="B1042" s="22">
        <v>1039</v>
      </c>
      <c r="AG1042" s="184">
        <f t="shared" si="128"/>
        <v>0</v>
      </c>
      <c r="AH1042" s="164">
        <f t="shared" si="134"/>
        <v>0</v>
      </c>
      <c r="AK1042" s="184">
        <f t="shared" si="129"/>
        <v>0</v>
      </c>
      <c r="AL1042" s="164">
        <f t="shared" si="135"/>
        <v>0</v>
      </c>
      <c r="AO1042" s="184">
        <f t="shared" si="130"/>
        <v>0</v>
      </c>
      <c r="AP1042" s="164">
        <f t="shared" si="131"/>
        <v>0</v>
      </c>
      <c r="AS1042" s="184">
        <f t="shared" si="132"/>
        <v>0</v>
      </c>
      <c r="AT1042" s="164">
        <f t="shared" si="133"/>
        <v>0</v>
      </c>
    </row>
    <row r="1043" spans="2:46" x14ac:dyDescent="0.75">
      <c r="B1043" s="22">
        <v>1040</v>
      </c>
      <c r="AG1043" s="184">
        <f t="shared" si="128"/>
        <v>0</v>
      </c>
      <c r="AH1043" s="164">
        <f t="shared" si="134"/>
        <v>0</v>
      </c>
      <c r="AK1043" s="184">
        <f t="shared" si="129"/>
        <v>0</v>
      </c>
      <c r="AL1043" s="164">
        <f t="shared" si="135"/>
        <v>0</v>
      </c>
      <c r="AO1043" s="184">
        <f t="shared" si="130"/>
        <v>0</v>
      </c>
      <c r="AP1043" s="164">
        <f t="shared" si="131"/>
        <v>0</v>
      </c>
      <c r="AS1043" s="184">
        <f t="shared" si="132"/>
        <v>0</v>
      </c>
      <c r="AT1043" s="164">
        <f t="shared" si="133"/>
        <v>0</v>
      </c>
    </row>
    <row r="1044" spans="2:46" x14ac:dyDescent="0.75">
      <c r="B1044" s="22">
        <v>1041</v>
      </c>
      <c r="AG1044" s="184">
        <f t="shared" si="128"/>
        <v>0</v>
      </c>
      <c r="AH1044" s="164">
        <f t="shared" si="134"/>
        <v>0</v>
      </c>
      <c r="AK1044" s="184">
        <f t="shared" si="129"/>
        <v>0</v>
      </c>
      <c r="AL1044" s="164">
        <f t="shared" si="135"/>
        <v>0</v>
      </c>
      <c r="AO1044" s="184">
        <f t="shared" si="130"/>
        <v>0</v>
      </c>
      <c r="AP1044" s="164">
        <f t="shared" si="131"/>
        <v>0</v>
      </c>
      <c r="AS1044" s="184">
        <f t="shared" si="132"/>
        <v>0</v>
      </c>
      <c r="AT1044" s="164">
        <f t="shared" si="133"/>
        <v>0</v>
      </c>
    </row>
    <row r="1045" spans="2:46" x14ac:dyDescent="0.75">
      <c r="B1045" s="22">
        <v>1042</v>
      </c>
      <c r="AG1045" s="184">
        <f t="shared" si="128"/>
        <v>0</v>
      </c>
      <c r="AH1045" s="164">
        <f t="shared" si="134"/>
        <v>0</v>
      </c>
      <c r="AK1045" s="184">
        <f t="shared" si="129"/>
        <v>0</v>
      </c>
      <c r="AL1045" s="164">
        <f t="shared" si="135"/>
        <v>0</v>
      </c>
      <c r="AO1045" s="184">
        <f t="shared" si="130"/>
        <v>0</v>
      </c>
      <c r="AP1045" s="164">
        <f t="shared" si="131"/>
        <v>0</v>
      </c>
      <c r="AS1045" s="184">
        <f t="shared" si="132"/>
        <v>0</v>
      </c>
      <c r="AT1045" s="164">
        <f t="shared" si="133"/>
        <v>0</v>
      </c>
    </row>
    <row r="1046" spans="2:46" x14ac:dyDescent="0.75">
      <c r="B1046" s="22">
        <v>1043</v>
      </c>
      <c r="AG1046" s="184">
        <f t="shared" si="128"/>
        <v>0</v>
      </c>
      <c r="AH1046" s="164">
        <f t="shared" si="134"/>
        <v>0</v>
      </c>
      <c r="AK1046" s="184">
        <f t="shared" si="129"/>
        <v>0</v>
      </c>
      <c r="AL1046" s="164">
        <f t="shared" si="135"/>
        <v>0</v>
      </c>
      <c r="AO1046" s="184">
        <f t="shared" si="130"/>
        <v>0</v>
      </c>
      <c r="AP1046" s="164">
        <f t="shared" si="131"/>
        <v>0</v>
      </c>
      <c r="AS1046" s="184">
        <f t="shared" si="132"/>
        <v>0</v>
      </c>
      <c r="AT1046" s="164">
        <f t="shared" si="133"/>
        <v>0</v>
      </c>
    </row>
    <row r="1047" spans="2:46" x14ac:dyDescent="0.75">
      <c r="B1047" s="22">
        <v>1044</v>
      </c>
      <c r="AG1047" s="184">
        <f t="shared" si="128"/>
        <v>0</v>
      </c>
      <c r="AH1047" s="164">
        <f t="shared" si="134"/>
        <v>0</v>
      </c>
      <c r="AK1047" s="184">
        <f t="shared" si="129"/>
        <v>0</v>
      </c>
      <c r="AL1047" s="164">
        <f t="shared" si="135"/>
        <v>0</v>
      </c>
      <c r="AO1047" s="184">
        <f t="shared" si="130"/>
        <v>0</v>
      </c>
      <c r="AP1047" s="164">
        <f t="shared" si="131"/>
        <v>0</v>
      </c>
      <c r="AS1047" s="184">
        <f t="shared" si="132"/>
        <v>0</v>
      </c>
      <c r="AT1047" s="164">
        <f t="shared" si="133"/>
        <v>0</v>
      </c>
    </row>
    <row r="1048" spans="2:46" x14ac:dyDescent="0.75">
      <c r="B1048" s="22">
        <v>1045</v>
      </c>
      <c r="AG1048" s="184">
        <f t="shared" si="128"/>
        <v>0</v>
      </c>
      <c r="AH1048" s="164">
        <f t="shared" si="134"/>
        <v>0</v>
      </c>
      <c r="AK1048" s="184">
        <f t="shared" si="129"/>
        <v>0</v>
      </c>
      <c r="AL1048" s="164">
        <f t="shared" si="135"/>
        <v>0</v>
      </c>
      <c r="AO1048" s="184">
        <f t="shared" si="130"/>
        <v>0</v>
      </c>
      <c r="AP1048" s="164">
        <f t="shared" si="131"/>
        <v>0</v>
      </c>
      <c r="AS1048" s="184">
        <f t="shared" si="132"/>
        <v>0</v>
      </c>
      <c r="AT1048" s="164">
        <f t="shared" si="133"/>
        <v>0</v>
      </c>
    </row>
    <row r="1049" spans="2:46" x14ac:dyDescent="0.75">
      <c r="B1049" s="22">
        <v>1046</v>
      </c>
      <c r="AG1049" s="184">
        <f t="shared" si="128"/>
        <v>0</v>
      </c>
      <c r="AH1049" s="164">
        <f t="shared" si="134"/>
        <v>0</v>
      </c>
      <c r="AK1049" s="184">
        <f t="shared" si="129"/>
        <v>0</v>
      </c>
      <c r="AL1049" s="164">
        <f t="shared" si="135"/>
        <v>0</v>
      </c>
      <c r="AO1049" s="184">
        <f t="shared" si="130"/>
        <v>0</v>
      </c>
      <c r="AP1049" s="164">
        <f t="shared" si="131"/>
        <v>0</v>
      </c>
      <c r="AS1049" s="184">
        <f t="shared" si="132"/>
        <v>0</v>
      </c>
      <c r="AT1049" s="164">
        <f t="shared" si="133"/>
        <v>0</v>
      </c>
    </row>
    <row r="1050" spans="2:46" x14ac:dyDescent="0.75">
      <c r="B1050" s="22">
        <v>1047</v>
      </c>
      <c r="AG1050" s="184">
        <f t="shared" si="128"/>
        <v>0</v>
      </c>
      <c r="AH1050" s="164">
        <f t="shared" si="134"/>
        <v>0</v>
      </c>
      <c r="AK1050" s="184">
        <f t="shared" si="129"/>
        <v>0</v>
      </c>
      <c r="AL1050" s="164">
        <f t="shared" si="135"/>
        <v>0</v>
      </c>
      <c r="AO1050" s="184">
        <f t="shared" si="130"/>
        <v>0</v>
      </c>
      <c r="AP1050" s="164">
        <f t="shared" si="131"/>
        <v>0</v>
      </c>
      <c r="AS1050" s="184">
        <f t="shared" si="132"/>
        <v>0</v>
      </c>
      <c r="AT1050" s="164">
        <f t="shared" si="133"/>
        <v>0</v>
      </c>
    </row>
    <row r="1051" spans="2:46" x14ac:dyDescent="0.75">
      <c r="B1051" s="22">
        <v>1048</v>
      </c>
      <c r="AG1051" s="184">
        <f t="shared" si="128"/>
        <v>0</v>
      </c>
      <c r="AH1051" s="164">
        <f t="shared" si="134"/>
        <v>0</v>
      </c>
      <c r="AK1051" s="184">
        <f t="shared" si="129"/>
        <v>0</v>
      </c>
      <c r="AL1051" s="164">
        <f t="shared" si="135"/>
        <v>0</v>
      </c>
      <c r="AO1051" s="184">
        <f t="shared" si="130"/>
        <v>0</v>
      </c>
      <c r="AP1051" s="164">
        <f t="shared" si="131"/>
        <v>0</v>
      </c>
      <c r="AS1051" s="184">
        <f t="shared" si="132"/>
        <v>0</v>
      </c>
      <c r="AT1051" s="164">
        <f t="shared" si="133"/>
        <v>0</v>
      </c>
    </row>
    <row r="1052" spans="2:46" x14ac:dyDescent="0.75">
      <c r="B1052" s="22">
        <v>1049</v>
      </c>
      <c r="AG1052" s="184">
        <f t="shared" si="128"/>
        <v>0</v>
      </c>
      <c r="AH1052" s="164">
        <f t="shared" si="134"/>
        <v>0</v>
      </c>
      <c r="AK1052" s="184">
        <f t="shared" si="129"/>
        <v>0</v>
      </c>
      <c r="AL1052" s="164">
        <f t="shared" si="135"/>
        <v>0</v>
      </c>
      <c r="AO1052" s="184">
        <f t="shared" si="130"/>
        <v>0</v>
      </c>
      <c r="AP1052" s="164">
        <f t="shared" si="131"/>
        <v>0</v>
      </c>
      <c r="AS1052" s="184">
        <f t="shared" si="132"/>
        <v>0</v>
      </c>
      <c r="AT1052" s="164">
        <f t="shared" si="133"/>
        <v>0</v>
      </c>
    </row>
    <row r="1053" spans="2:46" x14ac:dyDescent="0.75">
      <c r="B1053" s="22">
        <v>1050</v>
      </c>
      <c r="AG1053" s="184">
        <f t="shared" si="128"/>
        <v>0</v>
      </c>
      <c r="AH1053" s="164">
        <f t="shared" si="134"/>
        <v>0</v>
      </c>
      <c r="AK1053" s="184">
        <f t="shared" si="129"/>
        <v>0</v>
      </c>
      <c r="AL1053" s="164">
        <f t="shared" si="135"/>
        <v>0</v>
      </c>
      <c r="AO1053" s="184">
        <f t="shared" si="130"/>
        <v>0</v>
      </c>
      <c r="AP1053" s="164">
        <f t="shared" si="131"/>
        <v>0</v>
      </c>
      <c r="AS1053" s="184">
        <f t="shared" si="132"/>
        <v>0</v>
      </c>
      <c r="AT1053" s="164">
        <f t="shared" si="133"/>
        <v>0</v>
      </c>
    </row>
    <row r="1054" spans="2:46" x14ac:dyDescent="0.75">
      <c r="B1054" s="22">
        <v>1051</v>
      </c>
      <c r="AG1054" s="184">
        <f t="shared" si="128"/>
        <v>0</v>
      </c>
      <c r="AH1054" s="164">
        <f t="shared" si="134"/>
        <v>0</v>
      </c>
      <c r="AK1054" s="184">
        <f t="shared" si="129"/>
        <v>0</v>
      </c>
      <c r="AL1054" s="164">
        <f t="shared" si="135"/>
        <v>0</v>
      </c>
      <c r="AO1054" s="184">
        <f t="shared" si="130"/>
        <v>0</v>
      </c>
      <c r="AP1054" s="164">
        <f t="shared" si="131"/>
        <v>0</v>
      </c>
      <c r="AS1054" s="184">
        <f t="shared" si="132"/>
        <v>0</v>
      </c>
      <c r="AT1054" s="164">
        <f t="shared" si="133"/>
        <v>0</v>
      </c>
    </row>
    <row r="1055" spans="2:46" x14ac:dyDescent="0.75">
      <c r="B1055" s="22">
        <v>1052</v>
      </c>
      <c r="AG1055" s="184">
        <f t="shared" si="128"/>
        <v>0</v>
      </c>
      <c r="AH1055" s="164">
        <f t="shared" si="134"/>
        <v>0</v>
      </c>
      <c r="AK1055" s="184">
        <f t="shared" si="129"/>
        <v>0</v>
      </c>
      <c r="AL1055" s="164">
        <f t="shared" si="135"/>
        <v>0</v>
      </c>
      <c r="AO1055" s="184">
        <f t="shared" si="130"/>
        <v>0</v>
      </c>
      <c r="AP1055" s="164">
        <f t="shared" si="131"/>
        <v>0</v>
      </c>
      <c r="AS1055" s="184">
        <f t="shared" si="132"/>
        <v>0</v>
      </c>
      <c r="AT1055" s="164">
        <f t="shared" si="133"/>
        <v>0</v>
      </c>
    </row>
    <row r="1056" spans="2:46" x14ac:dyDescent="0.75">
      <c r="B1056" s="22">
        <v>1053</v>
      </c>
      <c r="AG1056" s="184">
        <f t="shared" si="128"/>
        <v>0</v>
      </c>
      <c r="AH1056" s="164">
        <f t="shared" si="134"/>
        <v>0</v>
      </c>
      <c r="AK1056" s="184">
        <f t="shared" si="129"/>
        <v>0</v>
      </c>
      <c r="AL1056" s="164">
        <f t="shared" si="135"/>
        <v>0</v>
      </c>
      <c r="AO1056" s="184">
        <f t="shared" si="130"/>
        <v>0</v>
      </c>
      <c r="AP1056" s="164">
        <f t="shared" si="131"/>
        <v>0</v>
      </c>
      <c r="AS1056" s="184">
        <f t="shared" si="132"/>
        <v>0</v>
      </c>
      <c r="AT1056" s="164">
        <f t="shared" si="133"/>
        <v>0</v>
      </c>
    </row>
    <row r="1057" spans="2:46" x14ac:dyDescent="0.75">
      <c r="B1057" s="22">
        <v>1054</v>
      </c>
      <c r="AG1057" s="184">
        <f t="shared" si="128"/>
        <v>0</v>
      </c>
      <c r="AH1057" s="164">
        <f t="shared" si="134"/>
        <v>0</v>
      </c>
      <c r="AK1057" s="184">
        <f t="shared" si="129"/>
        <v>0</v>
      </c>
      <c r="AL1057" s="164">
        <f t="shared" si="135"/>
        <v>0</v>
      </c>
      <c r="AO1057" s="184">
        <f t="shared" si="130"/>
        <v>0</v>
      </c>
      <c r="AP1057" s="164">
        <f t="shared" si="131"/>
        <v>0</v>
      </c>
      <c r="AS1057" s="184">
        <f t="shared" si="132"/>
        <v>0</v>
      </c>
      <c r="AT1057" s="164">
        <f t="shared" si="133"/>
        <v>0</v>
      </c>
    </row>
    <row r="1058" spans="2:46" x14ac:dyDescent="0.75">
      <c r="B1058" s="22">
        <v>1055</v>
      </c>
      <c r="AG1058" s="184">
        <f t="shared" si="128"/>
        <v>0</v>
      </c>
      <c r="AH1058" s="164">
        <f t="shared" si="134"/>
        <v>0</v>
      </c>
      <c r="AK1058" s="184">
        <f t="shared" si="129"/>
        <v>0</v>
      </c>
      <c r="AL1058" s="164">
        <f t="shared" si="135"/>
        <v>0</v>
      </c>
      <c r="AO1058" s="184">
        <f t="shared" si="130"/>
        <v>0</v>
      </c>
      <c r="AP1058" s="164">
        <f t="shared" si="131"/>
        <v>0</v>
      </c>
      <c r="AS1058" s="184">
        <f t="shared" si="132"/>
        <v>0</v>
      </c>
      <c r="AT1058" s="164">
        <f t="shared" si="133"/>
        <v>0</v>
      </c>
    </row>
    <row r="1059" spans="2:46" x14ac:dyDescent="0.75">
      <c r="B1059" s="22">
        <v>1056</v>
      </c>
      <c r="AG1059" s="184">
        <f t="shared" si="128"/>
        <v>0</v>
      </c>
      <c r="AH1059" s="164">
        <f t="shared" si="134"/>
        <v>0</v>
      </c>
      <c r="AK1059" s="184">
        <f t="shared" si="129"/>
        <v>0</v>
      </c>
      <c r="AL1059" s="164">
        <f t="shared" si="135"/>
        <v>0</v>
      </c>
      <c r="AO1059" s="184">
        <f t="shared" si="130"/>
        <v>0</v>
      </c>
      <c r="AP1059" s="164">
        <f t="shared" si="131"/>
        <v>0</v>
      </c>
      <c r="AS1059" s="184">
        <f t="shared" si="132"/>
        <v>0</v>
      </c>
      <c r="AT1059" s="164">
        <f t="shared" si="133"/>
        <v>0</v>
      </c>
    </row>
    <row r="1060" spans="2:46" x14ac:dyDescent="0.75">
      <c r="B1060" s="22">
        <v>1057</v>
      </c>
      <c r="AG1060" s="184">
        <f t="shared" si="128"/>
        <v>0</v>
      </c>
      <c r="AH1060" s="164">
        <f t="shared" si="134"/>
        <v>0</v>
      </c>
      <c r="AK1060" s="184">
        <f t="shared" si="129"/>
        <v>0</v>
      </c>
      <c r="AL1060" s="164">
        <f t="shared" si="135"/>
        <v>0</v>
      </c>
      <c r="AO1060" s="184">
        <f t="shared" si="130"/>
        <v>0</v>
      </c>
      <c r="AP1060" s="164">
        <f t="shared" si="131"/>
        <v>0</v>
      </c>
      <c r="AS1060" s="184">
        <f t="shared" si="132"/>
        <v>0</v>
      </c>
      <c r="AT1060" s="164">
        <f t="shared" si="133"/>
        <v>0</v>
      </c>
    </row>
    <row r="1061" spans="2:46" x14ac:dyDescent="0.75">
      <c r="B1061" s="22">
        <v>1058</v>
      </c>
      <c r="AG1061" s="184">
        <f t="shared" si="128"/>
        <v>0</v>
      </c>
      <c r="AH1061" s="164">
        <f t="shared" si="134"/>
        <v>0</v>
      </c>
      <c r="AK1061" s="184">
        <f t="shared" si="129"/>
        <v>0</v>
      </c>
      <c r="AL1061" s="164">
        <f t="shared" si="135"/>
        <v>0</v>
      </c>
      <c r="AO1061" s="184">
        <f t="shared" si="130"/>
        <v>0</v>
      </c>
      <c r="AP1061" s="164">
        <f t="shared" si="131"/>
        <v>0</v>
      </c>
      <c r="AS1061" s="184">
        <f t="shared" si="132"/>
        <v>0</v>
      </c>
      <c r="AT1061" s="164">
        <f t="shared" si="133"/>
        <v>0</v>
      </c>
    </row>
    <row r="1062" spans="2:46" x14ac:dyDescent="0.75">
      <c r="B1062" s="22">
        <v>1059</v>
      </c>
      <c r="AG1062" s="184">
        <f t="shared" si="128"/>
        <v>0</v>
      </c>
      <c r="AH1062" s="164">
        <f t="shared" si="134"/>
        <v>0</v>
      </c>
      <c r="AK1062" s="184">
        <f t="shared" si="129"/>
        <v>0</v>
      </c>
      <c r="AL1062" s="164">
        <f t="shared" si="135"/>
        <v>0</v>
      </c>
      <c r="AO1062" s="184">
        <f t="shared" si="130"/>
        <v>0</v>
      </c>
      <c r="AP1062" s="164">
        <f t="shared" si="131"/>
        <v>0</v>
      </c>
      <c r="AS1062" s="184">
        <f t="shared" si="132"/>
        <v>0</v>
      </c>
      <c r="AT1062" s="164">
        <f t="shared" si="133"/>
        <v>0</v>
      </c>
    </row>
    <row r="1063" spans="2:46" x14ac:dyDescent="0.75">
      <c r="B1063" s="22">
        <v>1060</v>
      </c>
      <c r="AG1063" s="184">
        <f t="shared" si="128"/>
        <v>0</v>
      </c>
      <c r="AH1063" s="164">
        <f t="shared" si="134"/>
        <v>0</v>
      </c>
      <c r="AK1063" s="184">
        <f t="shared" si="129"/>
        <v>0</v>
      </c>
      <c r="AL1063" s="164">
        <f t="shared" si="135"/>
        <v>0</v>
      </c>
      <c r="AO1063" s="184">
        <f t="shared" si="130"/>
        <v>0</v>
      </c>
      <c r="AP1063" s="164">
        <f t="shared" si="131"/>
        <v>0</v>
      </c>
      <c r="AS1063" s="184">
        <f t="shared" si="132"/>
        <v>0</v>
      </c>
      <c r="AT1063" s="164">
        <f t="shared" si="133"/>
        <v>0</v>
      </c>
    </row>
    <row r="1064" spans="2:46" x14ac:dyDescent="0.75">
      <c r="B1064" s="22">
        <v>1061</v>
      </c>
      <c r="AG1064" s="184">
        <f t="shared" si="128"/>
        <v>0</v>
      </c>
      <c r="AH1064" s="164">
        <f t="shared" si="134"/>
        <v>0</v>
      </c>
      <c r="AK1064" s="184">
        <f t="shared" si="129"/>
        <v>0</v>
      </c>
      <c r="AL1064" s="164">
        <f t="shared" si="135"/>
        <v>0</v>
      </c>
      <c r="AO1064" s="184">
        <f t="shared" si="130"/>
        <v>0</v>
      </c>
      <c r="AP1064" s="164">
        <f t="shared" si="131"/>
        <v>0</v>
      </c>
      <c r="AS1064" s="184">
        <f t="shared" si="132"/>
        <v>0</v>
      </c>
      <c r="AT1064" s="164">
        <f t="shared" si="133"/>
        <v>0</v>
      </c>
    </row>
    <row r="1065" spans="2:46" x14ac:dyDescent="0.75">
      <c r="B1065" s="22">
        <v>1062</v>
      </c>
      <c r="AG1065" s="184">
        <f t="shared" si="128"/>
        <v>0</v>
      </c>
      <c r="AH1065" s="164">
        <f t="shared" si="134"/>
        <v>0</v>
      </c>
      <c r="AK1065" s="184">
        <f t="shared" si="129"/>
        <v>0</v>
      </c>
      <c r="AL1065" s="164">
        <f t="shared" si="135"/>
        <v>0</v>
      </c>
      <c r="AO1065" s="184">
        <f t="shared" si="130"/>
        <v>0</v>
      </c>
      <c r="AP1065" s="164">
        <f t="shared" si="131"/>
        <v>0</v>
      </c>
      <c r="AS1065" s="184">
        <f t="shared" si="132"/>
        <v>0</v>
      </c>
      <c r="AT1065" s="164">
        <f t="shared" si="133"/>
        <v>0</v>
      </c>
    </row>
    <row r="1066" spans="2:46" x14ac:dyDescent="0.75">
      <c r="B1066" s="22">
        <v>1063</v>
      </c>
      <c r="AG1066" s="184">
        <f t="shared" si="128"/>
        <v>0</v>
      </c>
      <c r="AH1066" s="164">
        <f t="shared" si="134"/>
        <v>0</v>
      </c>
      <c r="AK1066" s="184">
        <f t="shared" si="129"/>
        <v>0</v>
      </c>
      <c r="AL1066" s="164">
        <f t="shared" si="135"/>
        <v>0</v>
      </c>
      <c r="AO1066" s="184">
        <f t="shared" si="130"/>
        <v>0</v>
      </c>
      <c r="AP1066" s="164">
        <f t="shared" si="131"/>
        <v>0</v>
      </c>
      <c r="AS1066" s="184">
        <f t="shared" si="132"/>
        <v>0</v>
      </c>
      <c r="AT1066" s="164">
        <f t="shared" si="133"/>
        <v>0</v>
      </c>
    </row>
    <row r="1067" spans="2:46" x14ac:dyDescent="0.75">
      <c r="B1067" s="22">
        <v>1064</v>
      </c>
      <c r="AG1067" s="184">
        <f t="shared" si="128"/>
        <v>0</v>
      </c>
      <c r="AH1067" s="164">
        <f t="shared" si="134"/>
        <v>0</v>
      </c>
      <c r="AK1067" s="184">
        <f t="shared" si="129"/>
        <v>0</v>
      </c>
      <c r="AL1067" s="164">
        <f t="shared" si="135"/>
        <v>0</v>
      </c>
      <c r="AO1067" s="184">
        <f t="shared" si="130"/>
        <v>0</v>
      </c>
      <c r="AP1067" s="164">
        <f t="shared" si="131"/>
        <v>0</v>
      </c>
      <c r="AS1067" s="184">
        <f t="shared" si="132"/>
        <v>0</v>
      </c>
      <c r="AT1067" s="164">
        <f t="shared" si="133"/>
        <v>0</v>
      </c>
    </row>
    <row r="1068" spans="2:46" x14ac:dyDescent="0.75">
      <c r="B1068" s="22">
        <v>1065</v>
      </c>
      <c r="AG1068" s="184">
        <f t="shared" si="128"/>
        <v>0</v>
      </c>
      <c r="AH1068" s="164">
        <f t="shared" si="134"/>
        <v>0</v>
      </c>
      <c r="AK1068" s="184">
        <f t="shared" si="129"/>
        <v>0</v>
      </c>
      <c r="AL1068" s="164">
        <f t="shared" si="135"/>
        <v>0</v>
      </c>
      <c r="AO1068" s="184">
        <f t="shared" si="130"/>
        <v>0</v>
      </c>
      <c r="AP1068" s="164">
        <f t="shared" si="131"/>
        <v>0</v>
      </c>
      <c r="AS1068" s="184">
        <f t="shared" si="132"/>
        <v>0</v>
      </c>
      <c r="AT1068" s="164">
        <f t="shared" si="133"/>
        <v>0</v>
      </c>
    </row>
    <row r="1069" spans="2:46" x14ac:dyDescent="0.75">
      <c r="B1069" s="22">
        <v>1066</v>
      </c>
      <c r="AG1069" s="184">
        <f t="shared" si="128"/>
        <v>0</v>
      </c>
      <c r="AH1069" s="164">
        <f t="shared" si="134"/>
        <v>0</v>
      </c>
      <c r="AK1069" s="184">
        <f t="shared" si="129"/>
        <v>0</v>
      </c>
      <c r="AL1069" s="164">
        <f t="shared" si="135"/>
        <v>0</v>
      </c>
      <c r="AO1069" s="184">
        <f t="shared" si="130"/>
        <v>0</v>
      </c>
      <c r="AP1069" s="164">
        <f t="shared" si="131"/>
        <v>0</v>
      </c>
      <c r="AS1069" s="184">
        <f t="shared" si="132"/>
        <v>0</v>
      </c>
      <c r="AT1069" s="164">
        <f t="shared" si="133"/>
        <v>0</v>
      </c>
    </row>
    <row r="1070" spans="2:46" x14ac:dyDescent="0.75">
      <c r="B1070" s="22">
        <v>1067</v>
      </c>
      <c r="AG1070" s="184">
        <f t="shared" si="128"/>
        <v>0</v>
      </c>
      <c r="AH1070" s="164">
        <f t="shared" si="134"/>
        <v>0</v>
      </c>
      <c r="AK1070" s="184">
        <f t="shared" si="129"/>
        <v>0</v>
      </c>
      <c r="AL1070" s="164">
        <f t="shared" si="135"/>
        <v>0</v>
      </c>
      <c r="AO1070" s="184">
        <f t="shared" si="130"/>
        <v>0</v>
      </c>
      <c r="AP1070" s="164">
        <f t="shared" si="131"/>
        <v>0</v>
      </c>
      <c r="AS1070" s="184">
        <f t="shared" si="132"/>
        <v>0</v>
      </c>
      <c r="AT1070" s="164">
        <f t="shared" si="133"/>
        <v>0</v>
      </c>
    </row>
    <row r="1071" spans="2:46" x14ac:dyDescent="0.75">
      <c r="B1071" s="22">
        <v>1068</v>
      </c>
      <c r="AG1071" s="184">
        <f t="shared" si="128"/>
        <v>0</v>
      </c>
      <c r="AH1071" s="164">
        <f t="shared" si="134"/>
        <v>0</v>
      </c>
      <c r="AK1071" s="184">
        <f t="shared" si="129"/>
        <v>0</v>
      </c>
      <c r="AL1071" s="164">
        <f t="shared" si="135"/>
        <v>0</v>
      </c>
      <c r="AO1071" s="184">
        <f t="shared" si="130"/>
        <v>0</v>
      </c>
      <c r="AP1071" s="164">
        <f t="shared" si="131"/>
        <v>0</v>
      </c>
      <c r="AS1071" s="184">
        <f t="shared" si="132"/>
        <v>0</v>
      </c>
      <c r="AT1071" s="164">
        <f t="shared" si="133"/>
        <v>0</v>
      </c>
    </row>
    <row r="1072" spans="2:46" x14ac:dyDescent="0.75">
      <c r="B1072" s="22">
        <v>1069</v>
      </c>
      <c r="AG1072" s="184">
        <f t="shared" si="128"/>
        <v>0</v>
      </c>
      <c r="AH1072" s="164">
        <f t="shared" si="134"/>
        <v>0</v>
      </c>
      <c r="AK1072" s="184">
        <f t="shared" si="129"/>
        <v>0</v>
      </c>
      <c r="AL1072" s="164">
        <f t="shared" si="135"/>
        <v>0</v>
      </c>
      <c r="AO1072" s="184">
        <f t="shared" si="130"/>
        <v>0</v>
      </c>
      <c r="AP1072" s="164">
        <f t="shared" si="131"/>
        <v>0</v>
      </c>
      <c r="AS1072" s="184">
        <f t="shared" si="132"/>
        <v>0</v>
      </c>
      <c r="AT1072" s="164">
        <f t="shared" si="133"/>
        <v>0</v>
      </c>
    </row>
    <row r="1073" spans="2:46" x14ac:dyDescent="0.75">
      <c r="B1073" s="22">
        <v>1070</v>
      </c>
      <c r="AG1073" s="184">
        <f t="shared" si="128"/>
        <v>0</v>
      </c>
      <c r="AH1073" s="164">
        <f t="shared" si="134"/>
        <v>0</v>
      </c>
      <c r="AK1073" s="184">
        <f t="shared" si="129"/>
        <v>0</v>
      </c>
      <c r="AL1073" s="164">
        <f t="shared" si="135"/>
        <v>0</v>
      </c>
      <c r="AO1073" s="184">
        <f t="shared" si="130"/>
        <v>0</v>
      </c>
      <c r="AP1073" s="164">
        <f t="shared" si="131"/>
        <v>0</v>
      </c>
      <c r="AS1073" s="184">
        <f t="shared" si="132"/>
        <v>0</v>
      </c>
      <c r="AT1073" s="164">
        <f t="shared" si="133"/>
        <v>0</v>
      </c>
    </row>
    <row r="1074" spans="2:46" x14ac:dyDescent="0.75">
      <c r="B1074" s="22">
        <v>1071</v>
      </c>
      <c r="AG1074" s="184">
        <f t="shared" si="128"/>
        <v>0</v>
      </c>
      <c r="AH1074" s="164">
        <f t="shared" si="134"/>
        <v>0</v>
      </c>
      <c r="AK1074" s="184">
        <f t="shared" si="129"/>
        <v>0</v>
      </c>
      <c r="AL1074" s="164">
        <f t="shared" si="135"/>
        <v>0</v>
      </c>
      <c r="AO1074" s="184">
        <f t="shared" si="130"/>
        <v>0</v>
      </c>
      <c r="AP1074" s="164">
        <f t="shared" si="131"/>
        <v>0</v>
      </c>
      <c r="AS1074" s="184">
        <f t="shared" si="132"/>
        <v>0</v>
      </c>
      <c r="AT1074" s="164">
        <f t="shared" si="133"/>
        <v>0</v>
      </c>
    </row>
    <row r="1075" spans="2:46" x14ac:dyDescent="0.75">
      <c r="B1075" s="22">
        <v>1072</v>
      </c>
      <c r="AG1075" s="184">
        <f t="shared" si="128"/>
        <v>0</v>
      </c>
      <c r="AH1075" s="164">
        <f t="shared" si="134"/>
        <v>0</v>
      </c>
      <c r="AK1075" s="184">
        <f t="shared" si="129"/>
        <v>0</v>
      </c>
      <c r="AL1075" s="164">
        <f t="shared" si="135"/>
        <v>0</v>
      </c>
      <c r="AO1075" s="184">
        <f t="shared" si="130"/>
        <v>0</v>
      </c>
      <c r="AP1075" s="164">
        <f t="shared" si="131"/>
        <v>0</v>
      </c>
      <c r="AS1075" s="184">
        <f t="shared" si="132"/>
        <v>0</v>
      </c>
      <c r="AT1075" s="164">
        <f t="shared" si="133"/>
        <v>0</v>
      </c>
    </row>
    <row r="1076" spans="2:46" x14ac:dyDescent="0.75">
      <c r="B1076" s="22">
        <v>1073</v>
      </c>
      <c r="AG1076" s="184">
        <f t="shared" si="128"/>
        <v>0</v>
      </c>
      <c r="AH1076" s="164">
        <f t="shared" si="134"/>
        <v>0</v>
      </c>
      <c r="AK1076" s="184">
        <f t="shared" si="129"/>
        <v>0</v>
      </c>
      <c r="AL1076" s="164">
        <f t="shared" si="135"/>
        <v>0</v>
      </c>
      <c r="AO1076" s="184">
        <f t="shared" si="130"/>
        <v>0</v>
      </c>
      <c r="AP1076" s="164">
        <f t="shared" si="131"/>
        <v>0</v>
      </c>
      <c r="AS1076" s="184">
        <f t="shared" si="132"/>
        <v>0</v>
      </c>
      <c r="AT1076" s="164">
        <f t="shared" si="133"/>
        <v>0</v>
      </c>
    </row>
    <row r="1077" spans="2:46" x14ac:dyDescent="0.75">
      <c r="B1077" s="22">
        <v>1074</v>
      </c>
      <c r="AG1077" s="184">
        <f t="shared" si="128"/>
        <v>0</v>
      </c>
      <c r="AH1077" s="164">
        <f t="shared" si="134"/>
        <v>0</v>
      </c>
      <c r="AK1077" s="184">
        <f t="shared" si="129"/>
        <v>0</v>
      </c>
      <c r="AL1077" s="164">
        <f t="shared" si="135"/>
        <v>0</v>
      </c>
      <c r="AO1077" s="184">
        <f t="shared" si="130"/>
        <v>0</v>
      </c>
      <c r="AP1077" s="164">
        <f t="shared" si="131"/>
        <v>0</v>
      </c>
      <c r="AS1077" s="184">
        <f t="shared" si="132"/>
        <v>0</v>
      </c>
      <c r="AT1077" s="164">
        <f t="shared" si="133"/>
        <v>0</v>
      </c>
    </row>
    <row r="1078" spans="2:46" x14ac:dyDescent="0.75">
      <c r="B1078" s="22">
        <v>1075</v>
      </c>
      <c r="AG1078" s="184">
        <f t="shared" si="128"/>
        <v>0</v>
      </c>
      <c r="AH1078" s="164">
        <f t="shared" si="134"/>
        <v>0</v>
      </c>
      <c r="AK1078" s="184">
        <f t="shared" si="129"/>
        <v>0</v>
      </c>
      <c r="AL1078" s="164">
        <f t="shared" si="135"/>
        <v>0</v>
      </c>
      <c r="AO1078" s="184">
        <f t="shared" si="130"/>
        <v>0</v>
      </c>
      <c r="AP1078" s="164">
        <f t="shared" si="131"/>
        <v>0</v>
      </c>
      <c r="AS1078" s="184">
        <f t="shared" si="132"/>
        <v>0</v>
      </c>
      <c r="AT1078" s="164">
        <f t="shared" si="133"/>
        <v>0</v>
      </c>
    </row>
    <row r="1079" spans="2:46" x14ac:dyDescent="0.75">
      <c r="B1079" s="22">
        <v>1076</v>
      </c>
      <c r="AG1079" s="184">
        <f t="shared" si="128"/>
        <v>0</v>
      </c>
      <c r="AH1079" s="164">
        <f t="shared" si="134"/>
        <v>0</v>
      </c>
      <c r="AK1079" s="184">
        <f t="shared" si="129"/>
        <v>0</v>
      </c>
      <c r="AL1079" s="164">
        <f t="shared" si="135"/>
        <v>0</v>
      </c>
      <c r="AO1079" s="184">
        <f t="shared" si="130"/>
        <v>0</v>
      </c>
      <c r="AP1079" s="164">
        <f t="shared" si="131"/>
        <v>0</v>
      </c>
      <c r="AS1079" s="184">
        <f t="shared" si="132"/>
        <v>0</v>
      </c>
      <c r="AT1079" s="164">
        <f t="shared" si="133"/>
        <v>0</v>
      </c>
    </row>
    <row r="1080" spans="2:46" x14ac:dyDescent="0.75">
      <c r="B1080" s="22">
        <v>1077</v>
      </c>
      <c r="AG1080" s="184">
        <f t="shared" si="128"/>
        <v>0</v>
      </c>
      <c r="AH1080" s="164">
        <f t="shared" si="134"/>
        <v>0</v>
      </c>
      <c r="AK1080" s="184">
        <f t="shared" si="129"/>
        <v>0</v>
      </c>
      <c r="AL1080" s="164">
        <f t="shared" si="135"/>
        <v>0</v>
      </c>
      <c r="AO1080" s="184">
        <f t="shared" si="130"/>
        <v>0</v>
      </c>
      <c r="AP1080" s="164">
        <f t="shared" si="131"/>
        <v>0</v>
      </c>
      <c r="AS1080" s="184">
        <f t="shared" si="132"/>
        <v>0</v>
      </c>
      <c r="AT1080" s="164">
        <f t="shared" si="133"/>
        <v>0</v>
      </c>
    </row>
    <row r="1081" spans="2:46" x14ac:dyDescent="0.75">
      <c r="B1081" s="22">
        <v>1078</v>
      </c>
      <c r="AG1081" s="184">
        <f t="shared" si="128"/>
        <v>0</v>
      </c>
      <c r="AH1081" s="164">
        <f t="shared" si="134"/>
        <v>0</v>
      </c>
      <c r="AK1081" s="184">
        <f t="shared" si="129"/>
        <v>0</v>
      </c>
      <c r="AL1081" s="164">
        <f t="shared" si="135"/>
        <v>0</v>
      </c>
      <c r="AO1081" s="184">
        <f t="shared" si="130"/>
        <v>0</v>
      </c>
      <c r="AP1081" s="164">
        <f t="shared" si="131"/>
        <v>0</v>
      </c>
      <c r="AS1081" s="184">
        <f t="shared" si="132"/>
        <v>0</v>
      </c>
      <c r="AT1081" s="164">
        <f t="shared" si="133"/>
        <v>0</v>
      </c>
    </row>
    <row r="1082" spans="2:46" x14ac:dyDescent="0.75">
      <c r="B1082" s="22">
        <v>1079</v>
      </c>
      <c r="AG1082" s="184">
        <f t="shared" si="128"/>
        <v>0</v>
      </c>
      <c r="AH1082" s="164">
        <f t="shared" si="134"/>
        <v>0</v>
      </c>
      <c r="AK1082" s="184">
        <f t="shared" si="129"/>
        <v>0</v>
      </c>
      <c r="AL1082" s="164">
        <f t="shared" si="135"/>
        <v>0</v>
      </c>
      <c r="AO1082" s="184">
        <f t="shared" si="130"/>
        <v>0</v>
      </c>
      <c r="AP1082" s="164">
        <f t="shared" si="131"/>
        <v>0</v>
      </c>
      <c r="AS1082" s="184">
        <f t="shared" si="132"/>
        <v>0</v>
      </c>
      <c r="AT1082" s="164">
        <f t="shared" si="133"/>
        <v>0</v>
      </c>
    </row>
    <row r="1083" spans="2:46" x14ac:dyDescent="0.75">
      <c r="B1083" s="22">
        <v>1080</v>
      </c>
      <c r="AG1083" s="184">
        <f t="shared" si="128"/>
        <v>0</v>
      </c>
      <c r="AH1083" s="164">
        <f t="shared" si="134"/>
        <v>0</v>
      </c>
      <c r="AK1083" s="184">
        <f t="shared" si="129"/>
        <v>0</v>
      </c>
      <c r="AL1083" s="164">
        <f t="shared" si="135"/>
        <v>0</v>
      </c>
      <c r="AO1083" s="184">
        <f t="shared" si="130"/>
        <v>0</v>
      </c>
      <c r="AP1083" s="164">
        <f t="shared" si="131"/>
        <v>0</v>
      </c>
      <c r="AS1083" s="184">
        <f t="shared" si="132"/>
        <v>0</v>
      </c>
      <c r="AT1083" s="164">
        <f t="shared" si="133"/>
        <v>0</v>
      </c>
    </row>
    <row r="1084" spans="2:46" x14ac:dyDescent="0.75">
      <c r="B1084" s="22">
        <v>1081</v>
      </c>
      <c r="AG1084" s="184">
        <f t="shared" si="128"/>
        <v>0</v>
      </c>
      <c r="AH1084" s="164">
        <f t="shared" si="134"/>
        <v>0</v>
      </c>
      <c r="AK1084" s="184">
        <f t="shared" si="129"/>
        <v>0</v>
      </c>
      <c r="AL1084" s="164">
        <f t="shared" si="135"/>
        <v>0</v>
      </c>
      <c r="AO1084" s="184">
        <f t="shared" si="130"/>
        <v>0</v>
      </c>
      <c r="AP1084" s="164">
        <f t="shared" si="131"/>
        <v>0</v>
      </c>
      <c r="AS1084" s="184">
        <f t="shared" si="132"/>
        <v>0</v>
      </c>
      <c r="AT1084" s="164">
        <f t="shared" si="133"/>
        <v>0</v>
      </c>
    </row>
    <row r="1085" spans="2:46" x14ac:dyDescent="0.75">
      <c r="B1085" s="22">
        <v>1082</v>
      </c>
      <c r="AG1085" s="184">
        <f t="shared" si="128"/>
        <v>0</v>
      </c>
      <c r="AH1085" s="164">
        <f t="shared" si="134"/>
        <v>0</v>
      </c>
      <c r="AK1085" s="184">
        <f t="shared" si="129"/>
        <v>0</v>
      </c>
      <c r="AL1085" s="164">
        <f t="shared" si="135"/>
        <v>0</v>
      </c>
      <c r="AO1085" s="184">
        <f t="shared" si="130"/>
        <v>0</v>
      </c>
      <c r="AP1085" s="164">
        <f t="shared" si="131"/>
        <v>0</v>
      </c>
      <c r="AS1085" s="184">
        <f t="shared" si="132"/>
        <v>0</v>
      </c>
      <c r="AT1085" s="164">
        <f t="shared" si="133"/>
        <v>0</v>
      </c>
    </row>
    <row r="1086" spans="2:46" x14ac:dyDescent="0.75">
      <c r="B1086" s="22">
        <v>1083</v>
      </c>
      <c r="AG1086" s="184">
        <f t="shared" si="128"/>
        <v>0</v>
      </c>
      <c r="AH1086" s="164">
        <f t="shared" si="134"/>
        <v>0</v>
      </c>
      <c r="AK1086" s="184">
        <f t="shared" si="129"/>
        <v>0</v>
      </c>
      <c r="AL1086" s="164">
        <f t="shared" si="135"/>
        <v>0</v>
      </c>
      <c r="AO1086" s="184">
        <f t="shared" si="130"/>
        <v>0</v>
      </c>
      <c r="AP1086" s="164">
        <f t="shared" si="131"/>
        <v>0</v>
      </c>
      <c r="AS1086" s="184">
        <f t="shared" si="132"/>
        <v>0</v>
      </c>
      <c r="AT1086" s="164">
        <f t="shared" si="133"/>
        <v>0</v>
      </c>
    </row>
    <row r="1087" spans="2:46" x14ac:dyDescent="0.75">
      <c r="B1087" s="22">
        <v>1084</v>
      </c>
      <c r="AG1087" s="184">
        <f t="shared" si="128"/>
        <v>0</v>
      </c>
      <c r="AH1087" s="164">
        <f t="shared" si="134"/>
        <v>0</v>
      </c>
      <c r="AK1087" s="184">
        <f t="shared" si="129"/>
        <v>0</v>
      </c>
      <c r="AL1087" s="164">
        <f t="shared" si="135"/>
        <v>0</v>
      </c>
      <c r="AO1087" s="184">
        <f t="shared" si="130"/>
        <v>0</v>
      </c>
      <c r="AP1087" s="164">
        <f t="shared" si="131"/>
        <v>0</v>
      </c>
      <c r="AS1087" s="184">
        <f t="shared" si="132"/>
        <v>0</v>
      </c>
      <c r="AT1087" s="164">
        <f t="shared" si="133"/>
        <v>0</v>
      </c>
    </row>
    <row r="1088" spans="2:46" x14ac:dyDescent="0.75">
      <c r="B1088" s="22">
        <v>1085</v>
      </c>
      <c r="AG1088" s="184">
        <f t="shared" si="128"/>
        <v>0</v>
      </c>
      <c r="AH1088" s="164">
        <f t="shared" si="134"/>
        <v>0</v>
      </c>
      <c r="AK1088" s="184">
        <f t="shared" si="129"/>
        <v>0</v>
      </c>
      <c r="AL1088" s="164">
        <f t="shared" si="135"/>
        <v>0</v>
      </c>
      <c r="AO1088" s="184">
        <f t="shared" si="130"/>
        <v>0</v>
      </c>
      <c r="AP1088" s="164">
        <f t="shared" si="131"/>
        <v>0</v>
      </c>
      <c r="AS1088" s="184">
        <f t="shared" si="132"/>
        <v>0</v>
      </c>
      <c r="AT1088" s="164">
        <f t="shared" si="133"/>
        <v>0</v>
      </c>
    </row>
    <row r="1089" spans="2:46" x14ac:dyDescent="0.75">
      <c r="B1089" s="22">
        <v>1086</v>
      </c>
      <c r="AG1089" s="184">
        <f t="shared" si="128"/>
        <v>0</v>
      </c>
      <c r="AH1089" s="164">
        <f t="shared" si="134"/>
        <v>0</v>
      </c>
      <c r="AK1089" s="184">
        <f t="shared" si="129"/>
        <v>0</v>
      </c>
      <c r="AL1089" s="164">
        <f t="shared" si="135"/>
        <v>0</v>
      </c>
      <c r="AO1089" s="184">
        <f t="shared" si="130"/>
        <v>0</v>
      </c>
      <c r="AP1089" s="164">
        <f t="shared" si="131"/>
        <v>0</v>
      </c>
      <c r="AS1089" s="184">
        <f t="shared" si="132"/>
        <v>0</v>
      </c>
      <c r="AT1089" s="164">
        <f t="shared" si="133"/>
        <v>0</v>
      </c>
    </row>
    <row r="1090" spans="2:46" x14ac:dyDescent="0.75">
      <c r="B1090" s="22">
        <v>1087</v>
      </c>
      <c r="AG1090" s="184">
        <f t="shared" si="128"/>
        <v>0</v>
      </c>
      <c r="AH1090" s="164">
        <f t="shared" si="134"/>
        <v>0</v>
      </c>
      <c r="AK1090" s="184">
        <f t="shared" si="129"/>
        <v>0</v>
      </c>
      <c r="AL1090" s="164">
        <f t="shared" si="135"/>
        <v>0</v>
      </c>
      <c r="AO1090" s="184">
        <f t="shared" si="130"/>
        <v>0</v>
      </c>
      <c r="AP1090" s="164">
        <f t="shared" si="131"/>
        <v>0</v>
      </c>
      <c r="AS1090" s="184">
        <f t="shared" si="132"/>
        <v>0</v>
      </c>
      <c r="AT1090" s="164">
        <f t="shared" si="133"/>
        <v>0</v>
      </c>
    </row>
    <row r="1091" spans="2:46" x14ac:dyDescent="0.75">
      <c r="B1091" s="22">
        <v>1088</v>
      </c>
      <c r="AG1091" s="184">
        <f t="shared" si="128"/>
        <v>0</v>
      </c>
      <c r="AH1091" s="164">
        <f t="shared" si="134"/>
        <v>0</v>
      </c>
      <c r="AK1091" s="184">
        <f t="shared" si="129"/>
        <v>0</v>
      </c>
      <c r="AL1091" s="164">
        <f t="shared" si="135"/>
        <v>0</v>
      </c>
      <c r="AO1091" s="184">
        <f t="shared" si="130"/>
        <v>0</v>
      </c>
      <c r="AP1091" s="164">
        <f t="shared" si="131"/>
        <v>0</v>
      </c>
      <c r="AS1091" s="184">
        <f t="shared" si="132"/>
        <v>0</v>
      </c>
      <c r="AT1091" s="164">
        <f t="shared" si="133"/>
        <v>0</v>
      </c>
    </row>
    <row r="1092" spans="2:46" x14ac:dyDescent="0.75">
      <c r="B1092" s="22">
        <v>1089</v>
      </c>
      <c r="AG1092" s="184">
        <f t="shared" ref="AG1092:AG1155" si="136">(U1092*wtp)-T1092</f>
        <v>0</v>
      </c>
      <c r="AH1092" s="164">
        <f t="shared" si="134"/>
        <v>0</v>
      </c>
      <c r="AK1092" s="184">
        <f t="shared" ref="AK1092:AK1155" si="137">(X1092*wtp)-W1092</f>
        <v>0</v>
      </c>
      <c r="AL1092" s="164">
        <f t="shared" si="135"/>
        <v>0</v>
      </c>
      <c r="AO1092" s="184">
        <f t="shared" ref="AO1092:AO1155" si="138">(AA1092*wtp)-Z1092</f>
        <v>0</v>
      </c>
      <c r="AP1092" s="164">
        <f t="shared" ref="AP1092:AP1155" si="139">IF(AO1092&gt;0,1,0)</f>
        <v>0</v>
      </c>
      <c r="AS1092" s="184">
        <f t="shared" ref="AS1092:AS1155" si="140">(AD1092*wtp)-AC1092</f>
        <v>0</v>
      </c>
      <c r="AT1092" s="164">
        <f t="shared" ref="AT1092:AT1155" si="141">IF(AS1092&gt;0,1,0)</f>
        <v>0</v>
      </c>
    </row>
    <row r="1093" spans="2:46" x14ac:dyDescent="0.75">
      <c r="B1093" s="22">
        <v>1090</v>
      </c>
      <c r="AG1093" s="184">
        <f t="shared" si="136"/>
        <v>0</v>
      </c>
      <c r="AH1093" s="164">
        <f t="shared" ref="AH1093:AH1156" si="142">IF(AG1093&gt;0,1,0)</f>
        <v>0</v>
      </c>
      <c r="AK1093" s="184">
        <f t="shared" si="137"/>
        <v>0</v>
      </c>
      <c r="AL1093" s="164">
        <f t="shared" ref="AL1093:AL1156" si="143">IF(AK1093&gt;0,1,0)</f>
        <v>0</v>
      </c>
      <c r="AO1093" s="184">
        <f t="shared" si="138"/>
        <v>0</v>
      </c>
      <c r="AP1093" s="164">
        <f t="shared" si="139"/>
        <v>0</v>
      </c>
      <c r="AS1093" s="184">
        <f t="shared" si="140"/>
        <v>0</v>
      </c>
      <c r="AT1093" s="164">
        <f t="shared" si="141"/>
        <v>0</v>
      </c>
    </row>
    <row r="1094" spans="2:46" x14ac:dyDescent="0.75">
      <c r="B1094" s="22">
        <v>1091</v>
      </c>
      <c r="AG1094" s="184">
        <f t="shared" si="136"/>
        <v>0</v>
      </c>
      <c r="AH1094" s="164">
        <f t="shared" si="142"/>
        <v>0</v>
      </c>
      <c r="AK1094" s="184">
        <f t="shared" si="137"/>
        <v>0</v>
      </c>
      <c r="AL1094" s="164">
        <f t="shared" si="143"/>
        <v>0</v>
      </c>
      <c r="AO1094" s="184">
        <f t="shared" si="138"/>
        <v>0</v>
      </c>
      <c r="AP1094" s="164">
        <f t="shared" si="139"/>
        <v>0</v>
      </c>
      <c r="AS1094" s="184">
        <f t="shared" si="140"/>
        <v>0</v>
      </c>
      <c r="AT1094" s="164">
        <f t="shared" si="141"/>
        <v>0</v>
      </c>
    </row>
    <row r="1095" spans="2:46" x14ac:dyDescent="0.75">
      <c r="B1095" s="22">
        <v>1092</v>
      </c>
      <c r="AG1095" s="184">
        <f t="shared" si="136"/>
        <v>0</v>
      </c>
      <c r="AH1095" s="164">
        <f t="shared" si="142"/>
        <v>0</v>
      </c>
      <c r="AK1095" s="184">
        <f t="shared" si="137"/>
        <v>0</v>
      </c>
      <c r="AL1095" s="164">
        <f t="shared" si="143"/>
        <v>0</v>
      </c>
      <c r="AO1095" s="184">
        <f t="shared" si="138"/>
        <v>0</v>
      </c>
      <c r="AP1095" s="164">
        <f t="shared" si="139"/>
        <v>0</v>
      </c>
      <c r="AS1095" s="184">
        <f t="shared" si="140"/>
        <v>0</v>
      </c>
      <c r="AT1095" s="164">
        <f t="shared" si="141"/>
        <v>0</v>
      </c>
    </row>
    <row r="1096" spans="2:46" x14ac:dyDescent="0.75">
      <c r="B1096" s="22">
        <v>1093</v>
      </c>
      <c r="AG1096" s="184">
        <f t="shared" si="136"/>
        <v>0</v>
      </c>
      <c r="AH1096" s="164">
        <f t="shared" si="142"/>
        <v>0</v>
      </c>
      <c r="AK1096" s="184">
        <f t="shared" si="137"/>
        <v>0</v>
      </c>
      <c r="AL1096" s="164">
        <f t="shared" si="143"/>
        <v>0</v>
      </c>
      <c r="AO1096" s="184">
        <f t="shared" si="138"/>
        <v>0</v>
      </c>
      <c r="AP1096" s="164">
        <f t="shared" si="139"/>
        <v>0</v>
      </c>
      <c r="AS1096" s="184">
        <f t="shared" si="140"/>
        <v>0</v>
      </c>
      <c r="AT1096" s="164">
        <f t="shared" si="141"/>
        <v>0</v>
      </c>
    </row>
    <row r="1097" spans="2:46" x14ac:dyDescent="0.75">
      <c r="B1097" s="22">
        <v>1094</v>
      </c>
      <c r="AG1097" s="184">
        <f t="shared" si="136"/>
        <v>0</v>
      </c>
      <c r="AH1097" s="164">
        <f t="shared" si="142"/>
        <v>0</v>
      </c>
      <c r="AK1097" s="184">
        <f t="shared" si="137"/>
        <v>0</v>
      </c>
      <c r="AL1097" s="164">
        <f t="shared" si="143"/>
        <v>0</v>
      </c>
      <c r="AO1097" s="184">
        <f t="shared" si="138"/>
        <v>0</v>
      </c>
      <c r="AP1097" s="164">
        <f t="shared" si="139"/>
        <v>0</v>
      </c>
      <c r="AS1097" s="184">
        <f t="shared" si="140"/>
        <v>0</v>
      </c>
      <c r="AT1097" s="164">
        <f t="shared" si="141"/>
        <v>0</v>
      </c>
    </row>
    <row r="1098" spans="2:46" x14ac:dyDescent="0.75">
      <c r="B1098" s="22">
        <v>1095</v>
      </c>
      <c r="AG1098" s="184">
        <f t="shared" si="136"/>
        <v>0</v>
      </c>
      <c r="AH1098" s="164">
        <f t="shared" si="142"/>
        <v>0</v>
      </c>
      <c r="AK1098" s="184">
        <f t="shared" si="137"/>
        <v>0</v>
      </c>
      <c r="AL1098" s="164">
        <f t="shared" si="143"/>
        <v>0</v>
      </c>
      <c r="AO1098" s="184">
        <f t="shared" si="138"/>
        <v>0</v>
      </c>
      <c r="AP1098" s="164">
        <f t="shared" si="139"/>
        <v>0</v>
      </c>
      <c r="AS1098" s="184">
        <f t="shared" si="140"/>
        <v>0</v>
      </c>
      <c r="AT1098" s="164">
        <f t="shared" si="141"/>
        <v>0</v>
      </c>
    </row>
    <row r="1099" spans="2:46" x14ac:dyDescent="0.75">
      <c r="B1099" s="22">
        <v>1096</v>
      </c>
      <c r="AG1099" s="184">
        <f t="shared" si="136"/>
        <v>0</v>
      </c>
      <c r="AH1099" s="164">
        <f t="shared" si="142"/>
        <v>0</v>
      </c>
      <c r="AK1099" s="184">
        <f t="shared" si="137"/>
        <v>0</v>
      </c>
      <c r="AL1099" s="164">
        <f t="shared" si="143"/>
        <v>0</v>
      </c>
      <c r="AO1099" s="184">
        <f t="shared" si="138"/>
        <v>0</v>
      </c>
      <c r="AP1099" s="164">
        <f t="shared" si="139"/>
        <v>0</v>
      </c>
      <c r="AS1099" s="184">
        <f t="shared" si="140"/>
        <v>0</v>
      </c>
      <c r="AT1099" s="164">
        <f t="shared" si="141"/>
        <v>0</v>
      </c>
    </row>
    <row r="1100" spans="2:46" x14ac:dyDescent="0.75">
      <c r="B1100" s="22">
        <v>1097</v>
      </c>
      <c r="AG1100" s="184">
        <f t="shared" si="136"/>
        <v>0</v>
      </c>
      <c r="AH1100" s="164">
        <f t="shared" si="142"/>
        <v>0</v>
      </c>
      <c r="AK1100" s="184">
        <f t="shared" si="137"/>
        <v>0</v>
      </c>
      <c r="AL1100" s="164">
        <f t="shared" si="143"/>
        <v>0</v>
      </c>
      <c r="AO1100" s="184">
        <f t="shared" si="138"/>
        <v>0</v>
      </c>
      <c r="AP1100" s="164">
        <f t="shared" si="139"/>
        <v>0</v>
      </c>
      <c r="AS1100" s="184">
        <f t="shared" si="140"/>
        <v>0</v>
      </c>
      <c r="AT1100" s="164">
        <f t="shared" si="141"/>
        <v>0</v>
      </c>
    </row>
    <row r="1101" spans="2:46" x14ac:dyDescent="0.75">
      <c r="B1101" s="22">
        <v>1098</v>
      </c>
      <c r="AG1101" s="184">
        <f t="shared" si="136"/>
        <v>0</v>
      </c>
      <c r="AH1101" s="164">
        <f t="shared" si="142"/>
        <v>0</v>
      </c>
      <c r="AK1101" s="184">
        <f t="shared" si="137"/>
        <v>0</v>
      </c>
      <c r="AL1101" s="164">
        <f t="shared" si="143"/>
        <v>0</v>
      </c>
      <c r="AO1101" s="184">
        <f t="shared" si="138"/>
        <v>0</v>
      </c>
      <c r="AP1101" s="164">
        <f t="shared" si="139"/>
        <v>0</v>
      </c>
      <c r="AS1101" s="184">
        <f t="shared" si="140"/>
        <v>0</v>
      </c>
      <c r="AT1101" s="164">
        <f t="shared" si="141"/>
        <v>0</v>
      </c>
    </row>
    <row r="1102" spans="2:46" x14ac:dyDescent="0.75">
      <c r="B1102" s="22">
        <v>1099</v>
      </c>
      <c r="AG1102" s="184">
        <f t="shared" si="136"/>
        <v>0</v>
      </c>
      <c r="AH1102" s="164">
        <f t="shared" si="142"/>
        <v>0</v>
      </c>
      <c r="AK1102" s="184">
        <f t="shared" si="137"/>
        <v>0</v>
      </c>
      <c r="AL1102" s="164">
        <f t="shared" si="143"/>
        <v>0</v>
      </c>
      <c r="AO1102" s="184">
        <f t="shared" si="138"/>
        <v>0</v>
      </c>
      <c r="AP1102" s="164">
        <f t="shared" si="139"/>
        <v>0</v>
      </c>
      <c r="AS1102" s="184">
        <f t="shared" si="140"/>
        <v>0</v>
      </c>
      <c r="AT1102" s="164">
        <f t="shared" si="141"/>
        <v>0</v>
      </c>
    </row>
    <row r="1103" spans="2:46" x14ac:dyDescent="0.75">
      <c r="B1103" s="22">
        <v>1100</v>
      </c>
      <c r="AG1103" s="184">
        <f t="shared" si="136"/>
        <v>0</v>
      </c>
      <c r="AH1103" s="164">
        <f t="shared" si="142"/>
        <v>0</v>
      </c>
      <c r="AK1103" s="184">
        <f t="shared" si="137"/>
        <v>0</v>
      </c>
      <c r="AL1103" s="164">
        <f t="shared" si="143"/>
        <v>0</v>
      </c>
      <c r="AO1103" s="184">
        <f t="shared" si="138"/>
        <v>0</v>
      </c>
      <c r="AP1103" s="164">
        <f t="shared" si="139"/>
        <v>0</v>
      </c>
      <c r="AS1103" s="184">
        <f t="shared" si="140"/>
        <v>0</v>
      </c>
      <c r="AT1103" s="164">
        <f t="shared" si="141"/>
        <v>0</v>
      </c>
    </row>
    <row r="1104" spans="2:46" x14ac:dyDescent="0.75">
      <c r="B1104" s="22">
        <v>1101</v>
      </c>
      <c r="AG1104" s="184">
        <f t="shared" si="136"/>
        <v>0</v>
      </c>
      <c r="AH1104" s="164">
        <f t="shared" si="142"/>
        <v>0</v>
      </c>
      <c r="AK1104" s="184">
        <f t="shared" si="137"/>
        <v>0</v>
      </c>
      <c r="AL1104" s="164">
        <f t="shared" si="143"/>
        <v>0</v>
      </c>
      <c r="AO1104" s="184">
        <f t="shared" si="138"/>
        <v>0</v>
      </c>
      <c r="AP1104" s="164">
        <f t="shared" si="139"/>
        <v>0</v>
      </c>
      <c r="AS1104" s="184">
        <f t="shared" si="140"/>
        <v>0</v>
      </c>
      <c r="AT1104" s="164">
        <f t="shared" si="141"/>
        <v>0</v>
      </c>
    </row>
    <row r="1105" spans="2:46" x14ac:dyDescent="0.75">
      <c r="B1105" s="22">
        <v>1102</v>
      </c>
      <c r="AG1105" s="184">
        <f t="shared" si="136"/>
        <v>0</v>
      </c>
      <c r="AH1105" s="164">
        <f t="shared" si="142"/>
        <v>0</v>
      </c>
      <c r="AK1105" s="184">
        <f t="shared" si="137"/>
        <v>0</v>
      </c>
      <c r="AL1105" s="164">
        <f t="shared" si="143"/>
        <v>0</v>
      </c>
      <c r="AO1105" s="184">
        <f t="shared" si="138"/>
        <v>0</v>
      </c>
      <c r="AP1105" s="164">
        <f t="shared" si="139"/>
        <v>0</v>
      </c>
      <c r="AS1105" s="184">
        <f t="shared" si="140"/>
        <v>0</v>
      </c>
      <c r="AT1105" s="164">
        <f t="shared" si="141"/>
        <v>0</v>
      </c>
    </row>
    <row r="1106" spans="2:46" x14ac:dyDescent="0.75">
      <c r="B1106" s="22">
        <v>1103</v>
      </c>
      <c r="AG1106" s="184">
        <f t="shared" si="136"/>
        <v>0</v>
      </c>
      <c r="AH1106" s="164">
        <f t="shared" si="142"/>
        <v>0</v>
      </c>
      <c r="AK1106" s="184">
        <f t="shared" si="137"/>
        <v>0</v>
      </c>
      <c r="AL1106" s="164">
        <f t="shared" si="143"/>
        <v>0</v>
      </c>
      <c r="AO1106" s="184">
        <f t="shared" si="138"/>
        <v>0</v>
      </c>
      <c r="AP1106" s="164">
        <f t="shared" si="139"/>
        <v>0</v>
      </c>
      <c r="AS1106" s="184">
        <f t="shared" si="140"/>
        <v>0</v>
      </c>
      <c r="AT1106" s="164">
        <f t="shared" si="141"/>
        <v>0</v>
      </c>
    </row>
    <row r="1107" spans="2:46" x14ac:dyDescent="0.75">
      <c r="B1107" s="22">
        <v>1104</v>
      </c>
      <c r="AG1107" s="184">
        <f t="shared" si="136"/>
        <v>0</v>
      </c>
      <c r="AH1107" s="164">
        <f t="shared" si="142"/>
        <v>0</v>
      </c>
      <c r="AK1107" s="184">
        <f t="shared" si="137"/>
        <v>0</v>
      </c>
      <c r="AL1107" s="164">
        <f t="shared" si="143"/>
        <v>0</v>
      </c>
      <c r="AO1107" s="184">
        <f t="shared" si="138"/>
        <v>0</v>
      </c>
      <c r="AP1107" s="164">
        <f t="shared" si="139"/>
        <v>0</v>
      </c>
      <c r="AS1107" s="184">
        <f t="shared" si="140"/>
        <v>0</v>
      </c>
      <c r="AT1107" s="164">
        <f t="shared" si="141"/>
        <v>0</v>
      </c>
    </row>
    <row r="1108" spans="2:46" x14ac:dyDescent="0.75">
      <c r="B1108" s="22">
        <v>1105</v>
      </c>
      <c r="AG1108" s="184">
        <f t="shared" si="136"/>
        <v>0</v>
      </c>
      <c r="AH1108" s="164">
        <f t="shared" si="142"/>
        <v>0</v>
      </c>
      <c r="AK1108" s="184">
        <f t="shared" si="137"/>
        <v>0</v>
      </c>
      <c r="AL1108" s="164">
        <f t="shared" si="143"/>
        <v>0</v>
      </c>
      <c r="AO1108" s="184">
        <f t="shared" si="138"/>
        <v>0</v>
      </c>
      <c r="AP1108" s="164">
        <f t="shared" si="139"/>
        <v>0</v>
      </c>
      <c r="AS1108" s="184">
        <f t="shared" si="140"/>
        <v>0</v>
      </c>
      <c r="AT1108" s="164">
        <f t="shared" si="141"/>
        <v>0</v>
      </c>
    </row>
    <row r="1109" spans="2:46" x14ac:dyDescent="0.75">
      <c r="B1109" s="22">
        <v>1106</v>
      </c>
      <c r="AG1109" s="184">
        <f t="shared" si="136"/>
        <v>0</v>
      </c>
      <c r="AH1109" s="164">
        <f t="shared" si="142"/>
        <v>0</v>
      </c>
      <c r="AK1109" s="184">
        <f t="shared" si="137"/>
        <v>0</v>
      </c>
      <c r="AL1109" s="164">
        <f t="shared" si="143"/>
        <v>0</v>
      </c>
      <c r="AO1109" s="184">
        <f t="shared" si="138"/>
        <v>0</v>
      </c>
      <c r="AP1109" s="164">
        <f t="shared" si="139"/>
        <v>0</v>
      </c>
      <c r="AS1109" s="184">
        <f t="shared" si="140"/>
        <v>0</v>
      </c>
      <c r="AT1109" s="164">
        <f t="shared" si="141"/>
        <v>0</v>
      </c>
    </row>
    <row r="1110" spans="2:46" x14ac:dyDescent="0.75">
      <c r="B1110" s="22">
        <v>1107</v>
      </c>
      <c r="AG1110" s="184">
        <f t="shared" si="136"/>
        <v>0</v>
      </c>
      <c r="AH1110" s="164">
        <f t="shared" si="142"/>
        <v>0</v>
      </c>
      <c r="AK1110" s="184">
        <f t="shared" si="137"/>
        <v>0</v>
      </c>
      <c r="AL1110" s="164">
        <f t="shared" si="143"/>
        <v>0</v>
      </c>
      <c r="AO1110" s="184">
        <f t="shared" si="138"/>
        <v>0</v>
      </c>
      <c r="AP1110" s="164">
        <f t="shared" si="139"/>
        <v>0</v>
      </c>
      <c r="AS1110" s="184">
        <f t="shared" si="140"/>
        <v>0</v>
      </c>
      <c r="AT1110" s="164">
        <f t="shared" si="141"/>
        <v>0</v>
      </c>
    </row>
    <row r="1111" spans="2:46" x14ac:dyDescent="0.75">
      <c r="B1111" s="22">
        <v>1108</v>
      </c>
      <c r="AG1111" s="184">
        <f t="shared" si="136"/>
        <v>0</v>
      </c>
      <c r="AH1111" s="164">
        <f t="shared" si="142"/>
        <v>0</v>
      </c>
      <c r="AK1111" s="184">
        <f t="shared" si="137"/>
        <v>0</v>
      </c>
      <c r="AL1111" s="164">
        <f t="shared" si="143"/>
        <v>0</v>
      </c>
      <c r="AO1111" s="184">
        <f t="shared" si="138"/>
        <v>0</v>
      </c>
      <c r="AP1111" s="164">
        <f t="shared" si="139"/>
        <v>0</v>
      </c>
      <c r="AS1111" s="184">
        <f t="shared" si="140"/>
        <v>0</v>
      </c>
      <c r="AT1111" s="164">
        <f t="shared" si="141"/>
        <v>0</v>
      </c>
    </row>
    <row r="1112" spans="2:46" x14ac:dyDescent="0.75">
      <c r="B1112" s="22">
        <v>1109</v>
      </c>
      <c r="AG1112" s="184">
        <f t="shared" si="136"/>
        <v>0</v>
      </c>
      <c r="AH1112" s="164">
        <f t="shared" si="142"/>
        <v>0</v>
      </c>
      <c r="AK1112" s="184">
        <f t="shared" si="137"/>
        <v>0</v>
      </c>
      <c r="AL1112" s="164">
        <f t="shared" si="143"/>
        <v>0</v>
      </c>
      <c r="AO1112" s="184">
        <f t="shared" si="138"/>
        <v>0</v>
      </c>
      <c r="AP1112" s="164">
        <f t="shared" si="139"/>
        <v>0</v>
      </c>
      <c r="AS1112" s="184">
        <f t="shared" si="140"/>
        <v>0</v>
      </c>
      <c r="AT1112" s="164">
        <f t="shared" si="141"/>
        <v>0</v>
      </c>
    </row>
    <row r="1113" spans="2:46" x14ac:dyDescent="0.75">
      <c r="B1113" s="22">
        <v>1110</v>
      </c>
      <c r="AG1113" s="184">
        <f t="shared" si="136"/>
        <v>0</v>
      </c>
      <c r="AH1113" s="164">
        <f t="shared" si="142"/>
        <v>0</v>
      </c>
      <c r="AK1113" s="184">
        <f t="shared" si="137"/>
        <v>0</v>
      </c>
      <c r="AL1113" s="164">
        <f t="shared" si="143"/>
        <v>0</v>
      </c>
      <c r="AO1113" s="184">
        <f t="shared" si="138"/>
        <v>0</v>
      </c>
      <c r="AP1113" s="164">
        <f t="shared" si="139"/>
        <v>0</v>
      </c>
      <c r="AS1113" s="184">
        <f t="shared" si="140"/>
        <v>0</v>
      </c>
      <c r="AT1113" s="164">
        <f t="shared" si="141"/>
        <v>0</v>
      </c>
    </row>
    <row r="1114" spans="2:46" x14ac:dyDescent="0.75">
      <c r="B1114" s="22">
        <v>1111</v>
      </c>
      <c r="AG1114" s="184">
        <f t="shared" si="136"/>
        <v>0</v>
      </c>
      <c r="AH1114" s="164">
        <f t="shared" si="142"/>
        <v>0</v>
      </c>
      <c r="AK1114" s="184">
        <f t="shared" si="137"/>
        <v>0</v>
      </c>
      <c r="AL1114" s="164">
        <f t="shared" si="143"/>
        <v>0</v>
      </c>
      <c r="AO1114" s="184">
        <f t="shared" si="138"/>
        <v>0</v>
      </c>
      <c r="AP1114" s="164">
        <f t="shared" si="139"/>
        <v>0</v>
      </c>
      <c r="AS1114" s="184">
        <f t="shared" si="140"/>
        <v>0</v>
      </c>
      <c r="AT1114" s="164">
        <f t="shared" si="141"/>
        <v>0</v>
      </c>
    </row>
    <row r="1115" spans="2:46" x14ac:dyDescent="0.75">
      <c r="B1115" s="22">
        <v>1112</v>
      </c>
      <c r="AG1115" s="184">
        <f t="shared" si="136"/>
        <v>0</v>
      </c>
      <c r="AH1115" s="164">
        <f t="shared" si="142"/>
        <v>0</v>
      </c>
      <c r="AK1115" s="184">
        <f t="shared" si="137"/>
        <v>0</v>
      </c>
      <c r="AL1115" s="164">
        <f t="shared" si="143"/>
        <v>0</v>
      </c>
      <c r="AO1115" s="184">
        <f t="shared" si="138"/>
        <v>0</v>
      </c>
      <c r="AP1115" s="164">
        <f t="shared" si="139"/>
        <v>0</v>
      </c>
      <c r="AS1115" s="184">
        <f t="shared" si="140"/>
        <v>0</v>
      </c>
      <c r="AT1115" s="164">
        <f t="shared" si="141"/>
        <v>0</v>
      </c>
    </row>
    <row r="1116" spans="2:46" x14ac:dyDescent="0.75">
      <c r="B1116" s="22">
        <v>1113</v>
      </c>
      <c r="AG1116" s="184">
        <f t="shared" si="136"/>
        <v>0</v>
      </c>
      <c r="AH1116" s="164">
        <f t="shared" si="142"/>
        <v>0</v>
      </c>
      <c r="AK1116" s="184">
        <f t="shared" si="137"/>
        <v>0</v>
      </c>
      <c r="AL1116" s="164">
        <f t="shared" si="143"/>
        <v>0</v>
      </c>
      <c r="AO1116" s="184">
        <f t="shared" si="138"/>
        <v>0</v>
      </c>
      <c r="AP1116" s="164">
        <f t="shared" si="139"/>
        <v>0</v>
      </c>
      <c r="AS1116" s="184">
        <f t="shared" si="140"/>
        <v>0</v>
      </c>
      <c r="AT1116" s="164">
        <f t="shared" si="141"/>
        <v>0</v>
      </c>
    </row>
    <row r="1117" spans="2:46" x14ac:dyDescent="0.75">
      <c r="B1117" s="22">
        <v>1114</v>
      </c>
      <c r="AG1117" s="184">
        <f t="shared" si="136"/>
        <v>0</v>
      </c>
      <c r="AH1117" s="164">
        <f t="shared" si="142"/>
        <v>0</v>
      </c>
      <c r="AK1117" s="184">
        <f t="shared" si="137"/>
        <v>0</v>
      </c>
      <c r="AL1117" s="164">
        <f t="shared" si="143"/>
        <v>0</v>
      </c>
      <c r="AO1117" s="184">
        <f t="shared" si="138"/>
        <v>0</v>
      </c>
      <c r="AP1117" s="164">
        <f t="shared" si="139"/>
        <v>0</v>
      </c>
      <c r="AS1117" s="184">
        <f t="shared" si="140"/>
        <v>0</v>
      </c>
      <c r="AT1117" s="164">
        <f t="shared" si="141"/>
        <v>0</v>
      </c>
    </row>
    <row r="1118" spans="2:46" x14ac:dyDescent="0.75">
      <c r="B1118" s="22">
        <v>1115</v>
      </c>
      <c r="AG1118" s="184">
        <f t="shared" si="136"/>
        <v>0</v>
      </c>
      <c r="AH1118" s="164">
        <f t="shared" si="142"/>
        <v>0</v>
      </c>
      <c r="AK1118" s="184">
        <f t="shared" si="137"/>
        <v>0</v>
      </c>
      <c r="AL1118" s="164">
        <f t="shared" si="143"/>
        <v>0</v>
      </c>
      <c r="AO1118" s="184">
        <f t="shared" si="138"/>
        <v>0</v>
      </c>
      <c r="AP1118" s="164">
        <f t="shared" si="139"/>
        <v>0</v>
      </c>
      <c r="AS1118" s="184">
        <f t="shared" si="140"/>
        <v>0</v>
      </c>
      <c r="AT1118" s="164">
        <f t="shared" si="141"/>
        <v>0</v>
      </c>
    </row>
    <row r="1119" spans="2:46" x14ac:dyDescent="0.75">
      <c r="B1119" s="22">
        <v>1116</v>
      </c>
      <c r="AG1119" s="184">
        <f t="shared" si="136"/>
        <v>0</v>
      </c>
      <c r="AH1119" s="164">
        <f t="shared" si="142"/>
        <v>0</v>
      </c>
      <c r="AK1119" s="184">
        <f t="shared" si="137"/>
        <v>0</v>
      </c>
      <c r="AL1119" s="164">
        <f t="shared" si="143"/>
        <v>0</v>
      </c>
      <c r="AO1119" s="184">
        <f t="shared" si="138"/>
        <v>0</v>
      </c>
      <c r="AP1119" s="164">
        <f t="shared" si="139"/>
        <v>0</v>
      </c>
      <c r="AS1119" s="184">
        <f t="shared" si="140"/>
        <v>0</v>
      </c>
      <c r="AT1119" s="164">
        <f t="shared" si="141"/>
        <v>0</v>
      </c>
    </row>
    <row r="1120" spans="2:46" x14ac:dyDescent="0.75">
      <c r="B1120" s="22">
        <v>1117</v>
      </c>
      <c r="AG1120" s="184">
        <f t="shared" si="136"/>
        <v>0</v>
      </c>
      <c r="AH1120" s="164">
        <f t="shared" si="142"/>
        <v>0</v>
      </c>
      <c r="AK1120" s="184">
        <f t="shared" si="137"/>
        <v>0</v>
      </c>
      <c r="AL1120" s="164">
        <f t="shared" si="143"/>
        <v>0</v>
      </c>
      <c r="AO1120" s="184">
        <f t="shared" si="138"/>
        <v>0</v>
      </c>
      <c r="AP1120" s="164">
        <f t="shared" si="139"/>
        <v>0</v>
      </c>
      <c r="AS1120" s="184">
        <f t="shared" si="140"/>
        <v>0</v>
      </c>
      <c r="AT1120" s="164">
        <f t="shared" si="141"/>
        <v>0</v>
      </c>
    </row>
    <row r="1121" spans="2:46" x14ac:dyDescent="0.75">
      <c r="B1121" s="22">
        <v>1118</v>
      </c>
      <c r="AG1121" s="184">
        <f t="shared" si="136"/>
        <v>0</v>
      </c>
      <c r="AH1121" s="164">
        <f t="shared" si="142"/>
        <v>0</v>
      </c>
      <c r="AK1121" s="184">
        <f t="shared" si="137"/>
        <v>0</v>
      </c>
      <c r="AL1121" s="164">
        <f t="shared" si="143"/>
        <v>0</v>
      </c>
      <c r="AO1121" s="184">
        <f t="shared" si="138"/>
        <v>0</v>
      </c>
      <c r="AP1121" s="164">
        <f t="shared" si="139"/>
        <v>0</v>
      </c>
      <c r="AS1121" s="184">
        <f t="shared" si="140"/>
        <v>0</v>
      </c>
      <c r="AT1121" s="164">
        <f t="shared" si="141"/>
        <v>0</v>
      </c>
    </row>
    <row r="1122" spans="2:46" x14ac:dyDescent="0.75">
      <c r="B1122" s="22">
        <v>1119</v>
      </c>
      <c r="AG1122" s="184">
        <f t="shared" si="136"/>
        <v>0</v>
      </c>
      <c r="AH1122" s="164">
        <f t="shared" si="142"/>
        <v>0</v>
      </c>
      <c r="AK1122" s="184">
        <f t="shared" si="137"/>
        <v>0</v>
      </c>
      <c r="AL1122" s="164">
        <f t="shared" si="143"/>
        <v>0</v>
      </c>
      <c r="AO1122" s="184">
        <f t="shared" si="138"/>
        <v>0</v>
      </c>
      <c r="AP1122" s="164">
        <f t="shared" si="139"/>
        <v>0</v>
      </c>
      <c r="AS1122" s="184">
        <f t="shared" si="140"/>
        <v>0</v>
      </c>
      <c r="AT1122" s="164">
        <f t="shared" si="141"/>
        <v>0</v>
      </c>
    </row>
    <row r="1123" spans="2:46" x14ac:dyDescent="0.75">
      <c r="B1123" s="22">
        <v>1120</v>
      </c>
      <c r="AG1123" s="184">
        <f t="shared" si="136"/>
        <v>0</v>
      </c>
      <c r="AH1123" s="164">
        <f t="shared" si="142"/>
        <v>0</v>
      </c>
      <c r="AK1123" s="184">
        <f t="shared" si="137"/>
        <v>0</v>
      </c>
      <c r="AL1123" s="164">
        <f t="shared" si="143"/>
        <v>0</v>
      </c>
      <c r="AO1123" s="184">
        <f t="shared" si="138"/>
        <v>0</v>
      </c>
      <c r="AP1123" s="164">
        <f t="shared" si="139"/>
        <v>0</v>
      </c>
      <c r="AS1123" s="184">
        <f t="shared" si="140"/>
        <v>0</v>
      </c>
      <c r="AT1123" s="164">
        <f t="shared" si="141"/>
        <v>0</v>
      </c>
    </row>
    <row r="1124" spans="2:46" x14ac:dyDescent="0.75">
      <c r="B1124" s="22">
        <v>1121</v>
      </c>
      <c r="AG1124" s="184">
        <f t="shared" si="136"/>
        <v>0</v>
      </c>
      <c r="AH1124" s="164">
        <f t="shared" si="142"/>
        <v>0</v>
      </c>
      <c r="AK1124" s="184">
        <f t="shared" si="137"/>
        <v>0</v>
      </c>
      <c r="AL1124" s="164">
        <f t="shared" si="143"/>
        <v>0</v>
      </c>
      <c r="AO1124" s="184">
        <f t="shared" si="138"/>
        <v>0</v>
      </c>
      <c r="AP1124" s="164">
        <f t="shared" si="139"/>
        <v>0</v>
      </c>
      <c r="AS1124" s="184">
        <f t="shared" si="140"/>
        <v>0</v>
      </c>
      <c r="AT1124" s="164">
        <f t="shared" si="141"/>
        <v>0</v>
      </c>
    </row>
    <row r="1125" spans="2:46" x14ac:dyDescent="0.75">
      <c r="B1125" s="22">
        <v>1122</v>
      </c>
      <c r="AG1125" s="184">
        <f t="shared" si="136"/>
        <v>0</v>
      </c>
      <c r="AH1125" s="164">
        <f t="shared" si="142"/>
        <v>0</v>
      </c>
      <c r="AK1125" s="184">
        <f t="shared" si="137"/>
        <v>0</v>
      </c>
      <c r="AL1125" s="164">
        <f t="shared" si="143"/>
        <v>0</v>
      </c>
      <c r="AO1125" s="184">
        <f t="shared" si="138"/>
        <v>0</v>
      </c>
      <c r="AP1125" s="164">
        <f t="shared" si="139"/>
        <v>0</v>
      </c>
      <c r="AS1125" s="184">
        <f t="shared" si="140"/>
        <v>0</v>
      </c>
      <c r="AT1125" s="164">
        <f t="shared" si="141"/>
        <v>0</v>
      </c>
    </row>
    <row r="1126" spans="2:46" x14ac:dyDescent="0.75">
      <c r="B1126" s="22">
        <v>1123</v>
      </c>
      <c r="AG1126" s="184">
        <f t="shared" si="136"/>
        <v>0</v>
      </c>
      <c r="AH1126" s="164">
        <f t="shared" si="142"/>
        <v>0</v>
      </c>
      <c r="AK1126" s="184">
        <f t="shared" si="137"/>
        <v>0</v>
      </c>
      <c r="AL1126" s="164">
        <f t="shared" si="143"/>
        <v>0</v>
      </c>
      <c r="AO1126" s="184">
        <f t="shared" si="138"/>
        <v>0</v>
      </c>
      <c r="AP1126" s="164">
        <f t="shared" si="139"/>
        <v>0</v>
      </c>
      <c r="AS1126" s="184">
        <f t="shared" si="140"/>
        <v>0</v>
      </c>
      <c r="AT1126" s="164">
        <f t="shared" si="141"/>
        <v>0</v>
      </c>
    </row>
    <row r="1127" spans="2:46" x14ac:dyDescent="0.75">
      <c r="B1127" s="22">
        <v>1124</v>
      </c>
      <c r="AG1127" s="184">
        <f t="shared" si="136"/>
        <v>0</v>
      </c>
      <c r="AH1127" s="164">
        <f t="shared" si="142"/>
        <v>0</v>
      </c>
      <c r="AK1127" s="184">
        <f t="shared" si="137"/>
        <v>0</v>
      </c>
      <c r="AL1127" s="164">
        <f t="shared" si="143"/>
        <v>0</v>
      </c>
      <c r="AO1127" s="184">
        <f t="shared" si="138"/>
        <v>0</v>
      </c>
      <c r="AP1127" s="164">
        <f t="shared" si="139"/>
        <v>0</v>
      </c>
      <c r="AS1127" s="184">
        <f t="shared" si="140"/>
        <v>0</v>
      </c>
      <c r="AT1127" s="164">
        <f t="shared" si="141"/>
        <v>0</v>
      </c>
    </row>
    <row r="1128" spans="2:46" x14ac:dyDescent="0.75">
      <c r="B1128" s="22">
        <v>1125</v>
      </c>
      <c r="AG1128" s="184">
        <f t="shared" si="136"/>
        <v>0</v>
      </c>
      <c r="AH1128" s="164">
        <f t="shared" si="142"/>
        <v>0</v>
      </c>
      <c r="AK1128" s="184">
        <f t="shared" si="137"/>
        <v>0</v>
      </c>
      <c r="AL1128" s="164">
        <f t="shared" si="143"/>
        <v>0</v>
      </c>
      <c r="AO1128" s="184">
        <f t="shared" si="138"/>
        <v>0</v>
      </c>
      <c r="AP1128" s="164">
        <f t="shared" si="139"/>
        <v>0</v>
      </c>
      <c r="AS1128" s="184">
        <f t="shared" si="140"/>
        <v>0</v>
      </c>
      <c r="AT1128" s="164">
        <f t="shared" si="141"/>
        <v>0</v>
      </c>
    </row>
    <row r="1129" spans="2:46" x14ac:dyDescent="0.75">
      <c r="B1129" s="22">
        <v>1126</v>
      </c>
      <c r="AG1129" s="184">
        <f t="shared" si="136"/>
        <v>0</v>
      </c>
      <c r="AH1129" s="164">
        <f t="shared" si="142"/>
        <v>0</v>
      </c>
      <c r="AK1129" s="184">
        <f t="shared" si="137"/>
        <v>0</v>
      </c>
      <c r="AL1129" s="164">
        <f t="shared" si="143"/>
        <v>0</v>
      </c>
      <c r="AO1129" s="184">
        <f t="shared" si="138"/>
        <v>0</v>
      </c>
      <c r="AP1129" s="164">
        <f t="shared" si="139"/>
        <v>0</v>
      </c>
      <c r="AS1129" s="184">
        <f t="shared" si="140"/>
        <v>0</v>
      </c>
      <c r="AT1129" s="164">
        <f t="shared" si="141"/>
        <v>0</v>
      </c>
    </row>
    <row r="1130" spans="2:46" x14ac:dyDescent="0.75">
      <c r="B1130" s="22">
        <v>1127</v>
      </c>
      <c r="AG1130" s="184">
        <f t="shared" si="136"/>
        <v>0</v>
      </c>
      <c r="AH1130" s="164">
        <f t="shared" si="142"/>
        <v>0</v>
      </c>
      <c r="AK1130" s="184">
        <f t="shared" si="137"/>
        <v>0</v>
      </c>
      <c r="AL1130" s="164">
        <f t="shared" si="143"/>
        <v>0</v>
      </c>
      <c r="AO1130" s="184">
        <f t="shared" si="138"/>
        <v>0</v>
      </c>
      <c r="AP1130" s="164">
        <f t="shared" si="139"/>
        <v>0</v>
      </c>
      <c r="AS1130" s="184">
        <f t="shared" si="140"/>
        <v>0</v>
      </c>
      <c r="AT1130" s="164">
        <f t="shared" si="141"/>
        <v>0</v>
      </c>
    </row>
    <row r="1131" spans="2:46" x14ac:dyDescent="0.75">
      <c r="B1131" s="22">
        <v>1128</v>
      </c>
      <c r="AG1131" s="184">
        <f t="shared" si="136"/>
        <v>0</v>
      </c>
      <c r="AH1131" s="164">
        <f t="shared" si="142"/>
        <v>0</v>
      </c>
      <c r="AK1131" s="184">
        <f t="shared" si="137"/>
        <v>0</v>
      </c>
      <c r="AL1131" s="164">
        <f t="shared" si="143"/>
        <v>0</v>
      </c>
      <c r="AO1131" s="184">
        <f t="shared" si="138"/>
        <v>0</v>
      </c>
      <c r="AP1131" s="164">
        <f t="shared" si="139"/>
        <v>0</v>
      </c>
      <c r="AS1131" s="184">
        <f t="shared" si="140"/>
        <v>0</v>
      </c>
      <c r="AT1131" s="164">
        <f t="shared" si="141"/>
        <v>0</v>
      </c>
    </row>
    <row r="1132" spans="2:46" x14ac:dyDescent="0.75">
      <c r="B1132" s="22">
        <v>1129</v>
      </c>
      <c r="AG1132" s="184">
        <f t="shared" si="136"/>
        <v>0</v>
      </c>
      <c r="AH1132" s="164">
        <f t="shared" si="142"/>
        <v>0</v>
      </c>
      <c r="AK1132" s="184">
        <f t="shared" si="137"/>
        <v>0</v>
      </c>
      <c r="AL1132" s="164">
        <f t="shared" si="143"/>
        <v>0</v>
      </c>
      <c r="AO1132" s="184">
        <f t="shared" si="138"/>
        <v>0</v>
      </c>
      <c r="AP1132" s="164">
        <f t="shared" si="139"/>
        <v>0</v>
      </c>
      <c r="AS1132" s="184">
        <f t="shared" si="140"/>
        <v>0</v>
      </c>
      <c r="AT1132" s="164">
        <f t="shared" si="141"/>
        <v>0</v>
      </c>
    </row>
    <row r="1133" spans="2:46" x14ac:dyDescent="0.75">
      <c r="B1133" s="22">
        <v>1130</v>
      </c>
      <c r="AG1133" s="184">
        <f t="shared" si="136"/>
        <v>0</v>
      </c>
      <c r="AH1133" s="164">
        <f t="shared" si="142"/>
        <v>0</v>
      </c>
      <c r="AK1133" s="184">
        <f t="shared" si="137"/>
        <v>0</v>
      </c>
      <c r="AL1133" s="164">
        <f t="shared" si="143"/>
        <v>0</v>
      </c>
      <c r="AO1133" s="184">
        <f t="shared" si="138"/>
        <v>0</v>
      </c>
      <c r="AP1133" s="164">
        <f t="shared" si="139"/>
        <v>0</v>
      </c>
      <c r="AS1133" s="184">
        <f t="shared" si="140"/>
        <v>0</v>
      </c>
      <c r="AT1133" s="164">
        <f t="shared" si="141"/>
        <v>0</v>
      </c>
    </row>
    <row r="1134" spans="2:46" x14ac:dyDescent="0.75">
      <c r="B1134" s="22">
        <v>1131</v>
      </c>
      <c r="AG1134" s="184">
        <f t="shared" si="136"/>
        <v>0</v>
      </c>
      <c r="AH1134" s="164">
        <f t="shared" si="142"/>
        <v>0</v>
      </c>
      <c r="AK1134" s="184">
        <f t="shared" si="137"/>
        <v>0</v>
      </c>
      <c r="AL1134" s="164">
        <f t="shared" si="143"/>
        <v>0</v>
      </c>
      <c r="AO1134" s="184">
        <f t="shared" si="138"/>
        <v>0</v>
      </c>
      <c r="AP1134" s="164">
        <f t="shared" si="139"/>
        <v>0</v>
      </c>
      <c r="AS1134" s="184">
        <f t="shared" si="140"/>
        <v>0</v>
      </c>
      <c r="AT1134" s="164">
        <f t="shared" si="141"/>
        <v>0</v>
      </c>
    </row>
    <row r="1135" spans="2:46" x14ac:dyDescent="0.75">
      <c r="B1135" s="22">
        <v>1132</v>
      </c>
      <c r="AG1135" s="184">
        <f t="shared" si="136"/>
        <v>0</v>
      </c>
      <c r="AH1135" s="164">
        <f t="shared" si="142"/>
        <v>0</v>
      </c>
      <c r="AK1135" s="184">
        <f t="shared" si="137"/>
        <v>0</v>
      </c>
      <c r="AL1135" s="164">
        <f t="shared" si="143"/>
        <v>0</v>
      </c>
      <c r="AO1135" s="184">
        <f t="shared" si="138"/>
        <v>0</v>
      </c>
      <c r="AP1135" s="164">
        <f t="shared" si="139"/>
        <v>0</v>
      </c>
      <c r="AS1135" s="184">
        <f t="shared" si="140"/>
        <v>0</v>
      </c>
      <c r="AT1135" s="164">
        <f t="shared" si="141"/>
        <v>0</v>
      </c>
    </row>
    <row r="1136" spans="2:46" x14ac:dyDescent="0.75">
      <c r="B1136" s="22">
        <v>1133</v>
      </c>
      <c r="AG1136" s="184">
        <f t="shared" si="136"/>
        <v>0</v>
      </c>
      <c r="AH1136" s="164">
        <f t="shared" si="142"/>
        <v>0</v>
      </c>
      <c r="AK1136" s="184">
        <f t="shared" si="137"/>
        <v>0</v>
      </c>
      <c r="AL1136" s="164">
        <f t="shared" si="143"/>
        <v>0</v>
      </c>
      <c r="AO1136" s="184">
        <f t="shared" si="138"/>
        <v>0</v>
      </c>
      <c r="AP1136" s="164">
        <f t="shared" si="139"/>
        <v>0</v>
      </c>
      <c r="AS1136" s="184">
        <f t="shared" si="140"/>
        <v>0</v>
      </c>
      <c r="AT1136" s="164">
        <f t="shared" si="141"/>
        <v>0</v>
      </c>
    </row>
    <row r="1137" spans="2:46" x14ac:dyDescent="0.75">
      <c r="B1137" s="22">
        <v>1134</v>
      </c>
      <c r="AG1137" s="184">
        <f t="shared" si="136"/>
        <v>0</v>
      </c>
      <c r="AH1137" s="164">
        <f t="shared" si="142"/>
        <v>0</v>
      </c>
      <c r="AK1137" s="184">
        <f t="shared" si="137"/>
        <v>0</v>
      </c>
      <c r="AL1137" s="164">
        <f t="shared" si="143"/>
        <v>0</v>
      </c>
      <c r="AO1137" s="184">
        <f t="shared" si="138"/>
        <v>0</v>
      </c>
      <c r="AP1137" s="164">
        <f t="shared" si="139"/>
        <v>0</v>
      </c>
      <c r="AS1137" s="184">
        <f t="shared" si="140"/>
        <v>0</v>
      </c>
      <c r="AT1137" s="164">
        <f t="shared" si="141"/>
        <v>0</v>
      </c>
    </row>
    <row r="1138" spans="2:46" x14ac:dyDescent="0.75">
      <c r="B1138" s="22">
        <v>1135</v>
      </c>
      <c r="AG1138" s="184">
        <f t="shared" si="136"/>
        <v>0</v>
      </c>
      <c r="AH1138" s="164">
        <f t="shared" si="142"/>
        <v>0</v>
      </c>
      <c r="AK1138" s="184">
        <f t="shared" si="137"/>
        <v>0</v>
      </c>
      <c r="AL1138" s="164">
        <f t="shared" si="143"/>
        <v>0</v>
      </c>
      <c r="AO1138" s="184">
        <f t="shared" si="138"/>
        <v>0</v>
      </c>
      <c r="AP1138" s="164">
        <f t="shared" si="139"/>
        <v>0</v>
      </c>
      <c r="AS1138" s="184">
        <f t="shared" si="140"/>
        <v>0</v>
      </c>
      <c r="AT1138" s="164">
        <f t="shared" si="141"/>
        <v>0</v>
      </c>
    </row>
    <row r="1139" spans="2:46" x14ac:dyDescent="0.75">
      <c r="B1139" s="22">
        <v>1136</v>
      </c>
      <c r="AG1139" s="184">
        <f t="shared" si="136"/>
        <v>0</v>
      </c>
      <c r="AH1139" s="164">
        <f t="shared" si="142"/>
        <v>0</v>
      </c>
      <c r="AK1139" s="184">
        <f t="shared" si="137"/>
        <v>0</v>
      </c>
      <c r="AL1139" s="164">
        <f t="shared" si="143"/>
        <v>0</v>
      </c>
      <c r="AO1139" s="184">
        <f t="shared" si="138"/>
        <v>0</v>
      </c>
      <c r="AP1139" s="164">
        <f t="shared" si="139"/>
        <v>0</v>
      </c>
      <c r="AS1139" s="184">
        <f t="shared" si="140"/>
        <v>0</v>
      </c>
      <c r="AT1139" s="164">
        <f t="shared" si="141"/>
        <v>0</v>
      </c>
    </row>
    <row r="1140" spans="2:46" x14ac:dyDescent="0.75">
      <c r="B1140" s="22">
        <v>1137</v>
      </c>
      <c r="AG1140" s="184">
        <f t="shared" si="136"/>
        <v>0</v>
      </c>
      <c r="AH1140" s="164">
        <f t="shared" si="142"/>
        <v>0</v>
      </c>
      <c r="AK1140" s="184">
        <f t="shared" si="137"/>
        <v>0</v>
      </c>
      <c r="AL1140" s="164">
        <f t="shared" si="143"/>
        <v>0</v>
      </c>
      <c r="AO1140" s="184">
        <f t="shared" si="138"/>
        <v>0</v>
      </c>
      <c r="AP1140" s="164">
        <f t="shared" si="139"/>
        <v>0</v>
      </c>
      <c r="AS1140" s="184">
        <f t="shared" si="140"/>
        <v>0</v>
      </c>
      <c r="AT1140" s="164">
        <f t="shared" si="141"/>
        <v>0</v>
      </c>
    </row>
    <row r="1141" spans="2:46" x14ac:dyDescent="0.75">
      <c r="B1141" s="22">
        <v>1138</v>
      </c>
      <c r="AG1141" s="184">
        <f t="shared" si="136"/>
        <v>0</v>
      </c>
      <c r="AH1141" s="164">
        <f t="shared" si="142"/>
        <v>0</v>
      </c>
      <c r="AK1141" s="184">
        <f t="shared" si="137"/>
        <v>0</v>
      </c>
      <c r="AL1141" s="164">
        <f t="shared" si="143"/>
        <v>0</v>
      </c>
      <c r="AO1141" s="184">
        <f t="shared" si="138"/>
        <v>0</v>
      </c>
      <c r="AP1141" s="164">
        <f t="shared" si="139"/>
        <v>0</v>
      </c>
      <c r="AS1141" s="184">
        <f t="shared" si="140"/>
        <v>0</v>
      </c>
      <c r="AT1141" s="164">
        <f t="shared" si="141"/>
        <v>0</v>
      </c>
    </row>
    <row r="1142" spans="2:46" x14ac:dyDescent="0.75">
      <c r="B1142" s="22">
        <v>1139</v>
      </c>
      <c r="AG1142" s="184">
        <f t="shared" si="136"/>
        <v>0</v>
      </c>
      <c r="AH1142" s="164">
        <f t="shared" si="142"/>
        <v>0</v>
      </c>
      <c r="AK1142" s="184">
        <f t="shared" si="137"/>
        <v>0</v>
      </c>
      <c r="AL1142" s="164">
        <f t="shared" si="143"/>
        <v>0</v>
      </c>
      <c r="AO1142" s="184">
        <f t="shared" si="138"/>
        <v>0</v>
      </c>
      <c r="AP1142" s="164">
        <f t="shared" si="139"/>
        <v>0</v>
      </c>
      <c r="AS1142" s="184">
        <f t="shared" si="140"/>
        <v>0</v>
      </c>
      <c r="AT1142" s="164">
        <f t="shared" si="141"/>
        <v>0</v>
      </c>
    </row>
    <row r="1143" spans="2:46" x14ac:dyDescent="0.75">
      <c r="B1143" s="22">
        <v>1140</v>
      </c>
      <c r="AG1143" s="184">
        <f t="shared" si="136"/>
        <v>0</v>
      </c>
      <c r="AH1143" s="164">
        <f t="shared" si="142"/>
        <v>0</v>
      </c>
      <c r="AK1143" s="184">
        <f t="shared" si="137"/>
        <v>0</v>
      </c>
      <c r="AL1143" s="164">
        <f t="shared" si="143"/>
        <v>0</v>
      </c>
      <c r="AO1143" s="184">
        <f t="shared" si="138"/>
        <v>0</v>
      </c>
      <c r="AP1143" s="164">
        <f t="shared" si="139"/>
        <v>0</v>
      </c>
      <c r="AS1143" s="184">
        <f t="shared" si="140"/>
        <v>0</v>
      </c>
      <c r="AT1143" s="164">
        <f t="shared" si="141"/>
        <v>0</v>
      </c>
    </row>
    <row r="1144" spans="2:46" x14ac:dyDescent="0.75">
      <c r="B1144" s="22">
        <v>1141</v>
      </c>
      <c r="AG1144" s="184">
        <f t="shared" si="136"/>
        <v>0</v>
      </c>
      <c r="AH1144" s="164">
        <f t="shared" si="142"/>
        <v>0</v>
      </c>
      <c r="AK1144" s="184">
        <f t="shared" si="137"/>
        <v>0</v>
      </c>
      <c r="AL1144" s="164">
        <f t="shared" si="143"/>
        <v>0</v>
      </c>
      <c r="AO1144" s="184">
        <f t="shared" si="138"/>
        <v>0</v>
      </c>
      <c r="AP1144" s="164">
        <f t="shared" si="139"/>
        <v>0</v>
      </c>
      <c r="AS1144" s="184">
        <f t="shared" si="140"/>
        <v>0</v>
      </c>
      <c r="AT1144" s="164">
        <f t="shared" si="141"/>
        <v>0</v>
      </c>
    </row>
    <row r="1145" spans="2:46" x14ac:dyDescent="0.75">
      <c r="B1145" s="22">
        <v>1142</v>
      </c>
      <c r="AG1145" s="184">
        <f t="shared" si="136"/>
        <v>0</v>
      </c>
      <c r="AH1145" s="164">
        <f t="shared" si="142"/>
        <v>0</v>
      </c>
      <c r="AK1145" s="184">
        <f t="shared" si="137"/>
        <v>0</v>
      </c>
      <c r="AL1145" s="164">
        <f t="shared" si="143"/>
        <v>0</v>
      </c>
      <c r="AO1145" s="184">
        <f t="shared" si="138"/>
        <v>0</v>
      </c>
      <c r="AP1145" s="164">
        <f t="shared" si="139"/>
        <v>0</v>
      </c>
      <c r="AS1145" s="184">
        <f t="shared" si="140"/>
        <v>0</v>
      </c>
      <c r="AT1145" s="164">
        <f t="shared" si="141"/>
        <v>0</v>
      </c>
    </row>
    <row r="1146" spans="2:46" x14ac:dyDescent="0.75">
      <c r="B1146" s="22">
        <v>1143</v>
      </c>
      <c r="AG1146" s="184">
        <f t="shared" si="136"/>
        <v>0</v>
      </c>
      <c r="AH1146" s="164">
        <f t="shared" si="142"/>
        <v>0</v>
      </c>
      <c r="AK1146" s="184">
        <f t="shared" si="137"/>
        <v>0</v>
      </c>
      <c r="AL1146" s="164">
        <f t="shared" si="143"/>
        <v>0</v>
      </c>
      <c r="AO1146" s="184">
        <f t="shared" si="138"/>
        <v>0</v>
      </c>
      <c r="AP1146" s="164">
        <f t="shared" si="139"/>
        <v>0</v>
      </c>
      <c r="AS1146" s="184">
        <f t="shared" si="140"/>
        <v>0</v>
      </c>
      <c r="AT1146" s="164">
        <f t="shared" si="141"/>
        <v>0</v>
      </c>
    </row>
    <row r="1147" spans="2:46" x14ac:dyDescent="0.75">
      <c r="B1147" s="22">
        <v>1144</v>
      </c>
      <c r="AG1147" s="184">
        <f t="shared" si="136"/>
        <v>0</v>
      </c>
      <c r="AH1147" s="164">
        <f t="shared" si="142"/>
        <v>0</v>
      </c>
      <c r="AK1147" s="184">
        <f t="shared" si="137"/>
        <v>0</v>
      </c>
      <c r="AL1147" s="164">
        <f t="shared" si="143"/>
        <v>0</v>
      </c>
      <c r="AO1147" s="184">
        <f t="shared" si="138"/>
        <v>0</v>
      </c>
      <c r="AP1147" s="164">
        <f t="shared" si="139"/>
        <v>0</v>
      </c>
      <c r="AS1147" s="184">
        <f t="shared" si="140"/>
        <v>0</v>
      </c>
      <c r="AT1147" s="164">
        <f t="shared" si="141"/>
        <v>0</v>
      </c>
    </row>
    <row r="1148" spans="2:46" x14ac:dyDescent="0.75">
      <c r="B1148" s="22">
        <v>1145</v>
      </c>
      <c r="AG1148" s="184">
        <f t="shared" si="136"/>
        <v>0</v>
      </c>
      <c r="AH1148" s="164">
        <f t="shared" si="142"/>
        <v>0</v>
      </c>
      <c r="AK1148" s="184">
        <f t="shared" si="137"/>
        <v>0</v>
      </c>
      <c r="AL1148" s="164">
        <f t="shared" si="143"/>
        <v>0</v>
      </c>
      <c r="AO1148" s="184">
        <f t="shared" si="138"/>
        <v>0</v>
      </c>
      <c r="AP1148" s="164">
        <f t="shared" si="139"/>
        <v>0</v>
      </c>
      <c r="AS1148" s="184">
        <f t="shared" si="140"/>
        <v>0</v>
      </c>
      <c r="AT1148" s="164">
        <f t="shared" si="141"/>
        <v>0</v>
      </c>
    </row>
    <row r="1149" spans="2:46" x14ac:dyDescent="0.75">
      <c r="B1149" s="22">
        <v>1146</v>
      </c>
      <c r="AG1149" s="184">
        <f t="shared" si="136"/>
        <v>0</v>
      </c>
      <c r="AH1149" s="164">
        <f t="shared" si="142"/>
        <v>0</v>
      </c>
      <c r="AK1149" s="184">
        <f t="shared" si="137"/>
        <v>0</v>
      </c>
      <c r="AL1149" s="164">
        <f t="shared" si="143"/>
        <v>0</v>
      </c>
      <c r="AO1149" s="184">
        <f t="shared" si="138"/>
        <v>0</v>
      </c>
      <c r="AP1149" s="164">
        <f t="shared" si="139"/>
        <v>0</v>
      </c>
      <c r="AS1149" s="184">
        <f t="shared" si="140"/>
        <v>0</v>
      </c>
      <c r="AT1149" s="164">
        <f t="shared" si="141"/>
        <v>0</v>
      </c>
    </row>
    <row r="1150" spans="2:46" x14ac:dyDescent="0.75">
      <c r="B1150" s="22">
        <v>1147</v>
      </c>
      <c r="AG1150" s="184">
        <f t="shared" si="136"/>
        <v>0</v>
      </c>
      <c r="AH1150" s="164">
        <f t="shared" si="142"/>
        <v>0</v>
      </c>
      <c r="AK1150" s="184">
        <f t="shared" si="137"/>
        <v>0</v>
      </c>
      <c r="AL1150" s="164">
        <f t="shared" si="143"/>
        <v>0</v>
      </c>
      <c r="AO1150" s="184">
        <f t="shared" si="138"/>
        <v>0</v>
      </c>
      <c r="AP1150" s="164">
        <f t="shared" si="139"/>
        <v>0</v>
      </c>
      <c r="AS1150" s="184">
        <f t="shared" si="140"/>
        <v>0</v>
      </c>
      <c r="AT1150" s="164">
        <f t="shared" si="141"/>
        <v>0</v>
      </c>
    </row>
    <row r="1151" spans="2:46" x14ac:dyDescent="0.75">
      <c r="B1151" s="22">
        <v>1148</v>
      </c>
      <c r="AG1151" s="184">
        <f t="shared" si="136"/>
        <v>0</v>
      </c>
      <c r="AH1151" s="164">
        <f t="shared" si="142"/>
        <v>0</v>
      </c>
      <c r="AK1151" s="184">
        <f t="shared" si="137"/>
        <v>0</v>
      </c>
      <c r="AL1151" s="164">
        <f t="shared" si="143"/>
        <v>0</v>
      </c>
      <c r="AO1151" s="184">
        <f t="shared" si="138"/>
        <v>0</v>
      </c>
      <c r="AP1151" s="164">
        <f t="shared" si="139"/>
        <v>0</v>
      </c>
      <c r="AS1151" s="184">
        <f t="shared" si="140"/>
        <v>0</v>
      </c>
      <c r="AT1151" s="164">
        <f t="shared" si="141"/>
        <v>0</v>
      </c>
    </row>
    <row r="1152" spans="2:46" x14ac:dyDescent="0.75">
      <c r="B1152" s="22">
        <v>1149</v>
      </c>
      <c r="AG1152" s="184">
        <f t="shared" si="136"/>
        <v>0</v>
      </c>
      <c r="AH1152" s="164">
        <f t="shared" si="142"/>
        <v>0</v>
      </c>
      <c r="AK1152" s="184">
        <f t="shared" si="137"/>
        <v>0</v>
      </c>
      <c r="AL1152" s="164">
        <f t="shared" si="143"/>
        <v>0</v>
      </c>
      <c r="AO1152" s="184">
        <f t="shared" si="138"/>
        <v>0</v>
      </c>
      <c r="AP1152" s="164">
        <f t="shared" si="139"/>
        <v>0</v>
      </c>
      <c r="AS1152" s="184">
        <f t="shared" si="140"/>
        <v>0</v>
      </c>
      <c r="AT1152" s="164">
        <f t="shared" si="141"/>
        <v>0</v>
      </c>
    </row>
    <row r="1153" spans="2:46" x14ac:dyDescent="0.75">
      <c r="B1153" s="22">
        <v>1150</v>
      </c>
      <c r="AG1153" s="184">
        <f t="shared" si="136"/>
        <v>0</v>
      </c>
      <c r="AH1153" s="164">
        <f t="shared" si="142"/>
        <v>0</v>
      </c>
      <c r="AK1153" s="184">
        <f t="shared" si="137"/>
        <v>0</v>
      </c>
      <c r="AL1153" s="164">
        <f t="shared" si="143"/>
        <v>0</v>
      </c>
      <c r="AO1153" s="184">
        <f t="shared" si="138"/>
        <v>0</v>
      </c>
      <c r="AP1153" s="164">
        <f t="shared" si="139"/>
        <v>0</v>
      </c>
      <c r="AS1153" s="184">
        <f t="shared" si="140"/>
        <v>0</v>
      </c>
      <c r="AT1153" s="164">
        <f t="shared" si="141"/>
        <v>0</v>
      </c>
    </row>
    <row r="1154" spans="2:46" x14ac:dyDescent="0.75">
      <c r="B1154" s="22">
        <v>1151</v>
      </c>
      <c r="AG1154" s="184">
        <f t="shared" si="136"/>
        <v>0</v>
      </c>
      <c r="AH1154" s="164">
        <f t="shared" si="142"/>
        <v>0</v>
      </c>
      <c r="AK1154" s="184">
        <f t="shared" si="137"/>
        <v>0</v>
      </c>
      <c r="AL1154" s="164">
        <f t="shared" si="143"/>
        <v>0</v>
      </c>
      <c r="AO1154" s="184">
        <f t="shared" si="138"/>
        <v>0</v>
      </c>
      <c r="AP1154" s="164">
        <f t="shared" si="139"/>
        <v>0</v>
      </c>
      <c r="AS1154" s="184">
        <f t="shared" si="140"/>
        <v>0</v>
      </c>
      <c r="AT1154" s="164">
        <f t="shared" si="141"/>
        <v>0</v>
      </c>
    </row>
    <row r="1155" spans="2:46" x14ac:dyDescent="0.75">
      <c r="B1155" s="22">
        <v>1152</v>
      </c>
      <c r="AG1155" s="184">
        <f t="shared" si="136"/>
        <v>0</v>
      </c>
      <c r="AH1155" s="164">
        <f t="shared" si="142"/>
        <v>0</v>
      </c>
      <c r="AK1155" s="184">
        <f t="shared" si="137"/>
        <v>0</v>
      </c>
      <c r="AL1155" s="164">
        <f t="shared" si="143"/>
        <v>0</v>
      </c>
      <c r="AO1155" s="184">
        <f t="shared" si="138"/>
        <v>0</v>
      </c>
      <c r="AP1155" s="164">
        <f t="shared" si="139"/>
        <v>0</v>
      </c>
      <c r="AS1155" s="184">
        <f t="shared" si="140"/>
        <v>0</v>
      </c>
      <c r="AT1155" s="164">
        <f t="shared" si="141"/>
        <v>0</v>
      </c>
    </row>
    <row r="1156" spans="2:46" x14ac:dyDescent="0.75">
      <c r="B1156" s="22">
        <v>1153</v>
      </c>
      <c r="AG1156" s="184">
        <f t="shared" ref="AG1156:AG1219" si="144">(U1156*wtp)-T1156</f>
        <v>0</v>
      </c>
      <c r="AH1156" s="164">
        <f t="shared" si="142"/>
        <v>0</v>
      </c>
      <c r="AK1156" s="184">
        <f t="shared" ref="AK1156:AK1219" si="145">(X1156*wtp)-W1156</f>
        <v>0</v>
      </c>
      <c r="AL1156" s="164">
        <f t="shared" si="143"/>
        <v>0</v>
      </c>
      <c r="AO1156" s="184">
        <f t="shared" ref="AO1156:AO1219" si="146">(AA1156*wtp)-Z1156</f>
        <v>0</v>
      </c>
      <c r="AP1156" s="164">
        <f t="shared" ref="AP1156:AP1219" si="147">IF(AO1156&gt;0,1,0)</f>
        <v>0</v>
      </c>
      <c r="AS1156" s="184">
        <f t="shared" ref="AS1156:AS1219" si="148">(AD1156*wtp)-AC1156</f>
        <v>0</v>
      </c>
      <c r="AT1156" s="164">
        <f t="shared" ref="AT1156:AT1219" si="149">IF(AS1156&gt;0,1,0)</f>
        <v>0</v>
      </c>
    </row>
    <row r="1157" spans="2:46" x14ac:dyDescent="0.75">
      <c r="B1157" s="22">
        <v>1154</v>
      </c>
      <c r="AG1157" s="184">
        <f t="shared" si="144"/>
        <v>0</v>
      </c>
      <c r="AH1157" s="164">
        <f t="shared" ref="AH1157:AH1220" si="150">IF(AG1157&gt;0,1,0)</f>
        <v>0</v>
      </c>
      <c r="AK1157" s="184">
        <f t="shared" si="145"/>
        <v>0</v>
      </c>
      <c r="AL1157" s="164">
        <f t="shared" ref="AL1157:AL1220" si="151">IF(AK1157&gt;0,1,0)</f>
        <v>0</v>
      </c>
      <c r="AO1157" s="184">
        <f t="shared" si="146"/>
        <v>0</v>
      </c>
      <c r="AP1157" s="164">
        <f t="shared" si="147"/>
        <v>0</v>
      </c>
      <c r="AS1157" s="184">
        <f t="shared" si="148"/>
        <v>0</v>
      </c>
      <c r="AT1157" s="164">
        <f t="shared" si="149"/>
        <v>0</v>
      </c>
    </row>
    <row r="1158" spans="2:46" x14ac:dyDescent="0.75">
      <c r="B1158" s="22">
        <v>1155</v>
      </c>
      <c r="AG1158" s="184">
        <f t="shared" si="144"/>
        <v>0</v>
      </c>
      <c r="AH1158" s="164">
        <f t="shared" si="150"/>
        <v>0</v>
      </c>
      <c r="AK1158" s="184">
        <f t="shared" si="145"/>
        <v>0</v>
      </c>
      <c r="AL1158" s="164">
        <f t="shared" si="151"/>
        <v>0</v>
      </c>
      <c r="AO1158" s="184">
        <f t="shared" si="146"/>
        <v>0</v>
      </c>
      <c r="AP1158" s="164">
        <f t="shared" si="147"/>
        <v>0</v>
      </c>
      <c r="AS1158" s="184">
        <f t="shared" si="148"/>
        <v>0</v>
      </c>
      <c r="AT1158" s="164">
        <f t="shared" si="149"/>
        <v>0</v>
      </c>
    </row>
    <row r="1159" spans="2:46" x14ac:dyDescent="0.75">
      <c r="B1159" s="22">
        <v>1156</v>
      </c>
      <c r="AG1159" s="184">
        <f t="shared" si="144"/>
        <v>0</v>
      </c>
      <c r="AH1159" s="164">
        <f t="shared" si="150"/>
        <v>0</v>
      </c>
      <c r="AK1159" s="184">
        <f t="shared" si="145"/>
        <v>0</v>
      </c>
      <c r="AL1159" s="164">
        <f t="shared" si="151"/>
        <v>0</v>
      </c>
      <c r="AO1159" s="184">
        <f t="shared" si="146"/>
        <v>0</v>
      </c>
      <c r="AP1159" s="164">
        <f t="shared" si="147"/>
        <v>0</v>
      </c>
      <c r="AS1159" s="184">
        <f t="shared" si="148"/>
        <v>0</v>
      </c>
      <c r="AT1159" s="164">
        <f t="shared" si="149"/>
        <v>0</v>
      </c>
    </row>
    <row r="1160" spans="2:46" x14ac:dyDescent="0.75">
      <c r="B1160" s="22">
        <v>1157</v>
      </c>
      <c r="AG1160" s="184">
        <f t="shared" si="144"/>
        <v>0</v>
      </c>
      <c r="AH1160" s="164">
        <f t="shared" si="150"/>
        <v>0</v>
      </c>
      <c r="AK1160" s="184">
        <f t="shared" si="145"/>
        <v>0</v>
      </c>
      <c r="AL1160" s="164">
        <f t="shared" si="151"/>
        <v>0</v>
      </c>
      <c r="AO1160" s="184">
        <f t="shared" si="146"/>
        <v>0</v>
      </c>
      <c r="AP1160" s="164">
        <f t="shared" si="147"/>
        <v>0</v>
      </c>
      <c r="AS1160" s="184">
        <f t="shared" si="148"/>
        <v>0</v>
      </c>
      <c r="AT1160" s="164">
        <f t="shared" si="149"/>
        <v>0</v>
      </c>
    </row>
    <row r="1161" spans="2:46" x14ac:dyDescent="0.75">
      <c r="B1161" s="22">
        <v>1158</v>
      </c>
      <c r="AG1161" s="184">
        <f t="shared" si="144"/>
        <v>0</v>
      </c>
      <c r="AH1161" s="164">
        <f t="shared" si="150"/>
        <v>0</v>
      </c>
      <c r="AK1161" s="184">
        <f t="shared" si="145"/>
        <v>0</v>
      </c>
      <c r="AL1161" s="164">
        <f t="shared" si="151"/>
        <v>0</v>
      </c>
      <c r="AO1161" s="184">
        <f t="shared" si="146"/>
        <v>0</v>
      </c>
      <c r="AP1161" s="164">
        <f t="shared" si="147"/>
        <v>0</v>
      </c>
      <c r="AS1161" s="184">
        <f t="shared" si="148"/>
        <v>0</v>
      </c>
      <c r="AT1161" s="164">
        <f t="shared" si="149"/>
        <v>0</v>
      </c>
    </row>
    <row r="1162" spans="2:46" x14ac:dyDescent="0.75">
      <c r="B1162" s="22">
        <v>1159</v>
      </c>
      <c r="AG1162" s="184">
        <f t="shared" si="144"/>
        <v>0</v>
      </c>
      <c r="AH1162" s="164">
        <f t="shared" si="150"/>
        <v>0</v>
      </c>
      <c r="AK1162" s="184">
        <f t="shared" si="145"/>
        <v>0</v>
      </c>
      <c r="AL1162" s="164">
        <f t="shared" si="151"/>
        <v>0</v>
      </c>
      <c r="AO1162" s="184">
        <f t="shared" si="146"/>
        <v>0</v>
      </c>
      <c r="AP1162" s="164">
        <f t="shared" si="147"/>
        <v>0</v>
      </c>
      <c r="AS1162" s="184">
        <f t="shared" si="148"/>
        <v>0</v>
      </c>
      <c r="AT1162" s="164">
        <f t="shared" si="149"/>
        <v>0</v>
      </c>
    </row>
    <row r="1163" spans="2:46" x14ac:dyDescent="0.75">
      <c r="B1163" s="22">
        <v>1160</v>
      </c>
      <c r="AG1163" s="184">
        <f t="shared" si="144"/>
        <v>0</v>
      </c>
      <c r="AH1163" s="164">
        <f t="shared" si="150"/>
        <v>0</v>
      </c>
      <c r="AK1163" s="184">
        <f t="shared" si="145"/>
        <v>0</v>
      </c>
      <c r="AL1163" s="164">
        <f t="shared" si="151"/>
        <v>0</v>
      </c>
      <c r="AO1163" s="184">
        <f t="shared" si="146"/>
        <v>0</v>
      </c>
      <c r="AP1163" s="164">
        <f t="shared" si="147"/>
        <v>0</v>
      </c>
      <c r="AS1163" s="184">
        <f t="shared" si="148"/>
        <v>0</v>
      </c>
      <c r="AT1163" s="164">
        <f t="shared" si="149"/>
        <v>0</v>
      </c>
    </row>
    <row r="1164" spans="2:46" x14ac:dyDescent="0.75">
      <c r="B1164" s="22">
        <v>1161</v>
      </c>
      <c r="AG1164" s="184">
        <f t="shared" si="144"/>
        <v>0</v>
      </c>
      <c r="AH1164" s="164">
        <f t="shared" si="150"/>
        <v>0</v>
      </c>
      <c r="AK1164" s="184">
        <f t="shared" si="145"/>
        <v>0</v>
      </c>
      <c r="AL1164" s="164">
        <f t="shared" si="151"/>
        <v>0</v>
      </c>
      <c r="AO1164" s="184">
        <f t="shared" si="146"/>
        <v>0</v>
      </c>
      <c r="AP1164" s="164">
        <f t="shared" si="147"/>
        <v>0</v>
      </c>
      <c r="AS1164" s="184">
        <f t="shared" si="148"/>
        <v>0</v>
      </c>
      <c r="AT1164" s="164">
        <f t="shared" si="149"/>
        <v>0</v>
      </c>
    </row>
    <row r="1165" spans="2:46" x14ac:dyDescent="0.75">
      <c r="B1165" s="22">
        <v>1162</v>
      </c>
      <c r="AG1165" s="184">
        <f t="shared" si="144"/>
        <v>0</v>
      </c>
      <c r="AH1165" s="164">
        <f t="shared" si="150"/>
        <v>0</v>
      </c>
      <c r="AK1165" s="184">
        <f t="shared" si="145"/>
        <v>0</v>
      </c>
      <c r="AL1165" s="164">
        <f t="shared" si="151"/>
        <v>0</v>
      </c>
      <c r="AO1165" s="184">
        <f t="shared" si="146"/>
        <v>0</v>
      </c>
      <c r="AP1165" s="164">
        <f t="shared" si="147"/>
        <v>0</v>
      </c>
      <c r="AS1165" s="184">
        <f t="shared" si="148"/>
        <v>0</v>
      </c>
      <c r="AT1165" s="164">
        <f t="shared" si="149"/>
        <v>0</v>
      </c>
    </row>
    <row r="1166" spans="2:46" x14ac:dyDescent="0.75">
      <c r="B1166" s="22">
        <v>1163</v>
      </c>
      <c r="AG1166" s="184">
        <f t="shared" si="144"/>
        <v>0</v>
      </c>
      <c r="AH1166" s="164">
        <f t="shared" si="150"/>
        <v>0</v>
      </c>
      <c r="AK1166" s="184">
        <f t="shared" si="145"/>
        <v>0</v>
      </c>
      <c r="AL1166" s="164">
        <f t="shared" si="151"/>
        <v>0</v>
      </c>
      <c r="AO1166" s="184">
        <f t="shared" si="146"/>
        <v>0</v>
      </c>
      <c r="AP1166" s="164">
        <f t="shared" si="147"/>
        <v>0</v>
      </c>
      <c r="AS1166" s="184">
        <f t="shared" si="148"/>
        <v>0</v>
      </c>
      <c r="AT1166" s="164">
        <f t="shared" si="149"/>
        <v>0</v>
      </c>
    </row>
    <row r="1167" spans="2:46" x14ac:dyDescent="0.75">
      <c r="B1167" s="22">
        <v>1164</v>
      </c>
      <c r="AG1167" s="184">
        <f t="shared" si="144"/>
        <v>0</v>
      </c>
      <c r="AH1167" s="164">
        <f t="shared" si="150"/>
        <v>0</v>
      </c>
      <c r="AK1167" s="184">
        <f t="shared" si="145"/>
        <v>0</v>
      </c>
      <c r="AL1167" s="164">
        <f t="shared" si="151"/>
        <v>0</v>
      </c>
      <c r="AO1167" s="184">
        <f t="shared" si="146"/>
        <v>0</v>
      </c>
      <c r="AP1167" s="164">
        <f t="shared" si="147"/>
        <v>0</v>
      </c>
      <c r="AS1167" s="184">
        <f t="shared" si="148"/>
        <v>0</v>
      </c>
      <c r="AT1167" s="164">
        <f t="shared" si="149"/>
        <v>0</v>
      </c>
    </row>
    <row r="1168" spans="2:46" x14ac:dyDescent="0.75">
      <c r="B1168" s="22">
        <v>1165</v>
      </c>
      <c r="AG1168" s="184">
        <f t="shared" si="144"/>
        <v>0</v>
      </c>
      <c r="AH1168" s="164">
        <f t="shared" si="150"/>
        <v>0</v>
      </c>
      <c r="AK1168" s="184">
        <f t="shared" si="145"/>
        <v>0</v>
      </c>
      <c r="AL1168" s="164">
        <f t="shared" si="151"/>
        <v>0</v>
      </c>
      <c r="AO1168" s="184">
        <f t="shared" si="146"/>
        <v>0</v>
      </c>
      <c r="AP1168" s="164">
        <f t="shared" si="147"/>
        <v>0</v>
      </c>
      <c r="AS1168" s="184">
        <f t="shared" si="148"/>
        <v>0</v>
      </c>
      <c r="AT1168" s="164">
        <f t="shared" si="149"/>
        <v>0</v>
      </c>
    </row>
    <row r="1169" spans="2:46" x14ac:dyDescent="0.75">
      <c r="B1169" s="22">
        <v>1166</v>
      </c>
      <c r="AG1169" s="184">
        <f t="shared" si="144"/>
        <v>0</v>
      </c>
      <c r="AH1169" s="164">
        <f t="shared" si="150"/>
        <v>0</v>
      </c>
      <c r="AK1169" s="184">
        <f t="shared" si="145"/>
        <v>0</v>
      </c>
      <c r="AL1169" s="164">
        <f t="shared" si="151"/>
        <v>0</v>
      </c>
      <c r="AO1169" s="184">
        <f t="shared" si="146"/>
        <v>0</v>
      </c>
      <c r="AP1169" s="164">
        <f t="shared" si="147"/>
        <v>0</v>
      </c>
      <c r="AS1169" s="184">
        <f t="shared" si="148"/>
        <v>0</v>
      </c>
      <c r="AT1169" s="164">
        <f t="shared" si="149"/>
        <v>0</v>
      </c>
    </row>
    <row r="1170" spans="2:46" x14ac:dyDescent="0.75">
      <c r="B1170" s="22">
        <v>1167</v>
      </c>
      <c r="AG1170" s="184">
        <f t="shared" si="144"/>
        <v>0</v>
      </c>
      <c r="AH1170" s="164">
        <f t="shared" si="150"/>
        <v>0</v>
      </c>
      <c r="AK1170" s="184">
        <f t="shared" si="145"/>
        <v>0</v>
      </c>
      <c r="AL1170" s="164">
        <f t="shared" si="151"/>
        <v>0</v>
      </c>
      <c r="AO1170" s="184">
        <f t="shared" si="146"/>
        <v>0</v>
      </c>
      <c r="AP1170" s="164">
        <f t="shared" si="147"/>
        <v>0</v>
      </c>
      <c r="AS1170" s="184">
        <f t="shared" si="148"/>
        <v>0</v>
      </c>
      <c r="AT1170" s="164">
        <f t="shared" si="149"/>
        <v>0</v>
      </c>
    </row>
    <row r="1171" spans="2:46" x14ac:dyDescent="0.75">
      <c r="B1171" s="22">
        <v>1168</v>
      </c>
      <c r="AG1171" s="184">
        <f t="shared" si="144"/>
        <v>0</v>
      </c>
      <c r="AH1171" s="164">
        <f t="shared" si="150"/>
        <v>0</v>
      </c>
      <c r="AK1171" s="184">
        <f t="shared" si="145"/>
        <v>0</v>
      </c>
      <c r="AL1171" s="164">
        <f t="shared" si="151"/>
        <v>0</v>
      </c>
      <c r="AO1171" s="184">
        <f t="shared" si="146"/>
        <v>0</v>
      </c>
      <c r="AP1171" s="164">
        <f t="shared" si="147"/>
        <v>0</v>
      </c>
      <c r="AS1171" s="184">
        <f t="shared" si="148"/>
        <v>0</v>
      </c>
      <c r="AT1171" s="164">
        <f t="shared" si="149"/>
        <v>0</v>
      </c>
    </row>
    <row r="1172" spans="2:46" x14ac:dyDescent="0.75">
      <c r="B1172" s="22">
        <v>1169</v>
      </c>
      <c r="AG1172" s="184">
        <f t="shared" si="144"/>
        <v>0</v>
      </c>
      <c r="AH1172" s="164">
        <f t="shared" si="150"/>
        <v>0</v>
      </c>
      <c r="AK1172" s="184">
        <f t="shared" si="145"/>
        <v>0</v>
      </c>
      <c r="AL1172" s="164">
        <f t="shared" si="151"/>
        <v>0</v>
      </c>
      <c r="AO1172" s="184">
        <f t="shared" si="146"/>
        <v>0</v>
      </c>
      <c r="AP1172" s="164">
        <f t="shared" si="147"/>
        <v>0</v>
      </c>
      <c r="AS1172" s="184">
        <f t="shared" si="148"/>
        <v>0</v>
      </c>
      <c r="AT1172" s="164">
        <f t="shared" si="149"/>
        <v>0</v>
      </c>
    </row>
    <row r="1173" spans="2:46" x14ac:dyDescent="0.75">
      <c r="B1173" s="22">
        <v>1170</v>
      </c>
      <c r="AG1173" s="184">
        <f t="shared" si="144"/>
        <v>0</v>
      </c>
      <c r="AH1173" s="164">
        <f t="shared" si="150"/>
        <v>0</v>
      </c>
      <c r="AK1173" s="184">
        <f t="shared" si="145"/>
        <v>0</v>
      </c>
      <c r="AL1173" s="164">
        <f t="shared" si="151"/>
        <v>0</v>
      </c>
      <c r="AO1173" s="184">
        <f t="shared" si="146"/>
        <v>0</v>
      </c>
      <c r="AP1173" s="164">
        <f t="shared" si="147"/>
        <v>0</v>
      </c>
      <c r="AS1173" s="184">
        <f t="shared" si="148"/>
        <v>0</v>
      </c>
      <c r="AT1173" s="164">
        <f t="shared" si="149"/>
        <v>0</v>
      </c>
    </row>
    <row r="1174" spans="2:46" x14ac:dyDescent="0.75">
      <c r="B1174" s="22">
        <v>1171</v>
      </c>
      <c r="AG1174" s="184">
        <f t="shared" si="144"/>
        <v>0</v>
      </c>
      <c r="AH1174" s="164">
        <f t="shared" si="150"/>
        <v>0</v>
      </c>
      <c r="AK1174" s="184">
        <f t="shared" si="145"/>
        <v>0</v>
      </c>
      <c r="AL1174" s="164">
        <f t="shared" si="151"/>
        <v>0</v>
      </c>
      <c r="AO1174" s="184">
        <f t="shared" si="146"/>
        <v>0</v>
      </c>
      <c r="AP1174" s="164">
        <f t="shared" si="147"/>
        <v>0</v>
      </c>
      <c r="AS1174" s="184">
        <f t="shared" si="148"/>
        <v>0</v>
      </c>
      <c r="AT1174" s="164">
        <f t="shared" si="149"/>
        <v>0</v>
      </c>
    </row>
    <row r="1175" spans="2:46" x14ac:dyDescent="0.75">
      <c r="B1175" s="22">
        <v>1172</v>
      </c>
      <c r="AG1175" s="184">
        <f t="shared" si="144"/>
        <v>0</v>
      </c>
      <c r="AH1175" s="164">
        <f t="shared" si="150"/>
        <v>0</v>
      </c>
      <c r="AK1175" s="184">
        <f t="shared" si="145"/>
        <v>0</v>
      </c>
      <c r="AL1175" s="164">
        <f t="shared" si="151"/>
        <v>0</v>
      </c>
      <c r="AO1175" s="184">
        <f t="shared" si="146"/>
        <v>0</v>
      </c>
      <c r="AP1175" s="164">
        <f t="shared" si="147"/>
        <v>0</v>
      </c>
      <c r="AS1175" s="184">
        <f t="shared" si="148"/>
        <v>0</v>
      </c>
      <c r="AT1175" s="164">
        <f t="shared" si="149"/>
        <v>0</v>
      </c>
    </row>
    <row r="1176" spans="2:46" x14ac:dyDescent="0.75">
      <c r="B1176" s="22">
        <v>1173</v>
      </c>
      <c r="AG1176" s="184">
        <f t="shared" si="144"/>
        <v>0</v>
      </c>
      <c r="AH1176" s="164">
        <f t="shared" si="150"/>
        <v>0</v>
      </c>
      <c r="AK1176" s="184">
        <f t="shared" si="145"/>
        <v>0</v>
      </c>
      <c r="AL1176" s="164">
        <f t="shared" si="151"/>
        <v>0</v>
      </c>
      <c r="AO1176" s="184">
        <f t="shared" si="146"/>
        <v>0</v>
      </c>
      <c r="AP1176" s="164">
        <f t="shared" si="147"/>
        <v>0</v>
      </c>
      <c r="AS1176" s="184">
        <f t="shared" si="148"/>
        <v>0</v>
      </c>
      <c r="AT1176" s="164">
        <f t="shared" si="149"/>
        <v>0</v>
      </c>
    </row>
    <row r="1177" spans="2:46" x14ac:dyDescent="0.75">
      <c r="B1177" s="22">
        <v>1174</v>
      </c>
      <c r="AG1177" s="184">
        <f t="shared" si="144"/>
        <v>0</v>
      </c>
      <c r="AH1177" s="164">
        <f t="shared" si="150"/>
        <v>0</v>
      </c>
      <c r="AK1177" s="184">
        <f t="shared" si="145"/>
        <v>0</v>
      </c>
      <c r="AL1177" s="164">
        <f t="shared" si="151"/>
        <v>0</v>
      </c>
      <c r="AO1177" s="184">
        <f t="shared" si="146"/>
        <v>0</v>
      </c>
      <c r="AP1177" s="164">
        <f t="shared" si="147"/>
        <v>0</v>
      </c>
      <c r="AS1177" s="184">
        <f t="shared" si="148"/>
        <v>0</v>
      </c>
      <c r="AT1177" s="164">
        <f t="shared" si="149"/>
        <v>0</v>
      </c>
    </row>
    <row r="1178" spans="2:46" x14ac:dyDescent="0.75">
      <c r="B1178" s="22">
        <v>1175</v>
      </c>
      <c r="AG1178" s="184">
        <f t="shared" si="144"/>
        <v>0</v>
      </c>
      <c r="AH1178" s="164">
        <f t="shared" si="150"/>
        <v>0</v>
      </c>
      <c r="AK1178" s="184">
        <f t="shared" si="145"/>
        <v>0</v>
      </c>
      <c r="AL1178" s="164">
        <f t="shared" si="151"/>
        <v>0</v>
      </c>
      <c r="AO1178" s="184">
        <f t="shared" si="146"/>
        <v>0</v>
      </c>
      <c r="AP1178" s="164">
        <f t="shared" si="147"/>
        <v>0</v>
      </c>
      <c r="AS1178" s="184">
        <f t="shared" si="148"/>
        <v>0</v>
      </c>
      <c r="AT1178" s="164">
        <f t="shared" si="149"/>
        <v>0</v>
      </c>
    </row>
    <row r="1179" spans="2:46" x14ac:dyDescent="0.75">
      <c r="B1179" s="22">
        <v>1176</v>
      </c>
      <c r="AG1179" s="184">
        <f t="shared" si="144"/>
        <v>0</v>
      </c>
      <c r="AH1179" s="164">
        <f t="shared" si="150"/>
        <v>0</v>
      </c>
      <c r="AK1179" s="184">
        <f t="shared" si="145"/>
        <v>0</v>
      </c>
      <c r="AL1179" s="164">
        <f t="shared" si="151"/>
        <v>0</v>
      </c>
      <c r="AO1179" s="184">
        <f t="shared" si="146"/>
        <v>0</v>
      </c>
      <c r="AP1179" s="164">
        <f t="shared" si="147"/>
        <v>0</v>
      </c>
      <c r="AS1179" s="184">
        <f t="shared" si="148"/>
        <v>0</v>
      </c>
      <c r="AT1179" s="164">
        <f t="shared" si="149"/>
        <v>0</v>
      </c>
    </row>
    <row r="1180" spans="2:46" x14ac:dyDescent="0.75">
      <c r="B1180" s="22">
        <v>1177</v>
      </c>
      <c r="AG1180" s="184">
        <f t="shared" si="144"/>
        <v>0</v>
      </c>
      <c r="AH1180" s="164">
        <f t="shared" si="150"/>
        <v>0</v>
      </c>
      <c r="AK1180" s="184">
        <f t="shared" si="145"/>
        <v>0</v>
      </c>
      <c r="AL1180" s="164">
        <f t="shared" si="151"/>
        <v>0</v>
      </c>
      <c r="AO1180" s="184">
        <f t="shared" si="146"/>
        <v>0</v>
      </c>
      <c r="AP1180" s="164">
        <f t="shared" si="147"/>
        <v>0</v>
      </c>
      <c r="AS1180" s="184">
        <f t="shared" si="148"/>
        <v>0</v>
      </c>
      <c r="AT1180" s="164">
        <f t="shared" si="149"/>
        <v>0</v>
      </c>
    </row>
    <row r="1181" spans="2:46" x14ac:dyDescent="0.75">
      <c r="B1181" s="22">
        <v>1178</v>
      </c>
      <c r="AG1181" s="184">
        <f t="shared" si="144"/>
        <v>0</v>
      </c>
      <c r="AH1181" s="164">
        <f t="shared" si="150"/>
        <v>0</v>
      </c>
      <c r="AK1181" s="184">
        <f t="shared" si="145"/>
        <v>0</v>
      </c>
      <c r="AL1181" s="164">
        <f t="shared" si="151"/>
        <v>0</v>
      </c>
      <c r="AO1181" s="184">
        <f t="shared" si="146"/>
        <v>0</v>
      </c>
      <c r="AP1181" s="164">
        <f t="shared" si="147"/>
        <v>0</v>
      </c>
      <c r="AS1181" s="184">
        <f t="shared" si="148"/>
        <v>0</v>
      </c>
      <c r="AT1181" s="164">
        <f t="shared" si="149"/>
        <v>0</v>
      </c>
    </row>
    <row r="1182" spans="2:46" x14ac:dyDescent="0.75">
      <c r="B1182" s="22">
        <v>1179</v>
      </c>
      <c r="AG1182" s="184">
        <f t="shared" si="144"/>
        <v>0</v>
      </c>
      <c r="AH1182" s="164">
        <f t="shared" si="150"/>
        <v>0</v>
      </c>
      <c r="AK1182" s="184">
        <f t="shared" si="145"/>
        <v>0</v>
      </c>
      <c r="AL1182" s="164">
        <f t="shared" si="151"/>
        <v>0</v>
      </c>
      <c r="AO1182" s="184">
        <f t="shared" si="146"/>
        <v>0</v>
      </c>
      <c r="AP1182" s="164">
        <f t="shared" si="147"/>
        <v>0</v>
      </c>
      <c r="AS1182" s="184">
        <f t="shared" si="148"/>
        <v>0</v>
      </c>
      <c r="AT1182" s="164">
        <f t="shared" si="149"/>
        <v>0</v>
      </c>
    </row>
    <row r="1183" spans="2:46" x14ac:dyDescent="0.75">
      <c r="B1183" s="22">
        <v>1180</v>
      </c>
      <c r="AG1183" s="184">
        <f t="shared" si="144"/>
        <v>0</v>
      </c>
      <c r="AH1183" s="164">
        <f t="shared" si="150"/>
        <v>0</v>
      </c>
      <c r="AK1183" s="184">
        <f t="shared" si="145"/>
        <v>0</v>
      </c>
      <c r="AL1183" s="164">
        <f t="shared" si="151"/>
        <v>0</v>
      </c>
      <c r="AO1183" s="184">
        <f t="shared" si="146"/>
        <v>0</v>
      </c>
      <c r="AP1183" s="164">
        <f t="shared" si="147"/>
        <v>0</v>
      </c>
      <c r="AS1183" s="184">
        <f t="shared" si="148"/>
        <v>0</v>
      </c>
      <c r="AT1183" s="164">
        <f t="shared" si="149"/>
        <v>0</v>
      </c>
    </row>
    <row r="1184" spans="2:46" x14ac:dyDescent="0.75">
      <c r="B1184" s="22">
        <v>1181</v>
      </c>
      <c r="AG1184" s="184">
        <f t="shared" si="144"/>
        <v>0</v>
      </c>
      <c r="AH1184" s="164">
        <f t="shared" si="150"/>
        <v>0</v>
      </c>
      <c r="AK1184" s="184">
        <f t="shared" si="145"/>
        <v>0</v>
      </c>
      <c r="AL1184" s="164">
        <f t="shared" si="151"/>
        <v>0</v>
      </c>
      <c r="AO1184" s="184">
        <f t="shared" si="146"/>
        <v>0</v>
      </c>
      <c r="AP1184" s="164">
        <f t="shared" si="147"/>
        <v>0</v>
      </c>
      <c r="AS1184" s="184">
        <f t="shared" si="148"/>
        <v>0</v>
      </c>
      <c r="AT1184" s="164">
        <f t="shared" si="149"/>
        <v>0</v>
      </c>
    </row>
    <row r="1185" spans="2:46" x14ac:dyDescent="0.75">
      <c r="B1185" s="22">
        <v>1182</v>
      </c>
      <c r="AG1185" s="184">
        <f t="shared" si="144"/>
        <v>0</v>
      </c>
      <c r="AH1185" s="164">
        <f t="shared" si="150"/>
        <v>0</v>
      </c>
      <c r="AK1185" s="184">
        <f t="shared" si="145"/>
        <v>0</v>
      </c>
      <c r="AL1185" s="164">
        <f t="shared" si="151"/>
        <v>0</v>
      </c>
      <c r="AO1185" s="184">
        <f t="shared" si="146"/>
        <v>0</v>
      </c>
      <c r="AP1185" s="164">
        <f t="shared" si="147"/>
        <v>0</v>
      </c>
      <c r="AS1185" s="184">
        <f t="shared" si="148"/>
        <v>0</v>
      </c>
      <c r="AT1185" s="164">
        <f t="shared" si="149"/>
        <v>0</v>
      </c>
    </row>
    <row r="1186" spans="2:46" x14ac:dyDescent="0.75">
      <c r="B1186" s="22">
        <v>1183</v>
      </c>
      <c r="AG1186" s="184">
        <f t="shared" si="144"/>
        <v>0</v>
      </c>
      <c r="AH1186" s="164">
        <f t="shared" si="150"/>
        <v>0</v>
      </c>
      <c r="AK1186" s="184">
        <f t="shared" si="145"/>
        <v>0</v>
      </c>
      <c r="AL1186" s="164">
        <f t="shared" si="151"/>
        <v>0</v>
      </c>
      <c r="AO1186" s="184">
        <f t="shared" si="146"/>
        <v>0</v>
      </c>
      <c r="AP1186" s="164">
        <f t="shared" si="147"/>
        <v>0</v>
      </c>
      <c r="AS1186" s="184">
        <f t="shared" si="148"/>
        <v>0</v>
      </c>
      <c r="AT1186" s="164">
        <f t="shared" si="149"/>
        <v>0</v>
      </c>
    </row>
    <row r="1187" spans="2:46" x14ac:dyDescent="0.75">
      <c r="B1187" s="22">
        <v>1184</v>
      </c>
      <c r="AG1187" s="184">
        <f t="shared" si="144"/>
        <v>0</v>
      </c>
      <c r="AH1187" s="164">
        <f t="shared" si="150"/>
        <v>0</v>
      </c>
      <c r="AK1187" s="184">
        <f t="shared" si="145"/>
        <v>0</v>
      </c>
      <c r="AL1187" s="164">
        <f t="shared" si="151"/>
        <v>0</v>
      </c>
      <c r="AO1187" s="184">
        <f t="shared" si="146"/>
        <v>0</v>
      </c>
      <c r="AP1187" s="164">
        <f t="shared" si="147"/>
        <v>0</v>
      </c>
      <c r="AS1187" s="184">
        <f t="shared" si="148"/>
        <v>0</v>
      </c>
      <c r="AT1187" s="164">
        <f t="shared" si="149"/>
        <v>0</v>
      </c>
    </row>
    <row r="1188" spans="2:46" x14ac:dyDescent="0.75">
      <c r="B1188" s="22">
        <v>1185</v>
      </c>
      <c r="AG1188" s="184">
        <f t="shared" si="144"/>
        <v>0</v>
      </c>
      <c r="AH1188" s="164">
        <f t="shared" si="150"/>
        <v>0</v>
      </c>
      <c r="AK1188" s="184">
        <f t="shared" si="145"/>
        <v>0</v>
      </c>
      <c r="AL1188" s="164">
        <f t="shared" si="151"/>
        <v>0</v>
      </c>
      <c r="AO1188" s="184">
        <f t="shared" si="146"/>
        <v>0</v>
      </c>
      <c r="AP1188" s="164">
        <f t="shared" si="147"/>
        <v>0</v>
      </c>
      <c r="AS1188" s="184">
        <f t="shared" si="148"/>
        <v>0</v>
      </c>
      <c r="AT1188" s="164">
        <f t="shared" si="149"/>
        <v>0</v>
      </c>
    </row>
    <row r="1189" spans="2:46" x14ac:dyDescent="0.75">
      <c r="B1189" s="22">
        <v>1186</v>
      </c>
      <c r="AG1189" s="184">
        <f t="shared" si="144"/>
        <v>0</v>
      </c>
      <c r="AH1189" s="164">
        <f t="shared" si="150"/>
        <v>0</v>
      </c>
      <c r="AK1189" s="184">
        <f t="shared" si="145"/>
        <v>0</v>
      </c>
      <c r="AL1189" s="164">
        <f t="shared" si="151"/>
        <v>0</v>
      </c>
      <c r="AO1189" s="184">
        <f t="shared" si="146"/>
        <v>0</v>
      </c>
      <c r="AP1189" s="164">
        <f t="shared" si="147"/>
        <v>0</v>
      </c>
      <c r="AS1189" s="184">
        <f t="shared" si="148"/>
        <v>0</v>
      </c>
      <c r="AT1189" s="164">
        <f t="shared" si="149"/>
        <v>0</v>
      </c>
    </row>
    <row r="1190" spans="2:46" x14ac:dyDescent="0.75">
      <c r="B1190" s="22">
        <v>1187</v>
      </c>
      <c r="AG1190" s="184">
        <f t="shared" si="144"/>
        <v>0</v>
      </c>
      <c r="AH1190" s="164">
        <f t="shared" si="150"/>
        <v>0</v>
      </c>
      <c r="AK1190" s="184">
        <f t="shared" si="145"/>
        <v>0</v>
      </c>
      <c r="AL1190" s="164">
        <f t="shared" si="151"/>
        <v>0</v>
      </c>
      <c r="AO1190" s="184">
        <f t="shared" si="146"/>
        <v>0</v>
      </c>
      <c r="AP1190" s="164">
        <f t="shared" si="147"/>
        <v>0</v>
      </c>
      <c r="AS1190" s="184">
        <f t="shared" si="148"/>
        <v>0</v>
      </c>
      <c r="AT1190" s="164">
        <f t="shared" si="149"/>
        <v>0</v>
      </c>
    </row>
    <row r="1191" spans="2:46" x14ac:dyDescent="0.75">
      <c r="B1191" s="22">
        <v>1188</v>
      </c>
      <c r="AG1191" s="184">
        <f t="shared" si="144"/>
        <v>0</v>
      </c>
      <c r="AH1191" s="164">
        <f t="shared" si="150"/>
        <v>0</v>
      </c>
      <c r="AK1191" s="184">
        <f t="shared" si="145"/>
        <v>0</v>
      </c>
      <c r="AL1191" s="164">
        <f t="shared" si="151"/>
        <v>0</v>
      </c>
      <c r="AO1191" s="184">
        <f t="shared" si="146"/>
        <v>0</v>
      </c>
      <c r="AP1191" s="164">
        <f t="shared" si="147"/>
        <v>0</v>
      </c>
      <c r="AS1191" s="184">
        <f t="shared" si="148"/>
        <v>0</v>
      </c>
      <c r="AT1191" s="164">
        <f t="shared" si="149"/>
        <v>0</v>
      </c>
    </row>
    <row r="1192" spans="2:46" x14ac:dyDescent="0.75">
      <c r="B1192" s="22">
        <v>1189</v>
      </c>
      <c r="AG1192" s="184">
        <f t="shared" si="144"/>
        <v>0</v>
      </c>
      <c r="AH1192" s="164">
        <f t="shared" si="150"/>
        <v>0</v>
      </c>
      <c r="AK1192" s="184">
        <f t="shared" si="145"/>
        <v>0</v>
      </c>
      <c r="AL1192" s="164">
        <f t="shared" si="151"/>
        <v>0</v>
      </c>
      <c r="AO1192" s="184">
        <f t="shared" si="146"/>
        <v>0</v>
      </c>
      <c r="AP1192" s="164">
        <f t="shared" si="147"/>
        <v>0</v>
      </c>
      <c r="AS1192" s="184">
        <f t="shared" si="148"/>
        <v>0</v>
      </c>
      <c r="AT1192" s="164">
        <f t="shared" si="149"/>
        <v>0</v>
      </c>
    </row>
    <row r="1193" spans="2:46" x14ac:dyDescent="0.75">
      <c r="B1193" s="22">
        <v>1190</v>
      </c>
      <c r="AG1193" s="184">
        <f t="shared" si="144"/>
        <v>0</v>
      </c>
      <c r="AH1193" s="164">
        <f t="shared" si="150"/>
        <v>0</v>
      </c>
      <c r="AK1193" s="184">
        <f t="shared" si="145"/>
        <v>0</v>
      </c>
      <c r="AL1193" s="164">
        <f t="shared" si="151"/>
        <v>0</v>
      </c>
      <c r="AO1193" s="184">
        <f t="shared" si="146"/>
        <v>0</v>
      </c>
      <c r="AP1193" s="164">
        <f t="shared" si="147"/>
        <v>0</v>
      </c>
      <c r="AS1193" s="184">
        <f t="shared" si="148"/>
        <v>0</v>
      </c>
      <c r="AT1193" s="164">
        <f t="shared" si="149"/>
        <v>0</v>
      </c>
    </row>
    <row r="1194" spans="2:46" x14ac:dyDescent="0.75">
      <c r="B1194" s="22">
        <v>1191</v>
      </c>
      <c r="AG1194" s="184">
        <f t="shared" si="144"/>
        <v>0</v>
      </c>
      <c r="AH1194" s="164">
        <f t="shared" si="150"/>
        <v>0</v>
      </c>
      <c r="AK1194" s="184">
        <f t="shared" si="145"/>
        <v>0</v>
      </c>
      <c r="AL1194" s="164">
        <f t="shared" si="151"/>
        <v>0</v>
      </c>
      <c r="AO1194" s="184">
        <f t="shared" si="146"/>
        <v>0</v>
      </c>
      <c r="AP1194" s="164">
        <f t="shared" si="147"/>
        <v>0</v>
      </c>
      <c r="AS1194" s="184">
        <f t="shared" si="148"/>
        <v>0</v>
      </c>
      <c r="AT1194" s="164">
        <f t="shared" si="149"/>
        <v>0</v>
      </c>
    </row>
    <row r="1195" spans="2:46" x14ac:dyDescent="0.75">
      <c r="B1195" s="22">
        <v>1192</v>
      </c>
      <c r="AG1195" s="184">
        <f t="shared" si="144"/>
        <v>0</v>
      </c>
      <c r="AH1195" s="164">
        <f t="shared" si="150"/>
        <v>0</v>
      </c>
      <c r="AK1195" s="184">
        <f t="shared" si="145"/>
        <v>0</v>
      </c>
      <c r="AL1195" s="164">
        <f t="shared" si="151"/>
        <v>0</v>
      </c>
      <c r="AO1195" s="184">
        <f t="shared" si="146"/>
        <v>0</v>
      </c>
      <c r="AP1195" s="164">
        <f t="shared" si="147"/>
        <v>0</v>
      </c>
      <c r="AS1195" s="184">
        <f t="shared" si="148"/>
        <v>0</v>
      </c>
      <c r="AT1195" s="164">
        <f t="shared" si="149"/>
        <v>0</v>
      </c>
    </row>
    <row r="1196" spans="2:46" x14ac:dyDescent="0.75">
      <c r="B1196" s="22">
        <v>1193</v>
      </c>
      <c r="AG1196" s="184">
        <f t="shared" si="144"/>
        <v>0</v>
      </c>
      <c r="AH1196" s="164">
        <f t="shared" si="150"/>
        <v>0</v>
      </c>
      <c r="AK1196" s="184">
        <f t="shared" si="145"/>
        <v>0</v>
      </c>
      <c r="AL1196" s="164">
        <f t="shared" si="151"/>
        <v>0</v>
      </c>
      <c r="AO1196" s="184">
        <f t="shared" si="146"/>
        <v>0</v>
      </c>
      <c r="AP1196" s="164">
        <f t="shared" si="147"/>
        <v>0</v>
      </c>
      <c r="AS1196" s="184">
        <f t="shared" si="148"/>
        <v>0</v>
      </c>
      <c r="AT1196" s="164">
        <f t="shared" si="149"/>
        <v>0</v>
      </c>
    </row>
    <row r="1197" spans="2:46" x14ac:dyDescent="0.75">
      <c r="B1197" s="22">
        <v>1194</v>
      </c>
      <c r="AG1197" s="184">
        <f t="shared" si="144"/>
        <v>0</v>
      </c>
      <c r="AH1197" s="164">
        <f t="shared" si="150"/>
        <v>0</v>
      </c>
      <c r="AK1197" s="184">
        <f t="shared" si="145"/>
        <v>0</v>
      </c>
      <c r="AL1197" s="164">
        <f t="shared" si="151"/>
        <v>0</v>
      </c>
      <c r="AO1197" s="184">
        <f t="shared" si="146"/>
        <v>0</v>
      </c>
      <c r="AP1197" s="164">
        <f t="shared" si="147"/>
        <v>0</v>
      </c>
      <c r="AS1197" s="184">
        <f t="shared" si="148"/>
        <v>0</v>
      </c>
      <c r="AT1197" s="164">
        <f t="shared" si="149"/>
        <v>0</v>
      </c>
    </row>
    <row r="1198" spans="2:46" x14ac:dyDescent="0.75">
      <c r="B1198" s="22">
        <v>1195</v>
      </c>
      <c r="AG1198" s="184">
        <f t="shared" si="144"/>
        <v>0</v>
      </c>
      <c r="AH1198" s="164">
        <f t="shared" si="150"/>
        <v>0</v>
      </c>
      <c r="AK1198" s="184">
        <f t="shared" si="145"/>
        <v>0</v>
      </c>
      <c r="AL1198" s="164">
        <f t="shared" si="151"/>
        <v>0</v>
      </c>
      <c r="AO1198" s="184">
        <f t="shared" si="146"/>
        <v>0</v>
      </c>
      <c r="AP1198" s="164">
        <f t="shared" si="147"/>
        <v>0</v>
      </c>
      <c r="AS1198" s="184">
        <f t="shared" si="148"/>
        <v>0</v>
      </c>
      <c r="AT1198" s="164">
        <f t="shared" si="149"/>
        <v>0</v>
      </c>
    </row>
    <row r="1199" spans="2:46" x14ac:dyDescent="0.75">
      <c r="B1199" s="22">
        <v>1196</v>
      </c>
      <c r="AG1199" s="184">
        <f t="shared" si="144"/>
        <v>0</v>
      </c>
      <c r="AH1199" s="164">
        <f t="shared" si="150"/>
        <v>0</v>
      </c>
      <c r="AK1199" s="184">
        <f t="shared" si="145"/>
        <v>0</v>
      </c>
      <c r="AL1199" s="164">
        <f t="shared" si="151"/>
        <v>0</v>
      </c>
      <c r="AO1199" s="184">
        <f t="shared" si="146"/>
        <v>0</v>
      </c>
      <c r="AP1199" s="164">
        <f t="shared" si="147"/>
        <v>0</v>
      </c>
      <c r="AS1199" s="184">
        <f t="shared" si="148"/>
        <v>0</v>
      </c>
      <c r="AT1199" s="164">
        <f t="shared" si="149"/>
        <v>0</v>
      </c>
    </row>
    <row r="1200" spans="2:46" x14ac:dyDescent="0.75">
      <c r="B1200" s="22">
        <v>1197</v>
      </c>
      <c r="AG1200" s="184">
        <f t="shared" si="144"/>
        <v>0</v>
      </c>
      <c r="AH1200" s="164">
        <f t="shared" si="150"/>
        <v>0</v>
      </c>
      <c r="AK1200" s="184">
        <f t="shared" si="145"/>
        <v>0</v>
      </c>
      <c r="AL1200" s="164">
        <f t="shared" si="151"/>
        <v>0</v>
      </c>
      <c r="AO1200" s="184">
        <f t="shared" si="146"/>
        <v>0</v>
      </c>
      <c r="AP1200" s="164">
        <f t="shared" si="147"/>
        <v>0</v>
      </c>
      <c r="AS1200" s="184">
        <f t="shared" si="148"/>
        <v>0</v>
      </c>
      <c r="AT1200" s="164">
        <f t="shared" si="149"/>
        <v>0</v>
      </c>
    </row>
    <row r="1201" spans="2:46" x14ac:dyDescent="0.75">
      <c r="B1201" s="22">
        <v>1198</v>
      </c>
      <c r="AG1201" s="184">
        <f t="shared" si="144"/>
        <v>0</v>
      </c>
      <c r="AH1201" s="164">
        <f t="shared" si="150"/>
        <v>0</v>
      </c>
      <c r="AK1201" s="184">
        <f t="shared" si="145"/>
        <v>0</v>
      </c>
      <c r="AL1201" s="164">
        <f t="shared" si="151"/>
        <v>0</v>
      </c>
      <c r="AO1201" s="184">
        <f t="shared" si="146"/>
        <v>0</v>
      </c>
      <c r="AP1201" s="164">
        <f t="shared" si="147"/>
        <v>0</v>
      </c>
      <c r="AS1201" s="184">
        <f t="shared" si="148"/>
        <v>0</v>
      </c>
      <c r="AT1201" s="164">
        <f t="shared" si="149"/>
        <v>0</v>
      </c>
    </row>
    <row r="1202" spans="2:46" x14ac:dyDescent="0.75">
      <c r="B1202" s="22">
        <v>1199</v>
      </c>
      <c r="AG1202" s="184">
        <f t="shared" si="144"/>
        <v>0</v>
      </c>
      <c r="AH1202" s="164">
        <f t="shared" si="150"/>
        <v>0</v>
      </c>
      <c r="AK1202" s="184">
        <f t="shared" si="145"/>
        <v>0</v>
      </c>
      <c r="AL1202" s="164">
        <f t="shared" si="151"/>
        <v>0</v>
      </c>
      <c r="AO1202" s="184">
        <f t="shared" si="146"/>
        <v>0</v>
      </c>
      <c r="AP1202" s="164">
        <f t="shared" si="147"/>
        <v>0</v>
      </c>
      <c r="AS1202" s="184">
        <f t="shared" si="148"/>
        <v>0</v>
      </c>
      <c r="AT1202" s="164">
        <f t="shared" si="149"/>
        <v>0</v>
      </c>
    </row>
    <row r="1203" spans="2:46" x14ac:dyDescent="0.75">
      <c r="B1203" s="22">
        <v>1200</v>
      </c>
      <c r="AG1203" s="184">
        <f t="shared" si="144"/>
        <v>0</v>
      </c>
      <c r="AH1203" s="164">
        <f t="shared" si="150"/>
        <v>0</v>
      </c>
      <c r="AK1203" s="184">
        <f t="shared" si="145"/>
        <v>0</v>
      </c>
      <c r="AL1203" s="164">
        <f t="shared" si="151"/>
        <v>0</v>
      </c>
      <c r="AO1203" s="184">
        <f t="shared" si="146"/>
        <v>0</v>
      </c>
      <c r="AP1203" s="164">
        <f t="shared" si="147"/>
        <v>0</v>
      </c>
      <c r="AS1203" s="184">
        <f t="shared" si="148"/>
        <v>0</v>
      </c>
      <c r="AT1203" s="164">
        <f t="shared" si="149"/>
        <v>0</v>
      </c>
    </row>
    <row r="1204" spans="2:46" x14ac:dyDescent="0.75">
      <c r="B1204" s="22">
        <v>1201</v>
      </c>
      <c r="AG1204" s="184">
        <f t="shared" si="144"/>
        <v>0</v>
      </c>
      <c r="AH1204" s="164">
        <f t="shared" si="150"/>
        <v>0</v>
      </c>
      <c r="AK1204" s="184">
        <f t="shared" si="145"/>
        <v>0</v>
      </c>
      <c r="AL1204" s="164">
        <f t="shared" si="151"/>
        <v>0</v>
      </c>
      <c r="AO1204" s="184">
        <f t="shared" si="146"/>
        <v>0</v>
      </c>
      <c r="AP1204" s="164">
        <f t="shared" si="147"/>
        <v>0</v>
      </c>
      <c r="AS1204" s="184">
        <f t="shared" si="148"/>
        <v>0</v>
      </c>
      <c r="AT1204" s="164">
        <f t="shared" si="149"/>
        <v>0</v>
      </c>
    </row>
    <row r="1205" spans="2:46" x14ac:dyDescent="0.75">
      <c r="B1205" s="22">
        <v>1202</v>
      </c>
      <c r="AG1205" s="184">
        <f t="shared" si="144"/>
        <v>0</v>
      </c>
      <c r="AH1205" s="164">
        <f t="shared" si="150"/>
        <v>0</v>
      </c>
      <c r="AK1205" s="184">
        <f t="shared" si="145"/>
        <v>0</v>
      </c>
      <c r="AL1205" s="164">
        <f t="shared" si="151"/>
        <v>0</v>
      </c>
      <c r="AO1205" s="184">
        <f t="shared" si="146"/>
        <v>0</v>
      </c>
      <c r="AP1205" s="164">
        <f t="shared" si="147"/>
        <v>0</v>
      </c>
      <c r="AS1205" s="184">
        <f t="shared" si="148"/>
        <v>0</v>
      </c>
      <c r="AT1205" s="164">
        <f t="shared" si="149"/>
        <v>0</v>
      </c>
    </row>
    <row r="1206" spans="2:46" x14ac:dyDescent="0.75">
      <c r="B1206" s="22">
        <v>1203</v>
      </c>
      <c r="AG1206" s="184">
        <f t="shared" si="144"/>
        <v>0</v>
      </c>
      <c r="AH1206" s="164">
        <f t="shared" si="150"/>
        <v>0</v>
      </c>
      <c r="AK1206" s="184">
        <f t="shared" si="145"/>
        <v>0</v>
      </c>
      <c r="AL1206" s="164">
        <f t="shared" si="151"/>
        <v>0</v>
      </c>
      <c r="AO1206" s="184">
        <f t="shared" si="146"/>
        <v>0</v>
      </c>
      <c r="AP1206" s="164">
        <f t="shared" si="147"/>
        <v>0</v>
      </c>
      <c r="AS1206" s="184">
        <f t="shared" si="148"/>
        <v>0</v>
      </c>
      <c r="AT1206" s="164">
        <f t="shared" si="149"/>
        <v>0</v>
      </c>
    </row>
    <row r="1207" spans="2:46" x14ac:dyDescent="0.75">
      <c r="B1207" s="22">
        <v>1204</v>
      </c>
      <c r="AG1207" s="184">
        <f t="shared" si="144"/>
        <v>0</v>
      </c>
      <c r="AH1207" s="164">
        <f t="shared" si="150"/>
        <v>0</v>
      </c>
      <c r="AK1207" s="184">
        <f t="shared" si="145"/>
        <v>0</v>
      </c>
      <c r="AL1207" s="164">
        <f t="shared" si="151"/>
        <v>0</v>
      </c>
      <c r="AO1207" s="184">
        <f t="shared" si="146"/>
        <v>0</v>
      </c>
      <c r="AP1207" s="164">
        <f t="shared" si="147"/>
        <v>0</v>
      </c>
      <c r="AS1207" s="184">
        <f t="shared" si="148"/>
        <v>0</v>
      </c>
      <c r="AT1207" s="164">
        <f t="shared" si="149"/>
        <v>0</v>
      </c>
    </row>
    <row r="1208" spans="2:46" x14ac:dyDescent="0.75">
      <c r="B1208" s="22">
        <v>1205</v>
      </c>
      <c r="AG1208" s="184">
        <f t="shared" si="144"/>
        <v>0</v>
      </c>
      <c r="AH1208" s="164">
        <f t="shared" si="150"/>
        <v>0</v>
      </c>
      <c r="AK1208" s="184">
        <f t="shared" si="145"/>
        <v>0</v>
      </c>
      <c r="AL1208" s="164">
        <f t="shared" si="151"/>
        <v>0</v>
      </c>
      <c r="AO1208" s="184">
        <f t="shared" si="146"/>
        <v>0</v>
      </c>
      <c r="AP1208" s="164">
        <f t="shared" si="147"/>
        <v>0</v>
      </c>
      <c r="AS1208" s="184">
        <f t="shared" si="148"/>
        <v>0</v>
      </c>
      <c r="AT1208" s="164">
        <f t="shared" si="149"/>
        <v>0</v>
      </c>
    </row>
    <row r="1209" spans="2:46" x14ac:dyDescent="0.75">
      <c r="B1209" s="22">
        <v>1206</v>
      </c>
      <c r="AG1209" s="184">
        <f t="shared" si="144"/>
        <v>0</v>
      </c>
      <c r="AH1209" s="164">
        <f t="shared" si="150"/>
        <v>0</v>
      </c>
      <c r="AK1209" s="184">
        <f t="shared" si="145"/>
        <v>0</v>
      </c>
      <c r="AL1209" s="164">
        <f t="shared" si="151"/>
        <v>0</v>
      </c>
      <c r="AO1209" s="184">
        <f t="shared" si="146"/>
        <v>0</v>
      </c>
      <c r="AP1209" s="164">
        <f t="shared" si="147"/>
        <v>0</v>
      </c>
      <c r="AS1209" s="184">
        <f t="shared" si="148"/>
        <v>0</v>
      </c>
      <c r="AT1209" s="164">
        <f t="shared" si="149"/>
        <v>0</v>
      </c>
    </row>
    <row r="1210" spans="2:46" x14ac:dyDescent="0.75">
      <c r="B1210" s="22">
        <v>1207</v>
      </c>
      <c r="AG1210" s="184">
        <f t="shared" si="144"/>
        <v>0</v>
      </c>
      <c r="AH1210" s="164">
        <f t="shared" si="150"/>
        <v>0</v>
      </c>
      <c r="AK1210" s="184">
        <f t="shared" si="145"/>
        <v>0</v>
      </c>
      <c r="AL1210" s="164">
        <f t="shared" si="151"/>
        <v>0</v>
      </c>
      <c r="AO1210" s="184">
        <f t="shared" si="146"/>
        <v>0</v>
      </c>
      <c r="AP1210" s="164">
        <f t="shared" si="147"/>
        <v>0</v>
      </c>
      <c r="AS1210" s="184">
        <f t="shared" si="148"/>
        <v>0</v>
      </c>
      <c r="AT1210" s="164">
        <f t="shared" si="149"/>
        <v>0</v>
      </c>
    </row>
    <row r="1211" spans="2:46" x14ac:dyDescent="0.75">
      <c r="B1211" s="22">
        <v>1208</v>
      </c>
      <c r="AG1211" s="184">
        <f t="shared" si="144"/>
        <v>0</v>
      </c>
      <c r="AH1211" s="164">
        <f t="shared" si="150"/>
        <v>0</v>
      </c>
      <c r="AK1211" s="184">
        <f t="shared" si="145"/>
        <v>0</v>
      </c>
      <c r="AL1211" s="164">
        <f t="shared" si="151"/>
        <v>0</v>
      </c>
      <c r="AO1211" s="184">
        <f t="shared" si="146"/>
        <v>0</v>
      </c>
      <c r="AP1211" s="164">
        <f t="shared" si="147"/>
        <v>0</v>
      </c>
      <c r="AS1211" s="184">
        <f t="shared" si="148"/>
        <v>0</v>
      </c>
      <c r="AT1211" s="164">
        <f t="shared" si="149"/>
        <v>0</v>
      </c>
    </row>
    <row r="1212" spans="2:46" x14ac:dyDescent="0.75">
      <c r="B1212" s="22">
        <v>1209</v>
      </c>
      <c r="AG1212" s="184">
        <f t="shared" si="144"/>
        <v>0</v>
      </c>
      <c r="AH1212" s="164">
        <f t="shared" si="150"/>
        <v>0</v>
      </c>
      <c r="AK1212" s="184">
        <f t="shared" si="145"/>
        <v>0</v>
      </c>
      <c r="AL1212" s="164">
        <f t="shared" si="151"/>
        <v>0</v>
      </c>
      <c r="AO1212" s="184">
        <f t="shared" si="146"/>
        <v>0</v>
      </c>
      <c r="AP1212" s="164">
        <f t="shared" si="147"/>
        <v>0</v>
      </c>
      <c r="AS1212" s="184">
        <f t="shared" si="148"/>
        <v>0</v>
      </c>
      <c r="AT1212" s="164">
        <f t="shared" si="149"/>
        <v>0</v>
      </c>
    </row>
    <row r="1213" spans="2:46" x14ac:dyDescent="0.75">
      <c r="B1213" s="22">
        <v>1210</v>
      </c>
      <c r="AG1213" s="184">
        <f t="shared" si="144"/>
        <v>0</v>
      </c>
      <c r="AH1213" s="164">
        <f t="shared" si="150"/>
        <v>0</v>
      </c>
      <c r="AK1213" s="184">
        <f t="shared" si="145"/>
        <v>0</v>
      </c>
      <c r="AL1213" s="164">
        <f t="shared" si="151"/>
        <v>0</v>
      </c>
      <c r="AO1213" s="184">
        <f t="shared" si="146"/>
        <v>0</v>
      </c>
      <c r="AP1213" s="164">
        <f t="shared" si="147"/>
        <v>0</v>
      </c>
      <c r="AS1213" s="184">
        <f t="shared" si="148"/>
        <v>0</v>
      </c>
      <c r="AT1213" s="164">
        <f t="shared" si="149"/>
        <v>0</v>
      </c>
    </row>
    <row r="1214" spans="2:46" x14ac:dyDescent="0.75">
      <c r="B1214" s="22">
        <v>1211</v>
      </c>
      <c r="AG1214" s="184">
        <f t="shared" si="144"/>
        <v>0</v>
      </c>
      <c r="AH1214" s="164">
        <f t="shared" si="150"/>
        <v>0</v>
      </c>
      <c r="AK1214" s="184">
        <f t="shared" si="145"/>
        <v>0</v>
      </c>
      <c r="AL1214" s="164">
        <f t="shared" si="151"/>
        <v>0</v>
      </c>
      <c r="AO1214" s="184">
        <f t="shared" si="146"/>
        <v>0</v>
      </c>
      <c r="AP1214" s="164">
        <f t="shared" si="147"/>
        <v>0</v>
      </c>
      <c r="AS1214" s="184">
        <f t="shared" si="148"/>
        <v>0</v>
      </c>
      <c r="AT1214" s="164">
        <f t="shared" si="149"/>
        <v>0</v>
      </c>
    </row>
    <row r="1215" spans="2:46" x14ac:dyDescent="0.75">
      <c r="B1215" s="22">
        <v>1212</v>
      </c>
      <c r="AG1215" s="184">
        <f t="shared" si="144"/>
        <v>0</v>
      </c>
      <c r="AH1215" s="164">
        <f t="shared" si="150"/>
        <v>0</v>
      </c>
      <c r="AK1215" s="184">
        <f t="shared" si="145"/>
        <v>0</v>
      </c>
      <c r="AL1215" s="164">
        <f t="shared" si="151"/>
        <v>0</v>
      </c>
      <c r="AO1215" s="184">
        <f t="shared" si="146"/>
        <v>0</v>
      </c>
      <c r="AP1215" s="164">
        <f t="shared" si="147"/>
        <v>0</v>
      </c>
      <c r="AS1215" s="184">
        <f t="shared" si="148"/>
        <v>0</v>
      </c>
      <c r="AT1215" s="164">
        <f t="shared" si="149"/>
        <v>0</v>
      </c>
    </row>
    <row r="1216" spans="2:46" x14ac:dyDescent="0.75">
      <c r="B1216" s="22">
        <v>1213</v>
      </c>
      <c r="AG1216" s="184">
        <f t="shared" si="144"/>
        <v>0</v>
      </c>
      <c r="AH1216" s="164">
        <f t="shared" si="150"/>
        <v>0</v>
      </c>
      <c r="AK1216" s="184">
        <f t="shared" si="145"/>
        <v>0</v>
      </c>
      <c r="AL1216" s="164">
        <f t="shared" si="151"/>
        <v>0</v>
      </c>
      <c r="AO1216" s="184">
        <f t="shared" si="146"/>
        <v>0</v>
      </c>
      <c r="AP1216" s="164">
        <f t="shared" si="147"/>
        <v>0</v>
      </c>
      <c r="AS1216" s="184">
        <f t="shared" si="148"/>
        <v>0</v>
      </c>
      <c r="AT1216" s="164">
        <f t="shared" si="149"/>
        <v>0</v>
      </c>
    </row>
    <row r="1217" spans="2:46" x14ac:dyDescent="0.75">
      <c r="B1217" s="22">
        <v>1214</v>
      </c>
      <c r="AG1217" s="184">
        <f t="shared" si="144"/>
        <v>0</v>
      </c>
      <c r="AH1217" s="164">
        <f t="shared" si="150"/>
        <v>0</v>
      </c>
      <c r="AK1217" s="184">
        <f t="shared" si="145"/>
        <v>0</v>
      </c>
      <c r="AL1217" s="164">
        <f t="shared" si="151"/>
        <v>0</v>
      </c>
      <c r="AO1217" s="184">
        <f t="shared" si="146"/>
        <v>0</v>
      </c>
      <c r="AP1217" s="164">
        <f t="shared" si="147"/>
        <v>0</v>
      </c>
      <c r="AS1217" s="184">
        <f t="shared" si="148"/>
        <v>0</v>
      </c>
      <c r="AT1217" s="164">
        <f t="shared" si="149"/>
        <v>0</v>
      </c>
    </row>
    <row r="1218" spans="2:46" x14ac:dyDescent="0.75">
      <c r="B1218" s="22">
        <v>1215</v>
      </c>
      <c r="AG1218" s="184">
        <f t="shared" si="144"/>
        <v>0</v>
      </c>
      <c r="AH1218" s="164">
        <f t="shared" si="150"/>
        <v>0</v>
      </c>
      <c r="AK1218" s="184">
        <f t="shared" si="145"/>
        <v>0</v>
      </c>
      <c r="AL1218" s="164">
        <f t="shared" si="151"/>
        <v>0</v>
      </c>
      <c r="AO1218" s="184">
        <f t="shared" si="146"/>
        <v>0</v>
      </c>
      <c r="AP1218" s="164">
        <f t="shared" si="147"/>
        <v>0</v>
      </c>
      <c r="AS1218" s="184">
        <f t="shared" si="148"/>
        <v>0</v>
      </c>
      <c r="AT1218" s="164">
        <f t="shared" si="149"/>
        <v>0</v>
      </c>
    </row>
    <row r="1219" spans="2:46" x14ac:dyDescent="0.75">
      <c r="B1219" s="22">
        <v>1216</v>
      </c>
      <c r="AG1219" s="184">
        <f t="shared" si="144"/>
        <v>0</v>
      </c>
      <c r="AH1219" s="164">
        <f t="shared" si="150"/>
        <v>0</v>
      </c>
      <c r="AK1219" s="184">
        <f t="shared" si="145"/>
        <v>0</v>
      </c>
      <c r="AL1219" s="164">
        <f t="shared" si="151"/>
        <v>0</v>
      </c>
      <c r="AO1219" s="184">
        <f t="shared" si="146"/>
        <v>0</v>
      </c>
      <c r="AP1219" s="164">
        <f t="shared" si="147"/>
        <v>0</v>
      </c>
      <c r="AS1219" s="184">
        <f t="shared" si="148"/>
        <v>0</v>
      </c>
      <c r="AT1219" s="164">
        <f t="shared" si="149"/>
        <v>0</v>
      </c>
    </row>
    <row r="1220" spans="2:46" x14ac:dyDescent="0.75">
      <c r="B1220" s="22">
        <v>1217</v>
      </c>
      <c r="AG1220" s="184">
        <f t="shared" ref="AG1220:AG1283" si="152">(U1220*wtp)-T1220</f>
        <v>0</v>
      </c>
      <c r="AH1220" s="164">
        <f t="shared" si="150"/>
        <v>0</v>
      </c>
      <c r="AK1220" s="184">
        <f t="shared" ref="AK1220:AK1283" si="153">(X1220*wtp)-W1220</f>
        <v>0</v>
      </c>
      <c r="AL1220" s="164">
        <f t="shared" si="151"/>
        <v>0</v>
      </c>
      <c r="AO1220" s="184">
        <f t="shared" ref="AO1220:AO1283" si="154">(AA1220*wtp)-Z1220</f>
        <v>0</v>
      </c>
      <c r="AP1220" s="164">
        <f t="shared" ref="AP1220:AP1283" si="155">IF(AO1220&gt;0,1,0)</f>
        <v>0</v>
      </c>
      <c r="AS1220" s="184">
        <f t="shared" ref="AS1220:AS1283" si="156">(AD1220*wtp)-AC1220</f>
        <v>0</v>
      </c>
      <c r="AT1220" s="164">
        <f t="shared" ref="AT1220:AT1283" si="157">IF(AS1220&gt;0,1,0)</f>
        <v>0</v>
      </c>
    </row>
    <row r="1221" spans="2:46" x14ac:dyDescent="0.75">
      <c r="B1221" s="22">
        <v>1218</v>
      </c>
      <c r="AG1221" s="184">
        <f t="shared" si="152"/>
        <v>0</v>
      </c>
      <c r="AH1221" s="164">
        <f t="shared" ref="AH1221:AH1284" si="158">IF(AG1221&gt;0,1,0)</f>
        <v>0</v>
      </c>
      <c r="AK1221" s="184">
        <f t="shared" si="153"/>
        <v>0</v>
      </c>
      <c r="AL1221" s="164">
        <f t="shared" ref="AL1221:AL1284" si="159">IF(AK1221&gt;0,1,0)</f>
        <v>0</v>
      </c>
      <c r="AO1221" s="184">
        <f t="shared" si="154"/>
        <v>0</v>
      </c>
      <c r="AP1221" s="164">
        <f t="shared" si="155"/>
        <v>0</v>
      </c>
      <c r="AS1221" s="184">
        <f t="shared" si="156"/>
        <v>0</v>
      </c>
      <c r="AT1221" s="164">
        <f t="shared" si="157"/>
        <v>0</v>
      </c>
    </row>
    <row r="1222" spans="2:46" x14ac:dyDescent="0.75">
      <c r="B1222" s="22">
        <v>1219</v>
      </c>
      <c r="AG1222" s="184">
        <f t="shared" si="152"/>
        <v>0</v>
      </c>
      <c r="AH1222" s="164">
        <f t="shared" si="158"/>
        <v>0</v>
      </c>
      <c r="AK1222" s="184">
        <f t="shared" si="153"/>
        <v>0</v>
      </c>
      <c r="AL1222" s="164">
        <f t="shared" si="159"/>
        <v>0</v>
      </c>
      <c r="AO1222" s="184">
        <f t="shared" si="154"/>
        <v>0</v>
      </c>
      <c r="AP1222" s="164">
        <f t="shared" si="155"/>
        <v>0</v>
      </c>
      <c r="AS1222" s="184">
        <f t="shared" si="156"/>
        <v>0</v>
      </c>
      <c r="AT1222" s="164">
        <f t="shared" si="157"/>
        <v>0</v>
      </c>
    </row>
    <row r="1223" spans="2:46" x14ac:dyDescent="0.75">
      <c r="B1223" s="22">
        <v>1220</v>
      </c>
      <c r="AG1223" s="184">
        <f t="shared" si="152"/>
        <v>0</v>
      </c>
      <c r="AH1223" s="164">
        <f t="shared" si="158"/>
        <v>0</v>
      </c>
      <c r="AK1223" s="184">
        <f t="shared" si="153"/>
        <v>0</v>
      </c>
      <c r="AL1223" s="164">
        <f t="shared" si="159"/>
        <v>0</v>
      </c>
      <c r="AO1223" s="184">
        <f t="shared" si="154"/>
        <v>0</v>
      </c>
      <c r="AP1223" s="164">
        <f t="shared" si="155"/>
        <v>0</v>
      </c>
      <c r="AS1223" s="184">
        <f t="shared" si="156"/>
        <v>0</v>
      </c>
      <c r="AT1223" s="164">
        <f t="shared" si="157"/>
        <v>0</v>
      </c>
    </row>
    <row r="1224" spans="2:46" x14ac:dyDescent="0.75">
      <c r="B1224" s="22">
        <v>1221</v>
      </c>
      <c r="AG1224" s="184">
        <f t="shared" si="152"/>
        <v>0</v>
      </c>
      <c r="AH1224" s="164">
        <f t="shared" si="158"/>
        <v>0</v>
      </c>
      <c r="AK1224" s="184">
        <f t="shared" si="153"/>
        <v>0</v>
      </c>
      <c r="AL1224" s="164">
        <f t="shared" si="159"/>
        <v>0</v>
      </c>
      <c r="AO1224" s="184">
        <f t="shared" si="154"/>
        <v>0</v>
      </c>
      <c r="AP1224" s="164">
        <f t="shared" si="155"/>
        <v>0</v>
      </c>
      <c r="AS1224" s="184">
        <f t="shared" si="156"/>
        <v>0</v>
      </c>
      <c r="AT1224" s="164">
        <f t="shared" si="157"/>
        <v>0</v>
      </c>
    </row>
    <row r="1225" spans="2:46" x14ac:dyDescent="0.75">
      <c r="B1225" s="22">
        <v>1222</v>
      </c>
      <c r="AG1225" s="184">
        <f t="shared" si="152"/>
        <v>0</v>
      </c>
      <c r="AH1225" s="164">
        <f t="shared" si="158"/>
        <v>0</v>
      </c>
      <c r="AK1225" s="184">
        <f t="shared" si="153"/>
        <v>0</v>
      </c>
      <c r="AL1225" s="164">
        <f t="shared" si="159"/>
        <v>0</v>
      </c>
      <c r="AO1225" s="184">
        <f t="shared" si="154"/>
        <v>0</v>
      </c>
      <c r="AP1225" s="164">
        <f t="shared" si="155"/>
        <v>0</v>
      </c>
      <c r="AS1225" s="184">
        <f t="shared" si="156"/>
        <v>0</v>
      </c>
      <c r="AT1225" s="164">
        <f t="shared" si="157"/>
        <v>0</v>
      </c>
    </row>
    <row r="1226" spans="2:46" x14ac:dyDescent="0.75">
      <c r="B1226" s="22">
        <v>1223</v>
      </c>
      <c r="AG1226" s="184">
        <f t="shared" si="152"/>
        <v>0</v>
      </c>
      <c r="AH1226" s="164">
        <f t="shared" si="158"/>
        <v>0</v>
      </c>
      <c r="AK1226" s="184">
        <f t="shared" si="153"/>
        <v>0</v>
      </c>
      <c r="AL1226" s="164">
        <f t="shared" si="159"/>
        <v>0</v>
      </c>
      <c r="AO1226" s="184">
        <f t="shared" si="154"/>
        <v>0</v>
      </c>
      <c r="AP1226" s="164">
        <f t="shared" si="155"/>
        <v>0</v>
      </c>
      <c r="AS1226" s="184">
        <f t="shared" si="156"/>
        <v>0</v>
      </c>
      <c r="AT1226" s="164">
        <f t="shared" si="157"/>
        <v>0</v>
      </c>
    </row>
    <row r="1227" spans="2:46" x14ac:dyDescent="0.75">
      <c r="B1227" s="22">
        <v>1224</v>
      </c>
      <c r="AG1227" s="184">
        <f t="shared" si="152"/>
        <v>0</v>
      </c>
      <c r="AH1227" s="164">
        <f t="shared" si="158"/>
        <v>0</v>
      </c>
      <c r="AK1227" s="184">
        <f t="shared" si="153"/>
        <v>0</v>
      </c>
      <c r="AL1227" s="164">
        <f t="shared" si="159"/>
        <v>0</v>
      </c>
      <c r="AO1227" s="184">
        <f t="shared" si="154"/>
        <v>0</v>
      </c>
      <c r="AP1227" s="164">
        <f t="shared" si="155"/>
        <v>0</v>
      </c>
      <c r="AS1227" s="184">
        <f t="shared" si="156"/>
        <v>0</v>
      </c>
      <c r="AT1227" s="164">
        <f t="shared" si="157"/>
        <v>0</v>
      </c>
    </row>
    <row r="1228" spans="2:46" x14ac:dyDescent="0.75">
      <c r="B1228" s="22">
        <v>1225</v>
      </c>
      <c r="AG1228" s="184">
        <f t="shared" si="152"/>
        <v>0</v>
      </c>
      <c r="AH1228" s="164">
        <f t="shared" si="158"/>
        <v>0</v>
      </c>
      <c r="AK1228" s="184">
        <f t="shared" si="153"/>
        <v>0</v>
      </c>
      <c r="AL1228" s="164">
        <f t="shared" si="159"/>
        <v>0</v>
      </c>
      <c r="AO1228" s="184">
        <f t="shared" si="154"/>
        <v>0</v>
      </c>
      <c r="AP1228" s="164">
        <f t="shared" si="155"/>
        <v>0</v>
      </c>
      <c r="AS1228" s="184">
        <f t="shared" si="156"/>
        <v>0</v>
      </c>
      <c r="AT1228" s="164">
        <f t="shared" si="157"/>
        <v>0</v>
      </c>
    </row>
    <row r="1229" spans="2:46" x14ac:dyDescent="0.75">
      <c r="B1229" s="22">
        <v>1226</v>
      </c>
      <c r="AG1229" s="184">
        <f t="shared" si="152"/>
        <v>0</v>
      </c>
      <c r="AH1229" s="164">
        <f t="shared" si="158"/>
        <v>0</v>
      </c>
      <c r="AK1229" s="184">
        <f t="shared" si="153"/>
        <v>0</v>
      </c>
      <c r="AL1229" s="164">
        <f t="shared" si="159"/>
        <v>0</v>
      </c>
      <c r="AO1229" s="184">
        <f t="shared" si="154"/>
        <v>0</v>
      </c>
      <c r="AP1229" s="164">
        <f t="shared" si="155"/>
        <v>0</v>
      </c>
      <c r="AS1229" s="184">
        <f t="shared" si="156"/>
        <v>0</v>
      </c>
      <c r="AT1229" s="164">
        <f t="shared" si="157"/>
        <v>0</v>
      </c>
    </row>
    <row r="1230" spans="2:46" x14ac:dyDescent="0.75">
      <c r="B1230" s="22">
        <v>1227</v>
      </c>
      <c r="AG1230" s="184">
        <f t="shared" si="152"/>
        <v>0</v>
      </c>
      <c r="AH1230" s="164">
        <f t="shared" si="158"/>
        <v>0</v>
      </c>
      <c r="AK1230" s="184">
        <f t="shared" si="153"/>
        <v>0</v>
      </c>
      <c r="AL1230" s="164">
        <f t="shared" si="159"/>
        <v>0</v>
      </c>
      <c r="AO1230" s="184">
        <f t="shared" si="154"/>
        <v>0</v>
      </c>
      <c r="AP1230" s="164">
        <f t="shared" si="155"/>
        <v>0</v>
      </c>
      <c r="AS1230" s="184">
        <f t="shared" si="156"/>
        <v>0</v>
      </c>
      <c r="AT1230" s="164">
        <f t="shared" si="157"/>
        <v>0</v>
      </c>
    </row>
    <row r="1231" spans="2:46" x14ac:dyDescent="0.75">
      <c r="B1231" s="22">
        <v>1228</v>
      </c>
      <c r="AG1231" s="184">
        <f t="shared" si="152"/>
        <v>0</v>
      </c>
      <c r="AH1231" s="164">
        <f t="shared" si="158"/>
        <v>0</v>
      </c>
      <c r="AK1231" s="184">
        <f t="shared" si="153"/>
        <v>0</v>
      </c>
      <c r="AL1231" s="164">
        <f t="shared" si="159"/>
        <v>0</v>
      </c>
      <c r="AO1231" s="184">
        <f t="shared" si="154"/>
        <v>0</v>
      </c>
      <c r="AP1231" s="164">
        <f t="shared" si="155"/>
        <v>0</v>
      </c>
      <c r="AS1231" s="184">
        <f t="shared" si="156"/>
        <v>0</v>
      </c>
      <c r="AT1231" s="164">
        <f t="shared" si="157"/>
        <v>0</v>
      </c>
    </row>
    <row r="1232" spans="2:46" x14ac:dyDescent="0.75">
      <c r="B1232" s="22">
        <v>1229</v>
      </c>
      <c r="AG1232" s="184">
        <f t="shared" si="152"/>
        <v>0</v>
      </c>
      <c r="AH1232" s="164">
        <f t="shared" si="158"/>
        <v>0</v>
      </c>
      <c r="AK1232" s="184">
        <f t="shared" si="153"/>
        <v>0</v>
      </c>
      <c r="AL1232" s="164">
        <f t="shared" si="159"/>
        <v>0</v>
      </c>
      <c r="AO1232" s="184">
        <f t="shared" si="154"/>
        <v>0</v>
      </c>
      <c r="AP1232" s="164">
        <f t="shared" si="155"/>
        <v>0</v>
      </c>
      <c r="AS1232" s="184">
        <f t="shared" si="156"/>
        <v>0</v>
      </c>
      <c r="AT1232" s="164">
        <f t="shared" si="157"/>
        <v>0</v>
      </c>
    </row>
    <row r="1233" spans="2:46" x14ac:dyDescent="0.75">
      <c r="B1233" s="22">
        <v>1230</v>
      </c>
      <c r="AG1233" s="184">
        <f t="shared" si="152"/>
        <v>0</v>
      </c>
      <c r="AH1233" s="164">
        <f t="shared" si="158"/>
        <v>0</v>
      </c>
      <c r="AK1233" s="184">
        <f t="shared" si="153"/>
        <v>0</v>
      </c>
      <c r="AL1233" s="164">
        <f t="shared" si="159"/>
        <v>0</v>
      </c>
      <c r="AO1233" s="184">
        <f t="shared" si="154"/>
        <v>0</v>
      </c>
      <c r="AP1233" s="164">
        <f t="shared" si="155"/>
        <v>0</v>
      </c>
      <c r="AS1233" s="184">
        <f t="shared" si="156"/>
        <v>0</v>
      </c>
      <c r="AT1233" s="164">
        <f t="shared" si="157"/>
        <v>0</v>
      </c>
    </row>
    <row r="1234" spans="2:46" x14ac:dyDescent="0.75">
      <c r="B1234" s="22">
        <v>1231</v>
      </c>
      <c r="AG1234" s="184">
        <f t="shared" si="152"/>
        <v>0</v>
      </c>
      <c r="AH1234" s="164">
        <f t="shared" si="158"/>
        <v>0</v>
      </c>
      <c r="AK1234" s="184">
        <f t="shared" si="153"/>
        <v>0</v>
      </c>
      <c r="AL1234" s="164">
        <f t="shared" si="159"/>
        <v>0</v>
      </c>
      <c r="AO1234" s="184">
        <f t="shared" si="154"/>
        <v>0</v>
      </c>
      <c r="AP1234" s="164">
        <f t="shared" si="155"/>
        <v>0</v>
      </c>
      <c r="AS1234" s="184">
        <f t="shared" si="156"/>
        <v>0</v>
      </c>
      <c r="AT1234" s="164">
        <f t="shared" si="157"/>
        <v>0</v>
      </c>
    </row>
    <row r="1235" spans="2:46" x14ac:dyDescent="0.75">
      <c r="B1235" s="22">
        <v>1232</v>
      </c>
      <c r="AG1235" s="184">
        <f t="shared" si="152"/>
        <v>0</v>
      </c>
      <c r="AH1235" s="164">
        <f t="shared" si="158"/>
        <v>0</v>
      </c>
      <c r="AK1235" s="184">
        <f t="shared" si="153"/>
        <v>0</v>
      </c>
      <c r="AL1235" s="164">
        <f t="shared" si="159"/>
        <v>0</v>
      </c>
      <c r="AO1235" s="184">
        <f t="shared" si="154"/>
        <v>0</v>
      </c>
      <c r="AP1235" s="164">
        <f t="shared" si="155"/>
        <v>0</v>
      </c>
      <c r="AS1235" s="184">
        <f t="shared" si="156"/>
        <v>0</v>
      </c>
      <c r="AT1235" s="164">
        <f t="shared" si="157"/>
        <v>0</v>
      </c>
    </row>
    <row r="1236" spans="2:46" x14ac:dyDescent="0.75">
      <c r="B1236" s="22">
        <v>1233</v>
      </c>
      <c r="AG1236" s="184">
        <f t="shared" si="152"/>
        <v>0</v>
      </c>
      <c r="AH1236" s="164">
        <f t="shared" si="158"/>
        <v>0</v>
      </c>
      <c r="AK1236" s="184">
        <f t="shared" si="153"/>
        <v>0</v>
      </c>
      <c r="AL1236" s="164">
        <f t="shared" si="159"/>
        <v>0</v>
      </c>
      <c r="AO1236" s="184">
        <f t="shared" si="154"/>
        <v>0</v>
      </c>
      <c r="AP1236" s="164">
        <f t="shared" si="155"/>
        <v>0</v>
      </c>
      <c r="AS1236" s="184">
        <f t="shared" si="156"/>
        <v>0</v>
      </c>
      <c r="AT1236" s="164">
        <f t="shared" si="157"/>
        <v>0</v>
      </c>
    </row>
    <row r="1237" spans="2:46" x14ac:dyDescent="0.75">
      <c r="B1237" s="22">
        <v>1234</v>
      </c>
      <c r="AG1237" s="184">
        <f t="shared" si="152"/>
        <v>0</v>
      </c>
      <c r="AH1237" s="164">
        <f t="shared" si="158"/>
        <v>0</v>
      </c>
      <c r="AK1237" s="184">
        <f t="shared" si="153"/>
        <v>0</v>
      </c>
      <c r="AL1237" s="164">
        <f t="shared" si="159"/>
        <v>0</v>
      </c>
      <c r="AO1237" s="184">
        <f t="shared" si="154"/>
        <v>0</v>
      </c>
      <c r="AP1237" s="164">
        <f t="shared" si="155"/>
        <v>0</v>
      </c>
      <c r="AS1237" s="184">
        <f t="shared" si="156"/>
        <v>0</v>
      </c>
      <c r="AT1237" s="164">
        <f t="shared" si="157"/>
        <v>0</v>
      </c>
    </row>
    <row r="1238" spans="2:46" x14ac:dyDescent="0.75">
      <c r="B1238" s="22">
        <v>1235</v>
      </c>
      <c r="AG1238" s="184">
        <f t="shared" si="152"/>
        <v>0</v>
      </c>
      <c r="AH1238" s="164">
        <f t="shared" si="158"/>
        <v>0</v>
      </c>
      <c r="AK1238" s="184">
        <f t="shared" si="153"/>
        <v>0</v>
      </c>
      <c r="AL1238" s="164">
        <f t="shared" si="159"/>
        <v>0</v>
      </c>
      <c r="AO1238" s="184">
        <f t="shared" si="154"/>
        <v>0</v>
      </c>
      <c r="AP1238" s="164">
        <f t="shared" si="155"/>
        <v>0</v>
      </c>
      <c r="AS1238" s="184">
        <f t="shared" si="156"/>
        <v>0</v>
      </c>
      <c r="AT1238" s="164">
        <f t="shared" si="157"/>
        <v>0</v>
      </c>
    </row>
    <row r="1239" spans="2:46" x14ac:dyDescent="0.75">
      <c r="B1239" s="22">
        <v>1236</v>
      </c>
      <c r="AG1239" s="184">
        <f t="shared" si="152"/>
        <v>0</v>
      </c>
      <c r="AH1239" s="164">
        <f t="shared" si="158"/>
        <v>0</v>
      </c>
      <c r="AK1239" s="184">
        <f t="shared" si="153"/>
        <v>0</v>
      </c>
      <c r="AL1239" s="164">
        <f t="shared" si="159"/>
        <v>0</v>
      </c>
      <c r="AO1239" s="184">
        <f t="shared" si="154"/>
        <v>0</v>
      </c>
      <c r="AP1239" s="164">
        <f t="shared" si="155"/>
        <v>0</v>
      </c>
      <c r="AS1239" s="184">
        <f t="shared" si="156"/>
        <v>0</v>
      </c>
      <c r="AT1239" s="164">
        <f t="shared" si="157"/>
        <v>0</v>
      </c>
    </row>
    <row r="1240" spans="2:46" x14ac:dyDescent="0.75">
      <c r="B1240" s="22">
        <v>1237</v>
      </c>
      <c r="AG1240" s="184">
        <f t="shared" si="152"/>
        <v>0</v>
      </c>
      <c r="AH1240" s="164">
        <f t="shared" si="158"/>
        <v>0</v>
      </c>
      <c r="AK1240" s="184">
        <f t="shared" si="153"/>
        <v>0</v>
      </c>
      <c r="AL1240" s="164">
        <f t="shared" si="159"/>
        <v>0</v>
      </c>
      <c r="AO1240" s="184">
        <f t="shared" si="154"/>
        <v>0</v>
      </c>
      <c r="AP1240" s="164">
        <f t="shared" si="155"/>
        <v>0</v>
      </c>
      <c r="AS1240" s="184">
        <f t="shared" si="156"/>
        <v>0</v>
      </c>
      <c r="AT1240" s="164">
        <f t="shared" si="157"/>
        <v>0</v>
      </c>
    </row>
    <row r="1241" spans="2:46" x14ac:dyDescent="0.75">
      <c r="B1241" s="22">
        <v>1238</v>
      </c>
      <c r="AG1241" s="184">
        <f t="shared" si="152"/>
        <v>0</v>
      </c>
      <c r="AH1241" s="164">
        <f t="shared" si="158"/>
        <v>0</v>
      </c>
      <c r="AK1241" s="184">
        <f t="shared" si="153"/>
        <v>0</v>
      </c>
      <c r="AL1241" s="164">
        <f t="shared" si="159"/>
        <v>0</v>
      </c>
      <c r="AO1241" s="184">
        <f t="shared" si="154"/>
        <v>0</v>
      </c>
      <c r="AP1241" s="164">
        <f t="shared" si="155"/>
        <v>0</v>
      </c>
      <c r="AS1241" s="184">
        <f t="shared" si="156"/>
        <v>0</v>
      </c>
      <c r="AT1241" s="164">
        <f t="shared" si="157"/>
        <v>0</v>
      </c>
    </row>
    <row r="1242" spans="2:46" x14ac:dyDescent="0.75">
      <c r="B1242" s="22">
        <v>1239</v>
      </c>
      <c r="AG1242" s="184">
        <f t="shared" si="152"/>
        <v>0</v>
      </c>
      <c r="AH1242" s="164">
        <f t="shared" si="158"/>
        <v>0</v>
      </c>
      <c r="AK1242" s="184">
        <f t="shared" si="153"/>
        <v>0</v>
      </c>
      <c r="AL1242" s="164">
        <f t="shared" si="159"/>
        <v>0</v>
      </c>
      <c r="AO1242" s="184">
        <f t="shared" si="154"/>
        <v>0</v>
      </c>
      <c r="AP1242" s="164">
        <f t="shared" si="155"/>
        <v>0</v>
      </c>
      <c r="AS1242" s="184">
        <f t="shared" si="156"/>
        <v>0</v>
      </c>
      <c r="AT1242" s="164">
        <f t="shared" si="157"/>
        <v>0</v>
      </c>
    </row>
    <row r="1243" spans="2:46" x14ac:dyDescent="0.75">
      <c r="B1243" s="22">
        <v>1240</v>
      </c>
      <c r="AG1243" s="184">
        <f t="shared" si="152"/>
        <v>0</v>
      </c>
      <c r="AH1243" s="164">
        <f t="shared" si="158"/>
        <v>0</v>
      </c>
      <c r="AK1243" s="184">
        <f t="shared" si="153"/>
        <v>0</v>
      </c>
      <c r="AL1243" s="164">
        <f t="shared" si="159"/>
        <v>0</v>
      </c>
      <c r="AO1243" s="184">
        <f t="shared" si="154"/>
        <v>0</v>
      </c>
      <c r="AP1243" s="164">
        <f t="shared" si="155"/>
        <v>0</v>
      </c>
      <c r="AS1243" s="184">
        <f t="shared" si="156"/>
        <v>0</v>
      </c>
      <c r="AT1243" s="164">
        <f t="shared" si="157"/>
        <v>0</v>
      </c>
    </row>
    <row r="1244" spans="2:46" x14ac:dyDescent="0.75">
      <c r="B1244" s="22">
        <v>1241</v>
      </c>
      <c r="AG1244" s="184">
        <f t="shared" si="152"/>
        <v>0</v>
      </c>
      <c r="AH1244" s="164">
        <f t="shared" si="158"/>
        <v>0</v>
      </c>
      <c r="AK1244" s="184">
        <f t="shared" si="153"/>
        <v>0</v>
      </c>
      <c r="AL1244" s="164">
        <f t="shared" si="159"/>
        <v>0</v>
      </c>
      <c r="AO1244" s="184">
        <f t="shared" si="154"/>
        <v>0</v>
      </c>
      <c r="AP1244" s="164">
        <f t="shared" si="155"/>
        <v>0</v>
      </c>
      <c r="AS1244" s="184">
        <f t="shared" si="156"/>
        <v>0</v>
      </c>
      <c r="AT1244" s="164">
        <f t="shared" si="157"/>
        <v>0</v>
      </c>
    </row>
    <row r="1245" spans="2:46" x14ac:dyDescent="0.75">
      <c r="B1245" s="22">
        <v>1242</v>
      </c>
      <c r="AG1245" s="184">
        <f t="shared" si="152"/>
        <v>0</v>
      </c>
      <c r="AH1245" s="164">
        <f t="shared" si="158"/>
        <v>0</v>
      </c>
      <c r="AK1245" s="184">
        <f t="shared" si="153"/>
        <v>0</v>
      </c>
      <c r="AL1245" s="164">
        <f t="shared" si="159"/>
        <v>0</v>
      </c>
      <c r="AO1245" s="184">
        <f t="shared" si="154"/>
        <v>0</v>
      </c>
      <c r="AP1245" s="164">
        <f t="shared" si="155"/>
        <v>0</v>
      </c>
      <c r="AS1245" s="184">
        <f t="shared" si="156"/>
        <v>0</v>
      </c>
      <c r="AT1245" s="164">
        <f t="shared" si="157"/>
        <v>0</v>
      </c>
    </row>
    <row r="1246" spans="2:46" x14ac:dyDescent="0.75">
      <c r="B1246" s="22">
        <v>1243</v>
      </c>
      <c r="AG1246" s="184">
        <f t="shared" si="152"/>
        <v>0</v>
      </c>
      <c r="AH1246" s="164">
        <f t="shared" si="158"/>
        <v>0</v>
      </c>
      <c r="AK1246" s="184">
        <f t="shared" si="153"/>
        <v>0</v>
      </c>
      <c r="AL1246" s="164">
        <f t="shared" si="159"/>
        <v>0</v>
      </c>
      <c r="AO1246" s="184">
        <f t="shared" si="154"/>
        <v>0</v>
      </c>
      <c r="AP1246" s="164">
        <f t="shared" si="155"/>
        <v>0</v>
      </c>
      <c r="AS1246" s="184">
        <f t="shared" si="156"/>
        <v>0</v>
      </c>
      <c r="AT1246" s="164">
        <f t="shared" si="157"/>
        <v>0</v>
      </c>
    </row>
    <row r="1247" spans="2:46" x14ac:dyDescent="0.75">
      <c r="B1247" s="22">
        <v>1244</v>
      </c>
      <c r="AG1247" s="184">
        <f t="shared" si="152"/>
        <v>0</v>
      </c>
      <c r="AH1247" s="164">
        <f t="shared" si="158"/>
        <v>0</v>
      </c>
      <c r="AK1247" s="184">
        <f t="shared" si="153"/>
        <v>0</v>
      </c>
      <c r="AL1247" s="164">
        <f t="shared" si="159"/>
        <v>0</v>
      </c>
      <c r="AO1247" s="184">
        <f t="shared" si="154"/>
        <v>0</v>
      </c>
      <c r="AP1247" s="164">
        <f t="shared" si="155"/>
        <v>0</v>
      </c>
      <c r="AS1247" s="184">
        <f t="shared" si="156"/>
        <v>0</v>
      </c>
      <c r="AT1247" s="164">
        <f t="shared" si="157"/>
        <v>0</v>
      </c>
    </row>
    <row r="1248" spans="2:46" x14ac:dyDescent="0.75">
      <c r="B1248" s="22">
        <v>1245</v>
      </c>
      <c r="AG1248" s="184">
        <f t="shared" si="152"/>
        <v>0</v>
      </c>
      <c r="AH1248" s="164">
        <f t="shared" si="158"/>
        <v>0</v>
      </c>
      <c r="AK1248" s="184">
        <f t="shared" si="153"/>
        <v>0</v>
      </c>
      <c r="AL1248" s="164">
        <f t="shared" si="159"/>
        <v>0</v>
      </c>
      <c r="AO1248" s="184">
        <f t="shared" si="154"/>
        <v>0</v>
      </c>
      <c r="AP1248" s="164">
        <f t="shared" si="155"/>
        <v>0</v>
      </c>
      <c r="AS1248" s="184">
        <f t="shared" si="156"/>
        <v>0</v>
      </c>
      <c r="AT1248" s="164">
        <f t="shared" si="157"/>
        <v>0</v>
      </c>
    </row>
    <row r="1249" spans="2:46" x14ac:dyDescent="0.75">
      <c r="B1249" s="22">
        <v>1246</v>
      </c>
      <c r="AG1249" s="184">
        <f t="shared" si="152"/>
        <v>0</v>
      </c>
      <c r="AH1249" s="164">
        <f t="shared" si="158"/>
        <v>0</v>
      </c>
      <c r="AK1249" s="184">
        <f t="shared" si="153"/>
        <v>0</v>
      </c>
      <c r="AL1249" s="164">
        <f t="shared" si="159"/>
        <v>0</v>
      </c>
      <c r="AO1249" s="184">
        <f t="shared" si="154"/>
        <v>0</v>
      </c>
      <c r="AP1249" s="164">
        <f t="shared" si="155"/>
        <v>0</v>
      </c>
      <c r="AS1249" s="184">
        <f t="shared" si="156"/>
        <v>0</v>
      </c>
      <c r="AT1249" s="164">
        <f t="shared" si="157"/>
        <v>0</v>
      </c>
    </row>
    <row r="1250" spans="2:46" x14ac:dyDescent="0.75">
      <c r="B1250" s="22">
        <v>1247</v>
      </c>
      <c r="AG1250" s="184">
        <f t="shared" si="152"/>
        <v>0</v>
      </c>
      <c r="AH1250" s="164">
        <f t="shared" si="158"/>
        <v>0</v>
      </c>
      <c r="AK1250" s="184">
        <f t="shared" si="153"/>
        <v>0</v>
      </c>
      <c r="AL1250" s="164">
        <f t="shared" si="159"/>
        <v>0</v>
      </c>
      <c r="AO1250" s="184">
        <f t="shared" si="154"/>
        <v>0</v>
      </c>
      <c r="AP1250" s="164">
        <f t="shared" si="155"/>
        <v>0</v>
      </c>
      <c r="AS1250" s="184">
        <f t="shared" si="156"/>
        <v>0</v>
      </c>
      <c r="AT1250" s="164">
        <f t="shared" si="157"/>
        <v>0</v>
      </c>
    </row>
    <row r="1251" spans="2:46" x14ac:dyDescent="0.75">
      <c r="B1251" s="22">
        <v>1248</v>
      </c>
      <c r="AG1251" s="184">
        <f t="shared" si="152"/>
        <v>0</v>
      </c>
      <c r="AH1251" s="164">
        <f t="shared" si="158"/>
        <v>0</v>
      </c>
      <c r="AK1251" s="184">
        <f t="shared" si="153"/>
        <v>0</v>
      </c>
      <c r="AL1251" s="164">
        <f t="shared" si="159"/>
        <v>0</v>
      </c>
      <c r="AO1251" s="184">
        <f t="shared" si="154"/>
        <v>0</v>
      </c>
      <c r="AP1251" s="164">
        <f t="shared" si="155"/>
        <v>0</v>
      </c>
      <c r="AS1251" s="184">
        <f t="shared" si="156"/>
        <v>0</v>
      </c>
      <c r="AT1251" s="164">
        <f t="shared" si="157"/>
        <v>0</v>
      </c>
    </row>
    <row r="1252" spans="2:46" x14ac:dyDescent="0.75">
      <c r="B1252" s="22">
        <v>1249</v>
      </c>
      <c r="AG1252" s="184">
        <f t="shared" si="152"/>
        <v>0</v>
      </c>
      <c r="AH1252" s="164">
        <f t="shared" si="158"/>
        <v>0</v>
      </c>
      <c r="AK1252" s="184">
        <f t="shared" si="153"/>
        <v>0</v>
      </c>
      <c r="AL1252" s="164">
        <f t="shared" si="159"/>
        <v>0</v>
      </c>
      <c r="AO1252" s="184">
        <f t="shared" si="154"/>
        <v>0</v>
      </c>
      <c r="AP1252" s="164">
        <f t="shared" si="155"/>
        <v>0</v>
      </c>
      <c r="AS1252" s="184">
        <f t="shared" si="156"/>
        <v>0</v>
      </c>
      <c r="AT1252" s="164">
        <f t="shared" si="157"/>
        <v>0</v>
      </c>
    </row>
    <row r="1253" spans="2:46" x14ac:dyDescent="0.75">
      <c r="B1253" s="22">
        <v>1250</v>
      </c>
      <c r="AG1253" s="184">
        <f t="shared" si="152"/>
        <v>0</v>
      </c>
      <c r="AH1253" s="164">
        <f t="shared" si="158"/>
        <v>0</v>
      </c>
      <c r="AK1253" s="184">
        <f t="shared" si="153"/>
        <v>0</v>
      </c>
      <c r="AL1253" s="164">
        <f t="shared" si="159"/>
        <v>0</v>
      </c>
      <c r="AO1253" s="184">
        <f t="shared" si="154"/>
        <v>0</v>
      </c>
      <c r="AP1253" s="164">
        <f t="shared" si="155"/>
        <v>0</v>
      </c>
      <c r="AS1253" s="184">
        <f t="shared" si="156"/>
        <v>0</v>
      </c>
      <c r="AT1253" s="164">
        <f t="shared" si="157"/>
        <v>0</v>
      </c>
    </row>
    <row r="1254" spans="2:46" x14ac:dyDescent="0.75">
      <c r="B1254" s="22">
        <v>1251</v>
      </c>
      <c r="AG1254" s="184">
        <f t="shared" si="152"/>
        <v>0</v>
      </c>
      <c r="AH1254" s="164">
        <f t="shared" si="158"/>
        <v>0</v>
      </c>
      <c r="AK1254" s="184">
        <f t="shared" si="153"/>
        <v>0</v>
      </c>
      <c r="AL1254" s="164">
        <f t="shared" si="159"/>
        <v>0</v>
      </c>
      <c r="AO1254" s="184">
        <f t="shared" si="154"/>
        <v>0</v>
      </c>
      <c r="AP1254" s="164">
        <f t="shared" si="155"/>
        <v>0</v>
      </c>
      <c r="AS1254" s="184">
        <f t="shared" si="156"/>
        <v>0</v>
      </c>
      <c r="AT1254" s="164">
        <f t="shared" si="157"/>
        <v>0</v>
      </c>
    </row>
    <row r="1255" spans="2:46" x14ac:dyDescent="0.75">
      <c r="B1255" s="22">
        <v>1252</v>
      </c>
      <c r="AG1255" s="184">
        <f t="shared" si="152"/>
        <v>0</v>
      </c>
      <c r="AH1255" s="164">
        <f t="shared" si="158"/>
        <v>0</v>
      </c>
      <c r="AK1255" s="184">
        <f t="shared" si="153"/>
        <v>0</v>
      </c>
      <c r="AL1255" s="164">
        <f t="shared" si="159"/>
        <v>0</v>
      </c>
      <c r="AO1255" s="184">
        <f t="shared" si="154"/>
        <v>0</v>
      </c>
      <c r="AP1255" s="164">
        <f t="shared" si="155"/>
        <v>0</v>
      </c>
      <c r="AS1255" s="184">
        <f t="shared" si="156"/>
        <v>0</v>
      </c>
      <c r="AT1255" s="164">
        <f t="shared" si="157"/>
        <v>0</v>
      </c>
    </row>
    <row r="1256" spans="2:46" x14ac:dyDescent="0.75">
      <c r="B1256" s="22">
        <v>1253</v>
      </c>
      <c r="AG1256" s="184">
        <f t="shared" si="152"/>
        <v>0</v>
      </c>
      <c r="AH1256" s="164">
        <f t="shared" si="158"/>
        <v>0</v>
      </c>
      <c r="AK1256" s="184">
        <f t="shared" si="153"/>
        <v>0</v>
      </c>
      <c r="AL1256" s="164">
        <f t="shared" si="159"/>
        <v>0</v>
      </c>
      <c r="AO1256" s="184">
        <f t="shared" si="154"/>
        <v>0</v>
      </c>
      <c r="AP1256" s="164">
        <f t="shared" si="155"/>
        <v>0</v>
      </c>
      <c r="AS1256" s="184">
        <f t="shared" si="156"/>
        <v>0</v>
      </c>
      <c r="AT1256" s="164">
        <f t="shared" si="157"/>
        <v>0</v>
      </c>
    </row>
    <row r="1257" spans="2:46" x14ac:dyDescent="0.75">
      <c r="B1257" s="22">
        <v>1254</v>
      </c>
      <c r="AG1257" s="184">
        <f t="shared" si="152"/>
        <v>0</v>
      </c>
      <c r="AH1257" s="164">
        <f t="shared" si="158"/>
        <v>0</v>
      </c>
      <c r="AK1257" s="184">
        <f t="shared" si="153"/>
        <v>0</v>
      </c>
      <c r="AL1257" s="164">
        <f t="shared" si="159"/>
        <v>0</v>
      </c>
      <c r="AO1257" s="184">
        <f t="shared" si="154"/>
        <v>0</v>
      </c>
      <c r="AP1257" s="164">
        <f t="shared" si="155"/>
        <v>0</v>
      </c>
      <c r="AS1257" s="184">
        <f t="shared" si="156"/>
        <v>0</v>
      </c>
      <c r="AT1257" s="164">
        <f t="shared" si="157"/>
        <v>0</v>
      </c>
    </row>
    <row r="1258" spans="2:46" x14ac:dyDescent="0.75">
      <c r="B1258" s="22">
        <v>1255</v>
      </c>
      <c r="AG1258" s="184">
        <f t="shared" si="152"/>
        <v>0</v>
      </c>
      <c r="AH1258" s="164">
        <f t="shared" si="158"/>
        <v>0</v>
      </c>
      <c r="AK1258" s="184">
        <f t="shared" si="153"/>
        <v>0</v>
      </c>
      <c r="AL1258" s="164">
        <f t="shared" si="159"/>
        <v>0</v>
      </c>
      <c r="AO1258" s="184">
        <f t="shared" si="154"/>
        <v>0</v>
      </c>
      <c r="AP1258" s="164">
        <f t="shared" si="155"/>
        <v>0</v>
      </c>
      <c r="AS1258" s="184">
        <f t="shared" si="156"/>
        <v>0</v>
      </c>
      <c r="AT1258" s="164">
        <f t="shared" si="157"/>
        <v>0</v>
      </c>
    </row>
    <row r="1259" spans="2:46" x14ac:dyDescent="0.75">
      <c r="B1259" s="22">
        <v>1256</v>
      </c>
      <c r="AG1259" s="184">
        <f t="shared" si="152"/>
        <v>0</v>
      </c>
      <c r="AH1259" s="164">
        <f t="shared" si="158"/>
        <v>0</v>
      </c>
      <c r="AK1259" s="184">
        <f t="shared" si="153"/>
        <v>0</v>
      </c>
      <c r="AL1259" s="164">
        <f t="shared" si="159"/>
        <v>0</v>
      </c>
      <c r="AO1259" s="184">
        <f t="shared" si="154"/>
        <v>0</v>
      </c>
      <c r="AP1259" s="164">
        <f t="shared" si="155"/>
        <v>0</v>
      </c>
      <c r="AS1259" s="184">
        <f t="shared" si="156"/>
        <v>0</v>
      </c>
      <c r="AT1259" s="164">
        <f t="shared" si="157"/>
        <v>0</v>
      </c>
    </row>
    <row r="1260" spans="2:46" x14ac:dyDescent="0.75">
      <c r="B1260" s="22">
        <v>1257</v>
      </c>
      <c r="AG1260" s="184">
        <f t="shared" si="152"/>
        <v>0</v>
      </c>
      <c r="AH1260" s="164">
        <f t="shared" si="158"/>
        <v>0</v>
      </c>
      <c r="AK1260" s="184">
        <f t="shared" si="153"/>
        <v>0</v>
      </c>
      <c r="AL1260" s="164">
        <f t="shared" si="159"/>
        <v>0</v>
      </c>
      <c r="AO1260" s="184">
        <f t="shared" si="154"/>
        <v>0</v>
      </c>
      <c r="AP1260" s="164">
        <f t="shared" si="155"/>
        <v>0</v>
      </c>
      <c r="AS1260" s="184">
        <f t="shared" si="156"/>
        <v>0</v>
      </c>
      <c r="AT1260" s="164">
        <f t="shared" si="157"/>
        <v>0</v>
      </c>
    </row>
    <row r="1261" spans="2:46" x14ac:dyDescent="0.75">
      <c r="B1261" s="22">
        <v>1258</v>
      </c>
      <c r="AG1261" s="184">
        <f t="shared" si="152"/>
        <v>0</v>
      </c>
      <c r="AH1261" s="164">
        <f t="shared" si="158"/>
        <v>0</v>
      </c>
      <c r="AK1261" s="184">
        <f t="shared" si="153"/>
        <v>0</v>
      </c>
      <c r="AL1261" s="164">
        <f t="shared" si="159"/>
        <v>0</v>
      </c>
      <c r="AO1261" s="184">
        <f t="shared" si="154"/>
        <v>0</v>
      </c>
      <c r="AP1261" s="164">
        <f t="shared" si="155"/>
        <v>0</v>
      </c>
      <c r="AS1261" s="184">
        <f t="shared" si="156"/>
        <v>0</v>
      </c>
      <c r="AT1261" s="164">
        <f t="shared" si="157"/>
        <v>0</v>
      </c>
    </row>
    <row r="1262" spans="2:46" x14ac:dyDescent="0.75">
      <c r="B1262" s="22">
        <v>1259</v>
      </c>
      <c r="AG1262" s="184">
        <f t="shared" si="152"/>
        <v>0</v>
      </c>
      <c r="AH1262" s="164">
        <f t="shared" si="158"/>
        <v>0</v>
      </c>
      <c r="AK1262" s="184">
        <f t="shared" si="153"/>
        <v>0</v>
      </c>
      <c r="AL1262" s="164">
        <f t="shared" si="159"/>
        <v>0</v>
      </c>
      <c r="AO1262" s="184">
        <f t="shared" si="154"/>
        <v>0</v>
      </c>
      <c r="AP1262" s="164">
        <f t="shared" si="155"/>
        <v>0</v>
      </c>
      <c r="AS1262" s="184">
        <f t="shared" si="156"/>
        <v>0</v>
      </c>
      <c r="AT1262" s="164">
        <f t="shared" si="157"/>
        <v>0</v>
      </c>
    </row>
    <row r="1263" spans="2:46" x14ac:dyDescent="0.75">
      <c r="B1263" s="22">
        <v>1260</v>
      </c>
      <c r="AG1263" s="184">
        <f t="shared" si="152"/>
        <v>0</v>
      </c>
      <c r="AH1263" s="164">
        <f t="shared" si="158"/>
        <v>0</v>
      </c>
      <c r="AK1263" s="184">
        <f t="shared" si="153"/>
        <v>0</v>
      </c>
      <c r="AL1263" s="164">
        <f t="shared" si="159"/>
        <v>0</v>
      </c>
      <c r="AO1263" s="184">
        <f t="shared" si="154"/>
        <v>0</v>
      </c>
      <c r="AP1263" s="164">
        <f t="shared" si="155"/>
        <v>0</v>
      </c>
      <c r="AS1263" s="184">
        <f t="shared" si="156"/>
        <v>0</v>
      </c>
      <c r="AT1263" s="164">
        <f t="shared" si="157"/>
        <v>0</v>
      </c>
    </row>
    <row r="1264" spans="2:46" x14ac:dyDescent="0.75">
      <c r="B1264" s="22">
        <v>1261</v>
      </c>
      <c r="AG1264" s="184">
        <f t="shared" si="152"/>
        <v>0</v>
      </c>
      <c r="AH1264" s="164">
        <f t="shared" si="158"/>
        <v>0</v>
      </c>
      <c r="AK1264" s="184">
        <f t="shared" si="153"/>
        <v>0</v>
      </c>
      <c r="AL1264" s="164">
        <f t="shared" si="159"/>
        <v>0</v>
      </c>
      <c r="AO1264" s="184">
        <f t="shared" si="154"/>
        <v>0</v>
      </c>
      <c r="AP1264" s="164">
        <f t="shared" si="155"/>
        <v>0</v>
      </c>
      <c r="AS1264" s="184">
        <f t="shared" si="156"/>
        <v>0</v>
      </c>
      <c r="AT1264" s="164">
        <f t="shared" si="157"/>
        <v>0</v>
      </c>
    </row>
    <row r="1265" spans="2:46" x14ac:dyDescent="0.75">
      <c r="B1265" s="22">
        <v>1262</v>
      </c>
      <c r="AG1265" s="184">
        <f t="shared" si="152"/>
        <v>0</v>
      </c>
      <c r="AH1265" s="164">
        <f t="shared" si="158"/>
        <v>0</v>
      </c>
      <c r="AK1265" s="184">
        <f t="shared" si="153"/>
        <v>0</v>
      </c>
      <c r="AL1265" s="164">
        <f t="shared" si="159"/>
        <v>0</v>
      </c>
      <c r="AO1265" s="184">
        <f t="shared" si="154"/>
        <v>0</v>
      </c>
      <c r="AP1265" s="164">
        <f t="shared" si="155"/>
        <v>0</v>
      </c>
      <c r="AS1265" s="184">
        <f t="shared" si="156"/>
        <v>0</v>
      </c>
      <c r="AT1265" s="164">
        <f t="shared" si="157"/>
        <v>0</v>
      </c>
    </row>
    <row r="1266" spans="2:46" x14ac:dyDescent="0.75">
      <c r="B1266" s="22">
        <v>1263</v>
      </c>
      <c r="AG1266" s="184">
        <f t="shared" si="152"/>
        <v>0</v>
      </c>
      <c r="AH1266" s="164">
        <f t="shared" si="158"/>
        <v>0</v>
      </c>
      <c r="AK1266" s="184">
        <f t="shared" si="153"/>
        <v>0</v>
      </c>
      <c r="AL1266" s="164">
        <f t="shared" si="159"/>
        <v>0</v>
      </c>
      <c r="AO1266" s="184">
        <f t="shared" si="154"/>
        <v>0</v>
      </c>
      <c r="AP1266" s="164">
        <f t="shared" si="155"/>
        <v>0</v>
      </c>
      <c r="AS1266" s="184">
        <f t="shared" si="156"/>
        <v>0</v>
      </c>
      <c r="AT1266" s="164">
        <f t="shared" si="157"/>
        <v>0</v>
      </c>
    </row>
    <row r="1267" spans="2:46" x14ac:dyDescent="0.75">
      <c r="B1267" s="22">
        <v>1264</v>
      </c>
      <c r="AG1267" s="184">
        <f t="shared" si="152"/>
        <v>0</v>
      </c>
      <c r="AH1267" s="164">
        <f t="shared" si="158"/>
        <v>0</v>
      </c>
      <c r="AK1267" s="184">
        <f t="shared" si="153"/>
        <v>0</v>
      </c>
      <c r="AL1267" s="164">
        <f t="shared" si="159"/>
        <v>0</v>
      </c>
      <c r="AO1267" s="184">
        <f t="shared" si="154"/>
        <v>0</v>
      </c>
      <c r="AP1267" s="164">
        <f t="shared" si="155"/>
        <v>0</v>
      </c>
      <c r="AS1267" s="184">
        <f t="shared" si="156"/>
        <v>0</v>
      </c>
      <c r="AT1267" s="164">
        <f t="shared" si="157"/>
        <v>0</v>
      </c>
    </row>
    <row r="1268" spans="2:46" x14ac:dyDescent="0.75">
      <c r="B1268" s="22">
        <v>1265</v>
      </c>
      <c r="AG1268" s="184">
        <f t="shared" si="152"/>
        <v>0</v>
      </c>
      <c r="AH1268" s="164">
        <f t="shared" si="158"/>
        <v>0</v>
      </c>
      <c r="AK1268" s="184">
        <f t="shared" si="153"/>
        <v>0</v>
      </c>
      <c r="AL1268" s="164">
        <f t="shared" si="159"/>
        <v>0</v>
      </c>
      <c r="AO1268" s="184">
        <f t="shared" si="154"/>
        <v>0</v>
      </c>
      <c r="AP1268" s="164">
        <f t="shared" si="155"/>
        <v>0</v>
      </c>
      <c r="AS1268" s="184">
        <f t="shared" si="156"/>
        <v>0</v>
      </c>
      <c r="AT1268" s="164">
        <f t="shared" si="157"/>
        <v>0</v>
      </c>
    </row>
    <row r="1269" spans="2:46" x14ac:dyDescent="0.75">
      <c r="B1269" s="22">
        <v>1266</v>
      </c>
      <c r="AG1269" s="184">
        <f t="shared" si="152"/>
        <v>0</v>
      </c>
      <c r="AH1269" s="164">
        <f t="shared" si="158"/>
        <v>0</v>
      </c>
      <c r="AK1269" s="184">
        <f t="shared" si="153"/>
        <v>0</v>
      </c>
      <c r="AL1269" s="164">
        <f t="shared" si="159"/>
        <v>0</v>
      </c>
      <c r="AO1269" s="184">
        <f t="shared" si="154"/>
        <v>0</v>
      </c>
      <c r="AP1269" s="164">
        <f t="shared" si="155"/>
        <v>0</v>
      </c>
      <c r="AS1269" s="184">
        <f t="shared" si="156"/>
        <v>0</v>
      </c>
      <c r="AT1269" s="164">
        <f t="shared" si="157"/>
        <v>0</v>
      </c>
    </row>
    <row r="1270" spans="2:46" x14ac:dyDescent="0.75">
      <c r="B1270" s="22">
        <v>1267</v>
      </c>
      <c r="AG1270" s="184">
        <f t="shared" si="152"/>
        <v>0</v>
      </c>
      <c r="AH1270" s="164">
        <f t="shared" si="158"/>
        <v>0</v>
      </c>
      <c r="AK1270" s="184">
        <f t="shared" si="153"/>
        <v>0</v>
      </c>
      <c r="AL1270" s="164">
        <f t="shared" si="159"/>
        <v>0</v>
      </c>
      <c r="AO1270" s="184">
        <f t="shared" si="154"/>
        <v>0</v>
      </c>
      <c r="AP1270" s="164">
        <f t="shared" si="155"/>
        <v>0</v>
      </c>
      <c r="AS1270" s="184">
        <f t="shared" si="156"/>
        <v>0</v>
      </c>
      <c r="AT1270" s="164">
        <f t="shared" si="157"/>
        <v>0</v>
      </c>
    </row>
    <row r="1271" spans="2:46" x14ac:dyDescent="0.75">
      <c r="B1271" s="22">
        <v>1268</v>
      </c>
      <c r="AG1271" s="184">
        <f t="shared" si="152"/>
        <v>0</v>
      </c>
      <c r="AH1271" s="164">
        <f t="shared" si="158"/>
        <v>0</v>
      </c>
      <c r="AK1271" s="184">
        <f t="shared" si="153"/>
        <v>0</v>
      </c>
      <c r="AL1271" s="164">
        <f t="shared" si="159"/>
        <v>0</v>
      </c>
      <c r="AO1271" s="184">
        <f t="shared" si="154"/>
        <v>0</v>
      </c>
      <c r="AP1271" s="164">
        <f t="shared" si="155"/>
        <v>0</v>
      </c>
      <c r="AS1271" s="184">
        <f t="shared" si="156"/>
        <v>0</v>
      </c>
      <c r="AT1271" s="164">
        <f t="shared" si="157"/>
        <v>0</v>
      </c>
    </row>
    <row r="1272" spans="2:46" x14ac:dyDescent="0.75">
      <c r="B1272" s="22">
        <v>1269</v>
      </c>
      <c r="AG1272" s="184">
        <f t="shared" si="152"/>
        <v>0</v>
      </c>
      <c r="AH1272" s="164">
        <f t="shared" si="158"/>
        <v>0</v>
      </c>
      <c r="AK1272" s="184">
        <f t="shared" si="153"/>
        <v>0</v>
      </c>
      <c r="AL1272" s="164">
        <f t="shared" si="159"/>
        <v>0</v>
      </c>
      <c r="AO1272" s="184">
        <f t="shared" si="154"/>
        <v>0</v>
      </c>
      <c r="AP1272" s="164">
        <f t="shared" si="155"/>
        <v>0</v>
      </c>
      <c r="AS1272" s="184">
        <f t="shared" si="156"/>
        <v>0</v>
      </c>
      <c r="AT1272" s="164">
        <f t="shared" si="157"/>
        <v>0</v>
      </c>
    </row>
    <row r="1273" spans="2:46" x14ac:dyDescent="0.75">
      <c r="B1273" s="22">
        <v>1270</v>
      </c>
      <c r="AG1273" s="184">
        <f t="shared" si="152"/>
        <v>0</v>
      </c>
      <c r="AH1273" s="164">
        <f t="shared" si="158"/>
        <v>0</v>
      </c>
      <c r="AK1273" s="184">
        <f t="shared" si="153"/>
        <v>0</v>
      </c>
      <c r="AL1273" s="164">
        <f t="shared" si="159"/>
        <v>0</v>
      </c>
      <c r="AO1273" s="184">
        <f t="shared" si="154"/>
        <v>0</v>
      </c>
      <c r="AP1273" s="164">
        <f t="shared" si="155"/>
        <v>0</v>
      </c>
      <c r="AS1273" s="184">
        <f t="shared" si="156"/>
        <v>0</v>
      </c>
      <c r="AT1273" s="164">
        <f t="shared" si="157"/>
        <v>0</v>
      </c>
    </row>
    <row r="1274" spans="2:46" x14ac:dyDescent="0.75">
      <c r="B1274" s="22">
        <v>1271</v>
      </c>
      <c r="AG1274" s="184">
        <f t="shared" si="152"/>
        <v>0</v>
      </c>
      <c r="AH1274" s="164">
        <f t="shared" si="158"/>
        <v>0</v>
      </c>
      <c r="AK1274" s="184">
        <f t="shared" si="153"/>
        <v>0</v>
      </c>
      <c r="AL1274" s="164">
        <f t="shared" si="159"/>
        <v>0</v>
      </c>
      <c r="AO1274" s="184">
        <f t="shared" si="154"/>
        <v>0</v>
      </c>
      <c r="AP1274" s="164">
        <f t="shared" si="155"/>
        <v>0</v>
      </c>
      <c r="AS1274" s="184">
        <f t="shared" si="156"/>
        <v>0</v>
      </c>
      <c r="AT1274" s="164">
        <f t="shared" si="157"/>
        <v>0</v>
      </c>
    </row>
    <row r="1275" spans="2:46" x14ac:dyDescent="0.75">
      <c r="B1275" s="22">
        <v>1272</v>
      </c>
      <c r="AG1275" s="184">
        <f t="shared" si="152"/>
        <v>0</v>
      </c>
      <c r="AH1275" s="164">
        <f t="shared" si="158"/>
        <v>0</v>
      </c>
      <c r="AK1275" s="184">
        <f t="shared" si="153"/>
        <v>0</v>
      </c>
      <c r="AL1275" s="164">
        <f t="shared" si="159"/>
        <v>0</v>
      </c>
      <c r="AO1275" s="184">
        <f t="shared" si="154"/>
        <v>0</v>
      </c>
      <c r="AP1275" s="164">
        <f t="shared" si="155"/>
        <v>0</v>
      </c>
      <c r="AS1275" s="184">
        <f t="shared" si="156"/>
        <v>0</v>
      </c>
      <c r="AT1275" s="164">
        <f t="shared" si="157"/>
        <v>0</v>
      </c>
    </row>
    <row r="1276" spans="2:46" x14ac:dyDescent="0.75">
      <c r="B1276" s="22">
        <v>1273</v>
      </c>
      <c r="AG1276" s="184">
        <f t="shared" si="152"/>
        <v>0</v>
      </c>
      <c r="AH1276" s="164">
        <f t="shared" si="158"/>
        <v>0</v>
      </c>
      <c r="AK1276" s="184">
        <f t="shared" si="153"/>
        <v>0</v>
      </c>
      <c r="AL1276" s="164">
        <f t="shared" si="159"/>
        <v>0</v>
      </c>
      <c r="AO1276" s="184">
        <f t="shared" si="154"/>
        <v>0</v>
      </c>
      <c r="AP1276" s="164">
        <f t="shared" si="155"/>
        <v>0</v>
      </c>
      <c r="AS1276" s="184">
        <f t="shared" si="156"/>
        <v>0</v>
      </c>
      <c r="AT1276" s="164">
        <f t="shared" si="157"/>
        <v>0</v>
      </c>
    </row>
    <row r="1277" spans="2:46" x14ac:dyDescent="0.75">
      <c r="B1277" s="22">
        <v>1274</v>
      </c>
      <c r="AG1277" s="184">
        <f t="shared" si="152"/>
        <v>0</v>
      </c>
      <c r="AH1277" s="164">
        <f t="shared" si="158"/>
        <v>0</v>
      </c>
      <c r="AK1277" s="184">
        <f t="shared" si="153"/>
        <v>0</v>
      </c>
      <c r="AL1277" s="164">
        <f t="shared" si="159"/>
        <v>0</v>
      </c>
      <c r="AO1277" s="184">
        <f t="shared" si="154"/>
        <v>0</v>
      </c>
      <c r="AP1277" s="164">
        <f t="shared" si="155"/>
        <v>0</v>
      </c>
      <c r="AS1277" s="184">
        <f t="shared" si="156"/>
        <v>0</v>
      </c>
      <c r="AT1277" s="164">
        <f t="shared" si="157"/>
        <v>0</v>
      </c>
    </row>
    <row r="1278" spans="2:46" x14ac:dyDescent="0.75">
      <c r="B1278" s="22">
        <v>1275</v>
      </c>
      <c r="AG1278" s="184">
        <f t="shared" si="152"/>
        <v>0</v>
      </c>
      <c r="AH1278" s="164">
        <f t="shared" si="158"/>
        <v>0</v>
      </c>
      <c r="AK1278" s="184">
        <f t="shared" si="153"/>
        <v>0</v>
      </c>
      <c r="AL1278" s="164">
        <f t="shared" si="159"/>
        <v>0</v>
      </c>
      <c r="AO1278" s="184">
        <f t="shared" si="154"/>
        <v>0</v>
      </c>
      <c r="AP1278" s="164">
        <f t="shared" si="155"/>
        <v>0</v>
      </c>
      <c r="AS1278" s="184">
        <f t="shared" si="156"/>
        <v>0</v>
      </c>
      <c r="AT1278" s="164">
        <f t="shared" si="157"/>
        <v>0</v>
      </c>
    </row>
    <row r="1279" spans="2:46" x14ac:dyDescent="0.75">
      <c r="B1279" s="22">
        <v>1276</v>
      </c>
      <c r="AG1279" s="184">
        <f t="shared" si="152"/>
        <v>0</v>
      </c>
      <c r="AH1279" s="164">
        <f t="shared" si="158"/>
        <v>0</v>
      </c>
      <c r="AK1279" s="184">
        <f t="shared" si="153"/>
        <v>0</v>
      </c>
      <c r="AL1279" s="164">
        <f t="shared" si="159"/>
        <v>0</v>
      </c>
      <c r="AO1279" s="184">
        <f t="shared" si="154"/>
        <v>0</v>
      </c>
      <c r="AP1279" s="164">
        <f t="shared" si="155"/>
        <v>0</v>
      </c>
      <c r="AS1279" s="184">
        <f t="shared" si="156"/>
        <v>0</v>
      </c>
      <c r="AT1279" s="164">
        <f t="shared" si="157"/>
        <v>0</v>
      </c>
    </row>
    <row r="1280" spans="2:46" x14ac:dyDescent="0.75">
      <c r="B1280" s="22">
        <v>1277</v>
      </c>
      <c r="AG1280" s="184">
        <f t="shared" si="152"/>
        <v>0</v>
      </c>
      <c r="AH1280" s="164">
        <f t="shared" si="158"/>
        <v>0</v>
      </c>
      <c r="AK1280" s="184">
        <f t="shared" si="153"/>
        <v>0</v>
      </c>
      <c r="AL1280" s="164">
        <f t="shared" si="159"/>
        <v>0</v>
      </c>
      <c r="AO1280" s="184">
        <f t="shared" si="154"/>
        <v>0</v>
      </c>
      <c r="AP1280" s="164">
        <f t="shared" si="155"/>
        <v>0</v>
      </c>
      <c r="AS1280" s="184">
        <f t="shared" si="156"/>
        <v>0</v>
      </c>
      <c r="AT1280" s="164">
        <f t="shared" si="157"/>
        <v>0</v>
      </c>
    </row>
    <row r="1281" spans="2:46" x14ac:dyDescent="0.75">
      <c r="B1281" s="22">
        <v>1278</v>
      </c>
      <c r="AG1281" s="184">
        <f t="shared" si="152"/>
        <v>0</v>
      </c>
      <c r="AH1281" s="164">
        <f t="shared" si="158"/>
        <v>0</v>
      </c>
      <c r="AK1281" s="184">
        <f t="shared" si="153"/>
        <v>0</v>
      </c>
      <c r="AL1281" s="164">
        <f t="shared" si="159"/>
        <v>0</v>
      </c>
      <c r="AO1281" s="184">
        <f t="shared" si="154"/>
        <v>0</v>
      </c>
      <c r="AP1281" s="164">
        <f t="shared" si="155"/>
        <v>0</v>
      </c>
      <c r="AS1281" s="184">
        <f t="shared" si="156"/>
        <v>0</v>
      </c>
      <c r="AT1281" s="164">
        <f t="shared" si="157"/>
        <v>0</v>
      </c>
    </row>
    <row r="1282" spans="2:46" x14ac:dyDescent="0.75">
      <c r="B1282" s="22">
        <v>1279</v>
      </c>
      <c r="AG1282" s="184">
        <f t="shared" si="152"/>
        <v>0</v>
      </c>
      <c r="AH1282" s="164">
        <f t="shared" si="158"/>
        <v>0</v>
      </c>
      <c r="AK1282" s="184">
        <f t="shared" si="153"/>
        <v>0</v>
      </c>
      <c r="AL1282" s="164">
        <f t="shared" si="159"/>
        <v>0</v>
      </c>
      <c r="AO1282" s="184">
        <f t="shared" si="154"/>
        <v>0</v>
      </c>
      <c r="AP1282" s="164">
        <f t="shared" si="155"/>
        <v>0</v>
      </c>
      <c r="AS1282" s="184">
        <f t="shared" si="156"/>
        <v>0</v>
      </c>
      <c r="AT1282" s="164">
        <f t="shared" si="157"/>
        <v>0</v>
      </c>
    </row>
    <row r="1283" spans="2:46" x14ac:dyDescent="0.75">
      <c r="B1283" s="22">
        <v>1280</v>
      </c>
      <c r="AG1283" s="184">
        <f t="shared" si="152"/>
        <v>0</v>
      </c>
      <c r="AH1283" s="164">
        <f t="shared" si="158"/>
        <v>0</v>
      </c>
      <c r="AK1283" s="184">
        <f t="shared" si="153"/>
        <v>0</v>
      </c>
      <c r="AL1283" s="164">
        <f t="shared" si="159"/>
        <v>0</v>
      </c>
      <c r="AO1283" s="184">
        <f t="shared" si="154"/>
        <v>0</v>
      </c>
      <c r="AP1283" s="164">
        <f t="shared" si="155"/>
        <v>0</v>
      </c>
      <c r="AS1283" s="184">
        <f t="shared" si="156"/>
        <v>0</v>
      </c>
      <c r="AT1283" s="164">
        <f t="shared" si="157"/>
        <v>0</v>
      </c>
    </row>
    <row r="1284" spans="2:46" x14ac:dyDescent="0.75">
      <c r="B1284" s="22">
        <v>1281</v>
      </c>
      <c r="AG1284" s="184">
        <f t="shared" ref="AG1284:AG1347" si="160">(U1284*wtp)-T1284</f>
        <v>0</v>
      </c>
      <c r="AH1284" s="164">
        <f t="shared" si="158"/>
        <v>0</v>
      </c>
      <c r="AK1284" s="184">
        <f t="shared" ref="AK1284:AK1347" si="161">(X1284*wtp)-W1284</f>
        <v>0</v>
      </c>
      <c r="AL1284" s="164">
        <f t="shared" si="159"/>
        <v>0</v>
      </c>
      <c r="AO1284" s="184">
        <f t="shared" ref="AO1284:AO1347" si="162">(AA1284*wtp)-Z1284</f>
        <v>0</v>
      </c>
      <c r="AP1284" s="164">
        <f t="shared" ref="AP1284:AP1347" si="163">IF(AO1284&gt;0,1,0)</f>
        <v>0</v>
      </c>
      <c r="AS1284" s="184">
        <f t="shared" ref="AS1284:AS1347" si="164">(AD1284*wtp)-AC1284</f>
        <v>0</v>
      </c>
      <c r="AT1284" s="164">
        <f t="shared" ref="AT1284:AT1347" si="165">IF(AS1284&gt;0,1,0)</f>
        <v>0</v>
      </c>
    </row>
    <row r="1285" spans="2:46" x14ac:dyDescent="0.75">
      <c r="B1285" s="22">
        <v>1282</v>
      </c>
      <c r="AG1285" s="184">
        <f t="shared" si="160"/>
        <v>0</v>
      </c>
      <c r="AH1285" s="164">
        <f t="shared" ref="AH1285:AH1348" si="166">IF(AG1285&gt;0,1,0)</f>
        <v>0</v>
      </c>
      <c r="AK1285" s="184">
        <f t="shared" si="161"/>
        <v>0</v>
      </c>
      <c r="AL1285" s="164">
        <f t="shared" ref="AL1285:AL1348" si="167">IF(AK1285&gt;0,1,0)</f>
        <v>0</v>
      </c>
      <c r="AO1285" s="184">
        <f t="shared" si="162"/>
        <v>0</v>
      </c>
      <c r="AP1285" s="164">
        <f t="shared" si="163"/>
        <v>0</v>
      </c>
      <c r="AS1285" s="184">
        <f t="shared" si="164"/>
        <v>0</v>
      </c>
      <c r="AT1285" s="164">
        <f t="shared" si="165"/>
        <v>0</v>
      </c>
    </row>
    <row r="1286" spans="2:46" x14ac:dyDescent="0.75">
      <c r="B1286" s="22">
        <v>1283</v>
      </c>
      <c r="AG1286" s="184">
        <f t="shared" si="160"/>
        <v>0</v>
      </c>
      <c r="AH1286" s="164">
        <f t="shared" si="166"/>
        <v>0</v>
      </c>
      <c r="AK1286" s="184">
        <f t="shared" si="161"/>
        <v>0</v>
      </c>
      <c r="AL1286" s="164">
        <f t="shared" si="167"/>
        <v>0</v>
      </c>
      <c r="AO1286" s="184">
        <f t="shared" si="162"/>
        <v>0</v>
      </c>
      <c r="AP1286" s="164">
        <f t="shared" si="163"/>
        <v>0</v>
      </c>
      <c r="AS1286" s="184">
        <f t="shared" si="164"/>
        <v>0</v>
      </c>
      <c r="AT1286" s="164">
        <f t="shared" si="165"/>
        <v>0</v>
      </c>
    </row>
    <row r="1287" spans="2:46" x14ac:dyDescent="0.75">
      <c r="B1287" s="22">
        <v>1284</v>
      </c>
      <c r="AG1287" s="184">
        <f t="shared" si="160"/>
        <v>0</v>
      </c>
      <c r="AH1287" s="164">
        <f t="shared" si="166"/>
        <v>0</v>
      </c>
      <c r="AK1287" s="184">
        <f t="shared" si="161"/>
        <v>0</v>
      </c>
      <c r="AL1287" s="164">
        <f t="shared" si="167"/>
        <v>0</v>
      </c>
      <c r="AO1287" s="184">
        <f t="shared" si="162"/>
        <v>0</v>
      </c>
      <c r="AP1287" s="164">
        <f t="shared" si="163"/>
        <v>0</v>
      </c>
      <c r="AS1287" s="184">
        <f t="shared" si="164"/>
        <v>0</v>
      </c>
      <c r="AT1287" s="164">
        <f t="shared" si="165"/>
        <v>0</v>
      </c>
    </row>
    <row r="1288" spans="2:46" x14ac:dyDescent="0.75">
      <c r="B1288" s="22">
        <v>1285</v>
      </c>
      <c r="AG1288" s="184">
        <f t="shared" si="160"/>
        <v>0</v>
      </c>
      <c r="AH1288" s="164">
        <f t="shared" si="166"/>
        <v>0</v>
      </c>
      <c r="AK1288" s="184">
        <f t="shared" si="161"/>
        <v>0</v>
      </c>
      <c r="AL1288" s="164">
        <f t="shared" si="167"/>
        <v>0</v>
      </c>
      <c r="AO1288" s="184">
        <f t="shared" si="162"/>
        <v>0</v>
      </c>
      <c r="AP1288" s="164">
        <f t="shared" si="163"/>
        <v>0</v>
      </c>
      <c r="AS1288" s="184">
        <f t="shared" si="164"/>
        <v>0</v>
      </c>
      <c r="AT1288" s="164">
        <f t="shared" si="165"/>
        <v>0</v>
      </c>
    </row>
    <row r="1289" spans="2:46" x14ac:dyDescent="0.75">
      <c r="B1289" s="22">
        <v>1286</v>
      </c>
      <c r="AG1289" s="184">
        <f t="shared" si="160"/>
        <v>0</v>
      </c>
      <c r="AH1289" s="164">
        <f t="shared" si="166"/>
        <v>0</v>
      </c>
      <c r="AK1289" s="184">
        <f t="shared" si="161"/>
        <v>0</v>
      </c>
      <c r="AL1289" s="164">
        <f t="shared" si="167"/>
        <v>0</v>
      </c>
      <c r="AO1289" s="184">
        <f t="shared" si="162"/>
        <v>0</v>
      </c>
      <c r="AP1289" s="164">
        <f t="shared" si="163"/>
        <v>0</v>
      </c>
      <c r="AS1289" s="184">
        <f t="shared" si="164"/>
        <v>0</v>
      </c>
      <c r="AT1289" s="164">
        <f t="shared" si="165"/>
        <v>0</v>
      </c>
    </row>
    <row r="1290" spans="2:46" x14ac:dyDescent="0.75">
      <c r="B1290" s="22">
        <v>1287</v>
      </c>
      <c r="AG1290" s="184">
        <f t="shared" si="160"/>
        <v>0</v>
      </c>
      <c r="AH1290" s="164">
        <f t="shared" si="166"/>
        <v>0</v>
      </c>
      <c r="AK1290" s="184">
        <f t="shared" si="161"/>
        <v>0</v>
      </c>
      <c r="AL1290" s="164">
        <f t="shared" si="167"/>
        <v>0</v>
      </c>
      <c r="AO1290" s="184">
        <f t="shared" si="162"/>
        <v>0</v>
      </c>
      <c r="AP1290" s="164">
        <f t="shared" si="163"/>
        <v>0</v>
      </c>
      <c r="AS1290" s="184">
        <f t="shared" si="164"/>
        <v>0</v>
      </c>
      <c r="AT1290" s="164">
        <f t="shared" si="165"/>
        <v>0</v>
      </c>
    </row>
    <row r="1291" spans="2:46" x14ac:dyDescent="0.75">
      <c r="B1291" s="22">
        <v>1288</v>
      </c>
      <c r="AG1291" s="184">
        <f t="shared" si="160"/>
        <v>0</v>
      </c>
      <c r="AH1291" s="164">
        <f t="shared" si="166"/>
        <v>0</v>
      </c>
      <c r="AK1291" s="184">
        <f t="shared" si="161"/>
        <v>0</v>
      </c>
      <c r="AL1291" s="164">
        <f t="shared" si="167"/>
        <v>0</v>
      </c>
      <c r="AO1291" s="184">
        <f t="shared" si="162"/>
        <v>0</v>
      </c>
      <c r="AP1291" s="164">
        <f t="shared" si="163"/>
        <v>0</v>
      </c>
      <c r="AS1291" s="184">
        <f t="shared" si="164"/>
        <v>0</v>
      </c>
      <c r="AT1291" s="164">
        <f t="shared" si="165"/>
        <v>0</v>
      </c>
    </row>
    <row r="1292" spans="2:46" x14ac:dyDescent="0.75">
      <c r="B1292" s="22">
        <v>1289</v>
      </c>
      <c r="AG1292" s="184">
        <f t="shared" si="160"/>
        <v>0</v>
      </c>
      <c r="AH1292" s="164">
        <f t="shared" si="166"/>
        <v>0</v>
      </c>
      <c r="AK1292" s="184">
        <f t="shared" si="161"/>
        <v>0</v>
      </c>
      <c r="AL1292" s="164">
        <f t="shared" si="167"/>
        <v>0</v>
      </c>
      <c r="AO1292" s="184">
        <f t="shared" si="162"/>
        <v>0</v>
      </c>
      <c r="AP1292" s="164">
        <f t="shared" si="163"/>
        <v>0</v>
      </c>
      <c r="AS1292" s="184">
        <f t="shared" si="164"/>
        <v>0</v>
      </c>
      <c r="AT1292" s="164">
        <f t="shared" si="165"/>
        <v>0</v>
      </c>
    </row>
    <row r="1293" spans="2:46" x14ac:dyDescent="0.75">
      <c r="B1293" s="22">
        <v>1290</v>
      </c>
      <c r="AG1293" s="184">
        <f t="shared" si="160"/>
        <v>0</v>
      </c>
      <c r="AH1293" s="164">
        <f t="shared" si="166"/>
        <v>0</v>
      </c>
      <c r="AK1293" s="184">
        <f t="shared" si="161"/>
        <v>0</v>
      </c>
      <c r="AL1293" s="164">
        <f t="shared" si="167"/>
        <v>0</v>
      </c>
      <c r="AO1293" s="184">
        <f t="shared" si="162"/>
        <v>0</v>
      </c>
      <c r="AP1293" s="164">
        <f t="shared" si="163"/>
        <v>0</v>
      </c>
      <c r="AS1293" s="184">
        <f t="shared" si="164"/>
        <v>0</v>
      </c>
      <c r="AT1293" s="164">
        <f t="shared" si="165"/>
        <v>0</v>
      </c>
    </row>
    <row r="1294" spans="2:46" x14ac:dyDescent="0.75">
      <c r="B1294" s="22">
        <v>1291</v>
      </c>
      <c r="AG1294" s="184">
        <f t="shared" si="160"/>
        <v>0</v>
      </c>
      <c r="AH1294" s="164">
        <f t="shared" si="166"/>
        <v>0</v>
      </c>
      <c r="AK1294" s="184">
        <f t="shared" si="161"/>
        <v>0</v>
      </c>
      <c r="AL1294" s="164">
        <f t="shared" si="167"/>
        <v>0</v>
      </c>
      <c r="AO1294" s="184">
        <f t="shared" si="162"/>
        <v>0</v>
      </c>
      <c r="AP1294" s="164">
        <f t="shared" si="163"/>
        <v>0</v>
      </c>
      <c r="AS1294" s="184">
        <f t="shared" si="164"/>
        <v>0</v>
      </c>
      <c r="AT1294" s="164">
        <f t="shared" si="165"/>
        <v>0</v>
      </c>
    </row>
    <row r="1295" spans="2:46" x14ac:dyDescent="0.75">
      <c r="B1295" s="22">
        <v>1292</v>
      </c>
      <c r="AG1295" s="184">
        <f t="shared" si="160"/>
        <v>0</v>
      </c>
      <c r="AH1295" s="164">
        <f t="shared" si="166"/>
        <v>0</v>
      </c>
      <c r="AK1295" s="184">
        <f t="shared" si="161"/>
        <v>0</v>
      </c>
      <c r="AL1295" s="164">
        <f t="shared" si="167"/>
        <v>0</v>
      </c>
      <c r="AO1295" s="184">
        <f t="shared" si="162"/>
        <v>0</v>
      </c>
      <c r="AP1295" s="164">
        <f t="shared" si="163"/>
        <v>0</v>
      </c>
      <c r="AS1295" s="184">
        <f t="shared" si="164"/>
        <v>0</v>
      </c>
      <c r="AT1295" s="164">
        <f t="shared" si="165"/>
        <v>0</v>
      </c>
    </row>
    <row r="1296" spans="2:46" x14ac:dyDescent="0.75">
      <c r="B1296" s="22">
        <v>1293</v>
      </c>
      <c r="AG1296" s="184">
        <f t="shared" si="160"/>
        <v>0</v>
      </c>
      <c r="AH1296" s="164">
        <f t="shared" si="166"/>
        <v>0</v>
      </c>
      <c r="AK1296" s="184">
        <f t="shared" si="161"/>
        <v>0</v>
      </c>
      <c r="AL1296" s="164">
        <f t="shared" si="167"/>
        <v>0</v>
      </c>
      <c r="AO1296" s="184">
        <f t="shared" si="162"/>
        <v>0</v>
      </c>
      <c r="AP1296" s="164">
        <f t="shared" si="163"/>
        <v>0</v>
      </c>
      <c r="AS1296" s="184">
        <f t="shared" si="164"/>
        <v>0</v>
      </c>
      <c r="AT1296" s="164">
        <f t="shared" si="165"/>
        <v>0</v>
      </c>
    </row>
    <row r="1297" spans="2:46" x14ac:dyDescent="0.75">
      <c r="B1297" s="22">
        <v>1294</v>
      </c>
      <c r="AG1297" s="184">
        <f t="shared" si="160"/>
        <v>0</v>
      </c>
      <c r="AH1297" s="164">
        <f t="shared" si="166"/>
        <v>0</v>
      </c>
      <c r="AK1297" s="184">
        <f t="shared" si="161"/>
        <v>0</v>
      </c>
      <c r="AL1297" s="164">
        <f t="shared" si="167"/>
        <v>0</v>
      </c>
      <c r="AO1297" s="184">
        <f t="shared" si="162"/>
        <v>0</v>
      </c>
      <c r="AP1297" s="164">
        <f t="shared" si="163"/>
        <v>0</v>
      </c>
      <c r="AS1297" s="184">
        <f t="shared" si="164"/>
        <v>0</v>
      </c>
      <c r="AT1297" s="164">
        <f t="shared" si="165"/>
        <v>0</v>
      </c>
    </row>
    <row r="1298" spans="2:46" x14ac:dyDescent="0.75">
      <c r="B1298" s="22">
        <v>1295</v>
      </c>
      <c r="AG1298" s="184">
        <f t="shared" si="160"/>
        <v>0</v>
      </c>
      <c r="AH1298" s="164">
        <f t="shared" si="166"/>
        <v>0</v>
      </c>
      <c r="AK1298" s="184">
        <f t="shared" si="161"/>
        <v>0</v>
      </c>
      <c r="AL1298" s="164">
        <f t="shared" si="167"/>
        <v>0</v>
      </c>
      <c r="AO1298" s="184">
        <f t="shared" si="162"/>
        <v>0</v>
      </c>
      <c r="AP1298" s="164">
        <f t="shared" si="163"/>
        <v>0</v>
      </c>
      <c r="AS1298" s="184">
        <f t="shared" si="164"/>
        <v>0</v>
      </c>
      <c r="AT1298" s="164">
        <f t="shared" si="165"/>
        <v>0</v>
      </c>
    </row>
    <row r="1299" spans="2:46" x14ac:dyDescent="0.75">
      <c r="B1299" s="22">
        <v>1296</v>
      </c>
      <c r="AG1299" s="184">
        <f t="shared" si="160"/>
        <v>0</v>
      </c>
      <c r="AH1299" s="164">
        <f t="shared" si="166"/>
        <v>0</v>
      </c>
      <c r="AK1299" s="184">
        <f t="shared" si="161"/>
        <v>0</v>
      </c>
      <c r="AL1299" s="164">
        <f t="shared" si="167"/>
        <v>0</v>
      </c>
      <c r="AO1299" s="184">
        <f t="shared" si="162"/>
        <v>0</v>
      </c>
      <c r="AP1299" s="164">
        <f t="shared" si="163"/>
        <v>0</v>
      </c>
      <c r="AS1299" s="184">
        <f t="shared" si="164"/>
        <v>0</v>
      </c>
      <c r="AT1299" s="164">
        <f t="shared" si="165"/>
        <v>0</v>
      </c>
    </row>
    <row r="1300" spans="2:46" x14ac:dyDescent="0.75">
      <c r="B1300" s="22">
        <v>1297</v>
      </c>
      <c r="AG1300" s="184">
        <f t="shared" si="160"/>
        <v>0</v>
      </c>
      <c r="AH1300" s="164">
        <f t="shared" si="166"/>
        <v>0</v>
      </c>
      <c r="AK1300" s="184">
        <f t="shared" si="161"/>
        <v>0</v>
      </c>
      <c r="AL1300" s="164">
        <f t="shared" si="167"/>
        <v>0</v>
      </c>
      <c r="AO1300" s="184">
        <f t="shared" si="162"/>
        <v>0</v>
      </c>
      <c r="AP1300" s="164">
        <f t="shared" si="163"/>
        <v>0</v>
      </c>
      <c r="AS1300" s="184">
        <f t="shared" si="164"/>
        <v>0</v>
      </c>
      <c r="AT1300" s="164">
        <f t="shared" si="165"/>
        <v>0</v>
      </c>
    </row>
    <row r="1301" spans="2:46" x14ac:dyDescent="0.75">
      <c r="B1301" s="22">
        <v>1298</v>
      </c>
      <c r="AG1301" s="184">
        <f t="shared" si="160"/>
        <v>0</v>
      </c>
      <c r="AH1301" s="164">
        <f t="shared" si="166"/>
        <v>0</v>
      </c>
      <c r="AK1301" s="184">
        <f t="shared" si="161"/>
        <v>0</v>
      </c>
      <c r="AL1301" s="164">
        <f t="shared" si="167"/>
        <v>0</v>
      </c>
      <c r="AO1301" s="184">
        <f t="shared" si="162"/>
        <v>0</v>
      </c>
      <c r="AP1301" s="164">
        <f t="shared" si="163"/>
        <v>0</v>
      </c>
      <c r="AS1301" s="184">
        <f t="shared" si="164"/>
        <v>0</v>
      </c>
      <c r="AT1301" s="164">
        <f t="shared" si="165"/>
        <v>0</v>
      </c>
    </row>
    <row r="1302" spans="2:46" x14ac:dyDescent="0.75">
      <c r="B1302" s="22">
        <v>1299</v>
      </c>
      <c r="AG1302" s="184">
        <f t="shared" si="160"/>
        <v>0</v>
      </c>
      <c r="AH1302" s="164">
        <f t="shared" si="166"/>
        <v>0</v>
      </c>
      <c r="AK1302" s="184">
        <f t="shared" si="161"/>
        <v>0</v>
      </c>
      <c r="AL1302" s="164">
        <f t="shared" si="167"/>
        <v>0</v>
      </c>
      <c r="AO1302" s="184">
        <f t="shared" si="162"/>
        <v>0</v>
      </c>
      <c r="AP1302" s="164">
        <f t="shared" si="163"/>
        <v>0</v>
      </c>
      <c r="AS1302" s="184">
        <f t="shared" si="164"/>
        <v>0</v>
      </c>
      <c r="AT1302" s="164">
        <f t="shared" si="165"/>
        <v>0</v>
      </c>
    </row>
    <row r="1303" spans="2:46" x14ac:dyDescent="0.75">
      <c r="B1303" s="22">
        <v>1300</v>
      </c>
      <c r="AG1303" s="184">
        <f t="shared" si="160"/>
        <v>0</v>
      </c>
      <c r="AH1303" s="164">
        <f t="shared" si="166"/>
        <v>0</v>
      </c>
      <c r="AK1303" s="184">
        <f t="shared" si="161"/>
        <v>0</v>
      </c>
      <c r="AL1303" s="164">
        <f t="shared" si="167"/>
        <v>0</v>
      </c>
      <c r="AO1303" s="184">
        <f t="shared" si="162"/>
        <v>0</v>
      </c>
      <c r="AP1303" s="164">
        <f t="shared" si="163"/>
        <v>0</v>
      </c>
      <c r="AS1303" s="184">
        <f t="shared" si="164"/>
        <v>0</v>
      </c>
      <c r="AT1303" s="164">
        <f t="shared" si="165"/>
        <v>0</v>
      </c>
    </row>
    <row r="1304" spans="2:46" x14ac:dyDescent="0.75">
      <c r="B1304" s="22">
        <v>1301</v>
      </c>
      <c r="AG1304" s="184">
        <f t="shared" si="160"/>
        <v>0</v>
      </c>
      <c r="AH1304" s="164">
        <f t="shared" si="166"/>
        <v>0</v>
      </c>
      <c r="AK1304" s="184">
        <f t="shared" si="161"/>
        <v>0</v>
      </c>
      <c r="AL1304" s="164">
        <f t="shared" si="167"/>
        <v>0</v>
      </c>
      <c r="AO1304" s="184">
        <f t="shared" si="162"/>
        <v>0</v>
      </c>
      <c r="AP1304" s="164">
        <f t="shared" si="163"/>
        <v>0</v>
      </c>
      <c r="AS1304" s="184">
        <f t="shared" si="164"/>
        <v>0</v>
      </c>
      <c r="AT1304" s="164">
        <f t="shared" si="165"/>
        <v>0</v>
      </c>
    </row>
    <row r="1305" spans="2:46" x14ac:dyDescent="0.75">
      <c r="B1305" s="22">
        <v>1302</v>
      </c>
      <c r="AG1305" s="184">
        <f t="shared" si="160"/>
        <v>0</v>
      </c>
      <c r="AH1305" s="164">
        <f t="shared" si="166"/>
        <v>0</v>
      </c>
      <c r="AK1305" s="184">
        <f t="shared" si="161"/>
        <v>0</v>
      </c>
      <c r="AL1305" s="164">
        <f t="shared" si="167"/>
        <v>0</v>
      </c>
      <c r="AO1305" s="184">
        <f t="shared" si="162"/>
        <v>0</v>
      </c>
      <c r="AP1305" s="164">
        <f t="shared" si="163"/>
        <v>0</v>
      </c>
      <c r="AS1305" s="184">
        <f t="shared" si="164"/>
        <v>0</v>
      </c>
      <c r="AT1305" s="164">
        <f t="shared" si="165"/>
        <v>0</v>
      </c>
    </row>
    <row r="1306" spans="2:46" x14ac:dyDescent="0.75">
      <c r="B1306" s="22">
        <v>1303</v>
      </c>
      <c r="AG1306" s="184">
        <f t="shared" si="160"/>
        <v>0</v>
      </c>
      <c r="AH1306" s="164">
        <f t="shared" si="166"/>
        <v>0</v>
      </c>
      <c r="AK1306" s="184">
        <f t="shared" si="161"/>
        <v>0</v>
      </c>
      <c r="AL1306" s="164">
        <f t="shared" si="167"/>
        <v>0</v>
      </c>
      <c r="AO1306" s="184">
        <f t="shared" si="162"/>
        <v>0</v>
      </c>
      <c r="AP1306" s="164">
        <f t="shared" si="163"/>
        <v>0</v>
      </c>
      <c r="AS1306" s="184">
        <f t="shared" si="164"/>
        <v>0</v>
      </c>
      <c r="AT1306" s="164">
        <f t="shared" si="165"/>
        <v>0</v>
      </c>
    </row>
    <row r="1307" spans="2:46" x14ac:dyDescent="0.75">
      <c r="B1307" s="22">
        <v>1304</v>
      </c>
      <c r="AG1307" s="184">
        <f t="shared" si="160"/>
        <v>0</v>
      </c>
      <c r="AH1307" s="164">
        <f t="shared" si="166"/>
        <v>0</v>
      </c>
      <c r="AK1307" s="184">
        <f t="shared" si="161"/>
        <v>0</v>
      </c>
      <c r="AL1307" s="164">
        <f t="shared" si="167"/>
        <v>0</v>
      </c>
      <c r="AO1307" s="184">
        <f t="shared" si="162"/>
        <v>0</v>
      </c>
      <c r="AP1307" s="164">
        <f t="shared" si="163"/>
        <v>0</v>
      </c>
      <c r="AS1307" s="184">
        <f t="shared" si="164"/>
        <v>0</v>
      </c>
      <c r="AT1307" s="164">
        <f t="shared" si="165"/>
        <v>0</v>
      </c>
    </row>
    <row r="1308" spans="2:46" x14ac:dyDescent="0.75">
      <c r="B1308" s="22">
        <v>1305</v>
      </c>
      <c r="AG1308" s="184">
        <f t="shared" si="160"/>
        <v>0</v>
      </c>
      <c r="AH1308" s="164">
        <f t="shared" si="166"/>
        <v>0</v>
      </c>
      <c r="AK1308" s="184">
        <f t="shared" si="161"/>
        <v>0</v>
      </c>
      <c r="AL1308" s="164">
        <f t="shared" si="167"/>
        <v>0</v>
      </c>
      <c r="AO1308" s="184">
        <f t="shared" si="162"/>
        <v>0</v>
      </c>
      <c r="AP1308" s="164">
        <f t="shared" si="163"/>
        <v>0</v>
      </c>
      <c r="AS1308" s="184">
        <f t="shared" si="164"/>
        <v>0</v>
      </c>
      <c r="AT1308" s="164">
        <f t="shared" si="165"/>
        <v>0</v>
      </c>
    </row>
    <row r="1309" spans="2:46" x14ac:dyDescent="0.75">
      <c r="B1309" s="22">
        <v>1306</v>
      </c>
      <c r="AG1309" s="184">
        <f t="shared" si="160"/>
        <v>0</v>
      </c>
      <c r="AH1309" s="164">
        <f t="shared" si="166"/>
        <v>0</v>
      </c>
      <c r="AK1309" s="184">
        <f t="shared" si="161"/>
        <v>0</v>
      </c>
      <c r="AL1309" s="164">
        <f t="shared" si="167"/>
        <v>0</v>
      </c>
      <c r="AO1309" s="184">
        <f t="shared" si="162"/>
        <v>0</v>
      </c>
      <c r="AP1309" s="164">
        <f t="shared" si="163"/>
        <v>0</v>
      </c>
      <c r="AS1309" s="184">
        <f t="shared" si="164"/>
        <v>0</v>
      </c>
      <c r="AT1309" s="164">
        <f t="shared" si="165"/>
        <v>0</v>
      </c>
    </row>
    <row r="1310" spans="2:46" x14ac:dyDescent="0.75">
      <c r="B1310" s="22">
        <v>1307</v>
      </c>
      <c r="AG1310" s="184">
        <f t="shared" si="160"/>
        <v>0</v>
      </c>
      <c r="AH1310" s="164">
        <f t="shared" si="166"/>
        <v>0</v>
      </c>
      <c r="AK1310" s="184">
        <f t="shared" si="161"/>
        <v>0</v>
      </c>
      <c r="AL1310" s="164">
        <f t="shared" si="167"/>
        <v>0</v>
      </c>
      <c r="AO1310" s="184">
        <f t="shared" si="162"/>
        <v>0</v>
      </c>
      <c r="AP1310" s="164">
        <f t="shared" si="163"/>
        <v>0</v>
      </c>
      <c r="AS1310" s="184">
        <f t="shared" si="164"/>
        <v>0</v>
      </c>
      <c r="AT1310" s="164">
        <f t="shared" si="165"/>
        <v>0</v>
      </c>
    </row>
    <row r="1311" spans="2:46" x14ac:dyDescent="0.75">
      <c r="B1311" s="22">
        <v>1308</v>
      </c>
      <c r="AG1311" s="184">
        <f t="shared" si="160"/>
        <v>0</v>
      </c>
      <c r="AH1311" s="164">
        <f t="shared" si="166"/>
        <v>0</v>
      </c>
      <c r="AK1311" s="184">
        <f t="shared" si="161"/>
        <v>0</v>
      </c>
      <c r="AL1311" s="164">
        <f t="shared" si="167"/>
        <v>0</v>
      </c>
      <c r="AO1311" s="184">
        <f t="shared" si="162"/>
        <v>0</v>
      </c>
      <c r="AP1311" s="164">
        <f t="shared" si="163"/>
        <v>0</v>
      </c>
      <c r="AS1311" s="184">
        <f t="shared" si="164"/>
        <v>0</v>
      </c>
      <c r="AT1311" s="164">
        <f t="shared" si="165"/>
        <v>0</v>
      </c>
    </row>
    <row r="1312" spans="2:46" x14ac:dyDescent="0.75">
      <c r="B1312" s="22">
        <v>1309</v>
      </c>
      <c r="AG1312" s="184">
        <f t="shared" si="160"/>
        <v>0</v>
      </c>
      <c r="AH1312" s="164">
        <f t="shared" si="166"/>
        <v>0</v>
      </c>
      <c r="AK1312" s="184">
        <f t="shared" si="161"/>
        <v>0</v>
      </c>
      <c r="AL1312" s="164">
        <f t="shared" si="167"/>
        <v>0</v>
      </c>
      <c r="AO1312" s="184">
        <f t="shared" si="162"/>
        <v>0</v>
      </c>
      <c r="AP1312" s="164">
        <f t="shared" si="163"/>
        <v>0</v>
      </c>
      <c r="AS1312" s="184">
        <f t="shared" si="164"/>
        <v>0</v>
      </c>
      <c r="AT1312" s="164">
        <f t="shared" si="165"/>
        <v>0</v>
      </c>
    </row>
    <row r="1313" spans="2:46" x14ac:dyDescent="0.75">
      <c r="B1313" s="22">
        <v>1310</v>
      </c>
      <c r="AG1313" s="184">
        <f t="shared" si="160"/>
        <v>0</v>
      </c>
      <c r="AH1313" s="164">
        <f t="shared" si="166"/>
        <v>0</v>
      </c>
      <c r="AK1313" s="184">
        <f t="shared" si="161"/>
        <v>0</v>
      </c>
      <c r="AL1313" s="164">
        <f t="shared" si="167"/>
        <v>0</v>
      </c>
      <c r="AO1313" s="184">
        <f t="shared" si="162"/>
        <v>0</v>
      </c>
      <c r="AP1313" s="164">
        <f t="shared" si="163"/>
        <v>0</v>
      </c>
      <c r="AS1313" s="184">
        <f t="shared" si="164"/>
        <v>0</v>
      </c>
      <c r="AT1313" s="164">
        <f t="shared" si="165"/>
        <v>0</v>
      </c>
    </row>
    <row r="1314" spans="2:46" x14ac:dyDescent="0.75">
      <c r="B1314" s="22">
        <v>1311</v>
      </c>
      <c r="AG1314" s="184">
        <f t="shared" si="160"/>
        <v>0</v>
      </c>
      <c r="AH1314" s="164">
        <f t="shared" si="166"/>
        <v>0</v>
      </c>
      <c r="AK1314" s="184">
        <f t="shared" si="161"/>
        <v>0</v>
      </c>
      <c r="AL1314" s="164">
        <f t="shared" si="167"/>
        <v>0</v>
      </c>
      <c r="AO1314" s="184">
        <f t="shared" si="162"/>
        <v>0</v>
      </c>
      <c r="AP1314" s="164">
        <f t="shared" si="163"/>
        <v>0</v>
      </c>
      <c r="AS1314" s="184">
        <f t="shared" si="164"/>
        <v>0</v>
      </c>
      <c r="AT1314" s="164">
        <f t="shared" si="165"/>
        <v>0</v>
      </c>
    </row>
    <row r="1315" spans="2:46" x14ac:dyDescent="0.75">
      <c r="B1315" s="22">
        <v>1312</v>
      </c>
      <c r="AG1315" s="184">
        <f t="shared" si="160"/>
        <v>0</v>
      </c>
      <c r="AH1315" s="164">
        <f t="shared" si="166"/>
        <v>0</v>
      </c>
      <c r="AK1315" s="184">
        <f t="shared" si="161"/>
        <v>0</v>
      </c>
      <c r="AL1315" s="164">
        <f t="shared" si="167"/>
        <v>0</v>
      </c>
      <c r="AO1315" s="184">
        <f t="shared" si="162"/>
        <v>0</v>
      </c>
      <c r="AP1315" s="164">
        <f t="shared" si="163"/>
        <v>0</v>
      </c>
      <c r="AS1315" s="184">
        <f t="shared" si="164"/>
        <v>0</v>
      </c>
      <c r="AT1315" s="164">
        <f t="shared" si="165"/>
        <v>0</v>
      </c>
    </row>
    <row r="1316" spans="2:46" x14ac:dyDescent="0.75">
      <c r="B1316" s="22">
        <v>1313</v>
      </c>
      <c r="AG1316" s="184">
        <f t="shared" si="160"/>
        <v>0</v>
      </c>
      <c r="AH1316" s="164">
        <f t="shared" si="166"/>
        <v>0</v>
      </c>
      <c r="AK1316" s="184">
        <f t="shared" si="161"/>
        <v>0</v>
      </c>
      <c r="AL1316" s="164">
        <f t="shared" si="167"/>
        <v>0</v>
      </c>
      <c r="AO1316" s="184">
        <f t="shared" si="162"/>
        <v>0</v>
      </c>
      <c r="AP1316" s="164">
        <f t="shared" si="163"/>
        <v>0</v>
      </c>
      <c r="AS1316" s="184">
        <f t="shared" si="164"/>
        <v>0</v>
      </c>
      <c r="AT1316" s="164">
        <f t="shared" si="165"/>
        <v>0</v>
      </c>
    </row>
    <row r="1317" spans="2:46" x14ac:dyDescent="0.75">
      <c r="B1317" s="22">
        <v>1314</v>
      </c>
      <c r="AG1317" s="184">
        <f t="shared" si="160"/>
        <v>0</v>
      </c>
      <c r="AH1317" s="164">
        <f t="shared" si="166"/>
        <v>0</v>
      </c>
      <c r="AK1317" s="184">
        <f t="shared" si="161"/>
        <v>0</v>
      </c>
      <c r="AL1317" s="164">
        <f t="shared" si="167"/>
        <v>0</v>
      </c>
      <c r="AO1317" s="184">
        <f t="shared" si="162"/>
        <v>0</v>
      </c>
      <c r="AP1317" s="164">
        <f t="shared" si="163"/>
        <v>0</v>
      </c>
      <c r="AS1317" s="184">
        <f t="shared" si="164"/>
        <v>0</v>
      </c>
      <c r="AT1317" s="164">
        <f t="shared" si="165"/>
        <v>0</v>
      </c>
    </row>
    <row r="1318" spans="2:46" x14ac:dyDescent="0.75">
      <c r="B1318" s="22">
        <v>1315</v>
      </c>
      <c r="AG1318" s="184">
        <f t="shared" si="160"/>
        <v>0</v>
      </c>
      <c r="AH1318" s="164">
        <f t="shared" si="166"/>
        <v>0</v>
      </c>
      <c r="AK1318" s="184">
        <f t="shared" si="161"/>
        <v>0</v>
      </c>
      <c r="AL1318" s="164">
        <f t="shared" si="167"/>
        <v>0</v>
      </c>
      <c r="AO1318" s="184">
        <f t="shared" si="162"/>
        <v>0</v>
      </c>
      <c r="AP1318" s="164">
        <f t="shared" si="163"/>
        <v>0</v>
      </c>
      <c r="AS1318" s="184">
        <f t="shared" si="164"/>
        <v>0</v>
      </c>
      <c r="AT1318" s="164">
        <f t="shared" si="165"/>
        <v>0</v>
      </c>
    </row>
    <row r="1319" spans="2:46" x14ac:dyDescent="0.75">
      <c r="B1319" s="22">
        <v>1316</v>
      </c>
      <c r="AG1319" s="184">
        <f t="shared" si="160"/>
        <v>0</v>
      </c>
      <c r="AH1319" s="164">
        <f t="shared" si="166"/>
        <v>0</v>
      </c>
      <c r="AK1319" s="184">
        <f t="shared" si="161"/>
        <v>0</v>
      </c>
      <c r="AL1319" s="164">
        <f t="shared" si="167"/>
        <v>0</v>
      </c>
      <c r="AO1319" s="184">
        <f t="shared" si="162"/>
        <v>0</v>
      </c>
      <c r="AP1319" s="164">
        <f t="shared" si="163"/>
        <v>0</v>
      </c>
      <c r="AS1319" s="184">
        <f t="shared" si="164"/>
        <v>0</v>
      </c>
      <c r="AT1319" s="164">
        <f t="shared" si="165"/>
        <v>0</v>
      </c>
    </row>
    <row r="1320" spans="2:46" x14ac:dyDescent="0.75">
      <c r="B1320" s="22">
        <v>1317</v>
      </c>
      <c r="AG1320" s="184">
        <f t="shared" si="160"/>
        <v>0</v>
      </c>
      <c r="AH1320" s="164">
        <f t="shared" si="166"/>
        <v>0</v>
      </c>
      <c r="AK1320" s="184">
        <f t="shared" si="161"/>
        <v>0</v>
      </c>
      <c r="AL1320" s="164">
        <f t="shared" si="167"/>
        <v>0</v>
      </c>
      <c r="AO1320" s="184">
        <f t="shared" si="162"/>
        <v>0</v>
      </c>
      <c r="AP1320" s="164">
        <f t="shared" si="163"/>
        <v>0</v>
      </c>
      <c r="AS1320" s="184">
        <f t="shared" si="164"/>
        <v>0</v>
      </c>
      <c r="AT1320" s="164">
        <f t="shared" si="165"/>
        <v>0</v>
      </c>
    </row>
    <row r="1321" spans="2:46" x14ac:dyDescent="0.75">
      <c r="B1321" s="22">
        <v>1318</v>
      </c>
      <c r="AG1321" s="184">
        <f t="shared" si="160"/>
        <v>0</v>
      </c>
      <c r="AH1321" s="164">
        <f t="shared" si="166"/>
        <v>0</v>
      </c>
      <c r="AK1321" s="184">
        <f t="shared" si="161"/>
        <v>0</v>
      </c>
      <c r="AL1321" s="164">
        <f t="shared" si="167"/>
        <v>0</v>
      </c>
      <c r="AO1321" s="184">
        <f t="shared" si="162"/>
        <v>0</v>
      </c>
      <c r="AP1321" s="164">
        <f t="shared" si="163"/>
        <v>0</v>
      </c>
      <c r="AS1321" s="184">
        <f t="shared" si="164"/>
        <v>0</v>
      </c>
      <c r="AT1321" s="164">
        <f t="shared" si="165"/>
        <v>0</v>
      </c>
    </row>
    <row r="1322" spans="2:46" x14ac:dyDescent="0.75">
      <c r="B1322" s="22">
        <v>1319</v>
      </c>
      <c r="AG1322" s="184">
        <f t="shared" si="160"/>
        <v>0</v>
      </c>
      <c r="AH1322" s="164">
        <f t="shared" si="166"/>
        <v>0</v>
      </c>
      <c r="AK1322" s="184">
        <f t="shared" si="161"/>
        <v>0</v>
      </c>
      <c r="AL1322" s="164">
        <f t="shared" si="167"/>
        <v>0</v>
      </c>
      <c r="AO1322" s="184">
        <f t="shared" si="162"/>
        <v>0</v>
      </c>
      <c r="AP1322" s="164">
        <f t="shared" si="163"/>
        <v>0</v>
      </c>
      <c r="AS1322" s="184">
        <f t="shared" si="164"/>
        <v>0</v>
      </c>
      <c r="AT1322" s="164">
        <f t="shared" si="165"/>
        <v>0</v>
      </c>
    </row>
    <row r="1323" spans="2:46" x14ac:dyDescent="0.75">
      <c r="B1323" s="22">
        <v>1320</v>
      </c>
      <c r="AG1323" s="184">
        <f t="shared" si="160"/>
        <v>0</v>
      </c>
      <c r="AH1323" s="164">
        <f t="shared" si="166"/>
        <v>0</v>
      </c>
      <c r="AK1323" s="184">
        <f t="shared" si="161"/>
        <v>0</v>
      </c>
      <c r="AL1323" s="164">
        <f t="shared" si="167"/>
        <v>0</v>
      </c>
      <c r="AO1323" s="184">
        <f t="shared" si="162"/>
        <v>0</v>
      </c>
      <c r="AP1323" s="164">
        <f t="shared" si="163"/>
        <v>0</v>
      </c>
      <c r="AS1323" s="184">
        <f t="shared" si="164"/>
        <v>0</v>
      </c>
      <c r="AT1323" s="164">
        <f t="shared" si="165"/>
        <v>0</v>
      </c>
    </row>
    <row r="1324" spans="2:46" x14ac:dyDescent="0.75">
      <c r="B1324" s="22">
        <v>1321</v>
      </c>
      <c r="AG1324" s="184">
        <f t="shared" si="160"/>
        <v>0</v>
      </c>
      <c r="AH1324" s="164">
        <f t="shared" si="166"/>
        <v>0</v>
      </c>
      <c r="AK1324" s="184">
        <f t="shared" si="161"/>
        <v>0</v>
      </c>
      <c r="AL1324" s="164">
        <f t="shared" si="167"/>
        <v>0</v>
      </c>
      <c r="AO1324" s="184">
        <f t="shared" si="162"/>
        <v>0</v>
      </c>
      <c r="AP1324" s="164">
        <f t="shared" si="163"/>
        <v>0</v>
      </c>
      <c r="AS1324" s="184">
        <f t="shared" si="164"/>
        <v>0</v>
      </c>
      <c r="AT1324" s="164">
        <f t="shared" si="165"/>
        <v>0</v>
      </c>
    </row>
    <row r="1325" spans="2:46" x14ac:dyDescent="0.75">
      <c r="B1325" s="22">
        <v>1322</v>
      </c>
      <c r="AG1325" s="184">
        <f t="shared" si="160"/>
        <v>0</v>
      </c>
      <c r="AH1325" s="164">
        <f t="shared" si="166"/>
        <v>0</v>
      </c>
      <c r="AK1325" s="184">
        <f t="shared" si="161"/>
        <v>0</v>
      </c>
      <c r="AL1325" s="164">
        <f t="shared" si="167"/>
        <v>0</v>
      </c>
      <c r="AO1325" s="184">
        <f t="shared" si="162"/>
        <v>0</v>
      </c>
      <c r="AP1325" s="164">
        <f t="shared" si="163"/>
        <v>0</v>
      </c>
      <c r="AS1325" s="184">
        <f t="shared" si="164"/>
        <v>0</v>
      </c>
      <c r="AT1325" s="164">
        <f t="shared" si="165"/>
        <v>0</v>
      </c>
    </row>
    <row r="1326" spans="2:46" x14ac:dyDescent="0.75">
      <c r="B1326" s="22">
        <v>1323</v>
      </c>
      <c r="AG1326" s="184">
        <f t="shared" si="160"/>
        <v>0</v>
      </c>
      <c r="AH1326" s="164">
        <f t="shared" si="166"/>
        <v>0</v>
      </c>
      <c r="AK1326" s="184">
        <f t="shared" si="161"/>
        <v>0</v>
      </c>
      <c r="AL1326" s="164">
        <f t="shared" si="167"/>
        <v>0</v>
      </c>
      <c r="AO1326" s="184">
        <f t="shared" si="162"/>
        <v>0</v>
      </c>
      <c r="AP1326" s="164">
        <f t="shared" si="163"/>
        <v>0</v>
      </c>
      <c r="AS1326" s="184">
        <f t="shared" si="164"/>
        <v>0</v>
      </c>
      <c r="AT1326" s="164">
        <f t="shared" si="165"/>
        <v>0</v>
      </c>
    </row>
    <row r="1327" spans="2:46" x14ac:dyDescent="0.75">
      <c r="B1327" s="22">
        <v>1324</v>
      </c>
      <c r="AG1327" s="184">
        <f t="shared" si="160"/>
        <v>0</v>
      </c>
      <c r="AH1327" s="164">
        <f t="shared" si="166"/>
        <v>0</v>
      </c>
      <c r="AK1327" s="184">
        <f t="shared" si="161"/>
        <v>0</v>
      </c>
      <c r="AL1327" s="164">
        <f t="shared" si="167"/>
        <v>0</v>
      </c>
      <c r="AO1327" s="184">
        <f t="shared" si="162"/>
        <v>0</v>
      </c>
      <c r="AP1327" s="164">
        <f t="shared" si="163"/>
        <v>0</v>
      </c>
      <c r="AS1327" s="184">
        <f t="shared" si="164"/>
        <v>0</v>
      </c>
      <c r="AT1327" s="164">
        <f t="shared" si="165"/>
        <v>0</v>
      </c>
    </row>
    <row r="1328" spans="2:46" x14ac:dyDescent="0.75">
      <c r="B1328" s="22">
        <v>1325</v>
      </c>
      <c r="AG1328" s="184">
        <f t="shared" si="160"/>
        <v>0</v>
      </c>
      <c r="AH1328" s="164">
        <f t="shared" si="166"/>
        <v>0</v>
      </c>
      <c r="AK1328" s="184">
        <f t="shared" si="161"/>
        <v>0</v>
      </c>
      <c r="AL1328" s="164">
        <f t="shared" si="167"/>
        <v>0</v>
      </c>
      <c r="AO1328" s="184">
        <f t="shared" si="162"/>
        <v>0</v>
      </c>
      <c r="AP1328" s="164">
        <f t="shared" si="163"/>
        <v>0</v>
      </c>
      <c r="AS1328" s="184">
        <f t="shared" si="164"/>
        <v>0</v>
      </c>
      <c r="AT1328" s="164">
        <f t="shared" si="165"/>
        <v>0</v>
      </c>
    </row>
    <row r="1329" spans="2:46" x14ac:dyDescent="0.75">
      <c r="B1329" s="22">
        <v>1326</v>
      </c>
      <c r="AG1329" s="184">
        <f t="shared" si="160"/>
        <v>0</v>
      </c>
      <c r="AH1329" s="164">
        <f t="shared" si="166"/>
        <v>0</v>
      </c>
      <c r="AK1329" s="184">
        <f t="shared" si="161"/>
        <v>0</v>
      </c>
      <c r="AL1329" s="164">
        <f t="shared" si="167"/>
        <v>0</v>
      </c>
      <c r="AO1329" s="184">
        <f t="shared" si="162"/>
        <v>0</v>
      </c>
      <c r="AP1329" s="164">
        <f t="shared" si="163"/>
        <v>0</v>
      </c>
      <c r="AS1329" s="184">
        <f t="shared" si="164"/>
        <v>0</v>
      </c>
      <c r="AT1329" s="164">
        <f t="shared" si="165"/>
        <v>0</v>
      </c>
    </row>
    <row r="1330" spans="2:46" x14ac:dyDescent="0.75">
      <c r="B1330" s="22">
        <v>1327</v>
      </c>
      <c r="AG1330" s="184">
        <f t="shared" si="160"/>
        <v>0</v>
      </c>
      <c r="AH1330" s="164">
        <f t="shared" si="166"/>
        <v>0</v>
      </c>
      <c r="AK1330" s="184">
        <f t="shared" si="161"/>
        <v>0</v>
      </c>
      <c r="AL1330" s="164">
        <f t="shared" si="167"/>
        <v>0</v>
      </c>
      <c r="AO1330" s="184">
        <f t="shared" si="162"/>
        <v>0</v>
      </c>
      <c r="AP1330" s="164">
        <f t="shared" si="163"/>
        <v>0</v>
      </c>
      <c r="AS1330" s="184">
        <f t="shared" si="164"/>
        <v>0</v>
      </c>
      <c r="AT1330" s="164">
        <f t="shared" si="165"/>
        <v>0</v>
      </c>
    </row>
    <row r="1331" spans="2:46" x14ac:dyDescent="0.75">
      <c r="B1331" s="22">
        <v>1328</v>
      </c>
      <c r="AG1331" s="184">
        <f t="shared" si="160"/>
        <v>0</v>
      </c>
      <c r="AH1331" s="164">
        <f t="shared" si="166"/>
        <v>0</v>
      </c>
      <c r="AK1331" s="184">
        <f t="shared" si="161"/>
        <v>0</v>
      </c>
      <c r="AL1331" s="164">
        <f t="shared" si="167"/>
        <v>0</v>
      </c>
      <c r="AO1331" s="184">
        <f t="shared" si="162"/>
        <v>0</v>
      </c>
      <c r="AP1331" s="164">
        <f t="shared" si="163"/>
        <v>0</v>
      </c>
      <c r="AS1331" s="184">
        <f t="shared" si="164"/>
        <v>0</v>
      </c>
      <c r="AT1331" s="164">
        <f t="shared" si="165"/>
        <v>0</v>
      </c>
    </row>
    <row r="1332" spans="2:46" x14ac:dyDescent="0.75">
      <c r="B1332" s="22">
        <v>1329</v>
      </c>
      <c r="AG1332" s="184">
        <f t="shared" si="160"/>
        <v>0</v>
      </c>
      <c r="AH1332" s="164">
        <f t="shared" si="166"/>
        <v>0</v>
      </c>
      <c r="AK1332" s="184">
        <f t="shared" si="161"/>
        <v>0</v>
      </c>
      <c r="AL1332" s="164">
        <f t="shared" si="167"/>
        <v>0</v>
      </c>
      <c r="AO1332" s="184">
        <f t="shared" si="162"/>
        <v>0</v>
      </c>
      <c r="AP1332" s="164">
        <f t="shared" si="163"/>
        <v>0</v>
      </c>
      <c r="AS1332" s="184">
        <f t="shared" si="164"/>
        <v>0</v>
      </c>
      <c r="AT1332" s="164">
        <f t="shared" si="165"/>
        <v>0</v>
      </c>
    </row>
    <row r="1333" spans="2:46" x14ac:dyDescent="0.75">
      <c r="B1333" s="22">
        <v>1330</v>
      </c>
      <c r="AG1333" s="184">
        <f t="shared" si="160"/>
        <v>0</v>
      </c>
      <c r="AH1333" s="164">
        <f t="shared" si="166"/>
        <v>0</v>
      </c>
      <c r="AK1333" s="184">
        <f t="shared" si="161"/>
        <v>0</v>
      </c>
      <c r="AL1333" s="164">
        <f t="shared" si="167"/>
        <v>0</v>
      </c>
      <c r="AO1333" s="184">
        <f t="shared" si="162"/>
        <v>0</v>
      </c>
      <c r="AP1333" s="164">
        <f t="shared" si="163"/>
        <v>0</v>
      </c>
      <c r="AS1333" s="184">
        <f t="shared" si="164"/>
        <v>0</v>
      </c>
      <c r="AT1333" s="164">
        <f t="shared" si="165"/>
        <v>0</v>
      </c>
    </row>
    <row r="1334" spans="2:46" x14ac:dyDescent="0.75">
      <c r="B1334" s="22">
        <v>1331</v>
      </c>
      <c r="AG1334" s="184">
        <f t="shared" si="160"/>
        <v>0</v>
      </c>
      <c r="AH1334" s="164">
        <f t="shared" si="166"/>
        <v>0</v>
      </c>
      <c r="AK1334" s="184">
        <f t="shared" si="161"/>
        <v>0</v>
      </c>
      <c r="AL1334" s="164">
        <f t="shared" si="167"/>
        <v>0</v>
      </c>
      <c r="AO1334" s="184">
        <f t="shared" si="162"/>
        <v>0</v>
      </c>
      <c r="AP1334" s="164">
        <f t="shared" si="163"/>
        <v>0</v>
      </c>
      <c r="AS1334" s="184">
        <f t="shared" si="164"/>
        <v>0</v>
      </c>
      <c r="AT1334" s="164">
        <f t="shared" si="165"/>
        <v>0</v>
      </c>
    </row>
    <row r="1335" spans="2:46" x14ac:dyDescent="0.75">
      <c r="B1335" s="22">
        <v>1332</v>
      </c>
      <c r="AG1335" s="184">
        <f t="shared" si="160"/>
        <v>0</v>
      </c>
      <c r="AH1335" s="164">
        <f t="shared" si="166"/>
        <v>0</v>
      </c>
      <c r="AK1335" s="184">
        <f t="shared" si="161"/>
        <v>0</v>
      </c>
      <c r="AL1335" s="164">
        <f t="shared" si="167"/>
        <v>0</v>
      </c>
      <c r="AO1335" s="184">
        <f t="shared" si="162"/>
        <v>0</v>
      </c>
      <c r="AP1335" s="164">
        <f t="shared" si="163"/>
        <v>0</v>
      </c>
      <c r="AS1335" s="184">
        <f t="shared" si="164"/>
        <v>0</v>
      </c>
      <c r="AT1335" s="164">
        <f t="shared" si="165"/>
        <v>0</v>
      </c>
    </row>
    <row r="1336" spans="2:46" x14ac:dyDescent="0.75">
      <c r="B1336" s="22">
        <v>1333</v>
      </c>
      <c r="AG1336" s="184">
        <f t="shared" si="160"/>
        <v>0</v>
      </c>
      <c r="AH1336" s="164">
        <f t="shared" si="166"/>
        <v>0</v>
      </c>
      <c r="AK1336" s="184">
        <f t="shared" si="161"/>
        <v>0</v>
      </c>
      <c r="AL1336" s="164">
        <f t="shared" si="167"/>
        <v>0</v>
      </c>
      <c r="AO1336" s="184">
        <f t="shared" si="162"/>
        <v>0</v>
      </c>
      <c r="AP1336" s="164">
        <f t="shared" si="163"/>
        <v>0</v>
      </c>
      <c r="AS1336" s="184">
        <f t="shared" si="164"/>
        <v>0</v>
      </c>
      <c r="AT1336" s="164">
        <f t="shared" si="165"/>
        <v>0</v>
      </c>
    </row>
    <row r="1337" spans="2:46" x14ac:dyDescent="0.75">
      <c r="B1337" s="22">
        <v>1334</v>
      </c>
      <c r="AG1337" s="184">
        <f t="shared" si="160"/>
        <v>0</v>
      </c>
      <c r="AH1337" s="164">
        <f t="shared" si="166"/>
        <v>0</v>
      </c>
      <c r="AK1337" s="184">
        <f t="shared" si="161"/>
        <v>0</v>
      </c>
      <c r="AL1337" s="164">
        <f t="shared" si="167"/>
        <v>0</v>
      </c>
      <c r="AO1337" s="184">
        <f t="shared" si="162"/>
        <v>0</v>
      </c>
      <c r="AP1337" s="164">
        <f t="shared" si="163"/>
        <v>0</v>
      </c>
      <c r="AS1337" s="184">
        <f t="shared" si="164"/>
        <v>0</v>
      </c>
      <c r="AT1337" s="164">
        <f t="shared" si="165"/>
        <v>0</v>
      </c>
    </row>
    <row r="1338" spans="2:46" x14ac:dyDescent="0.75">
      <c r="B1338" s="22">
        <v>1335</v>
      </c>
      <c r="AG1338" s="184">
        <f t="shared" si="160"/>
        <v>0</v>
      </c>
      <c r="AH1338" s="164">
        <f t="shared" si="166"/>
        <v>0</v>
      </c>
      <c r="AK1338" s="184">
        <f t="shared" si="161"/>
        <v>0</v>
      </c>
      <c r="AL1338" s="164">
        <f t="shared" si="167"/>
        <v>0</v>
      </c>
      <c r="AO1338" s="184">
        <f t="shared" si="162"/>
        <v>0</v>
      </c>
      <c r="AP1338" s="164">
        <f t="shared" si="163"/>
        <v>0</v>
      </c>
      <c r="AS1338" s="184">
        <f t="shared" si="164"/>
        <v>0</v>
      </c>
      <c r="AT1338" s="164">
        <f t="shared" si="165"/>
        <v>0</v>
      </c>
    </row>
    <row r="1339" spans="2:46" x14ac:dyDescent="0.75">
      <c r="B1339" s="22">
        <v>1336</v>
      </c>
      <c r="AG1339" s="184">
        <f t="shared" si="160"/>
        <v>0</v>
      </c>
      <c r="AH1339" s="164">
        <f t="shared" si="166"/>
        <v>0</v>
      </c>
      <c r="AK1339" s="184">
        <f t="shared" si="161"/>
        <v>0</v>
      </c>
      <c r="AL1339" s="164">
        <f t="shared" si="167"/>
        <v>0</v>
      </c>
      <c r="AO1339" s="184">
        <f t="shared" si="162"/>
        <v>0</v>
      </c>
      <c r="AP1339" s="164">
        <f t="shared" si="163"/>
        <v>0</v>
      </c>
      <c r="AS1339" s="184">
        <f t="shared" si="164"/>
        <v>0</v>
      </c>
      <c r="AT1339" s="164">
        <f t="shared" si="165"/>
        <v>0</v>
      </c>
    </row>
    <row r="1340" spans="2:46" x14ac:dyDescent="0.75">
      <c r="B1340" s="22">
        <v>1337</v>
      </c>
      <c r="AG1340" s="184">
        <f t="shared" si="160"/>
        <v>0</v>
      </c>
      <c r="AH1340" s="164">
        <f t="shared" si="166"/>
        <v>0</v>
      </c>
      <c r="AK1340" s="184">
        <f t="shared" si="161"/>
        <v>0</v>
      </c>
      <c r="AL1340" s="164">
        <f t="shared" si="167"/>
        <v>0</v>
      </c>
      <c r="AO1340" s="184">
        <f t="shared" si="162"/>
        <v>0</v>
      </c>
      <c r="AP1340" s="164">
        <f t="shared" si="163"/>
        <v>0</v>
      </c>
      <c r="AS1340" s="184">
        <f t="shared" si="164"/>
        <v>0</v>
      </c>
      <c r="AT1340" s="164">
        <f t="shared" si="165"/>
        <v>0</v>
      </c>
    </row>
    <row r="1341" spans="2:46" x14ac:dyDescent="0.75">
      <c r="B1341" s="22">
        <v>1338</v>
      </c>
      <c r="AG1341" s="184">
        <f t="shared" si="160"/>
        <v>0</v>
      </c>
      <c r="AH1341" s="164">
        <f t="shared" si="166"/>
        <v>0</v>
      </c>
      <c r="AK1341" s="184">
        <f t="shared" si="161"/>
        <v>0</v>
      </c>
      <c r="AL1341" s="164">
        <f t="shared" si="167"/>
        <v>0</v>
      </c>
      <c r="AO1341" s="184">
        <f t="shared" si="162"/>
        <v>0</v>
      </c>
      <c r="AP1341" s="164">
        <f t="shared" si="163"/>
        <v>0</v>
      </c>
      <c r="AS1341" s="184">
        <f t="shared" si="164"/>
        <v>0</v>
      </c>
      <c r="AT1341" s="164">
        <f t="shared" si="165"/>
        <v>0</v>
      </c>
    </row>
    <row r="1342" spans="2:46" x14ac:dyDescent="0.75">
      <c r="B1342" s="22">
        <v>1339</v>
      </c>
      <c r="AG1342" s="184">
        <f t="shared" si="160"/>
        <v>0</v>
      </c>
      <c r="AH1342" s="164">
        <f t="shared" si="166"/>
        <v>0</v>
      </c>
      <c r="AK1342" s="184">
        <f t="shared" si="161"/>
        <v>0</v>
      </c>
      <c r="AL1342" s="164">
        <f t="shared" si="167"/>
        <v>0</v>
      </c>
      <c r="AO1342" s="184">
        <f t="shared" si="162"/>
        <v>0</v>
      </c>
      <c r="AP1342" s="164">
        <f t="shared" si="163"/>
        <v>0</v>
      </c>
      <c r="AS1342" s="184">
        <f t="shared" si="164"/>
        <v>0</v>
      </c>
      <c r="AT1342" s="164">
        <f t="shared" si="165"/>
        <v>0</v>
      </c>
    </row>
    <row r="1343" spans="2:46" x14ac:dyDescent="0.75">
      <c r="B1343" s="22">
        <v>1340</v>
      </c>
      <c r="AG1343" s="184">
        <f t="shared" si="160"/>
        <v>0</v>
      </c>
      <c r="AH1343" s="164">
        <f t="shared" si="166"/>
        <v>0</v>
      </c>
      <c r="AK1343" s="184">
        <f t="shared" si="161"/>
        <v>0</v>
      </c>
      <c r="AL1343" s="164">
        <f t="shared" si="167"/>
        <v>0</v>
      </c>
      <c r="AO1343" s="184">
        <f t="shared" si="162"/>
        <v>0</v>
      </c>
      <c r="AP1343" s="164">
        <f t="shared" si="163"/>
        <v>0</v>
      </c>
      <c r="AS1343" s="184">
        <f t="shared" si="164"/>
        <v>0</v>
      </c>
      <c r="AT1343" s="164">
        <f t="shared" si="165"/>
        <v>0</v>
      </c>
    </row>
    <row r="1344" spans="2:46" x14ac:dyDescent="0.75">
      <c r="B1344" s="22">
        <v>1341</v>
      </c>
      <c r="AG1344" s="184">
        <f t="shared" si="160"/>
        <v>0</v>
      </c>
      <c r="AH1344" s="164">
        <f t="shared" si="166"/>
        <v>0</v>
      </c>
      <c r="AK1344" s="184">
        <f t="shared" si="161"/>
        <v>0</v>
      </c>
      <c r="AL1344" s="164">
        <f t="shared" si="167"/>
        <v>0</v>
      </c>
      <c r="AO1344" s="184">
        <f t="shared" si="162"/>
        <v>0</v>
      </c>
      <c r="AP1344" s="164">
        <f t="shared" si="163"/>
        <v>0</v>
      </c>
      <c r="AS1344" s="184">
        <f t="shared" si="164"/>
        <v>0</v>
      </c>
      <c r="AT1344" s="164">
        <f t="shared" si="165"/>
        <v>0</v>
      </c>
    </row>
    <row r="1345" spans="2:46" x14ac:dyDescent="0.75">
      <c r="B1345" s="22">
        <v>1342</v>
      </c>
      <c r="AG1345" s="184">
        <f t="shared" si="160"/>
        <v>0</v>
      </c>
      <c r="AH1345" s="164">
        <f t="shared" si="166"/>
        <v>0</v>
      </c>
      <c r="AK1345" s="184">
        <f t="shared" si="161"/>
        <v>0</v>
      </c>
      <c r="AL1345" s="164">
        <f t="shared" si="167"/>
        <v>0</v>
      </c>
      <c r="AO1345" s="184">
        <f t="shared" si="162"/>
        <v>0</v>
      </c>
      <c r="AP1345" s="164">
        <f t="shared" si="163"/>
        <v>0</v>
      </c>
      <c r="AS1345" s="184">
        <f t="shared" si="164"/>
        <v>0</v>
      </c>
      <c r="AT1345" s="164">
        <f t="shared" si="165"/>
        <v>0</v>
      </c>
    </row>
    <row r="1346" spans="2:46" x14ac:dyDescent="0.75">
      <c r="B1346" s="22">
        <v>1343</v>
      </c>
      <c r="AG1346" s="184">
        <f t="shared" si="160"/>
        <v>0</v>
      </c>
      <c r="AH1346" s="164">
        <f t="shared" si="166"/>
        <v>0</v>
      </c>
      <c r="AK1346" s="184">
        <f t="shared" si="161"/>
        <v>0</v>
      </c>
      <c r="AL1346" s="164">
        <f t="shared" si="167"/>
        <v>0</v>
      </c>
      <c r="AO1346" s="184">
        <f t="shared" si="162"/>
        <v>0</v>
      </c>
      <c r="AP1346" s="164">
        <f t="shared" si="163"/>
        <v>0</v>
      </c>
      <c r="AS1346" s="184">
        <f t="shared" si="164"/>
        <v>0</v>
      </c>
      <c r="AT1346" s="164">
        <f t="shared" si="165"/>
        <v>0</v>
      </c>
    </row>
    <row r="1347" spans="2:46" x14ac:dyDescent="0.75">
      <c r="B1347" s="22">
        <v>1344</v>
      </c>
      <c r="AG1347" s="184">
        <f t="shared" si="160"/>
        <v>0</v>
      </c>
      <c r="AH1347" s="164">
        <f t="shared" si="166"/>
        <v>0</v>
      </c>
      <c r="AK1347" s="184">
        <f t="shared" si="161"/>
        <v>0</v>
      </c>
      <c r="AL1347" s="164">
        <f t="shared" si="167"/>
        <v>0</v>
      </c>
      <c r="AO1347" s="184">
        <f t="shared" si="162"/>
        <v>0</v>
      </c>
      <c r="AP1347" s="164">
        <f t="shared" si="163"/>
        <v>0</v>
      </c>
      <c r="AS1347" s="184">
        <f t="shared" si="164"/>
        <v>0</v>
      </c>
      <c r="AT1347" s="164">
        <f t="shared" si="165"/>
        <v>0</v>
      </c>
    </row>
    <row r="1348" spans="2:46" x14ac:dyDescent="0.75">
      <c r="B1348" s="22">
        <v>1345</v>
      </c>
      <c r="AG1348" s="184">
        <f t="shared" ref="AG1348:AG1411" si="168">(U1348*wtp)-T1348</f>
        <v>0</v>
      </c>
      <c r="AH1348" s="164">
        <f t="shared" si="166"/>
        <v>0</v>
      </c>
      <c r="AK1348" s="184">
        <f t="shared" ref="AK1348:AK1411" si="169">(X1348*wtp)-W1348</f>
        <v>0</v>
      </c>
      <c r="AL1348" s="164">
        <f t="shared" si="167"/>
        <v>0</v>
      </c>
      <c r="AO1348" s="184">
        <f t="shared" ref="AO1348:AO1411" si="170">(AA1348*wtp)-Z1348</f>
        <v>0</v>
      </c>
      <c r="AP1348" s="164">
        <f t="shared" ref="AP1348:AP1411" si="171">IF(AO1348&gt;0,1,0)</f>
        <v>0</v>
      </c>
      <c r="AS1348" s="184">
        <f t="shared" ref="AS1348:AS1411" si="172">(AD1348*wtp)-AC1348</f>
        <v>0</v>
      </c>
      <c r="AT1348" s="164">
        <f t="shared" ref="AT1348:AT1411" si="173">IF(AS1348&gt;0,1,0)</f>
        <v>0</v>
      </c>
    </row>
    <row r="1349" spans="2:46" x14ac:dyDescent="0.75">
      <c r="B1349" s="22">
        <v>1346</v>
      </c>
      <c r="AG1349" s="184">
        <f t="shared" si="168"/>
        <v>0</v>
      </c>
      <c r="AH1349" s="164">
        <f t="shared" ref="AH1349:AH1412" si="174">IF(AG1349&gt;0,1,0)</f>
        <v>0</v>
      </c>
      <c r="AK1349" s="184">
        <f t="shared" si="169"/>
        <v>0</v>
      </c>
      <c r="AL1349" s="164">
        <f t="shared" ref="AL1349:AL1412" si="175">IF(AK1349&gt;0,1,0)</f>
        <v>0</v>
      </c>
      <c r="AO1349" s="184">
        <f t="shared" si="170"/>
        <v>0</v>
      </c>
      <c r="AP1349" s="164">
        <f t="shared" si="171"/>
        <v>0</v>
      </c>
      <c r="AS1349" s="184">
        <f t="shared" si="172"/>
        <v>0</v>
      </c>
      <c r="AT1349" s="164">
        <f t="shared" si="173"/>
        <v>0</v>
      </c>
    </row>
    <row r="1350" spans="2:46" x14ac:dyDescent="0.75">
      <c r="B1350" s="22">
        <v>1347</v>
      </c>
      <c r="AG1350" s="184">
        <f t="shared" si="168"/>
        <v>0</v>
      </c>
      <c r="AH1350" s="164">
        <f t="shared" si="174"/>
        <v>0</v>
      </c>
      <c r="AK1350" s="184">
        <f t="shared" si="169"/>
        <v>0</v>
      </c>
      <c r="AL1350" s="164">
        <f t="shared" si="175"/>
        <v>0</v>
      </c>
      <c r="AO1350" s="184">
        <f t="shared" si="170"/>
        <v>0</v>
      </c>
      <c r="AP1350" s="164">
        <f t="shared" si="171"/>
        <v>0</v>
      </c>
      <c r="AS1350" s="184">
        <f t="shared" si="172"/>
        <v>0</v>
      </c>
      <c r="AT1350" s="164">
        <f t="shared" si="173"/>
        <v>0</v>
      </c>
    </row>
    <row r="1351" spans="2:46" x14ac:dyDescent="0.75">
      <c r="B1351" s="22">
        <v>1348</v>
      </c>
      <c r="AG1351" s="184">
        <f t="shared" si="168"/>
        <v>0</v>
      </c>
      <c r="AH1351" s="164">
        <f t="shared" si="174"/>
        <v>0</v>
      </c>
      <c r="AK1351" s="184">
        <f t="shared" si="169"/>
        <v>0</v>
      </c>
      <c r="AL1351" s="164">
        <f t="shared" si="175"/>
        <v>0</v>
      </c>
      <c r="AO1351" s="184">
        <f t="shared" si="170"/>
        <v>0</v>
      </c>
      <c r="AP1351" s="164">
        <f t="shared" si="171"/>
        <v>0</v>
      </c>
      <c r="AS1351" s="184">
        <f t="shared" si="172"/>
        <v>0</v>
      </c>
      <c r="AT1351" s="164">
        <f t="shared" si="173"/>
        <v>0</v>
      </c>
    </row>
    <row r="1352" spans="2:46" x14ac:dyDescent="0.75">
      <c r="B1352" s="22">
        <v>1349</v>
      </c>
      <c r="AG1352" s="184">
        <f t="shared" si="168"/>
        <v>0</v>
      </c>
      <c r="AH1352" s="164">
        <f t="shared" si="174"/>
        <v>0</v>
      </c>
      <c r="AK1352" s="184">
        <f t="shared" si="169"/>
        <v>0</v>
      </c>
      <c r="AL1352" s="164">
        <f t="shared" si="175"/>
        <v>0</v>
      </c>
      <c r="AO1352" s="184">
        <f t="shared" si="170"/>
        <v>0</v>
      </c>
      <c r="AP1352" s="164">
        <f t="shared" si="171"/>
        <v>0</v>
      </c>
      <c r="AS1352" s="184">
        <f t="shared" si="172"/>
        <v>0</v>
      </c>
      <c r="AT1352" s="164">
        <f t="shared" si="173"/>
        <v>0</v>
      </c>
    </row>
    <row r="1353" spans="2:46" x14ac:dyDescent="0.75">
      <c r="B1353" s="22">
        <v>1350</v>
      </c>
      <c r="AG1353" s="184">
        <f t="shared" si="168"/>
        <v>0</v>
      </c>
      <c r="AH1353" s="164">
        <f t="shared" si="174"/>
        <v>0</v>
      </c>
      <c r="AK1353" s="184">
        <f t="shared" si="169"/>
        <v>0</v>
      </c>
      <c r="AL1353" s="164">
        <f t="shared" si="175"/>
        <v>0</v>
      </c>
      <c r="AO1353" s="184">
        <f t="shared" si="170"/>
        <v>0</v>
      </c>
      <c r="AP1353" s="164">
        <f t="shared" si="171"/>
        <v>0</v>
      </c>
      <c r="AS1353" s="184">
        <f t="shared" si="172"/>
        <v>0</v>
      </c>
      <c r="AT1353" s="164">
        <f t="shared" si="173"/>
        <v>0</v>
      </c>
    </row>
    <row r="1354" spans="2:46" x14ac:dyDescent="0.75">
      <c r="B1354" s="22">
        <v>1351</v>
      </c>
      <c r="AG1354" s="184">
        <f t="shared" si="168"/>
        <v>0</v>
      </c>
      <c r="AH1354" s="164">
        <f t="shared" si="174"/>
        <v>0</v>
      </c>
      <c r="AK1354" s="184">
        <f t="shared" si="169"/>
        <v>0</v>
      </c>
      <c r="AL1354" s="164">
        <f t="shared" si="175"/>
        <v>0</v>
      </c>
      <c r="AO1354" s="184">
        <f t="shared" si="170"/>
        <v>0</v>
      </c>
      <c r="AP1354" s="164">
        <f t="shared" si="171"/>
        <v>0</v>
      </c>
      <c r="AS1354" s="184">
        <f t="shared" si="172"/>
        <v>0</v>
      </c>
      <c r="AT1354" s="164">
        <f t="shared" si="173"/>
        <v>0</v>
      </c>
    </row>
    <row r="1355" spans="2:46" x14ac:dyDescent="0.75">
      <c r="B1355" s="22">
        <v>1352</v>
      </c>
      <c r="AG1355" s="184">
        <f t="shared" si="168"/>
        <v>0</v>
      </c>
      <c r="AH1355" s="164">
        <f t="shared" si="174"/>
        <v>0</v>
      </c>
      <c r="AK1355" s="184">
        <f t="shared" si="169"/>
        <v>0</v>
      </c>
      <c r="AL1355" s="164">
        <f t="shared" si="175"/>
        <v>0</v>
      </c>
      <c r="AO1355" s="184">
        <f t="shared" si="170"/>
        <v>0</v>
      </c>
      <c r="AP1355" s="164">
        <f t="shared" si="171"/>
        <v>0</v>
      </c>
      <c r="AS1355" s="184">
        <f t="shared" si="172"/>
        <v>0</v>
      </c>
      <c r="AT1355" s="164">
        <f t="shared" si="173"/>
        <v>0</v>
      </c>
    </row>
    <row r="1356" spans="2:46" x14ac:dyDescent="0.75">
      <c r="B1356" s="22">
        <v>1353</v>
      </c>
      <c r="AG1356" s="184">
        <f t="shared" si="168"/>
        <v>0</v>
      </c>
      <c r="AH1356" s="164">
        <f t="shared" si="174"/>
        <v>0</v>
      </c>
      <c r="AK1356" s="184">
        <f t="shared" si="169"/>
        <v>0</v>
      </c>
      <c r="AL1356" s="164">
        <f t="shared" si="175"/>
        <v>0</v>
      </c>
      <c r="AO1356" s="184">
        <f t="shared" si="170"/>
        <v>0</v>
      </c>
      <c r="AP1356" s="164">
        <f t="shared" si="171"/>
        <v>0</v>
      </c>
      <c r="AS1356" s="184">
        <f t="shared" si="172"/>
        <v>0</v>
      </c>
      <c r="AT1356" s="164">
        <f t="shared" si="173"/>
        <v>0</v>
      </c>
    </row>
    <row r="1357" spans="2:46" x14ac:dyDescent="0.75">
      <c r="B1357" s="22">
        <v>1354</v>
      </c>
      <c r="AG1357" s="184">
        <f t="shared" si="168"/>
        <v>0</v>
      </c>
      <c r="AH1357" s="164">
        <f t="shared" si="174"/>
        <v>0</v>
      </c>
      <c r="AK1357" s="184">
        <f t="shared" si="169"/>
        <v>0</v>
      </c>
      <c r="AL1357" s="164">
        <f t="shared" si="175"/>
        <v>0</v>
      </c>
      <c r="AO1357" s="184">
        <f t="shared" si="170"/>
        <v>0</v>
      </c>
      <c r="AP1357" s="164">
        <f t="shared" si="171"/>
        <v>0</v>
      </c>
      <c r="AS1357" s="184">
        <f t="shared" si="172"/>
        <v>0</v>
      </c>
      <c r="AT1357" s="164">
        <f t="shared" si="173"/>
        <v>0</v>
      </c>
    </row>
    <row r="1358" spans="2:46" x14ac:dyDescent="0.75">
      <c r="B1358" s="22">
        <v>1355</v>
      </c>
      <c r="AG1358" s="184">
        <f t="shared" si="168"/>
        <v>0</v>
      </c>
      <c r="AH1358" s="164">
        <f t="shared" si="174"/>
        <v>0</v>
      </c>
      <c r="AK1358" s="184">
        <f t="shared" si="169"/>
        <v>0</v>
      </c>
      <c r="AL1358" s="164">
        <f t="shared" si="175"/>
        <v>0</v>
      </c>
      <c r="AO1358" s="184">
        <f t="shared" si="170"/>
        <v>0</v>
      </c>
      <c r="AP1358" s="164">
        <f t="shared" si="171"/>
        <v>0</v>
      </c>
      <c r="AS1358" s="184">
        <f t="shared" si="172"/>
        <v>0</v>
      </c>
      <c r="AT1358" s="164">
        <f t="shared" si="173"/>
        <v>0</v>
      </c>
    </row>
    <row r="1359" spans="2:46" x14ac:dyDescent="0.75">
      <c r="B1359" s="22">
        <v>1356</v>
      </c>
      <c r="AG1359" s="184">
        <f t="shared" si="168"/>
        <v>0</v>
      </c>
      <c r="AH1359" s="164">
        <f t="shared" si="174"/>
        <v>0</v>
      </c>
      <c r="AK1359" s="184">
        <f t="shared" si="169"/>
        <v>0</v>
      </c>
      <c r="AL1359" s="164">
        <f t="shared" si="175"/>
        <v>0</v>
      </c>
      <c r="AO1359" s="184">
        <f t="shared" si="170"/>
        <v>0</v>
      </c>
      <c r="AP1359" s="164">
        <f t="shared" si="171"/>
        <v>0</v>
      </c>
      <c r="AS1359" s="184">
        <f t="shared" si="172"/>
        <v>0</v>
      </c>
      <c r="AT1359" s="164">
        <f t="shared" si="173"/>
        <v>0</v>
      </c>
    </row>
    <row r="1360" spans="2:46" x14ac:dyDescent="0.75">
      <c r="B1360" s="22">
        <v>1357</v>
      </c>
      <c r="AG1360" s="184">
        <f t="shared" si="168"/>
        <v>0</v>
      </c>
      <c r="AH1360" s="164">
        <f t="shared" si="174"/>
        <v>0</v>
      </c>
      <c r="AK1360" s="184">
        <f t="shared" si="169"/>
        <v>0</v>
      </c>
      <c r="AL1360" s="164">
        <f t="shared" si="175"/>
        <v>0</v>
      </c>
      <c r="AO1360" s="184">
        <f t="shared" si="170"/>
        <v>0</v>
      </c>
      <c r="AP1360" s="164">
        <f t="shared" si="171"/>
        <v>0</v>
      </c>
      <c r="AS1360" s="184">
        <f t="shared" si="172"/>
        <v>0</v>
      </c>
      <c r="AT1360" s="164">
        <f t="shared" si="173"/>
        <v>0</v>
      </c>
    </row>
    <row r="1361" spans="2:46" x14ac:dyDescent="0.75">
      <c r="B1361" s="22">
        <v>1358</v>
      </c>
      <c r="AG1361" s="184">
        <f t="shared" si="168"/>
        <v>0</v>
      </c>
      <c r="AH1361" s="164">
        <f t="shared" si="174"/>
        <v>0</v>
      </c>
      <c r="AK1361" s="184">
        <f t="shared" si="169"/>
        <v>0</v>
      </c>
      <c r="AL1361" s="164">
        <f t="shared" si="175"/>
        <v>0</v>
      </c>
      <c r="AO1361" s="184">
        <f t="shared" si="170"/>
        <v>0</v>
      </c>
      <c r="AP1361" s="164">
        <f t="shared" si="171"/>
        <v>0</v>
      </c>
      <c r="AS1361" s="184">
        <f t="shared" si="172"/>
        <v>0</v>
      </c>
      <c r="AT1361" s="164">
        <f t="shared" si="173"/>
        <v>0</v>
      </c>
    </row>
    <row r="1362" spans="2:46" x14ac:dyDescent="0.75">
      <c r="B1362" s="22">
        <v>1359</v>
      </c>
      <c r="AG1362" s="184">
        <f t="shared" si="168"/>
        <v>0</v>
      </c>
      <c r="AH1362" s="164">
        <f t="shared" si="174"/>
        <v>0</v>
      </c>
      <c r="AK1362" s="184">
        <f t="shared" si="169"/>
        <v>0</v>
      </c>
      <c r="AL1362" s="164">
        <f t="shared" si="175"/>
        <v>0</v>
      </c>
      <c r="AO1362" s="184">
        <f t="shared" si="170"/>
        <v>0</v>
      </c>
      <c r="AP1362" s="164">
        <f t="shared" si="171"/>
        <v>0</v>
      </c>
      <c r="AS1362" s="184">
        <f t="shared" si="172"/>
        <v>0</v>
      </c>
      <c r="AT1362" s="164">
        <f t="shared" si="173"/>
        <v>0</v>
      </c>
    </row>
    <row r="1363" spans="2:46" x14ac:dyDescent="0.75">
      <c r="B1363" s="22">
        <v>1360</v>
      </c>
      <c r="AG1363" s="184">
        <f t="shared" si="168"/>
        <v>0</v>
      </c>
      <c r="AH1363" s="164">
        <f t="shared" si="174"/>
        <v>0</v>
      </c>
      <c r="AK1363" s="184">
        <f t="shared" si="169"/>
        <v>0</v>
      </c>
      <c r="AL1363" s="164">
        <f t="shared" si="175"/>
        <v>0</v>
      </c>
      <c r="AO1363" s="184">
        <f t="shared" si="170"/>
        <v>0</v>
      </c>
      <c r="AP1363" s="164">
        <f t="shared" si="171"/>
        <v>0</v>
      </c>
      <c r="AS1363" s="184">
        <f t="shared" si="172"/>
        <v>0</v>
      </c>
      <c r="AT1363" s="164">
        <f t="shared" si="173"/>
        <v>0</v>
      </c>
    </row>
    <row r="1364" spans="2:46" x14ac:dyDescent="0.75">
      <c r="B1364" s="22">
        <v>1361</v>
      </c>
      <c r="AG1364" s="184">
        <f t="shared" si="168"/>
        <v>0</v>
      </c>
      <c r="AH1364" s="164">
        <f t="shared" si="174"/>
        <v>0</v>
      </c>
      <c r="AK1364" s="184">
        <f t="shared" si="169"/>
        <v>0</v>
      </c>
      <c r="AL1364" s="164">
        <f t="shared" si="175"/>
        <v>0</v>
      </c>
      <c r="AO1364" s="184">
        <f t="shared" si="170"/>
        <v>0</v>
      </c>
      <c r="AP1364" s="164">
        <f t="shared" si="171"/>
        <v>0</v>
      </c>
      <c r="AS1364" s="184">
        <f t="shared" si="172"/>
        <v>0</v>
      </c>
      <c r="AT1364" s="164">
        <f t="shared" si="173"/>
        <v>0</v>
      </c>
    </row>
    <row r="1365" spans="2:46" x14ac:dyDescent="0.75">
      <c r="B1365" s="22">
        <v>1362</v>
      </c>
      <c r="AG1365" s="184">
        <f t="shared" si="168"/>
        <v>0</v>
      </c>
      <c r="AH1365" s="164">
        <f t="shared" si="174"/>
        <v>0</v>
      </c>
      <c r="AK1365" s="184">
        <f t="shared" si="169"/>
        <v>0</v>
      </c>
      <c r="AL1365" s="164">
        <f t="shared" si="175"/>
        <v>0</v>
      </c>
      <c r="AO1365" s="184">
        <f t="shared" si="170"/>
        <v>0</v>
      </c>
      <c r="AP1365" s="164">
        <f t="shared" si="171"/>
        <v>0</v>
      </c>
      <c r="AS1365" s="184">
        <f t="shared" si="172"/>
        <v>0</v>
      </c>
      <c r="AT1365" s="164">
        <f t="shared" si="173"/>
        <v>0</v>
      </c>
    </row>
    <row r="1366" spans="2:46" x14ac:dyDescent="0.75">
      <c r="B1366" s="22">
        <v>1363</v>
      </c>
      <c r="AG1366" s="184">
        <f t="shared" si="168"/>
        <v>0</v>
      </c>
      <c r="AH1366" s="164">
        <f t="shared" si="174"/>
        <v>0</v>
      </c>
      <c r="AK1366" s="184">
        <f t="shared" si="169"/>
        <v>0</v>
      </c>
      <c r="AL1366" s="164">
        <f t="shared" si="175"/>
        <v>0</v>
      </c>
      <c r="AO1366" s="184">
        <f t="shared" si="170"/>
        <v>0</v>
      </c>
      <c r="AP1366" s="164">
        <f t="shared" si="171"/>
        <v>0</v>
      </c>
      <c r="AS1366" s="184">
        <f t="shared" si="172"/>
        <v>0</v>
      </c>
      <c r="AT1366" s="164">
        <f t="shared" si="173"/>
        <v>0</v>
      </c>
    </row>
    <row r="1367" spans="2:46" x14ac:dyDescent="0.75">
      <c r="B1367" s="22">
        <v>1364</v>
      </c>
      <c r="AG1367" s="184">
        <f t="shared" si="168"/>
        <v>0</v>
      </c>
      <c r="AH1367" s="164">
        <f t="shared" si="174"/>
        <v>0</v>
      </c>
      <c r="AK1367" s="184">
        <f t="shared" si="169"/>
        <v>0</v>
      </c>
      <c r="AL1367" s="164">
        <f t="shared" si="175"/>
        <v>0</v>
      </c>
      <c r="AO1367" s="184">
        <f t="shared" si="170"/>
        <v>0</v>
      </c>
      <c r="AP1367" s="164">
        <f t="shared" si="171"/>
        <v>0</v>
      </c>
      <c r="AS1367" s="184">
        <f t="shared" si="172"/>
        <v>0</v>
      </c>
      <c r="AT1367" s="164">
        <f t="shared" si="173"/>
        <v>0</v>
      </c>
    </row>
    <row r="1368" spans="2:46" x14ac:dyDescent="0.75">
      <c r="B1368" s="22">
        <v>1365</v>
      </c>
      <c r="AG1368" s="184">
        <f t="shared" si="168"/>
        <v>0</v>
      </c>
      <c r="AH1368" s="164">
        <f t="shared" si="174"/>
        <v>0</v>
      </c>
      <c r="AK1368" s="184">
        <f t="shared" si="169"/>
        <v>0</v>
      </c>
      <c r="AL1368" s="164">
        <f t="shared" si="175"/>
        <v>0</v>
      </c>
      <c r="AO1368" s="184">
        <f t="shared" si="170"/>
        <v>0</v>
      </c>
      <c r="AP1368" s="164">
        <f t="shared" si="171"/>
        <v>0</v>
      </c>
      <c r="AS1368" s="184">
        <f t="shared" si="172"/>
        <v>0</v>
      </c>
      <c r="AT1368" s="164">
        <f t="shared" si="173"/>
        <v>0</v>
      </c>
    </row>
    <row r="1369" spans="2:46" x14ac:dyDescent="0.75">
      <c r="B1369" s="22">
        <v>1366</v>
      </c>
      <c r="AG1369" s="184">
        <f t="shared" si="168"/>
        <v>0</v>
      </c>
      <c r="AH1369" s="164">
        <f t="shared" si="174"/>
        <v>0</v>
      </c>
      <c r="AK1369" s="184">
        <f t="shared" si="169"/>
        <v>0</v>
      </c>
      <c r="AL1369" s="164">
        <f t="shared" si="175"/>
        <v>0</v>
      </c>
      <c r="AO1369" s="184">
        <f t="shared" si="170"/>
        <v>0</v>
      </c>
      <c r="AP1369" s="164">
        <f t="shared" si="171"/>
        <v>0</v>
      </c>
      <c r="AS1369" s="184">
        <f t="shared" si="172"/>
        <v>0</v>
      </c>
      <c r="AT1369" s="164">
        <f t="shared" si="173"/>
        <v>0</v>
      </c>
    </row>
    <row r="1370" spans="2:46" x14ac:dyDescent="0.75">
      <c r="B1370" s="22">
        <v>1367</v>
      </c>
      <c r="AG1370" s="184">
        <f t="shared" si="168"/>
        <v>0</v>
      </c>
      <c r="AH1370" s="164">
        <f t="shared" si="174"/>
        <v>0</v>
      </c>
      <c r="AK1370" s="184">
        <f t="shared" si="169"/>
        <v>0</v>
      </c>
      <c r="AL1370" s="164">
        <f t="shared" si="175"/>
        <v>0</v>
      </c>
      <c r="AO1370" s="184">
        <f t="shared" si="170"/>
        <v>0</v>
      </c>
      <c r="AP1370" s="164">
        <f t="shared" si="171"/>
        <v>0</v>
      </c>
      <c r="AS1370" s="184">
        <f t="shared" si="172"/>
        <v>0</v>
      </c>
      <c r="AT1370" s="164">
        <f t="shared" si="173"/>
        <v>0</v>
      </c>
    </row>
    <row r="1371" spans="2:46" x14ac:dyDescent="0.75">
      <c r="B1371" s="22">
        <v>1368</v>
      </c>
      <c r="AG1371" s="184">
        <f t="shared" si="168"/>
        <v>0</v>
      </c>
      <c r="AH1371" s="164">
        <f t="shared" si="174"/>
        <v>0</v>
      </c>
      <c r="AK1371" s="184">
        <f t="shared" si="169"/>
        <v>0</v>
      </c>
      <c r="AL1371" s="164">
        <f t="shared" si="175"/>
        <v>0</v>
      </c>
      <c r="AO1371" s="184">
        <f t="shared" si="170"/>
        <v>0</v>
      </c>
      <c r="AP1371" s="164">
        <f t="shared" si="171"/>
        <v>0</v>
      </c>
      <c r="AS1371" s="184">
        <f t="shared" si="172"/>
        <v>0</v>
      </c>
      <c r="AT1371" s="164">
        <f t="shared" si="173"/>
        <v>0</v>
      </c>
    </row>
    <row r="1372" spans="2:46" x14ac:dyDescent="0.75">
      <c r="B1372" s="22">
        <v>1369</v>
      </c>
      <c r="AG1372" s="184">
        <f t="shared" si="168"/>
        <v>0</v>
      </c>
      <c r="AH1372" s="164">
        <f t="shared" si="174"/>
        <v>0</v>
      </c>
      <c r="AK1372" s="184">
        <f t="shared" si="169"/>
        <v>0</v>
      </c>
      <c r="AL1372" s="164">
        <f t="shared" si="175"/>
        <v>0</v>
      </c>
      <c r="AO1372" s="184">
        <f t="shared" si="170"/>
        <v>0</v>
      </c>
      <c r="AP1372" s="164">
        <f t="shared" si="171"/>
        <v>0</v>
      </c>
      <c r="AS1372" s="184">
        <f t="shared" si="172"/>
        <v>0</v>
      </c>
      <c r="AT1372" s="164">
        <f t="shared" si="173"/>
        <v>0</v>
      </c>
    </row>
    <row r="1373" spans="2:46" x14ac:dyDescent="0.75">
      <c r="B1373" s="22">
        <v>1370</v>
      </c>
      <c r="AG1373" s="184">
        <f t="shared" si="168"/>
        <v>0</v>
      </c>
      <c r="AH1373" s="164">
        <f t="shared" si="174"/>
        <v>0</v>
      </c>
      <c r="AK1373" s="184">
        <f t="shared" si="169"/>
        <v>0</v>
      </c>
      <c r="AL1373" s="164">
        <f t="shared" si="175"/>
        <v>0</v>
      </c>
      <c r="AO1373" s="184">
        <f t="shared" si="170"/>
        <v>0</v>
      </c>
      <c r="AP1373" s="164">
        <f t="shared" si="171"/>
        <v>0</v>
      </c>
      <c r="AS1373" s="184">
        <f t="shared" si="172"/>
        <v>0</v>
      </c>
      <c r="AT1373" s="164">
        <f t="shared" si="173"/>
        <v>0</v>
      </c>
    </row>
    <row r="1374" spans="2:46" x14ac:dyDescent="0.75">
      <c r="B1374" s="22">
        <v>1371</v>
      </c>
      <c r="AG1374" s="184">
        <f t="shared" si="168"/>
        <v>0</v>
      </c>
      <c r="AH1374" s="164">
        <f t="shared" si="174"/>
        <v>0</v>
      </c>
      <c r="AK1374" s="184">
        <f t="shared" si="169"/>
        <v>0</v>
      </c>
      <c r="AL1374" s="164">
        <f t="shared" si="175"/>
        <v>0</v>
      </c>
      <c r="AO1374" s="184">
        <f t="shared" si="170"/>
        <v>0</v>
      </c>
      <c r="AP1374" s="164">
        <f t="shared" si="171"/>
        <v>0</v>
      </c>
      <c r="AS1374" s="184">
        <f t="shared" si="172"/>
        <v>0</v>
      </c>
      <c r="AT1374" s="164">
        <f t="shared" si="173"/>
        <v>0</v>
      </c>
    </row>
    <row r="1375" spans="2:46" x14ac:dyDescent="0.75">
      <c r="B1375" s="22">
        <v>1372</v>
      </c>
      <c r="AG1375" s="184">
        <f t="shared" si="168"/>
        <v>0</v>
      </c>
      <c r="AH1375" s="164">
        <f t="shared" si="174"/>
        <v>0</v>
      </c>
      <c r="AK1375" s="184">
        <f t="shared" si="169"/>
        <v>0</v>
      </c>
      <c r="AL1375" s="164">
        <f t="shared" si="175"/>
        <v>0</v>
      </c>
      <c r="AO1375" s="184">
        <f t="shared" si="170"/>
        <v>0</v>
      </c>
      <c r="AP1375" s="164">
        <f t="shared" si="171"/>
        <v>0</v>
      </c>
      <c r="AS1375" s="184">
        <f t="shared" si="172"/>
        <v>0</v>
      </c>
      <c r="AT1375" s="164">
        <f t="shared" si="173"/>
        <v>0</v>
      </c>
    </row>
    <row r="1376" spans="2:46" x14ac:dyDescent="0.75">
      <c r="B1376" s="22">
        <v>1373</v>
      </c>
      <c r="AG1376" s="184">
        <f t="shared" si="168"/>
        <v>0</v>
      </c>
      <c r="AH1376" s="164">
        <f t="shared" si="174"/>
        <v>0</v>
      </c>
      <c r="AK1376" s="184">
        <f t="shared" si="169"/>
        <v>0</v>
      </c>
      <c r="AL1376" s="164">
        <f t="shared" si="175"/>
        <v>0</v>
      </c>
      <c r="AO1376" s="184">
        <f t="shared" si="170"/>
        <v>0</v>
      </c>
      <c r="AP1376" s="164">
        <f t="shared" si="171"/>
        <v>0</v>
      </c>
      <c r="AS1376" s="184">
        <f t="shared" si="172"/>
        <v>0</v>
      </c>
      <c r="AT1376" s="164">
        <f t="shared" si="173"/>
        <v>0</v>
      </c>
    </row>
    <row r="1377" spans="2:46" x14ac:dyDescent="0.75">
      <c r="B1377" s="22">
        <v>1374</v>
      </c>
      <c r="AG1377" s="184">
        <f t="shared" si="168"/>
        <v>0</v>
      </c>
      <c r="AH1377" s="164">
        <f t="shared" si="174"/>
        <v>0</v>
      </c>
      <c r="AK1377" s="184">
        <f t="shared" si="169"/>
        <v>0</v>
      </c>
      <c r="AL1377" s="164">
        <f t="shared" si="175"/>
        <v>0</v>
      </c>
      <c r="AO1377" s="184">
        <f t="shared" si="170"/>
        <v>0</v>
      </c>
      <c r="AP1377" s="164">
        <f t="shared" si="171"/>
        <v>0</v>
      </c>
      <c r="AS1377" s="184">
        <f t="shared" si="172"/>
        <v>0</v>
      </c>
      <c r="AT1377" s="164">
        <f t="shared" si="173"/>
        <v>0</v>
      </c>
    </row>
    <row r="1378" spans="2:46" x14ac:dyDescent="0.75">
      <c r="B1378" s="22">
        <v>1375</v>
      </c>
      <c r="AG1378" s="184">
        <f t="shared" si="168"/>
        <v>0</v>
      </c>
      <c r="AH1378" s="164">
        <f t="shared" si="174"/>
        <v>0</v>
      </c>
      <c r="AK1378" s="184">
        <f t="shared" si="169"/>
        <v>0</v>
      </c>
      <c r="AL1378" s="164">
        <f t="shared" si="175"/>
        <v>0</v>
      </c>
      <c r="AO1378" s="184">
        <f t="shared" si="170"/>
        <v>0</v>
      </c>
      <c r="AP1378" s="164">
        <f t="shared" si="171"/>
        <v>0</v>
      </c>
      <c r="AS1378" s="184">
        <f t="shared" si="172"/>
        <v>0</v>
      </c>
      <c r="AT1378" s="164">
        <f t="shared" si="173"/>
        <v>0</v>
      </c>
    </row>
    <row r="1379" spans="2:46" x14ac:dyDescent="0.75">
      <c r="B1379" s="22">
        <v>1376</v>
      </c>
      <c r="AG1379" s="184">
        <f t="shared" si="168"/>
        <v>0</v>
      </c>
      <c r="AH1379" s="164">
        <f t="shared" si="174"/>
        <v>0</v>
      </c>
      <c r="AK1379" s="184">
        <f t="shared" si="169"/>
        <v>0</v>
      </c>
      <c r="AL1379" s="164">
        <f t="shared" si="175"/>
        <v>0</v>
      </c>
      <c r="AO1379" s="184">
        <f t="shared" si="170"/>
        <v>0</v>
      </c>
      <c r="AP1379" s="164">
        <f t="shared" si="171"/>
        <v>0</v>
      </c>
      <c r="AS1379" s="184">
        <f t="shared" si="172"/>
        <v>0</v>
      </c>
      <c r="AT1379" s="164">
        <f t="shared" si="173"/>
        <v>0</v>
      </c>
    </row>
    <row r="1380" spans="2:46" x14ac:dyDescent="0.75">
      <c r="B1380" s="22">
        <v>1377</v>
      </c>
      <c r="AG1380" s="184">
        <f t="shared" si="168"/>
        <v>0</v>
      </c>
      <c r="AH1380" s="164">
        <f t="shared" si="174"/>
        <v>0</v>
      </c>
      <c r="AK1380" s="184">
        <f t="shared" si="169"/>
        <v>0</v>
      </c>
      <c r="AL1380" s="164">
        <f t="shared" si="175"/>
        <v>0</v>
      </c>
      <c r="AO1380" s="184">
        <f t="shared" si="170"/>
        <v>0</v>
      </c>
      <c r="AP1380" s="164">
        <f t="shared" si="171"/>
        <v>0</v>
      </c>
      <c r="AS1380" s="184">
        <f t="shared" si="172"/>
        <v>0</v>
      </c>
      <c r="AT1380" s="164">
        <f t="shared" si="173"/>
        <v>0</v>
      </c>
    </row>
    <row r="1381" spans="2:46" x14ac:dyDescent="0.75">
      <c r="B1381" s="22">
        <v>1378</v>
      </c>
      <c r="AG1381" s="184">
        <f t="shared" si="168"/>
        <v>0</v>
      </c>
      <c r="AH1381" s="164">
        <f t="shared" si="174"/>
        <v>0</v>
      </c>
      <c r="AK1381" s="184">
        <f t="shared" si="169"/>
        <v>0</v>
      </c>
      <c r="AL1381" s="164">
        <f t="shared" si="175"/>
        <v>0</v>
      </c>
      <c r="AO1381" s="184">
        <f t="shared" si="170"/>
        <v>0</v>
      </c>
      <c r="AP1381" s="164">
        <f t="shared" si="171"/>
        <v>0</v>
      </c>
      <c r="AS1381" s="184">
        <f t="shared" si="172"/>
        <v>0</v>
      </c>
      <c r="AT1381" s="164">
        <f t="shared" si="173"/>
        <v>0</v>
      </c>
    </row>
    <row r="1382" spans="2:46" x14ac:dyDescent="0.75">
      <c r="B1382" s="22">
        <v>1379</v>
      </c>
      <c r="AG1382" s="184">
        <f t="shared" si="168"/>
        <v>0</v>
      </c>
      <c r="AH1382" s="164">
        <f t="shared" si="174"/>
        <v>0</v>
      </c>
      <c r="AK1382" s="184">
        <f t="shared" si="169"/>
        <v>0</v>
      </c>
      <c r="AL1382" s="164">
        <f t="shared" si="175"/>
        <v>0</v>
      </c>
      <c r="AO1382" s="184">
        <f t="shared" si="170"/>
        <v>0</v>
      </c>
      <c r="AP1382" s="164">
        <f t="shared" si="171"/>
        <v>0</v>
      </c>
      <c r="AS1382" s="184">
        <f t="shared" si="172"/>
        <v>0</v>
      </c>
      <c r="AT1382" s="164">
        <f t="shared" si="173"/>
        <v>0</v>
      </c>
    </row>
    <row r="1383" spans="2:46" x14ac:dyDescent="0.75">
      <c r="B1383" s="22">
        <v>1380</v>
      </c>
      <c r="AG1383" s="184">
        <f t="shared" si="168"/>
        <v>0</v>
      </c>
      <c r="AH1383" s="164">
        <f t="shared" si="174"/>
        <v>0</v>
      </c>
      <c r="AK1383" s="184">
        <f t="shared" si="169"/>
        <v>0</v>
      </c>
      <c r="AL1383" s="164">
        <f t="shared" si="175"/>
        <v>0</v>
      </c>
      <c r="AO1383" s="184">
        <f t="shared" si="170"/>
        <v>0</v>
      </c>
      <c r="AP1383" s="164">
        <f t="shared" si="171"/>
        <v>0</v>
      </c>
      <c r="AS1383" s="184">
        <f t="shared" si="172"/>
        <v>0</v>
      </c>
      <c r="AT1383" s="164">
        <f t="shared" si="173"/>
        <v>0</v>
      </c>
    </row>
    <row r="1384" spans="2:46" x14ac:dyDescent="0.75">
      <c r="B1384" s="22">
        <v>1381</v>
      </c>
      <c r="AG1384" s="184">
        <f t="shared" si="168"/>
        <v>0</v>
      </c>
      <c r="AH1384" s="164">
        <f t="shared" si="174"/>
        <v>0</v>
      </c>
      <c r="AK1384" s="184">
        <f t="shared" si="169"/>
        <v>0</v>
      </c>
      <c r="AL1384" s="164">
        <f t="shared" si="175"/>
        <v>0</v>
      </c>
      <c r="AO1384" s="184">
        <f t="shared" si="170"/>
        <v>0</v>
      </c>
      <c r="AP1384" s="164">
        <f t="shared" si="171"/>
        <v>0</v>
      </c>
      <c r="AS1384" s="184">
        <f t="shared" si="172"/>
        <v>0</v>
      </c>
      <c r="AT1384" s="164">
        <f t="shared" si="173"/>
        <v>0</v>
      </c>
    </row>
    <row r="1385" spans="2:46" x14ac:dyDescent="0.75">
      <c r="B1385" s="22">
        <v>1382</v>
      </c>
      <c r="AG1385" s="184">
        <f t="shared" si="168"/>
        <v>0</v>
      </c>
      <c r="AH1385" s="164">
        <f t="shared" si="174"/>
        <v>0</v>
      </c>
      <c r="AK1385" s="184">
        <f t="shared" si="169"/>
        <v>0</v>
      </c>
      <c r="AL1385" s="164">
        <f t="shared" si="175"/>
        <v>0</v>
      </c>
      <c r="AO1385" s="184">
        <f t="shared" si="170"/>
        <v>0</v>
      </c>
      <c r="AP1385" s="164">
        <f t="shared" si="171"/>
        <v>0</v>
      </c>
      <c r="AS1385" s="184">
        <f t="shared" si="172"/>
        <v>0</v>
      </c>
      <c r="AT1385" s="164">
        <f t="shared" si="173"/>
        <v>0</v>
      </c>
    </row>
    <row r="1386" spans="2:46" x14ac:dyDescent="0.75">
      <c r="B1386" s="22">
        <v>1383</v>
      </c>
      <c r="AG1386" s="184">
        <f t="shared" si="168"/>
        <v>0</v>
      </c>
      <c r="AH1386" s="164">
        <f t="shared" si="174"/>
        <v>0</v>
      </c>
      <c r="AK1386" s="184">
        <f t="shared" si="169"/>
        <v>0</v>
      </c>
      <c r="AL1386" s="164">
        <f t="shared" si="175"/>
        <v>0</v>
      </c>
      <c r="AO1386" s="184">
        <f t="shared" si="170"/>
        <v>0</v>
      </c>
      <c r="AP1386" s="164">
        <f t="shared" si="171"/>
        <v>0</v>
      </c>
      <c r="AS1386" s="184">
        <f t="shared" si="172"/>
        <v>0</v>
      </c>
      <c r="AT1386" s="164">
        <f t="shared" si="173"/>
        <v>0</v>
      </c>
    </row>
    <row r="1387" spans="2:46" x14ac:dyDescent="0.75">
      <c r="B1387" s="22">
        <v>1384</v>
      </c>
      <c r="AG1387" s="184">
        <f t="shared" si="168"/>
        <v>0</v>
      </c>
      <c r="AH1387" s="164">
        <f t="shared" si="174"/>
        <v>0</v>
      </c>
      <c r="AK1387" s="184">
        <f t="shared" si="169"/>
        <v>0</v>
      </c>
      <c r="AL1387" s="164">
        <f t="shared" si="175"/>
        <v>0</v>
      </c>
      <c r="AO1387" s="184">
        <f t="shared" si="170"/>
        <v>0</v>
      </c>
      <c r="AP1387" s="164">
        <f t="shared" si="171"/>
        <v>0</v>
      </c>
      <c r="AS1387" s="184">
        <f t="shared" si="172"/>
        <v>0</v>
      </c>
      <c r="AT1387" s="164">
        <f t="shared" si="173"/>
        <v>0</v>
      </c>
    </row>
    <row r="1388" spans="2:46" x14ac:dyDescent="0.75">
      <c r="B1388" s="22">
        <v>1385</v>
      </c>
      <c r="AG1388" s="184">
        <f t="shared" si="168"/>
        <v>0</v>
      </c>
      <c r="AH1388" s="164">
        <f t="shared" si="174"/>
        <v>0</v>
      </c>
      <c r="AK1388" s="184">
        <f t="shared" si="169"/>
        <v>0</v>
      </c>
      <c r="AL1388" s="164">
        <f t="shared" si="175"/>
        <v>0</v>
      </c>
      <c r="AO1388" s="184">
        <f t="shared" si="170"/>
        <v>0</v>
      </c>
      <c r="AP1388" s="164">
        <f t="shared" si="171"/>
        <v>0</v>
      </c>
      <c r="AS1388" s="184">
        <f t="shared" si="172"/>
        <v>0</v>
      </c>
      <c r="AT1388" s="164">
        <f t="shared" si="173"/>
        <v>0</v>
      </c>
    </row>
    <row r="1389" spans="2:46" x14ac:dyDescent="0.75">
      <c r="B1389" s="22">
        <v>1386</v>
      </c>
      <c r="AG1389" s="184">
        <f t="shared" si="168"/>
        <v>0</v>
      </c>
      <c r="AH1389" s="164">
        <f t="shared" si="174"/>
        <v>0</v>
      </c>
      <c r="AK1389" s="184">
        <f t="shared" si="169"/>
        <v>0</v>
      </c>
      <c r="AL1389" s="164">
        <f t="shared" si="175"/>
        <v>0</v>
      </c>
      <c r="AO1389" s="184">
        <f t="shared" si="170"/>
        <v>0</v>
      </c>
      <c r="AP1389" s="164">
        <f t="shared" si="171"/>
        <v>0</v>
      </c>
      <c r="AS1389" s="184">
        <f t="shared" si="172"/>
        <v>0</v>
      </c>
      <c r="AT1389" s="164">
        <f t="shared" si="173"/>
        <v>0</v>
      </c>
    </row>
    <row r="1390" spans="2:46" x14ac:dyDescent="0.75">
      <c r="B1390" s="22">
        <v>1387</v>
      </c>
      <c r="AG1390" s="184">
        <f t="shared" si="168"/>
        <v>0</v>
      </c>
      <c r="AH1390" s="164">
        <f t="shared" si="174"/>
        <v>0</v>
      </c>
      <c r="AK1390" s="184">
        <f t="shared" si="169"/>
        <v>0</v>
      </c>
      <c r="AL1390" s="164">
        <f t="shared" si="175"/>
        <v>0</v>
      </c>
      <c r="AO1390" s="184">
        <f t="shared" si="170"/>
        <v>0</v>
      </c>
      <c r="AP1390" s="164">
        <f t="shared" si="171"/>
        <v>0</v>
      </c>
      <c r="AS1390" s="184">
        <f t="shared" si="172"/>
        <v>0</v>
      </c>
      <c r="AT1390" s="164">
        <f t="shared" si="173"/>
        <v>0</v>
      </c>
    </row>
    <row r="1391" spans="2:46" x14ac:dyDescent="0.75">
      <c r="B1391" s="22">
        <v>1388</v>
      </c>
      <c r="AG1391" s="184">
        <f t="shared" si="168"/>
        <v>0</v>
      </c>
      <c r="AH1391" s="164">
        <f t="shared" si="174"/>
        <v>0</v>
      </c>
      <c r="AK1391" s="184">
        <f t="shared" si="169"/>
        <v>0</v>
      </c>
      <c r="AL1391" s="164">
        <f t="shared" si="175"/>
        <v>0</v>
      </c>
      <c r="AO1391" s="184">
        <f t="shared" si="170"/>
        <v>0</v>
      </c>
      <c r="AP1391" s="164">
        <f t="shared" si="171"/>
        <v>0</v>
      </c>
      <c r="AS1391" s="184">
        <f t="shared" si="172"/>
        <v>0</v>
      </c>
      <c r="AT1391" s="164">
        <f t="shared" si="173"/>
        <v>0</v>
      </c>
    </row>
    <row r="1392" spans="2:46" x14ac:dyDescent="0.75">
      <c r="B1392" s="22">
        <v>1389</v>
      </c>
      <c r="AG1392" s="184">
        <f t="shared" si="168"/>
        <v>0</v>
      </c>
      <c r="AH1392" s="164">
        <f t="shared" si="174"/>
        <v>0</v>
      </c>
      <c r="AK1392" s="184">
        <f t="shared" si="169"/>
        <v>0</v>
      </c>
      <c r="AL1392" s="164">
        <f t="shared" si="175"/>
        <v>0</v>
      </c>
      <c r="AO1392" s="184">
        <f t="shared" si="170"/>
        <v>0</v>
      </c>
      <c r="AP1392" s="164">
        <f t="shared" si="171"/>
        <v>0</v>
      </c>
      <c r="AS1392" s="184">
        <f t="shared" si="172"/>
        <v>0</v>
      </c>
      <c r="AT1392" s="164">
        <f t="shared" si="173"/>
        <v>0</v>
      </c>
    </row>
    <row r="1393" spans="2:46" x14ac:dyDescent="0.75">
      <c r="B1393" s="22">
        <v>1390</v>
      </c>
      <c r="AG1393" s="184">
        <f t="shared" si="168"/>
        <v>0</v>
      </c>
      <c r="AH1393" s="164">
        <f t="shared" si="174"/>
        <v>0</v>
      </c>
      <c r="AK1393" s="184">
        <f t="shared" si="169"/>
        <v>0</v>
      </c>
      <c r="AL1393" s="164">
        <f t="shared" si="175"/>
        <v>0</v>
      </c>
      <c r="AO1393" s="184">
        <f t="shared" si="170"/>
        <v>0</v>
      </c>
      <c r="AP1393" s="164">
        <f t="shared" si="171"/>
        <v>0</v>
      </c>
      <c r="AS1393" s="184">
        <f t="shared" si="172"/>
        <v>0</v>
      </c>
      <c r="AT1393" s="164">
        <f t="shared" si="173"/>
        <v>0</v>
      </c>
    </row>
    <row r="1394" spans="2:46" x14ac:dyDescent="0.75">
      <c r="B1394" s="22">
        <v>1391</v>
      </c>
      <c r="AG1394" s="184">
        <f t="shared" si="168"/>
        <v>0</v>
      </c>
      <c r="AH1394" s="164">
        <f t="shared" si="174"/>
        <v>0</v>
      </c>
      <c r="AK1394" s="184">
        <f t="shared" si="169"/>
        <v>0</v>
      </c>
      <c r="AL1394" s="164">
        <f t="shared" si="175"/>
        <v>0</v>
      </c>
      <c r="AO1394" s="184">
        <f t="shared" si="170"/>
        <v>0</v>
      </c>
      <c r="AP1394" s="164">
        <f t="shared" si="171"/>
        <v>0</v>
      </c>
      <c r="AS1394" s="184">
        <f t="shared" si="172"/>
        <v>0</v>
      </c>
      <c r="AT1394" s="164">
        <f t="shared" si="173"/>
        <v>0</v>
      </c>
    </row>
    <row r="1395" spans="2:46" x14ac:dyDescent="0.75">
      <c r="B1395" s="22">
        <v>1392</v>
      </c>
      <c r="AG1395" s="184">
        <f t="shared" si="168"/>
        <v>0</v>
      </c>
      <c r="AH1395" s="164">
        <f t="shared" si="174"/>
        <v>0</v>
      </c>
      <c r="AK1395" s="184">
        <f t="shared" si="169"/>
        <v>0</v>
      </c>
      <c r="AL1395" s="164">
        <f t="shared" si="175"/>
        <v>0</v>
      </c>
      <c r="AO1395" s="184">
        <f t="shared" si="170"/>
        <v>0</v>
      </c>
      <c r="AP1395" s="164">
        <f t="shared" si="171"/>
        <v>0</v>
      </c>
      <c r="AS1395" s="184">
        <f t="shared" si="172"/>
        <v>0</v>
      </c>
      <c r="AT1395" s="164">
        <f t="shared" si="173"/>
        <v>0</v>
      </c>
    </row>
    <row r="1396" spans="2:46" x14ac:dyDescent="0.75">
      <c r="B1396" s="22">
        <v>1393</v>
      </c>
      <c r="AG1396" s="184">
        <f t="shared" si="168"/>
        <v>0</v>
      </c>
      <c r="AH1396" s="164">
        <f t="shared" si="174"/>
        <v>0</v>
      </c>
      <c r="AK1396" s="184">
        <f t="shared" si="169"/>
        <v>0</v>
      </c>
      <c r="AL1396" s="164">
        <f t="shared" si="175"/>
        <v>0</v>
      </c>
      <c r="AO1396" s="184">
        <f t="shared" si="170"/>
        <v>0</v>
      </c>
      <c r="AP1396" s="164">
        <f t="shared" si="171"/>
        <v>0</v>
      </c>
      <c r="AS1396" s="184">
        <f t="shared" si="172"/>
        <v>0</v>
      </c>
      <c r="AT1396" s="164">
        <f t="shared" si="173"/>
        <v>0</v>
      </c>
    </row>
    <row r="1397" spans="2:46" x14ac:dyDescent="0.75">
      <c r="B1397" s="22">
        <v>1394</v>
      </c>
      <c r="AG1397" s="184">
        <f t="shared" si="168"/>
        <v>0</v>
      </c>
      <c r="AH1397" s="164">
        <f t="shared" si="174"/>
        <v>0</v>
      </c>
      <c r="AK1397" s="184">
        <f t="shared" si="169"/>
        <v>0</v>
      </c>
      <c r="AL1397" s="164">
        <f t="shared" si="175"/>
        <v>0</v>
      </c>
      <c r="AO1397" s="184">
        <f t="shared" si="170"/>
        <v>0</v>
      </c>
      <c r="AP1397" s="164">
        <f t="shared" si="171"/>
        <v>0</v>
      </c>
      <c r="AS1397" s="184">
        <f t="shared" si="172"/>
        <v>0</v>
      </c>
      <c r="AT1397" s="164">
        <f t="shared" si="173"/>
        <v>0</v>
      </c>
    </row>
    <row r="1398" spans="2:46" x14ac:dyDescent="0.75">
      <c r="B1398" s="22">
        <v>1395</v>
      </c>
      <c r="AG1398" s="184">
        <f t="shared" si="168"/>
        <v>0</v>
      </c>
      <c r="AH1398" s="164">
        <f t="shared" si="174"/>
        <v>0</v>
      </c>
      <c r="AK1398" s="184">
        <f t="shared" si="169"/>
        <v>0</v>
      </c>
      <c r="AL1398" s="164">
        <f t="shared" si="175"/>
        <v>0</v>
      </c>
      <c r="AO1398" s="184">
        <f t="shared" si="170"/>
        <v>0</v>
      </c>
      <c r="AP1398" s="164">
        <f t="shared" si="171"/>
        <v>0</v>
      </c>
      <c r="AS1398" s="184">
        <f t="shared" si="172"/>
        <v>0</v>
      </c>
      <c r="AT1398" s="164">
        <f t="shared" si="173"/>
        <v>0</v>
      </c>
    </row>
    <row r="1399" spans="2:46" x14ac:dyDescent="0.75">
      <c r="B1399" s="22">
        <v>1396</v>
      </c>
      <c r="AG1399" s="184">
        <f t="shared" si="168"/>
        <v>0</v>
      </c>
      <c r="AH1399" s="164">
        <f t="shared" si="174"/>
        <v>0</v>
      </c>
      <c r="AK1399" s="184">
        <f t="shared" si="169"/>
        <v>0</v>
      </c>
      <c r="AL1399" s="164">
        <f t="shared" si="175"/>
        <v>0</v>
      </c>
      <c r="AO1399" s="184">
        <f t="shared" si="170"/>
        <v>0</v>
      </c>
      <c r="AP1399" s="164">
        <f t="shared" si="171"/>
        <v>0</v>
      </c>
      <c r="AS1399" s="184">
        <f t="shared" si="172"/>
        <v>0</v>
      </c>
      <c r="AT1399" s="164">
        <f t="shared" si="173"/>
        <v>0</v>
      </c>
    </row>
    <row r="1400" spans="2:46" x14ac:dyDescent="0.75">
      <c r="B1400" s="22">
        <v>1397</v>
      </c>
      <c r="AG1400" s="184">
        <f t="shared" si="168"/>
        <v>0</v>
      </c>
      <c r="AH1400" s="164">
        <f t="shared" si="174"/>
        <v>0</v>
      </c>
      <c r="AK1400" s="184">
        <f t="shared" si="169"/>
        <v>0</v>
      </c>
      <c r="AL1400" s="164">
        <f t="shared" si="175"/>
        <v>0</v>
      </c>
      <c r="AO1400" s="184">
        <f t="shared" si="170"/>
        <v>0</v>
      </c>
      <c r="AP1400" s="164">
        <f t="shared" si="171"/>
        <v>0</v>
      </c>
      <c r="AS1400" s="184">
        <f t="shared" si="172"/>
        <v>0</v>
      </c>
      <c r="AT1400" s="164">
        <f t="shared" si="173"/>
        <v>0</v>
      </c>
    </row>
    <row r="1401" spans="2:46" x14ac:dyDescent="0.75">
      <c r="B1401" s="22">
        <v>1398</v>
      </c>
      <c r="AG1401" s="184">
        <f t="shared" si="168"/>
        <v>0</v>
      </c>
      <c r="AH1401" s="164">
        <f t="shared" si="174"/>
        <v>0</v>
      </c>
      <c r="AK1401" s="184">
        <f t="shared" si="169"/>
        <v>0</v>
      </c>
      <c r="AL1401" s="164">
        <f t="shared" si="175"/>
        <v>0</v>
      </c>
      <c r="AO1401" s="184">
        <f t="shared" si="170"/>
        <v>0</v>
      </c>
      <c r="AP1401" s="164">
        <f t="shared" si="171"/>
        <v>0</v>
      </c>
      <c r="AS1401" s="184">
        <f t="shared" si="172"/>
        <v>0</v>
      </c>
      <c r="AT1401" s="164">
        <f t="shared" si="173"/>
        <v>0</v>
      </c>
    </row>
    <row r="1402" spans="2:46" x14ac:dyDescent="0.75">
      <c r="B1402" s="22">
        <v>1399</v>
      </c>
      <c r="AG1402" s="184">
        <f t="shared" si="168"/>
        <v>0</v>
      </c>
      <c r="AH1402" s="164">
        <f t="shared" si="174"/>
        <v>0</v>
      </c>
      <c r="AK1402" s="184">
        <f t="shared" si="169"/>
        <v>0</v>
      </c>
      <c r="AL1402" s="164">
        <f t="shared" si="175"/>
        <v>0</v>
      </c>
      <c r="AO1402" s="184">
        <f t="shared" si="170"/>
        <v>0</v>
      </c>
      <c r="AP1402" s="164">
        <f t="shared" si="171"/>
        <v>0</v>
      </c>
      <c r="AS1402" s="184">
        <f t="shared" si="172"/>
        <v>0</v>
      </c>
      <c r="AT1402" s="164">
        <f t="shared" si="173"/>
        <v>0</v>
      </c>
    </row>
    <row r="1403" spans="2:46" x14ac:dyDescent="0.75">
      <c r="B1403" s="22">
        <v>1400</v>
      </c>
      <c r="AG1403" s="184">
        <f t="shared" si="168"/>
        <v>0</v>
      </c>
      <c r="AH1403" s="164">
        <f t="shared" si="174"/>
        <v>0</v>
      </c>
      <c r="AK1403" s="184">
        <f t="shared" si="169"/>
        <v>0</v>
      </c>
      <c r="AL1403" s="164">
        <f t="shared" si="175"/>
        <v>0</v>
      </c>
      <c r="AO1403" s="184">
        <f t="shared" si="170"/>
        <v>0</v>
      </c>
      <c r="AP1403" s="164">
        <f t="shared" si="171"/>
        <v>0</v>
      </c>
      <c r="AS1403" s="184">
        <f t="shared" si="172"/>
        <v>0</v>
      </c>
      <c r="AT1403" s="164">
        <f t="shared" si="173"/>
        <v>0</v>
      </c>
    </row>
    <row r="1404" spans="2:46" x14ac:dyDescent="0.75">
      <c r="B1404" s="22">
        <v>1401</v>
      </c>
      <c r="AG1404" s="184">
        <f t="shared" si="168"/>
        <v>0</v>
      </c>
      <c r="AH1404" s="164">
        <f t="shared" si="174"/>
        <v>0</v>
      </c>
      <c r="AK1404" s="184">
        <f t="shared" si="169"/>
        <v>0</v>
      </c>
      <c r="AL1404" s="164">
        <f t="shared" si="175"/>
        <v>0</v>
      </c>
      <c r="AO1404" s="184">
        <f t="shared" si="170"/>
        <v>0</v>
      </c>
      <c r="AP1404" s="164">
        <f t="shared" si="171"/>
        <v>0</v>
      </c>
      <c r="AS1404" s="184">
        <f t="shared" si="172"/>
        <v>0</v>
      </c>
      <c r="AT1404" s="164">
        <f t="shared" si="173"/>
        <v>0</v>
      </c>
    </row>
    <row r="1405" spans="2:46" x14ac:dyDescent="0.75">
      <c r="B1405" s="22">
        <v>1402</v>
      </c>
      <c r="AG1405" s="184">
        <f t="shared" si="168"/>
        <v>0</v>
      </c>
      <c r="AH1405" s="164">
        <f t="shared" si="174"/>
        <v>0</v>
      </c>
      <c r="AK1405" s="184">
        <f t="shared" si="169"/>
        <v>0</v>
      </c>
      <c r="AL1405" s="164">
        <f t="shared" si="175"/>
        <v>0</v>
      </c>
      <c r="AO1405" s="184">
        <f t="shared" si="170"/>
        <v>0</v>
      </c>
      <c r="AP1405" s="164">
        <f t="shared" si="171"/>
        <v>0</v>
      </c>
      <c r="AS1405" s="184">
        <f t="shared" si="172"/>
        <v>0</v>
      </c>
      <c r="AT1405" s="164">
        <f t="shared" si="173"/>
        <v>0</v>
      </c>
    </row>
    <row r="1406" spans="2:46" x14ac:dyDescent="0.75">
      <c r="B1406" s="22">
        <v>1403</v>
      </c>
      <c r="AG1406" s="184">
        <f t="shared" si="168"/>
        <v>0</v>
      </c>
      <c r="AH1406" s="164">
        <f t="shared" si="174"/>
        <v>0</v>
      </c>
      <c r="AK1406" s="184">
        <f t="shared" si="169"/>
        <v>0</v>
      </c>
      <c r="AL1406" s="164">
        <f t="shared" si="175"/>
        <v>0</v>
      </c>
      <c r="AO1406" s="184">
        <f t="shared" si="170"/>
        <v>0</v>
      </c>
      <c r="AP1406" s="164">
        <f t="shared" si="171"/>
        <v>0</v>
      </c>
      <c r="AS1406" s="184">
        <f t="shared" si="172"/>
        <v>0</v>
      </c>
      <c r="AT1406" s="164">
        <f t="shared" si="173"/>
        <v>0</v>
      </c>
    </row>
    <row r="1407" spans="2:46" x14ac:dyDescent="0.75">
      <c r="B1407" s="22">
        <v>1404</v>
      </c>
      <c r="AG1407" s="184">
        <f t="shared" si="168"/>
        <v>0</v>
      </c>
      <c r="AH1407" s="164">
        <f t="shared" si="174"/>
        <v>0</v>
      </c>
      <c r="AK1407" s="184">
        <f t="shared" si="169"/>
        <v>0</v>
      </c>
      <c r="AL1407" s="164">
        <f t="shared" si="175"/>
        <v>0</v>
      </c>
      <c r="AO1407" s="184">
        <f t="shared" si="170"/>
        <v>0</v>
      </c>
      <c r="AP1407" s="164">
        <f t="shared" si="171"/>
        <v>0</v>
      </c>
      <c r="AS1407" s="184">
        <f t="shared" si="172"/>
        <v>0</v>
      </c>
      <c r="AT1407" s="164">
        <f t="shared" si="173"/>
        <v>0</v>
      </c>
    </row>
    <row r="1408" spans="2:46" x14ac:dyDescent="0.75">
      <c r="B1408" s="22">
        <v>1405</v>
      </c>
      <c r="AG1408" s="184">
        <f t="shared" si="168"/>
        <v>0</v>
      </c>
      <c r="AH1408" s="164">
        <f t="shared" si="174"/>
        <v>0</v>
      </c>
      <c r="AK1408" s="184">
        <f t="shared" si="169"/>
        <v>0</v>
      </c>
      <c r="AL1408" s="164">
        <f t="shared" si="175"/>
        <v>0</v>
      </c>
      <c r="AO1408" s="184">
        <f t="shared" si="170"/>
        <v>0</v>
      </c>
      <c r="AP1408" s="164">
        <f t="shared" si="171"/>
        <v>0</v>
      </c>
      <c r="AS1408" s="184">
        <f t="shared" si="172"/>
        <v>0</v>
      </c>
      <c r="AT1408" s="164">
        <f t="shared" si="173"/>
        <v>0</v>
      </c>
    </row>
    <row r="1409" spans="2:46" x14ac:dyDescent="0.75">
      <c r="B1409" s="22">
        <v>1406</v>
      </c>
      <c r="AG1409" s="184">
        <f t="shared" si="168"/>
        <v>0</v>
      </c>
      <c r="AH1409" s="164">
        <f t="shared" si="174"/>
        <v>0</v>
      </c>
      <c r="AK1409" s="184">
        <f t="shared" si="169"/>
        <v>0</v>
      </c>
      <c r="AL1409" s="164">
        <f t="shared" si="175"/>
        <v>0</v>
      </c>
      <c r="AO1409" s="184">
        <f t="shared" si="170"/>
        <v>0</v>
      </c>
      <c r="AP1409" s="164">
        <f t="shared" si="171"/>
        <v>0</v>
      </c>
      <c r="AS1409" s="184">
        <f t="shared" si="172"/>
        <v>0</v>
      </c>
      <c r="AT1409" s="164">
        <f t="shared" si="173"/>
        <v>0</v>
      </c>
    </row>
    <row r="1410" spans="2:46" x14ac:dyDescent="0.75">
      <c r="B1410" s="22">
        <v>1407</v>
      </c>
      <c r="AG1410" s="184">
        <f t="shared" si="168"/>
        <v>0</v>
      </c>
      <c r="AH1410" s="164">
        <f t="shared" si="174"/>
        <v>0</v>
      </c>
      <c r="AK1410" s="184">
        <f t="shared" si="169"/>
        <v>0</v>
      </c>
      <c r="AL1410" s="164">
        <f t="shared" si="175"/>
        <v>0</v>
      </c>
      <c r="AO1410" s="184">
        <f t="shared" si="170"/>
        <v>0</v>
      </c>
      <c r="AP1410" s="164">
        <f t="shared" si="171"/>
        <v>0</v>
      </c>
      <c r="AS1410" s="184">
        <f t="shared" si="172"/>
        <v>0</v>
      </c>
      <c r="AT1410" s="164">
        <f t="shared" si="173"/>
        <v>0</v>
      </c>
    </row>
    <row r="1411" spans="2:46" x14ac:dyDescent="0.75">
      <c r="B1411" s="22">
        <v>1408</v>
      </c>
      <c r="AG1411" s="184">
        <f t="shared" si="168"/>
        <v>0</v>
      </c>
      <c r="AH1411" s="164">
        <f t="shared" si="174"/>
        <v>0</v>
      </c>
      <c r="AK1411" s="184">
        <f t="shared" si="169"/>
        <v>0</v>
      </c>
      <c r="AL1411" s="164">
        <f t="shared" si="175"/>
        <v>0</v>
      </c>
      <c r="AO1411" s="184">
        <f t="shared" si="170"/>
        <v>0</v>
      </c>
      <c r="AP1411" s="164">
        <f t="shared" si="171"/>
        <v>0</v>
      </c>
      <c r="AS1411" s="184">
        <f t="shared" si="172"/>
        <v>0</v>
      </c>
      <c r="AT1411" s="164">
        <f t="shared" si="173"/>
        <v>0</v>
      </c>
    </row>
    <row r="1412" spans="2:46" x14ac:dyDescent="0.75">
      <c r="B1412" s="22">
        <v>1409</v>
      </c>
      <c r="AG1412" s="184">
        <f t="shared" ref="AG1412:AG1475" si="176">(U1412*wtp)-T1412</f>
        <v>0</v>
      </c>
      <c r="AH1412" s="164">
        <f t="shared" si="174"/>
        <v>0</v>
      </c>
      <c r="AK1412" s="184">
        <f t="shared" ref="AK1412:AK1475" si="177">(X1412*wtp)-W1412</f>
        <v>0</v>
      </c>
      <c r="AL1412" s="164">
        <f t="shared" si="175"/>
        <v>0</v>
      </c>
      <c r="AO1412" s="184">
        <f t="shared" ref="AO1412:AO1475" si="178">(AA1412*wtp)-Z1412</f>
        <v>0</v>
      </c>
      <c r="AP1412" s="164">
        <f t="shared" ref="AP1412:AP1475" si="179">IF(AO1412&gt;0,1,0)</f>
        <v>0</v>
      </c>
      <c r="AS1412" s="184">
        <f t="shared" ref="AS1412:AS1475" si="180">(AD1412*wtp)-AC1412</f>
        <v>0</v>
      </c>
      <c r="AT1412" s="164">
        <f t="shared" ref="AT1412:AT1475" si="181">IF(AS1412&gt;0,1,0)</f>
        <v>0</v>
      </c>
    </row>
    <row r="1413" spans="2:46" x14ac:dyDescent="0.75">
      <c r="B1413" s="22">
        <v>1410</v>
      </c>
      <c r="AG1413" s="184">
        <f t="shared" si="176"/>
        <v>0</v>
      </c>
      <c r="AH1413" s="164">
        <f t="shared" ref="AH1413:AH1476" si="182">IF(AG1413&gt;0,1,0)</f>
        <v>0</v>
      </c>
      <c r="AK1413" s="184">
        <f t="shared" si="177"/>
        <v>0</v>
      </c>
      <c r="AL1413" s="164">
        <f t="shared" ref="AL1413:AL1476" si="183">IF(AK1413&gt;0,1,0)</f>
        <v>0</v>
      </c>
      <c r="AO1413" s="184">
        <f t="shared" si="178"/>
        <v>0</v>
      </c>
      <c r="AP1413" s="164">
        <f t="shared" si="179"/>
        <v>0</v>
      </c>
      <c r="AS1413" s="184">
        <f t="shared" si="180"/>
        <v>0</v>
      </c>
      <c r="AT1413" s="164">
        <f t="shared" si="181"/>
        <v>0</v>
      </c>
    </row>
    <row r="1414" spans="2:46" x14ac:dyDescent="0.75">
      <c r="B1414" s="22">
        <v>1411</v>
      </c>
      <c r="AG1414" s="184">
        <f t="shared" si="176"/>
        <v>0</v>
      </c>
      <c r="AH1414" s="164">
        <f t="shared" si="182"/>
        <v>0</v>
      </c>
      <c r="AK1414" s="184">
        <f t="shared" si="177"/>
        <v>0</v>
      </c>
      <c r="AL1414" s="164">
        <f t="shared" si="183"/>
        <v>0</v>
      </c>
      <c r="AO1414" s="184">
        <f t="shared" si="178"/>
        <v>0</v>
      </c>
      <c r="AP1414" s="164">
        <f t="shared" si="179"/>
        <v>0</v>
      </c>
      <c r="AS1414" s="184">
        <f t="shared" si="180"/>
        <v>0</v>
      </c>
      <c r="AT1414" s="164">
        <f t="shared" si="181"/>
        <v>0</v>
      </c>
    </row>
    <row r="1415" spans="2:46" x14ac:dyDescent="0.75">
      <c r="B1415" s="22">
        <v>1412</v>
      </c>
      <c r="AG1415" s="184">
        <f t="shared" si="176"/>
        <v>0</v>
      </c>
      <c r="AH1415" s="164">
        <f t="shared" si="182"/>
        <v>0</v>
      </c>
      <c r="AK1415" s="184">
        <f t="shared" si="177"/>
        <v>0</v>
      </c>
      <c r="AL1415" s="164">
        <f t="shared" si="183"/>
        <v>0</v>
      </c>
      <c r="AO1415" s="184">
        <f t="shared" si="178"/>
        <v>0</v>
      </c>
      <c r="AP1415" s="164">
        <f t="shared" si="179"/>
        <v>0</v>
      </c>
      <c r="AS1415" s="184">
        <f t="shared" si="180"/>
        <v>0</v>
      </c>
      <c r="AT1415" s="164">
        <f t="shared" si="181"/>
        <v>0</v>
      </c>
    </row>
    <row r="1416" spans="2:46" x14ac:dyDescent="0.75">
      <c r="B1416" s="22">
        <v>1413</v>
      </c>
      <c r="AG1416" s="184">
        <f t="shared" si="176"/>
        <v>0</v>
      </c>
      <c r="AH1416" s="164">
        <f t="shared" si="182"/>
        <v>0</v>
      </c>
      <c r="AK1416" s="184">
        <f t="shared" si="177"/>
        <v>0</v>
      </c>
      <c r="AL1416" s="164">
        <f t="shared" si="183"/>
        <v>0</v>
      </c>
      <c r="AO1416" s="184">
        <f t="shared" si="178"/>
        <v>0</v>
      </c>
      <c r="AP1416" s="164">
        <f t="shared" si="179"/>
        <v>0</v>
      </c>
      <c r="AS1416" s="184">
        <f t="shared" si="180"/>
        <v>0</v>
      </c>
      <c r="AT1416" s="164">
        <f t="shared" si="181"/>
        <v>0</v>
      </c>
    </row>
    <row r="1417" spans="2:46" x14ac:dyDescent="0.75">
      <c r="B1417" s="22">
        <v>1414</v>
      </c>
      <c r="AG1417" s="184">
        <f t="shared" si="176"/>
        <v>0</v>
      </c>
      <c r="AH1417" s="164">
        <f t="shared" si="182"/>
        <v>0</v>
      </c>
      <c r="AK1417" s="184">
        <f t="shared" si="177"/>
        <v>0</v>
      </c>
      <c r="AL1417" s="164">
        <f t="shared" si="183"/>
        <v>0</v>
      </c>
      <c r="AO1417" s="184">
        <f t="shared" si="178"/>
        <v>0</v>
      </c>
      <c r="AP1417" s="164">
        <f t="shared" si="179"/>
        <v>0</v>
      </c>
      <c r="AS1417" s="184">
        <f t="shared" si="180"/>
        <v>0</v>
      </c>
      <c r="AT1417" s="164">
        <f t="shared" si="181"/>
        <v>0</v>
      </c>
    </row>
    <row r="1418" spans="2:46" x14ac:dyDescent="0.75">
      <c r="B1418" s="22">
        <v>1415</v>
      </c>
      <c r="AG1418" s="184">
        <f t="shared" si="176"/>
        <v>0</v>
      </c>
      <c r="AH1418" s="164">
        <f t="shared" si="182"/>
        <v>0</v>
      </c>
      <c r="AK1418" s="184">
        <f t="shared" si="177"/>
        <v>0</v>
      </c>
      <c r="AL1418" s="164">
        <f t="shared" si="183"/>
        <v>0</v>
      </c>
      <c r="AO1418" s="184">
        <f t="shared" si="178"/>
        <v>0</v>
      </c>
      <c r="AP1418" s="164">
        <f t="shared" si="179"/>
        <v>0</v>
      </c>
      <c r="AS1418" s="184">
        <f t="shared" si="180"/>
        <v>0</v>
      </c>
      <c r="AT1418" s="164">
        <f t="shared" si="181"/>
        <v>0</v>
      </c>
    </row>
    <row r="1419" spans="2:46" x14ac:dyDescent="0.75">
      <c r="B1419" s="22">
        <v>1416</v>
      </c>
      <c r="AG1419" s="184">
        <f t="shared" si="176"/>
        <v>0</v>
      </c>
      <c r="AH1419" s="164">
        <f t="shared" si="182"/>
        <v>0</v>
      </c>
      <c r="AK1419" s="184">
        <f t="shared" si="177"/>
        <v>0</v>
      </c>
      <c r="AL1419" s="164">
        <f t="shared" si="183"/>
        <v>0</v>
      </c>
      <c r="AO1419" s="184">
        <f t="shared" si="178"/>
        <v>0</v>
      </c>
      <c r="AP1419" s="164">
        <f t="shared" si="179"/>
        <v>0</v>
      </c>
      <c r="AS1419" s="184">
        <f t="shared" si="180"/>
        <v>0</v>
      </c>
      <c r="AT1419" s="164">
        <f t="shared" si="181"/>
        <v>0</v>
      </c>
    </row>
    <row r="1420" spans="2:46" x14ac:dyDescent="0.75">
      <c r="B1420" s="22">
        <v>1417</v>
      </c>
      <c r="AG1420" s="184">
        <f t="shared" si="176"/>
        <v>0</v>
      </c>
      <c r="AH1420" s="164">
        <f t="shared" si="182"/>
        <v>0</v>
      </c>
      <c r="AK1420" s="184">
        <f t="shared" si="177"/>
        <v>0</v>
      </c>
      <c r="AL1420" s="164">
        <f t="shared" si="183"/>
        <v>0</v>
      </c>
      <c r="AO1420" s="184">
        <f t="shared" si="178"/>
        <v>0</v>
      </c>
      <c r="AP1420" s="164">
        <f t="shared" si="179"/>
        <v>0</v>
      </c>
      <c r="AS1420" s="184">
        <f t="shared" si="180"/>
        <v>0</v>
      </c>
      <c r="AT1420" s="164">
        <f t="shared" si="181"/>
        <v>0</v>
      </c>
    </row>
    <row r="1421" spans="2:46" x14ac:dyDescent="0.75">
      <c r="B1421" s="22">
        <v>1418</v>
      </c>
      <c r="AG1421" s="184">
        <f t="shared" si="176"/>
        <v>0</v>
      </c>
      <c r="AH1421" s="164">
        <f t="shared" si="182"/>
        <v>0</v>
      </c>
      <c r="AK1421" s="184">
        <f t="shared" si="177"/>
        <v>0</v>
      </c>
      <c r="AL1421" s="164">
        <f t="shared" si="183"/>
        <v>0</v>
      </c>
      <c r="AO1421" s="184">
        <f t="shared" si="178"/>
        <v>0</v>
      </c>
      <c r="AP1421" s="164">
        <f t="shared" si="179"/>
        <v>0</v>
      </c>
      <c r="AS1421" s="184">
        <f t="shared" si="180"/>
        <v>0</v>
      </c>
      <c r="AT1421" s="164">
        <f t="shared" si="181"/>
        <v>0</v>
      </c>
    </row>
    <row r="1422" spans="2:46" x14ac:dyDescent="0.75">
      <c r="B1422" s="22">
        <v>1419</v>
      </c>
      <c r="AG1422" s="184">
        <f t="shared" si="176"/>
        <v>0</v>
      </c>
      <c r="AH1422" s="164">
        <f t="shared" si="182"/>
        <v>0</v>
      </c>
      <c r="AK1422" s="184">
        <f t="shared" si="177"/>
        <v>0</v>
      </c>
      <c r="AL1422" s="164">
        <f t="shared" si="183"/>
        <v>0</v>
      </c>
      <c r="AO1422" s="184">
        <f t="shared" si="178"/>
        <v>0</v>
      </c>
      <c r="AP1422" s="164">
        <f t="shared" si="179"/>
        <v>0</v>
      </c>
      <c r="AS1422" s="184">
        <f t="shared" si="180"/>
        <v>0</v>
      </c>
      <c r="AT1422" s="164">
        <f t="shared" si="181"/>
        <v>0</v>
      </c>
    </row>
    <row r="1423" spans="2:46" x14ac:dyDescent="0.75">
      <c r="B1423" s="22">
        <v>1420</v>
      </c>
      <c r="AG1423" s="184">
        <f t="shared" si="176"/>
        <v>0</v>
      </c>
      <c r="AH1423" s="164">
        <f t="shared" si="182"/>
        <v>0</v>
      </c>
      <c r="AK1423" s="184">
        <f t="shared" si="177"/>
        <v>0</v>
      </c>
      <c r="AL1423" s="164">
        <f t="shared" si="183"/>
        <v>0</v>
      </c>
      <c r="AO1423" s="184">
        <f t="shared" si="178"/>
        <v>0</v>
      </c>
      <c r="AP1423" s="164">
        <f t="shared" si="179"/>
        <v>0</v>
      </c>
      <c r="AS1423" s="184">
        <f t="shared" si="180"/>
        <v>0</v>
      </c>
      <c r="AT1423" s="164">
        <f t="shared" si="181"/>
        <v>0</v>
      </c>
    </row>
    <row r="1424" spans="2:46" x14ac:dyDescent="0.75">
      <c r="B1424" s="22">
        <v>1421</v>
      </c>
      <c r="AG1424" s="184">
        <f t="shared" si="176"/>
        <v>0</v>
      </c>
      <c r="AH1424" s="164">
        <f t="shared" si="182"/>
        <v>0</v>
      </c>
      <c r="AK1424" s="184">
        <f t="shared" si="177"/>
        <v>0</v>
      </c>
      <c r="AL1424" s="164">
        <f t="shared" si="183"/>
        <v>0</v>
      </c>
      <c r="AO1424" s="184">
        <f t="shared" si="178"/>
        <v>0</v>
      </c>
      <c r="AP1424" s="164">
        <f t="shared" si="179"/>
        <v>0</v>
      </c>
      <c r="AS1424" s="184">
        <f t="shared" si="180"/>
        <v>0</v>
      </c>
      <c r="AT1424" s="164">
        <f t="shared" si="181"/>
        <v>0</v>
      </c>
    </row>
    <row r="1425" spans="2:46" x14ac:dyDescent="0.75">
      <c r="B1425" s="22">
        <v>1422</v>
      </c>
      <c r="AG1425" s="184">
        <f t="shared" si="176"/>
        <v>0</v>
      </c>
      <c r="AH1425" s="164">
        <f t="shared" si="182"/>
        <v>0</v>
      </c>
      <c r="AK1425" s="184">
        <f t="shared" si="177"/>
        <v>0</v>
      </c>
      <c r="AL1425" s="164">
        <f t="shared" si="183"/>
        <v>0</v>
      </c>
      <c r="AO1425" s="184">
        <f t="shared" si="178"/>
        <v>0</v>
      </c>
      <c r="AP1425" s="164">
        <f t="shared" si="179"/>
        <v>0</v>
      </c>
      <c r="AS1425" s="184">
        <f t="shared" si="180"/>
        <v>0</v>
      </c>
      <c r="AT1425" s="164">
        <f t="shared" si="181"/>
        <v>0</v>
      </c>
    </row>
    <row r="1426" spans="2:46" x14ac:dyDescent="0.75">
      <c r="B1426" s="22">
        <v>1423</v>
      </c>
      <c r="AG1426" s="184">
        <f t="shared" si="176"/>
        <v>0</v>
      </c>
      <c r="AH1426" s="164">
        <f t="shared" si="182"/>
        <v>0</v>
      </c>
      <c r="AK1426" s="184">
        <f t="shared" si="177"/>
        <v>0</v>
      </c>
      <c r="AL1426" s="164">
        <f t="shared" si="183"/>
        <v>0</v>
      </c>
      <c r="AO1426" s="184">
        <f t="shared" si="178"/>
        <v>0</v>
      </c>
      <c r="AP1426" s="164">
        <f t="shared" si="179"/>
        <v>0</v>
      </c>
      <c r="AS1426" s="184">
        <f t="shared" si="180"/>
        <v>0</v>
      </c>
      <c r="AT1426" s="164">
        <f t="shared" si="181"/>
        <v>0</v>
      </c>
    </row>
    <row r="1427" spans="2:46" x14ac:dyDescent="0.75">
      <c r="B1427" s="22">
        <v>1424</v>
      </c>
      <c r="AG1427" s="184">
        <f t="shared" si="176"/>
        <v>0</v>
      </c>
      <c r="AH1427" s="164">
        <f t="shared" si="182"/>
        <v>0</v>
      </c>
      <c r="AK1427" s="184">
        <f t="shared" si="177"/>
        <v>0</v>
      </c>
      <c r="AL1427" s="164">
        <f t="shared" si="183"/>
        <v>0</v>
      </c>
      <c r="AO1427" s="184">
        <f t="shared" si="178"/>
        <v>0</v>
      </c>
      <c r="AP1427" s="164">
        <f t="shared" si="179"/>
        <v>0</v>
      </c>
      <c r="AS1427" s="184">
        <f t="shared" si="180"/>
        <v>0</v>
      </c>
      <c r="AT1427" s="164">
        <f t="shared" si="181"/>
        <v>0</v>
      </c>
    </row>
    <row r="1428" spans="2:46" x14ac:dyDescent="0.75">
      <c r="B1428" s="22">
        <v>1425</v>
      </c>
      <c r="AG1428" s="184">
        <f t="shared" si="176"/>
        <v>0</v>
      </c>
      <c r="AH1428" s="164">
        <f t="shared" si="182"/>
        <v>0</v>
      </c>
      <c r="AK1428" s="184">
        <f t="shared" si="177"/>
        <v>0</v>
      </c>
      <c r="AL1428" s="164">
        <f t="shared" si="183"/>
        <v>0</v>
      </c>
      <c r="AO1428" s="184">
        <f t="shared" si="178"/>
        <v>0</v>
      </c>
      <c r="AP1428" s="164">
        <f t="shared" si="179"/>
        <v>0</v>
      </c>
      <c r="AS1428" s="184">
        <f t="shared" si="180"/>
        <v>0</v>
      </c>
      <c r="AT1428" s="164">
        <f t="shared" si="181"/>
        <v>0</v>
      </c>
    </row>
    <row r="1429" spans="2:46" x14ac:dyDescent="0.75">
      <c r="B1429" s="22">
        <v>1426</v>
      </c>
      <c r="AG1429" s="184">
        <f t="shared" si="176"/>
        <v>0</v>
      </c>
      <c r="AH1429" s="164">
        <f t="shared" si="182"/>
        <v>0</v>
      </c>
      <c r="AK1429" s="184">
        <f t="shared" si="177"/>
        <v>0</v>
      </c>
      <c r="AL1429" s="164">
        <f t="shared" si="183"/>
        <v>0</v>
      </c>
      <c r="AO1429" s="184">
        <f t="shared" si="178"/>
        <v>0</v>
      </c>
      <c r="AP1429" s="164">
        <f t="shared" si="179"/>
        <v>0</v>
      </c>
      <c r="AS1429" s="184">
        <f t="shared" si="180"/>
        <v>0</v>
      </c>
      <c r="AT1429" s="164">
        <f t="shared" si="181"/>
        <v>0</v>
      </c>
    </row>
    <row r="1430" spans="2:46" x14ac:dyDescent="0.75">
      <c r="B1430" s="22">
        <v>1427</v>
      </c>
      <c r="AG1430" s="184">
        <f t="shared" si="176"/>
        <v>0</v>
      </c>
      <c r="AH1430" s="164">
        <f t="shared" si="182"/>
        <v>0</v>
      </c>
      <c r="AK1430" s="184">
        <f t="shared" si="177"/>
        <v>0</v>
      </c>
      <c r="AL1430" s="164">
        <f t="shared" si="183"/>
        <v>0</v>
      </c>
      <c r="AO1430" s="184">
        <f t="shared" si="178"/>
        <v>0</v>
      </c>
      <c r="AP1430" s="164">
        <f t="shared" si="179"/>
        <v>0</v>
      </c>
      <c r="AS1430" s="184">
        <f t="shared" si="180"/>
        <v>0</v>
      </c>
      <c r="AT1430" s="164">
        <f t="shared" si="181"/>
        <v>0</v>
      </c>
    </row>
    <row r="1431" spans="2:46" x14ac:dyDescent="0.75">
      <c r="B1431" s="22">
        <v>1428</v>
      </c>
      <c r="AG1431" s="184">
        <f t="shared" si="176"/>
        <v>0</v>
      </c>
      <c r="AH1431" s="164">
        <f t="shared" si="182"/>
        <v>0</v>
      </c>
      <c r="AK1431" s="184">
        <f t="shared" si="177"/>
        <v>0</v>
      </c>
      <c r="AL1431" s="164">
        <f t="shared" si="183"/>
        <v>0</v>
      </c>
      <c r="AO1431" s="184">
        <f t="shared" si="178"/>
        <v>0</v>
      </c>
      <c r="AP1431" s="164">
        <f t="shared" si="179"/>
        <v>0</v>
      </c>
      <c r="AS1431" s="184">
        <f t="shared" si="180"/>
        <v>0</v>
      </c>
      <c r="AT1431" s="164">
        <f t="shared" si="181"/>
        <v>0</v>
      </c>
    </row>
    <row r="1432" spans="2:46" x14ac:dyDescent="0.75">
      <c r="B1432" s="22">
        <v>1429</v>
      </c>
      <c r="AG1432" s="184">
        <f t="shared" si="176"/>
        <v>0</v>
      </c>
      <c r="AH1432" s="164">
        <f t="shared" si="182"/>
        <v>0</v>
      </c>
      <c r="AK1432" s="184">
        <f t="shared" si="177"/>
        <v>0</v>
      </c>
      <c r="AL1432" s="164">
        <f t="shared" si="183"/>
        <v>0</v>
      </c>
      <c r="AO1432" s="184">
        <f t="shared" si="178"/>
        <v>0</v>
      </c>
      <c r="AP1432" s="164">
        <f t="shared" si="179"/>
        <v>0</v>
      </c>
      <c r="AS1432" s="184">
        <f t="shared" si="180"/>
        <v>0</v>
      </c>
      <c r="AT1432" s="164">
        <f t="shared" si="181"/>
        <v>0</v>
      </c>
    </row>
    <row r="1433" spans="2:46" x14ac:dyDescent="0.75">
      <c r="B1433" s="22">
        <v>1430</v>
      </c>
      <c r="AG1433" s="184">
        <f t="shared" si="176"/>
        <v>0</v>
      </c>
      <c r="AH1433" s="164">
        <f t="shared" si="182"/>
        <v>0</v>
      </c>
      <c r="AK1433" s="184">
        <f t="shared" si="177"/>
        <v>0</v>
      </c>
      <c r="AL1433" s="164">
        <f t="shared" si="183"/>
        <v>0</v>
      </c>
      <c r="AO1433" s="184">
        <f t="shared" si="178"/>
        <v>0</v>
      </c>
      <c r="AP1433" s="164">
        <f t="shared" si="179"/>
        <v>0</v>
      </c>
      <c r="AS1433" s="184">
        <f t="shared" si="180"/>
        <v>0</v>
      </c>
      <c r="AT1433" s="164">
        <f t="shared" si="181"/>
        <v>0</v>
      </c>
    </row>
    <row r="1434" spans="2:46" x14ac:dyDescent="0.75">
      <c r="B1434" s="22">
        <v>1431</v>
      </c>
      <c r="AG1434" s="184">
        <f t="shared" si="176"/>
        <v>0</v>
      </c>
      <c r="AH1434" s="164">
        <f t="shared" si="182"/>
        <v>0</v>
      </c>
      <c r="AK1434" s="184">
        <f t="shared" si="177"/>
        <v>0</v>
      </c>
      <c r="AL1434" s="164">
        <f t="shared" si="183"/>
        <v>0</v>
      </c>
      <c r="AO1434" s="184">
        <f t="shared" si="178"/>
        <v>0</v>
      </c>
      <c r="AP1434" s="164">
        <f t="shared" si="179"/>
        <v>0</v>
      </c>
      <c r="AS1434" s="184">
        <f t="shared" si="180"/>
        <v>0</v>
      </c>
      <c r="AT1434" s="164">
        <f t="shared" si="181"/>
        <v>0</v>
      </c>
    </row>
    <row r="1435" spans="2:46" x14ac:dyDescent="0.75">
      <c r="B1435" s="22">
        <v>1432</v>
      </c>
      <c r="AG1435" s="184">
        <f t="shared" si="176"/>
        <v>0</v>
      </c>
      <c r="AH1435" s="164">
        <f t="shared" si="182"/>
        <v>0</v>
      </c>
      <c r="AK1435" s="184">
        <f t="shared" si="177"/>
        <v>0</v>
      </c>
      <c r="AL1435" s="164">
        <f t="shared" si="183"/>
        <v>0</v>
      </c>
      <c r="AO1435" s="184">
        <f t="shared" si="178"/>
        <v>0</v>
      </c>
      <c r="AP1435" s="164">
        <f t="shared" si="179"/>
        <v>0</v>
      </c>
      <c r="AS1435" s="184">
        <f t="shared" si="180"/>
        <v>0</v>
      </c>
      <c r="AT1435" s="164">
        <f t="shared" si="181"/>
        <v>0</v>
      </c>
    </row>
    <row r="1436" spans="2:46" x14ac:dyDescent="0.75">
      <c r="B1436" s="22">
        <v>1433</v>
      </c>
      <c r="AG1436" s="184">
        <f t="shared" si="176"/>
        <v>0</v>
      </c>
      <c r="AH1436" s="164">
        <f t="shared" si="182"/>
        <v>0</v>
      </c>
      <c r="AK1436" s="184">
        <f t="shared" si="177"/>
        <v>0</v>
      </c>
      <c r="AL1436" s="164">
        <f t="shared" si="183"/>
        <v>0</v>
      </c>
      <c r="AO1436" s="184">
        <f t="shared" si="178"/>
        <v>0</v>
      </c>
      <c r="AP1436" s="164">
        <f t="shared" si="179"/>
        <v>0</v>
      </c>
      <c r="AS1436" s="184">
        <f t="shared" si="180"/>
        <v>0</v>
      </c>
      <c r="AT1436" s="164">
        <f t="shared" si="181"/>
        <v>0</v>
      </c>
    </row>
    <row r="1437" spans="2:46" x14ac:dyDescent="0.75">
      <c r="B1437" s="22">
        <v>1434</v>
      </c>
      <c r="AG1437" s="184">
        <f t="shared" si="176"/>
        <v>0</v>
      </c>
      <c r="AH1437" s="164">
        <f t="shared" si="182"/>
        <v>0</v>
      </c>
      <c r="AK1437" s="184">
        <f t="shared" si="177"/>
        <v>0</v>
      </c>
      <c r="AL1437" s="164">
        <f t="shared" si="183"/>
        <v>0</v>
      </c>
      <c r="AO1437" s="184">
        <f t="shared" si="178"/>
        <v>0</v>
      </c>
      <c r="AP1437" s="164">
        <f t="shared" si="179"/>
        <v>0</v>
      </c>
      <c r="AS1437" s="184">
        <f t="shared" si="180"/>
        <v>0</v>
      </c>
      <c r="AT1437" s="164">
        <f t="shared" si="181"/>
        <v>0</v>
      </c>
    </row>
    <row r="1438" spans="2:46" x14ac:dyDescent="0.75">
      <c r="B1438" s="22">
        <v>1435</v>
      </c>
      <c r="AG1438" s="184">
        <f t="shared" si="176"/>
        <v>0</v>
      </c>
      <c r="AH1438" s="164">
        <f t="shared" si="182"/>
        <v>0</v>
      </c>
      <c r="AK1438" s="184">
        <f t="shared" si="177"/>
        <v>0</v>
      </c>
      <c r="AL1438" s="164">
        <f t="shared" si="183"/>
        <v>0</v>
      </c>
      <c r="AO1438" s="184">
        <f t="shared" si="178"/>
        <v>0</v>
      </c>
      <c r="AP1438" s="164">
        <f t="shared" si="179"/>
        <v>0</v>
      </c>
      <c r="AS1438" s="184">
        <f t="shared" si="180"/>
        <v>0</v>
      </c>
      <c r="AT1438" s="164">
        <f t="shared" si="181"/>
        <v>0</v>
      </c>
    </row>
    <row r="1439" spans="2:46" x14ac:dyDescent="0.75">
      <c r="B1439" s="22">
        <v>1436</v>
      </c>
      <c r="AG1439" s="184">
        <f t="shared" si="176"/>
        <v>0</v>
      </c>
      <c r="AH1439" s="164">
        <f t="shared" si="182"/>
        <v>0</v>
      </c>
      <c r="AK1439" s="184">
        <f t="shared" si="177"/>
        <v>0</v>
      </c>
      <c r="AL1439" s="164">
        <f t="shared" si="183"/>
        <v>0</v>
      </c>
      <c r="AO1439" s="184">
        <f t="shared" si="178"/>
        <v>0</v>
      </c>
      <c r="AP1439" s="164">
        <f t="shared" si="179"/>
        <v>0</v>
      </c>
      <c r="AS1439" s="184">
        <f t="shared" si="180"/>
        <v>0</v>
      </c>
      <c r="AT1439" s="164">
        <f t="shared" si="181"/>
        <v>0</v>
      </c>
    </row>
    <row r="1440" spans="2:46" x14ac:dyDescent="0.75">
      <c r="B1440" s="22">
        <v>1437</v>
      </c>
      <c r="AG1440" s="184">
        <f t="shared" si="176"/>
        <v>0</v>
      </c>
      <c r="AH1440" s="164">
        <f t="shared" si="182"/>
        <v>0</v>
      </c>
      <c r="AK1440" s="184">
        <f t="shared" si="177"/>
        <v>0</v>
      </c>
      <c r="AL1440" s="164">
        <f t="shared" si="183"/>
        <v>0</v>
      </c>
      <c r="AO1440" s="184">
        <f t="shared" si="178"/>
        <v>0</v>
      </c>
      <c r="AP1440" s="164">
        <f t="shared" si="179"/>
        <v>0</v>
      </c>
      <c r="AS1440" s="184">
        <f t="shared" si="180"/>
        <v>0</v>
      </c>
      <c r="AT1440" s="164">
        <f t="shared" si="181"/>
        <v>0</v>
      </c>
    </row>
    <row r="1441" spans="2:46" x14ac:dyDescent="0.75">
      <c r="B1441" s="22">
        <v>1438</v>
      </c>
      <c r="AG1441" s="184">
        <f t="shared" si="176"/>
        <v>0</v>
      </c>
      <c r="AH1441" s="164">
        <f t="shared" si="182"/>
        <v>0</v>
      </c>
      <c r="AK1441" s="184">
        <f t="shared" si="177"/>
        <v>0</v>
      </c>
      <c r="AL1441" s="164">
        <f t="shared" si="183"/>
        <v>0</v>
      </c>
      <c r="AO1441" s="184">
        <f t="shared" si="178"/>
        <v>0</v>
      </c>
      <c r="AP1441" s="164">
        <f t="shared" si="179"/>
        <v>0</v>
      </c>
      <c r="AS1441" s="184">
        <f t="shared" si="180"/>
        <v>0</v>
      </c>
      <c r="AT1441" s="164">
        <f t="shared" si="181"/>
        <v>0</v>
      </c>
    </row>
    <row r="1442" spans="2:46" x14ac:dyDescent="0.75">
      <c r="B1442" s="22">
        <v>1439</v>
      </c>
      <c r="AG1442" s="184">
        <f t="shared" si="176"/>
        <v>0</v>
      </c>
      <c r="AH1442" s="164">
        <f t="shared" si="182"/>
        <v>0</v>
      </c>
      <c r="AK1442" s="184">
        <f t="shared" si="177"/>
        <v>0</v>
      </c>
      <c r="AL1442" s="164">
        <f t="shared" si="183"/>
        <v>0</v>
      </c>
      <c r="AO1442" s="184">
        <f t="shared" si="178"/>
        <v>0</v>
      </c>
      <c r="AP1442" s="164">
        <f t="shared" si="179"/>
        <v>0</v>
      </c>
      <c r="AS1442" s="184">
        <f t="shared" si="180"/>
        <v>0</v>
      </c>
      <c r="AT1442" s="164">
        <f t="shared" si="181"/>
        <v>0</v>
      </c>
    </row>
    <row r="1443" spans="2:46" x14ac:dyDescent="0.75">
      <c r="B1443" s="22">
        <v>1440</v>
      </c>
      <c r="AG1443" s="184">
        <f t="shared" si="176"/>
        <v>0</v>
      </c>
      <c r="AH1443" s="164">
        <f t="shared" si="182"/>
        <v>0</v>
      </c>
      <c r="AK1443" s="184">
        <f t="shared" si="177"/>
        <v>0</v>
      </c>
      <c r="AL1443" s="164">
        <f t="shared" si="183"/>
        <v>0</v>
      </c>
      <c r="AO1443" s="184">
        <f t="shared" si="178"/>
        <v>0</v>
      </c>
      <c r="AP1443" s="164">
        <f t="shared" si="179"/>
        <v>0</v>
      </c>
      <c r="AS1443" s="184">
        <f t="shared" si="180"/>
        <v>0</v>
      </c>
      <c r="AT1443" s="164">
        <f t="shared" si="181"/>
        <v>0</v>
      </c>
    </row>
    <row r="1444" spans="2:46" x14ac:dyDescent="0.75">
      <c r="B1444" s="22">
        <v>1441</v>
      </c>
      <c r="AG1444" s="184">
        <f t="shared" si="176"/>
        <v>0</v>
      </c>
      <c r="AH1444" s="164">
        <f t="shared" si="182"/>
        <v>0</v>
      </c>
      <c r="AK1444" s="184">
        <f t="shared" si="177"/>
        <v>0</v>
      </c>
      <c r="AL1444" s="164">
        <f t="shared" si="183"/>
        <v>0</v>
      </c>
      <c r="AO1444" s="184">
        <f t="shared" si="178"/>
        <v>0</v>
      </c>
      <c r="AP1444" s="164">
        <f t="shared" si="179"/>
        <v>0</v>
      </c>
      <c r="AS1444" s="184">
        <f t="shared" si="180"/>
        <v>0</v>
      </c>
      <c r="AT1444" s="164">
        <f t="shared" si="181"/>
        <v>0</v>
      </c>
    </row>
    <row r="1445" spans="2:46" x14ac:dyDescent="0.75">
      <c r="B1445" s="22">
        <v>1442</v>
      </c>
      <c r="AG1445" s="184">
        <f t="shared" si="176"/>
        <v>0</v>
      </c>
      <c r="AH1445" s="164">
        <f t="shared" si="182"/>
        <v>0</v>
      </c>
      <c r="AK1445" s="184">
        <f t="shared" si="177"/>
        <v>0</v>
      </c>
      <c r="AL1445" s="164">
        <f t="shared" si="183"/>
        <v>0</v>
      </c>
      <c r="AO1445" s="184">
        <f t="shared" si="178"/>
        <v>0</v>
      </c>
      <c r="AP1445" s="164">
        <f t="shared" si="179"/>
        <v>0</v>
      </c>
      <c r="AS1445" s="184">
        <f t="shared" si="180"/>
        <v>0</v>
      </c>
      <c r="AT1445" s="164">
        <f t="shared" si="181"/>
        <v>0</v>
      </c>
    </row>
    <row r="1446" spans="2:46" x14ac:dyDescent="0.75">
      <c r="B1446" s="22">
        <v>1443</v>
      </c>
      <c r="AG1446" s="184">
        <f t="shared" si="176"/>
        <v>0</v>
      </c>
      <c r="AH1446" s="164">
        <f t="shared" si="182"/>
        <v>0</v>
      </c>
      <c r="AK1446" s="184">
        <f t="shared" si="177"/>
        <v>0</v>
      </c>
      <c r="AL1446" s="164">
        <f t="shared" si="183"/>
        <v>0</v>
      </c>
      <c r="AO1446" s="184">
        <f t="shared" si="178"/>
        <v>0</v>
      </c>
      <c r="AP1446" s="164">
        <f t="shared" si="179"/>
        <v>0</v>
      </c>
      <c r="AS1446" s="184">
        <f t="shared" si="180"/>
        <v>0</v>
      </c>
      <c r="AT1446" s="164">
        <f t="shared" si="181"/>
        <v>0</v>
      </c>
    </row>
    <row r="1447" spans="2:46" x14ac:dyDescent="0.75">
      <c r="B1447" s="22">
        <v>1444</v>
      </c>
      <c r="AG1447" s="184">
        <f t="shared" si="176"/>
        <v>0</v>
      </c>
      <c r="AH1447" s="164">
        <f t="shared" si="182"/>
        <v>0</v>
      </c>
      <c r="AK1447" s="184">
        <f t="shared" si="177"/>
        <v>0</v>
      </c>
      <c r="AL1447" s="164">
        <f t="shared" si="183"/>
        <v>0</v>
      </c>
      <c r="AO1447" s="184">
        <f t="shared" si="178"/>
        <v>0</v>
      </c>
      <c r="AP1447" s="164">
        <f t="shared" si="179"/>
        <v>0</v>
      </c>
      <c r="AS1447" s="184">
        <f t="shared" si="180"/>
        <v>0</v>
      </c>
      <c r="AT1447" s="164">
        <f t="shared" si="181"/>
        <v>0</v>
      </c>
    </row>
    <row r="1448" spans="2:46" x14ac:dyDescent="0.75">
      <c r="B1448" s="22">
        <v>1445</v>
      </c>
      <c r="AG1448" s="184">
        <f t="shared" si="176"/>
        <v>0</v>
      </c>
      <c r="AH1448" s="164">
        <f t="shared" si="182"/>
        <v>0</v>
      </c>
      <c r="AK1448" s="184">
        <f t="shared" si="177"/>
        <v>0</v>
      </c>
      <c r="AL1448" s="164">
        <f t="shared" si="183"/>
        <v>0</v>
      </c>
      <c r="AO1448" s="184">
        <f t="shared" si="178"/>
        <v>0</v>
      </c>
      <c r="AP1448" s="164">
        <f t="shared" si="179"/>
        <v>0</v>
      </c>
      <c r="AS1448" s="184">
        <f t="shared" si="180"/>
        <v>0</v>
      </c>
      <c r="AT1448" s="164">
        <f t="shared" si="181"/>
        <v>0</v>
      </c>
    </row>
    <row r="1449" spans="2:46" x14ac:dyDescent="0.75">
      <c r="B1449" s="22">
        <v>1446</v>
      </c>
      <c r="AG1449" s="184">
        <f t="shared" si="176"/>
        <v>0</v>
      </c>
      <c r="AH1449" s="164">
        <f t="shared" si="182"/>
        <v>0</v>
      </c>
      <c r="AK1449" s="184">
        <f t="shared" si="177"/>
        <v>0</v>
      </c>
      <c r="AL1449" s="164">
        <f t="shared" si="183"/>
        <v>0</v>
      </c>
      <c r="AO1449" s="184">
        <f t="shared" si="178"/>
        <v>0</v>
      </c>
      <c r="AP1449" s="164">
        <f t="shared" si="179"/>
        <v>0</v>
      </c>
      <c r="AS1449" s="184">
        <f t="shared" si="180"/>
        <v>0</v>
      </c>
      <c r="AT1449" s="164">
        <f t="shared" si="181"/>
        <v>0</v>
      </c>
    </row>
    <row r="1450" spans="2:46" x14ac:dyDescent="0.75">
      <c r="B1450" s="22">
        <v>1447</v>
      </c>
      <c r="AG1450" s="184">
        <f t="shared" si="176"/>
        <v>0</v>
      </c>
      <c r="AH1450" s="164">
        <f t="shared" si="182"/>
        <v>0</v>
      </c>
      <c r="AK1450" s="184">
        <f t="shared" si="177"/>
        <v>0</v>
      </c>
      <c r="AL1450" s="164">
        <f t="shared" si="183"/>
        <v>0</v>
      </c>
      <c r="AO1450" s="184">
        <f t="shared" si="178"/>
        <v>0</v>
      </c>
      <c r="AP1450" s="164">
        <f t="shared" si="179"/>
        <v>0</v>
      </c>
      <c r="AS1450" s="184">
        <f t="shared" si="180"/>
        <v>0</v>
      </c>
      <c r="AT1450" s="164">
        <f t="shared" si="181"/>
        <v>0</v>
      </c>
    </row>
    <row r="1451" spans="2:46" x14ac:dyDescent="0.75">
      <c r="B1451" s="22">
        <v>1448</v>
      </c>
      <c r="AG1451" s="184">
        <f t="shared" si="176"/>
        <v>0</v>
      </c>
      <c r="AH1451" s="164">
        <f t="shared" si="182"/>
        <v>0</v>
      </c>
      <c r="AK1451" s="184">
        <f t="shared" si="177"/>
        <v>0</v>
      </c>
      <c r="AL1451" s="164">
        <f t="shared" si="183"/>
        <v>0</v>
      </c>
      <c r="AO1451" s="184">
        <f t="shared" si="178"/>
        <v>0</v>
      </c>
      <c r="AP1451" s="164">
        <f t="shared" si="179"/>
        <v>0</v>
      </c>
      <c r="AS1451" s="184">
        <f t="shared" si="180"/>
        <v>0</v>
      </c>
      <c r="AT1451" s="164">
        <f t="shared" si="181"/>
        <v>0</v>
      </c>
    </row>
    <row r="1452" spans="2:46" x14ac:dyDescent="0.75">
      <c r="B1452" s="22">
        <v>1449</v>
      </c>
      <c r="AG1452" s="184">
        <f t="shared" si="176"/>
        <v>0</v>
      </c>
      <c r="AH1452" s="164">
        <f t="shared" si="182"/>
        <v>0</v>
      </c>
      <c r="AK1452" s="184">
        <f t="shared" si="177"/>
        <v>0</v>
      </c>
      <c r="AL1452" s="164">
        <f t="shared" si="183"/>
        <v>0</v>
      </c>
      <c r="AO1452" s="184">
        <f t="shared" si="178"/>
        <v>0</v>
      </c>
      <c r="AP1452" s="164">
        <f t="shared" si="179"/>
        <v>0</v>
      </c>
      <c r="AS1452" s="184">
        <f t="shared" si="180"/>
        <v>0</v>
      </c>
      <c r="AT1452" s="164">
        <f t="shared" si="181"/>
        <v>0</v>
      </c>
    </row>
    <row r="1453" spans="2:46" x14ac:dyDescent="0.75">
      <c r="B1453" s="22">
        <v>1450</v>
      </c>
      <c r="AG1453" s="184">
        <f t="shared" si="176"/>
        <v>0</v>
      </c>
      <c r="AH1453" s="164">
        <f t="shared" si="182"/>
        <v>0</v>
      </c>
      <c r="AK1453" s="184">
        <f t="shared" si="177"/>
        <v>0</v>
      </c>
      <c r="AL1453" s="164">
        <f t="shared" si="183"/>
        <v>0</v>
      </c>
      <c r="AO1453" s="184">
        <f t="shared" si="178"/>
        <v>0</v>
      </c>
      <c r="AP1453" s="164">
        <f t="shared" si="179"/>
        <v>0</v>
      </c>
      <c r="AS1453" s="184">
        <f t="shared" si="180"/>
        <v>0</v>
      </c>
      <c r="AT1453" s="164">
        <f t="shared" si="181"/>
        <v>0</v>
      </c>
    </row>
    <row r="1454" spans="2:46" x14ac:dyDescent="0.75">
      <c r="B1454" s="22">
        <v>1451</v>
      </c>
      <c r="AG1454" s="184">
        <f t="shared" si="176"/>
        <v>0</v>
      </c>
      <c r="AH1454" s="164">
        <f t="shared" si="182"/>
        <v>0</v>
      </c>
      <c r="AK1454" s="184">
        <f t="shared" si="177"/>
        <v>0</v>
      </c>
      <c r="AL1454" s="164">
        <f t="shared" si="183"/>
        <v>0</v>
      </c>
      <c r="AO1454" s="184">
        <f t="shared" si="178"/>
        <v>0</v>
      </c>
      <c r="AP1454" s="164">
        <f t="shared" si="179"/>
        <v>0</v>
      </c>
      <c r="AS1454" s="184">
        <f t="shared" si="180"/>
        <v>0</v>
      </c>
      <c r="AT1454" s="164">
        <f t="shared" si="181"/>
        <v>0</v>
      </c>
    </row>
    <row r="1455" spans="2:46" x14ac:dyDescent="0.75">
      <c r="B1455" s="22">
        <v>1452</v>
      </c>
      <c r="AG1455" s="184">
        <f t="shared" si="176"/>
        <v>0</v>
      </c>
      <c r="AH1455" s="164">
        <f t="shared" si="182"/>
        <v>0</v>
      </c>
      <c r="AK1455" s="184">
        <f t="shared" si="177"/>
        <v>0</v>
      </c>
      <c r="AL1455" s="164">
        <f t="shared" si="183"/>
        <v>0</v>
      </c>
      <c r="AO1455" s="184">
        <f t="shared" si="178"/>
        <v>0</v>
      </c>
      <c r="AP1455" s="164">
        <f t="shared" si="179"/>
        <v>0</v>
      </c>
      <c r="AS1455" s="184">
        <f t="shared" si="180"/>
        <v>0</v>
      </c>
      <c r="AT1455" s="164">
        <f t="shared" si="181"/>
        <v>0</v>
      </c>
    </row>
    <row r="1456" spans="2:46" x14ac:dyDescent="0.75">
      <c r="B1456" s="22">
        <v>1453</v>
      </c>
      <c r="AG1456" s="184">
        <f t="shared" si="176"/>
        <v>0</v>
      </c>
      <c r="AH1456" s="164">
        <f t="shared" si="182"/>
        <v>0</v>
      </c>
      <c r="AK1456" s="184">
        <f t="shared" si="177"/>
        <v>0</v>
      </c>
      <c r="AL1456" s="164">
        <f t="shared" si="183"/>
        <v>0</v>
      </c>
      <c r="AO1456" s="184">
        <f t="shared" si="178"/>
        <v>0</v>
      </c>
      <c r="AP1456" s="164">
        <f t="shared" si="179"/>
        <v>0</v>
      </c>
      <c r="AS1456" s="184">
        <f t="shared" si="180"/>
        <v>0</v>
      </c>
      <c r="AT1456" s="164">
        <f t="shared" si="181"/>
        <v>0</v>
      </c>
    </row>
    <row r="1457" spans="2:46" x14ac:dyDescent="0.75">
      <c r="B1457" s="22">
        <v>1454</v>
      </c>
      <c r="AG1457" s="184">
        <f t="shared" si="176"/>
        <v>0</v>
      </c>
      <c r="AH1457" s="164">
        <f t="shared" si="182"/>
        <v>0</v>
      </c>
      <c r="AK1457" s="184">
        <f t="shared" si="177"/>
        <v>0</v>
      </c>
      <c r="AL1457" s="164">
        <f t="shared" si="183"/>
        <v>0</v>
      </c>
      <c r="AO1457" s="184">
        <f t="shared" si="178"/>
        <v>0</v>
      </c>
      <c r="AP1457" s="164">
        <f t="shared" si="179"/>
        <v>0</v>
      </c>
      <c r="AS1457" s="184">
        <f t="shared" si="180"/>
        <v>0</v>
      </c>
      <c r="AT1457" s="164">
        <f t="shared" si="181"/>
        <v>0</v>
      </c>
    </row>
    <row r="1458" spans="2:46" x14ac:dyDescent="0.75">
      <c r="B1458" s="22">
        <v>1455</v>
      </c>
      <c r="AG1458" s="184">
        <f t="shared" si="176"/>
        <v>0</v>
      </c>
      <c r="AH1458" s="164">
        <f t="shared" si="182"/>
        <v>0</v>
      </c>
      <c r="AK1458" s="184">
        <f t="shared" si="177"/>
        <v>0</v>
      </c>
      <c r="AL1458" s="164">
        <f t="shared" si="183"/>
        <v>0</v>
      </c>
      <c r="AO1458" s="184">
        <f t="shared" si="178"/>
        <v>0</v>
      </c>
      <c r="AP1458" s="164">
        <f t="shared" si="179"/>
        <v>0</v>
      </c>
      <c r="AS1458" s="184">
        <f t="shared" si="180"/>
        <v>0</v>
      </c>
      <c r="AT1458" s="164">
        <f t="shared" si="181"/>
        <v>0</v>
      </c>
    </row>
    <row r="1459" spans="2:46" x14ac:dyDescent="0.75">
      <c r="B1459" s="22">
        <v>1456</v>
      </c>
      <c r="AG1459" s="184">
        <f t="shared" si="176"/>
        <v>0</v>
      </c>
      <c r="AH1459" s="164">
        <f t="shared" si="182"/>
        <v>0</v>
      </c>
      <c r="AK1459" s="184">
        <f t="shared" si="177"/>
        <v>0</v>
      </c>
      <c r="AL1459" s="164">
        <f t="shared" si="183"/>
        <v>0</v>
      </c>
      <c r="AO1459" s="184">
        <f t="shared" si="178"/>
        <v>0</v>
      </c>
      <c r="AP1459" s="164">
        <f t="shared" si="179"/>
        <v>0</v>
      </c>
      <c r="AS1459" s="184">
        <f t="shared" si="180"/>
        <v>0</v>
      </c>
      <c r="AT1459" s="164">
        <f t="shared" si="181"/>
        <v>0</v>
      </c>
    </row>
    <row r="1460" spans="2:46" x14ac:dyDescent="0.75">
      <c r="B1460" s="22">
        <v>1457</v>
      </c>
      <c r="AG1460" s="184">
        <f t="shared" si="176"/>
        <v>0</v>
      </c>
      <c r="AH1460" s="164">
        <f t="shared" si="182"/>
        <v>0</v>
      </c>
      <c r="AK1460" s="184">
        <f t="shared" si="177"/>
        <v>0</v>
      </c>
      <c r="AL1460" s="164">
        <f t="shared" si="183"/>
        <v>0</v>
      </c>
      <c r="AO1460" s="184">
        <f t="shared" si="178"/>
        <v>0</v>
      </c>
      <c r="AP1460" s="164">
        <f t="shared" si="179"/>
        <v>0</v>
      </c>
      <c r="AS1460" s="184">
        <f t="shared" si="180"/>
        <v>0</v>
      </c>
      <c r="AT1460" s="164">
        <f t="shared" si="181"/>
        <v>0</v>
      </c>
    </row>
    <row r="1461" spans="2:46" x14ac:dyDescent="0.75">
      <c r="B1461" s="22">
        <v>1458</v>
      </c>
      <c r="AG1461" s="184">
        <f t="shared" si="176"/>
        <v>0</v>
      </c>
      <c r="AH1461" s="164">
        <f t="shared" si="182"/>
        <v>0</v>
      </c>
      <c r="AK1461" s="184">
        <f t="shared" si="177"/>
        <v>0</v>
      </c>
      <c r="AL1461" s="164">
        <f t="shared" si="183"/>
        <v>0</v>
      </c>
      <c r="AO1461" s="184">
        <f t="shared" si="178"/>
        <v>0</v>
      </c>
      <c r="AP1461" s="164">
        <f t="shared" si="179"/>
        <v>0</v>
      </c>
      <c r="AS1461" s="184">
        <f t="shared" si="180"/>
        <v>0</v>
      </c>
      <c r="AT1461" s="164">
        <f t="shared" si="181"/>
        <v>0</v>
      </c>
    </row>
    <row r="1462" spans="2:46" x14ac:dyDescent="0.75">
      <c r="B1462" s="22">
        <v>1459</v>
      </c>
      <c r="AG1462" s="184">
        <f t="shared" si="176"/>
        <v>0</v>
      </c>
      <c r="AH1462" s="164">
        <f t="shared" si="182"/>
        <v>0</v>
      </c>
      <c r="AK1462" s="184">
        <f t="shared" si="177"/>
        <v>0</v>
      </c>
      <c r="AL1462" s="164">
        <f t="shared" si="183"/>
        <v>0</v>
      </c>
      <c r="AO1462" s="184">
        <f t="shared" si="178"/>
        <v>0</v>
      </c>
      <c r="AP1462" s="164">
        <f t="shared" si="179"/>
        <v>0</v>
      </c>
      <c r="AS1462" s="184">
        <f t="shared" si="180"/>
        <v>0</v>
      </c>
      <c r="AT1462" s="164">
        <f t="shared" si="181"/>
        <v>0</v>
      </c>
    </row>
    <row r="1463" spans="2:46" x14ac:dyDescent="0.75">
      <c r="B1463" s="22">
        <v>1460</v>
      </c>
      <c r="AG1463" s="184">
        <f t="shared" si="176"/>
        <v>0</v>
      </c>
      <c r="AH1463" s="164">
        <f t="shared" si="182"/>
        <v>0</v>
      </c>
      <c r="AK1463" s="184">
        <f t="shared" si="177"/>
        <v>0</v>
      </c>
      <c r="AL1463" s="164">
        <f t="shared" si="183"/>
        <v>0</v>
      </c>
      <c r="AO1463" s="184">
        <f t="shared" si="178"/>
        <v>0</v>
      </c>
      <c r="AP1463" s="164">
        <f t="shared" si="179"/>
        <v>0</v>
      </c>
      <c r="AS1463" s="184">
        <f t="shared" si="180"/>
        <v>0</v>
      </c>
      <c r="AT1463" s="164">
        <f t="shared" si="181"/>
        <v>0</v>
      </c>
    </row>
    <row r="1464" spans="2:46" x14ac:dyDescent="0.75">
      <c r="B1464" s="22">
        <v>1461</v>
      </c>
      <c r="AG1464" s="184">
        <f t="shared" si="176"/>
        <v>0</v>
      </c>
      <c r="AH1464" s="164">
        <f t="shared" si="182"/>
        <v>0</v>
      </c>
      <c r="AK1464" s="184">
        <f t="shared" si="177"/>
        <v>0</v>
      </c>
      <c r="AL1464" s="164">
        <f t="shared" si="183"/>
        <v>0</v>
      </c>
      <c r="AO1464" s="184">
        <f t="shared" si="178"/>
        <v>0</v>
      </c>
      <c r="AP1464" s="164">
        <f t="shared" si="179"/>
        <v>0</v>
      </c>
      <c r="AS1464" s="184">
        <f t="shared" si="180"/>
        <v>0</v>
      </c>
      <c r="AT1464" s="164">
        <f t="shared" si="181"/>
        <v>0</v>
      </c>
    </row>
    <row r="1465" spans="2:46" x14ac:dyDescent="0.75">
      <c r="B1465" s="22">
        <v>1462</v>
      </c>
      <c r="AG1465" s="184">
        <f t="shared" si="176"/>
        <v>0</v>
      </c>
      <c r="AH1465" s="164">
        <f t="shared" si="182"/>
        <v>0</v>
      </c>
      <c r="AK1465" s="184">
        <f t="shared" si="177"/>
        <v>0</v>
      </c>
      <c r="AL1465" s="164">
        <f t="shared" si="183"/>
        <v>0</v>
      </c>
      <c r="AO1465" s="184">
        <f t="shared" si="178"/>
        <v>0</v>
      </c>
      <c r="AP1465" s="164">
        <f t="shared" si="179"/>
        <v>0</v>
      </c>
      <c r="AS1465" s="184">
        <f t="shared" si="180"/>
        <v>0</v>
      </c>
      <c r="AT1465" s="164">
        <f t="shared" si="181"/>
        <v>0</v>
      </c>
    </row>
    <row r="1466" spans="2:46" x14ac:dyDescent="0.75">
      <c r="B1466" s="22">
        <v>1463</v>
      </c>
      <c r="AG1466" s="184">
        <f t="shared" si="176"/>
        <v>0</v>
      </c>
      <c r="AH1466" s="164">
        <f t="shared" si="182"/>
        <v>0</v>
      </c>
      <c r="AK1466" s="184">
        <f t="shared" si="177"/>
        <v>0</v>
      </c>
      <c r="AL1466" s="164">
        <f t="shared" si="183"/>
        <v>0</v>
      </c>
      <c r="AO1466" s="184">
        <f t="shared" si="178"/>
        <v>0</v>
      </c>
      <c r="AP1466" s="164">
        <f t="shared" si="179"/>
        <v>0</v>
      </c>
      <c r="AS1466" s="184">
        <f t="shared" si="180"/>
        <v>0</v>
      </c>
      <c r="AT1466" s="164">
        <f t="shared" si="181"/>
        <v>0</v>
      </c>
    </row>
    <row r="1467" spans="2:46" x14ac:dyDescent="0.75">
      <c r="B1467" s="22">
        <v>1464</v>
      </c>
      <c r="AG1467" s="184">
        <f t="shared" si="176"/>
        <v>0</v>
      </c>
      <c r="AH1467" s="164">
        <f t="shared" si="182"/>
        <v>0</v>
      </c>
      <c r="AK1467" s="184">
        <f t="shared" si="177"/>
        <v>0</v>
      </c>
      <c r="AL1467" s="164">
        <f t="shared" si="183"/>
        <v>0</v>
      </c>
      <c r="AO1467" s="184">
        <f t="shared" si="178"/>
        <v>0</v>
      </c>
      <c r="AP1467" s="164">
        <f t="shared" si="179"/>
        <v>0</v>
      </c>
      <c r="AS1467" s="184">
        <f t="shared" si="180"/>
        <v>0</v>
      </c>
      <c r="AT1467" s="164">
        <f t="shared" si="181"/>
        <v>0</v>
      </c>
    </row>
    <row r="1468" spans="2:46" x14ac:dyDescent="0.75">
      <c r="B1468" s="22">
        <v>1465</v>
      </c>
      <c r="AG1468" s="184">
        <f t="shared" si="176"/>
        <v>0</v>
      </c>
      <c r="AH1468" s="164">
        <f t="shared" si="182"/>
        <v>0</v>
      </c>
      <c r="AK1468" s="184">
        <f t="shared" si="177"/>
        <v>0</v>
      </c>
      <c r="AL1468" s="164">
        <f t="shared" si="183"/>
        <v>0</v>
      </c>
      <c r="AO1468" s="184">
        <f t="shared" si="178"/>
        <v>0</v>
      </c>
      <c r="AP1468" s="164">
        <f t="shared" si="179"/>
        <v>0</v>
      </c>
      <c r="AS1468" s="184">
        <f t="shared" si="180"/>
        <v>0</v>
      </c>
      <c r="AT1468" s="164">
        <f t="shared" si="181"/>
        <v>0</v>
      </c>
    </row>
    <row r="1469" spans="2:46" x14ac:dyDescent="0.75">
      <c r="B1469" s="22">
        <v>1466</v>
      </c>
      <c r="AG1469" s="184">
        <f t="shared" si="176"/>
        <v>0</v>
      </c>
      <c r="AH1469" s="164">
        <f t="shared" si="182"/>
        <v>0</v>
      </c>
      <c r="AK1469" s="184">
        <f t="shared" si="177"/>
        <v>0</v>
      </c>
      <c r="AL1469" s="164">
        <f t="shared" si="183"/>
        <v>0</v>
      </c>
      <c r="AO1469" s="184">
        <f t="shared" si="178"/>
        <v>0</v>
      </c>
      <c r="AP1469" s="164">
        <f t="shared" si="179"/>
        <v>0</v>
      </c>
      <c r="AS1469" s="184">
        <f t="shared" si="180"/>
        <v>0</v>
      </c>
      <c r="AT1469" s="164">
        <f t="shared" si="181"/>
        <v>0</v>
      </c>
    </row>
    <row r="1470" spans="2:46" x14ac:dyDescent="0.75">
      <c r="B1470" s="22">
        <v>1467</v>
      </c>
      <c r="AG1470" s="184">
        <f t="shared" si="176"/>
        <v>0</v>
      </c>
      <c r="AH1470" s="164">
        <f t="shared" si="182"/>
        <v>0</v>
      </c>
      <c r="AK1470" s="184">
        <f t="shared" si="177"/>
        <v>0</v>
      </c>
      <c r="AL1470" s="164">
        <f t="shared" si="183"/>
        <v>0</v>
      </c>
      <c r="AO1470" s="184">
        <f t="shared" si="178"/>
        <v>0</v>
      </c>
      <c r="AP1470" s="164">
        <f t="shared" si="179"/>
        <v>0</v>
      </c>
      <c r="AS1470" s="184">
        <f t="shared" si="180"/>
        <v>0</v>
      </c>
      <c r="AT1470" s="164">
        <f t="shared" si="181"/>
        <v>0</v>
      </c>
    </row>
    <row r="1471" spans="2:46" x14ac:dyDescent="0.75">
      <c r="B1471" s="22">
        <v>1468</v>
      </c>
      <c r="AG1471" s="184">
        <f t="shared" si="176"/>
        <v>0</v>
      </c>
      <c r="AH1471" s="164">
        <f t="shared" si="182"/>
        <v>0</v>
      </c>
      <c r="AK1471" s="184">
        <f t="shared" si="177"/>
        <v>0</v>
      </c>
      <c r="AL1471" s="164">
        <f t="shared" si="183"/>
        <v>0</v>
      </c>
      <c r="AO1471" s="184">
        <f t="shared" si="178"/>
        <v>0</v>
      </c>
      <c r="AP1471" s="164">
        <f t="shared" si="179"/>
        <v>0</v>
      </c>
      <c r="AS1471" s="184">
        <f t="shared" si="180"/>
        <v>0</v>
      </c>
      <c r="AT1471" s="164">
        <f t="shared" si="181"/>
        <v>0</v>
      </c>
    </row>
    <row r="1472" spans="2:46" x14ac:dyDescent="0.75">
      <c r="B1472" s="22">
        <v>1469</v>
      </c>
      <c r="AG1472" s="184">
        <f t="shared" si="176"/>
        <v>0</v>
      </c>
      <c r="AH1472" s="164">
        <f t="shared" si="182"/>
        <v>0</v>
      </c>
      <c r="AK1472" s="184">
        <f t="shared" si="177"/>
        <v>0</v>
      </c>
      <c r="AL1472" s="164">
        <f t="shared" si="183"/>
        <v>0</v>
      </c>
      <c r="AO1472" s="184">
        <f t="shared" si="178"/>
        <v>0</v>
      </c>
      <c r="AP1472" s="164">
        <f t="shared" si="179"/>
        <v>0</v>
      </c>
      <c r="AS1472" s="184">
        <f t="shared" si="180"/>
        <v>0</v>
      </c>
      <c r="AT1472" s="164">
        <f t="shared" si="181"/>
        <v>0</v>
      </c>
    </row>
    <row r="1473" spans="2:46" x14ac:dyDescent="0.75">
      <c r="B1473" s="22">
        <v>1470</v>
      </c>
      <c r="AG1473" s="184">
        <f t="shared" si="176"/>
        <v>0</v>
      </c>
      <c r="AH1473" s="164">
        <f t="shared" si="182"/>
        <v>0</v>
      </c>
      <c r="AK1473" s="184">
        <f t="shared" si="177"/>
        <v>0</v>
      </c>
      <c r="AL1473" s="164">
        <f t="shared" si="183"/>
        <v>0</v>
      </c>
      <c r="AO1473" s="184">
        <f t="shared" si="178"/>
        <v>0</v>
      </c>
      <c r="AP1473" s="164">
        <f t="shared" si="179"/>
        <v>0</v>
      </c>
      <c r="AS1473" s="184">
        <f t="shared" si="180"/>
        <v>0</v>
      </c>
      <c r="AT1473" s="164">
        <f t="shared" si="181"/>
        <v>0</v>
      </c>
    </row>
    <row r="1474" spans="2:46" x14ac:dyDescent="0.75">
      <c r="B1474" s="22">
        <v>1471</v>
      </c>
      <c r="AG1474" s="184">
        <f t="shared" si="176"/>
        <v>0</v>
      </c>
      <c r="AH1474" s="164">
        <f t="shared" si="182"/>
        <v>0</v>
      </c>
      <c r="AK1474" s="184">
        <f t="shared" si="177"/>
        <v>0</v>
      </c>
      <c r="AL1474" s="164">
        <f t="shared" si="183"/>
        <v>0</v>
      </c>
      <c r="AO1474" s="184">
        <f t="shared" si="178"/>
        <v>0</v>
      </c>
      <c r="AP1474" s="164">
        <f t="shared" si="179"/>
        <v>0</v>
      </c>
      <c r="AS1474" s="184">
        <f t="shared" si="180"/>
        <v>0</v>
      </c>
      <c r="AT1474" s="164">
        <f t="shared" si="181"/>
        <v>0</v>
      </c>
    </row>
    <row r="1475" spans="2:46" x14ac:dyDescent="0.75">
      <c r="B1475" s="22">
        <v>1472</v>
      </c>
      <c r="AG1475" s="184">
        <f t="shared" si="176"/>
        <v>0</v>
      </c>
      <c r="AH1475" s="164">
        <f t="shared" si="182"/>
        <v>0</v>
      </c>
      <c r="AK1475" s="184">
        <f t="shared" si="177"/>
        <v>0</v>
      </c>
      <c r="AL1475" s="164">
        <f t="shared" si="183"/>
        <v>0</v>
      </c>
      <c r="AO1475" s="184">
        <f t="shared" si="178"/>
        <v>0</v>
      </c>
      <c r="AP1475" s="164">
        <f t="shared" si="179"/>
        <v>0</v>
      </c>
      <c r="AS1475" s="184">
        <f t="shared" si="180"/>
        <v>0</v>
      </c>
      <c r="AT1475" s="164">
        <f t="shared" si="181"/>
        <v>0</v>
      </c>
    </row>
    <row r="1476" spans="2:46" x14ac:dyDescent="0.75">
      <c r="B1476" s="22">
        <v>1473</v>
      </c>
      <c r="AG1476" s="184">
        <f t="shared" ref="AG1476:AG1539" si="184">(U1476*wtp)-T1476</f>
        <v>0</v>
      </c>
      <c r="AH1476" s="164">
        <f t="shared" si="182"/>
        <v>0</v>
      </c>
      <c r="AK1476" s="184">
        <f t="shared" ref="AK1476:AK1539" si="185">(X1476*wtp)-W1476</f>
        <v>0</v>
      </c>
      <c r="AL1476" s="164">
        <f t="shared" si="183"/>
        <v>0</v>
      </c>
      <c r="AO1476" s="184">
        <f t="shared" ref="AO1476:AO1539" si="186">(AA1476*wtp)-Z1476</f>
        <v>0</v>
      </c>
      <c r="AP1476" s="164">
        <f t="shared" ref="AP1476:AP1539" si="187">IF(AO1476&gt;0,1,0)</f>
        <v>0</v>
      </c>
      <c r="AS1476" s="184">
        <f t="shared" ref="AS1476:AS1539" si="188">(AD1476*wtp)-AC1476</f>
        <v>0</v>
      </c>
      <c r="AT1476" s="164">
        <f t="shared" ref="AT1476:AT1539" si="189">IF(AS1476&gt;0,1,0)</f>
        <v>0</v>
      </c>
    </row>
    <row r="1477" spans="2:46" x14ac:dyDescent="0.75">
      <c r="B1477" s="22">
        <v>1474</v>
      </c>
      <c r="AG1477" s="184">
        <f t="shared" si="184"/>
        <v>0</v>
      </c>
      <c r="AH1477" s="164">
        <f t="shared" ref="AH1477:AH1540" si="190">IF(AG1477&gt;0,1,0)</f>
        <v>0</v>
      </c>
      <c r="AK1477" s="184">
        <f t="shared" si="185"/>
        <v>0</v>
      </c>
      <c r="AL1477" s="164">
        <f t="shared" ref="AL1477:AL1540" si="191">IF(AK1477&gt;0,1,0)</f>
        <v>0</v>
      </c>
      <c r="AO1477" s="184">
        <f t="shared" si="186"/>
        <v>0</v>
      </c>
      <c r="AP1477" s="164">
        <f t="shared" si="187"/>
        <v>0</v>
      </c>
      <c r="AS1477" s="184">
        <f t="shared" si="188"/>
        <v>0</v>
      </c>
      <c r="AT1477" s="164">
        <f t="shared" si="189"/>
        <v>0</v>
      </c>
    </row>
    <row r="1478" spans="2:46" x14ac:dyDescent="0.75">
      <c r="B1478" s="22">
        <v>1475</v>
      </c>
      <c r="AG1478" s="184">
        <f t="shared" si="184"/>
        <v>0</v>
      </c>
      <c r="AH1478" s="164">
        <f t="shared" si="190"/>
        <v>0</v>
      </c>
      <c r="AK1478" s="184">
        <f t="shared" si="185"/>
        <v>0</v>
      </c>
      <c r="AL1478" s="164">
        <f t="shared" si="191"/>
        <v>0</v>
      </c>
      <c r="AO1478" s="184">
        <f t="shared" si="186"/>
        <v>0</v>
      </c>
      <c r="AP1478" s="164">
        <f t="shared" si="187"/>
        <v>0</v>
      </c>
      <c r="AS1478" s="184">
        <f t="shared" si="188"/>
        <v>0</v>
      </c>
      <c r="AT1478" s="164">
        <f t="shared" si="189"/>
        <v>0</v>
      </c>
    </row>
    <row r="1479" spans="2:46" x14ac:dyDescent="0.75">
      <c r="B1479" s="22">
        <v>1476</v>
      </c>
      <c r="AG1479" s="184">
        <f t="shared" si="184"/>
        <v>0</v>
      </c>
      <c r="AH1479" s="164">
        <f t="shared" si="190"/>
        <v>0</v>
      </c>
      <c r="AK1479" s="184">
        <f t="shared" si="185"/>
        <v>0</v>
      </c>
      <c r="AL1479" s="164">
        <f t="shared" si="191"/>
        <v>0</v>
      </c>
      <c r="AO1479" s="184">
        <f t="shared" si="186"/>
        <v>0</v>
      </c>
      <c r="AP1479" s="164">
        <f t="shared" si="187"/>
        <v>0</v>
      </c>
      <c r="AS1479" s="184">
        <f t="shared" si="188"/>
        <v>0</v>
      </c>
      <c r="AT1479" s="164">
        <f t="shared" si="189"/>
        <v>0</v>
      </c>
    </row>
    <row r="1480" spans="2:46" x14ac:dyDescent="0.75">
      <c r="B1480" s="22">
        <v>1477</v>
      </c>
      <c r="AG1480" s="184">
        <f t="shared" si="184"/>
        <v>0</v>
      </c>
      <c r="AH1480" s="164">
        <f t="shared" si="190"/>
        <v>0</v>
      </c>
      <c r="AK1480" s="184">
        <f t="shared" si="185"/>
        <v>0</v>
      </c>
      <c r="AL1480" s="164">
        <f t="shared" si="191"/>
        <v>0</v>
      </c>
      <c r="AO1480" s="184">
        <f t="shared" si="186"/>
        <v>0</v>
      </c>
      <c r="AP1480" s="164">
        <f t="shared" si="187"/>
        <v>0</v>
      </c>
      <c r="AS1480" s="184">
        <f t="shared" si="188"/>
        <v>0</v>
      </c>
      <c r="AT1480" s="164">
        <f t="shared" si="189"/>
        <v>0</v>
      </c>
    </row>
    <row r="1481" spans="2:46" x14ac:dyDescent="0.75">
      <c r="B1481" s="22">
        <v>1478</v>
      </c>
      <c r="AG1481" s="184">
        <f t="shared" si="184"/>
        <v>0</v>
      </c>
      <c r="AH1481" s="164">
        <f t="shared" si="190"/>
        <v>0</v>
      </c>
      <c r="AK1481" s="184">
        <f t="shared" si="185"/>
        <v>0</v>
      </c>
      <c r="AL1481" s="164">
        <f t="shared" si="191"/>
        <v>0</v>
      </c>
      <c r="AO1481" s="184">
        <f t="shared" si="186"/>
        <v>0</v>
      </c>
      <c r="AP1481" s="164">
        <f t="shared" si="187"/>
        <v>0</v>
      </c>
      <c r="AS1481" s="184">
        <f t="shared" si="188"/>
        <v>0</v>
      </c>
      <c r="AT1481" s="164">
        <f t="shared" si="189"/>
        <v>0</v>
      </c>
    </row>
    <row r="1482" spans="2:46" x14ac:dyDescent="0.75">
      <c r="B1482" s="22">
        <v>1479</v>
      </c>
      <c r="AG1482" s="184">
        <f t="shared" si="184"/>
        <v>0</v>
      </c>
      <c r="AH1482" s="164">
        <f t="shared" si="190"/>
        <v>0</v>
      </c>
      <c r="AK1482" s="184">
        <f t="shared" si="185"/>
        <v>0</v>
      </c>
      <c r="AL1482" s="164">
        <f t="shared" si="191"/>
        <v>0</v>
      </c>
      <c r="AO1482" s="184">
        <f t="shared" si="186"/>
        <v>0</v>
      </c>
      <c r="AP1482" s="164">
        <f t="shared" si="187"/>
        <v>0</v>
      </c>
      <c r="AS1482" s="184">
        <f t="shared" si="188"/>
        <v>0</v>
      </c>
      <c r="AT1482" s="164">
        <f t="shared" si="189"/>
        <v>0</v>
      </c>
    </row>
    <row r="1483" spans="2:46" x14ac:dyDescent="0.75">
      <c r="B1483" s="22">
        <v>1480</v>
      </c>
      <c r="AG1483" s="184">
        <f t="shared" si="184"/>
        <v>0</v>
      </c>
      <c r="AH1483" s="164">
        <f t="shared" si="190"/>
        <v>0</v>
      </c>
      <c r="AK1483" s="184">
        <f t="shared" si="185"/>
        <v>0</v>
      </c>
      <c r="AL1483" s="164">
        <f t="shared" si="191"/>
        <v>0</v>
      </c>
      <c r="AO1483" s="184">
        <f t="shared" si="186"/>
        <v>0</v>
      </c>
      <c r="AP1483" s="164">
        <f t="shared" si="187"/>
        <v>0</v>
      </c>
      <c r="AS1483" s="184">
        <f t="shared" si="188"/>
        <v>0</v>
      </c>
      <c r="AT1483" s="164">
        <f t="shared" si="189"/>
        <v>0</v>
      </c>
    </row>
    <row r="1484" spans="2:46" x14ac:dyDescent="0.75">
      <c r="B1484" s="22">
        <v>1481</v>
      </c>
      <c r="AG1484" s="184">
        <f t="shared" si="184"/>
        <v>0</v>
      </c>
      <c r="AH1484" s="164">
        <f t="shared" si="190"/>
        <v>0</v>
      </c>
      <c r="AK1484" s="184">
        <f t="shared" si="185"/>
        <v>0</v>
      </c>
      <c r="AL1484" s="164">
        <f t="shared" si="191"/>
        <v>0</v>
      </c>
      <c r="AO1484" s="184">
        <f t="shared" si="186"/>
        <v>0</v>
      </c>
      <c r="AP1484" s="164">
        <f t="shared" si="187"/>
        <v>0</v>
      </c>
      <c r="AS1484" s="184">
        <f t="shared" si="188"/>
        <v>0</v>
      </c>
      <c r="AT1484" s="164">
        <f t="shared" si="189"/>
        <v>0</v>
      </c>
    </row>
    <row r="1485" spans="2:46" x14ac:dyDescent="0.75">
      <c r="B1485" s="22">
        <v>1482</v>
      </c>
      <c r="AG1485" s="184">
        <f t="shared" si="184"/>
        <v>0</v>
      </c>
      <c r="AH1485" s="164">
        <f t="shared" si="190"/>
        <v>0</v>
      </c>
      <c r="AK1485" s="184">
        <f t="shared" si="185"/>
        <v>0</v>
      </c>
      <c r="AL1485" s="164">
        <f t="shared" si="191"/>
        <v>0</v>
      </c>
      <c r="AO1485" s="184">
        <f t="shared" si="186"/>
        <v>0</v>
      </c>
      <c r="AP1485" s="164">
        <f t="shared" si="187"/>
        <v>0</v>
      </c>
      <c r="AS1485" s="184">
        <f t="shared" si="188"/>
        <v>0</v>
      </c>
      <c r="AT1485" s="164">
        <f t="shared" si="189"/>
        <v>0</v>
      </c>
    </row>
    <row r="1486" spans="2:46" x14ac:dyDescent="0.75">
      <c r="B1486" s="22">
        <v>1483</v>
      </c>
      <c r="AG1486" s="184">
        <f t="shared" si="184"/>
        <v>0</v>
      </c>
      <c r="AH1486" s="164">
        <f t="shared" si="190"/>
        <v>0</v>
      </c>
      <c r="AK1486" s="184">
        <f t="shared" si="185"/>
        <v>0</v>
      </c>
      <c r="AL1486" s="164">
        <f t="shared" si="191"/>
        <v>0</v>
      </c>
      <c r="AO1486" s="184">
        <f t="shared" si="186"/>
        <v>0</v>
      </c>
      <c r="AP1486" s="164">
        <f t="shared" si="187"/>
        <v>0</v>
      </c>
      <c r="AS1486" s="184">
        <f t="shared" si="188"/>
        <v>0</v>
      </c>
      <c r="AT1486" s="164">
        <f t="shared" si="189"/>
        <v>0</v>
      </c>
    </row>
    <row r="1487" spans="2:46" x14ac:dyDescent="0.75">
      <c r="B1487" s="22">
        <v>1484</v>
      </c>
      <c r="AG1487" s="184">
        <f t="shared" si="184"/>
        <v>0</v>
      </c>
      <c r="AH1487" s="164">
        <f t="shared" si="190"/>
        <v>0</v>
      </c>
      <c r="AK1487" s="184">
        <f t="shared" si="185"/>
        <v>0</v>
      </c>
      <c r="AL1487" s="164">
        <f t="shared" si="191"/>
        <v>0</v>
      </c>
      <c r="AO1487" s="184">
        <f t="shared" si="186"/>
        <v>0</v>
      </c>
      <c r="AP1487" s="164">
        <f t="shared" si="187"/>
        <v>0</v>
      </c>
      <c r="AS1487" s="184">
        <f t="shared" si="188"/>
        <v>0</v>
      </c>
      <c r="AT1487" s="164">
        <f t="shared" si="189"/>
        <v>0</v>
      </c>
    </row>
    <row r="1488" spans="2:46" x14ac:dyDescent="0.75">
      <c r="B1488" s="22">
        <v>1485</v>
      </c>
      <c r="AG1488" s="184">
        <f t="shared" si="184"/>
        <v>0</v>
      </c>
      <c r="AH1488" s="164">
        <f t="shared" si="190"/>
        <v>0</v>
      </c>
      <c r="AK1488" s="184">
        <f t="shared" si="185"/>
        <v>0</v>
      </c>
      <c r="AL1488" s="164">
        <f t="shared" si="191"/>
        <v>0</v>
      </c>
      <c r="AO1488" s="184">
        <f t="shared" si="186"/>
        <v>0</v>
      </c>
      <c r="AP1488" s="164">
        <f t="shared" si="187"/>
        <v>0</v>
      </c>
      <c r="AS1488" s="184">
        <f t="shared" si="188"/>
        <v>0</v>
      </c>
      <c r="AT1488" s="164">
        <f t="shared" si="189"/>
        <v>0</v>
      </c>
    </row>
    <row r="1489" spans="2:46" x14ac:dyDescent="0.75">
      <c r="B1489" s="22">
        <v>1486</v>
      </c>
      <c r="AG1489" s="184">
        <f t="shared" si="184"/>
        <v>0</v>
      </c>
      <c r="AH1489" s="164">
        <f t="shared" si="190"/>
        <v>0</v>
      </c>
      <c r="AK1489" s="184">
        <f t="shared" si="185"/>
        <v>0</v>
      </c>
      <c r="AL1489" s="164">
        <f t="shared" si="191"/>
        <v>0</v>
      </c>
      <c r="AO1489" s="184">
        <f t="shared" si="186"/>
        <v>0</v>
      </c>
      <c r="AP1489" s="164">
        <f t="shared" si="187"/>
        <v>0</v>
      </c>
      <c r="AS1489" s="184">
        <f t="shared" si="188"/>
        <v>0</v>
      </c>
      <c r="AT1489" s="164">
        <f t="shared" si="189"/>
        <v>0</v>
      </c>
    </row>
    <row r="1490" spans="2:46" x14ac:dyDescent="0.75">
      <c r="B1490" s="22">
        <v>1487</v>
      </c>
      <c r="AG1490" s="184">
        <f t="shared" si="184"/>
        <v>0</v>
      </c>
      <c r="AH1490" s="164">
        <f t="shared" si="190"/>
        <v>0</v>
      </c>
      <c r="AK1490" s="184">
        <f t="shared" si="185"/>
        <v>0</v>
      </c>
      <c r="AL1490" s="164">
        <f t="shared" si="191"/>
        <v>0</v>
      </c>
      <c r="AO1490" s="184">
        <f t="shared" si="186"/>
        <v>0</v>
      </c>
      <c r="AP1490" s="164">
        <f t="shared" si="187"/>
        <v>0</v>
      </c>
      <c r="AS1490" s="184">
        <f t="shared" si="188"/>
        <v>0</v>
      </c>
      <c r="AT1490" s="164">
        <f t="shared" si="189"/>
        <v>0</v>
      </c>
    </row>
    <row r="1491" spans="2:46" x14ac:dyDescent="0.75">
      <c r="B1491" s="22">
        <v>1488</v>
      </c>
      <c r="AG1491" s="184">
        <f t="shared" si="184"/>
        <v>0</v>
      </c>
      <c r="AH1491" s="164">
        <f t="shared" si="190"/>
        <v>0</v>
      </c>
      <c r="AK1491" s="184">
        <f t="shared" si="185"/>
        <v>0</v>
      </c>
      <c r="AL1491" s="164">
        <f t="shared" si="191"/>
        <v>0</v>
      </c>
      <c r="AO1491" s="184">
        <f t="shared" si="186"/>
        <v>0</v>
      </c>
      <c r="AP1491" s="164">
        <f t="shared" si="187"/>
        <v>0</v>
      </c>
      <c r="AS1491" s="184">
        <f t="shared" si="188"/>
        <v>0</v>
      </c>
      <c r="AT1491" s="164">
        <f t="shared" si="189"/>
        <v>0</v>
      </c>
    </row>
    <row r="1492" spans="2:46" x14ac:dyDescent="0.75">
      <c r="B1492" s="22">
        <v>1489</v>
      </c>
      <c r="AG1492" s="184">
        <f t="shared" si="184"/>
        <v>0</v>
      </c>
      <c r="AH1492" s="164">
        <f t="shared" si="190"/>
        <v>0</v>
      </c>
      <c r="AK1492" s="184">
        <f t="shared" si="185"/>
        <v>0</v>
      </c>
      <c r="AL1492" s="164">
        <f t="shared" si="191"/>
        <v>0</v>
      </c>
      <c r="AO1492" s="184">
        <f t="shared" si="186"/>
        <v>0</v>
      </c>
      <c r="AP1492" s="164">
        <f t="shared" si="187"/>
        <v>0</v>
      </c>
      <c r="AS1492" s="184">
        <f t="shared" si="188"/>
        <v>0</v>
      </c>
      <c r="AT1492" s="164">
        <f t="shared" si="189"/>
        <v>0</v>
      </c>
    </row>
    <row r="1493" spans="2:46" x14ac:dyDescent="0.75">
      <c r="B1493" s="22">
        <v>1490</v>
      </c>
      <c r="AG1493" s="184">
        <f t="shared" si="184"/>
        <v>0</v>
      </c>
      <c r="AH1493" s="164">
        <f t="shared" si="190"/>
        <v>0</v>
      </c>
      <c r="AK1493" s="184">
        <f t="shared" si="185"/>
        <v>0</v>
      </c>
      <c r="AL1493" s="164">
        <f t="shared" si="191"/>
        <v>0</v>
      </c>
      <c r="AO1493" s="184">
        <f t="shared" si="186"/>
        <v>0</v>
      </c>
      <c r="AP1493" s="164">
        <f t="shared" si="187"/>
        <v>0</v>
      </c>
      <c r="AS1493" s="184">
        <f t="shared" si="188"/>
        <v>0</v>
      </c>
      <c r="AT1493" s="164">
        <f t="shared" si="189"/>
        <v>0</v>
      </c>
    </row>
    <row r="1494" spans="2:46" x14ac:dyDescent="0.75">
      <c r="B1494" s="22">
        <v>1491</v>
      </c>
      <c r="AG1494" s="184">
        <f t="shared" si="184"/>
        <v>0</v>
      </c>
      <c r="AH1494" s="164">
        <f t="shared" si="190"/>
        <v>0</v>
      </c>
      <c r="AK1494" s="184">
        <f t="shared" si="185"/>
        <v>0</v>
      </c>
      <c r="AL1494" s="164">
        <f t="shared" si="191"/>
        <v>0</v>
      </c>
      <c r="AO1494" s="184">
        <f t="shared" si="186"/>
        <v>0</v>
      </c>
      <c r="AP1494" s="164">
        <f t="shared" si="187"/>
        <v>0</v>
      </c>
      <c r="AS1494" s="184">
        <f t="shared" si="188"/>
        <v>0</v>
      </c>
      <c r="AT1494" s="164">
        <f t="shared" si="189"/>
        <v>0</v>
      </c>
    </row>
    <row r="1495" spans="2:46" x14ac:dyDescent="0.75">
      <c r="B1495" s="22">
        <v>1492</v>
      </c>
      <c r="AG1495" s="184">
        <f t="shared" si="184"/>
        <v>0</v>
      </c>
      <c r="AH1495" s="164">
        <f t="shared" si="190"/>
        <v>0</v>
      </c>
      <c r="AK1495" s="184">
        <f t="shared" si="185"/>
        <v>0</v>
      </c>
      <c r="AL1495" s="164">
        <f t="shared" si="191"/>
        <v>0</v>
      </c>
      <c r="AO1495" s="184">
        <f t="shared" si="186"/>
        <v>0</v>
      </c>
      <c r="AP1495" s="164">
        <f t="shared" si="187"/>
        <v>0</v>
      </c>
      <c r="AS1495" s="184">
        <f t="shared" si="188"/>
        <v>0</v>
      </c>
      <c r="AT1495" s="164">
        <f t="shared" si="189"/>
        <v>0</v>
      </c>
    </row>
    <row r="1496" spans="2:46" x14ac:dyDescent="0.75">
      <c r="B1496" s="22">
        <v>1493</v>
      </c>
      <c r="AG1496" s="184">
        <f t="shared" si="184"/>
        <v>0</v>
      </c>
      <c r="AH1496" s="164">
        <f t="shared" si="190"/>
        <v>0</v>
      </c>
      <c r="AK1496" s="184">
        <f t="shared" si="185"/>
        <v>0</v>
      </c>
      <c r="AL1496" s="164">
        <f t="shared" si="191"/>
        <v>0</v>
      </c>
      <c r="AO1496" s="184">
        <f t="shared" si="186"/>
        <v>0</v>
      </c>
      <c r="AP1496" s="164">
        <f t="shared" si="187"/>
        <v>0</v>
      </c>
      <c r="AS1496" s="184">
        <f t="shared" si="188"/>
        <v>0</v>
      </c>
      <c r="AT1496" s="164">
        <f t="shared" si="189"/>
        <v>0</v>
      </c>
    </row>
    <row r="1497" spans="2:46" x14ac:dyDescent="0.75">
      <c r="B1497" s="22">
        <v>1494</v>
      </c>
      <c r="AG1497" s="184">
        <f t="shared" si="184"/>
        <v>0</v>
      </c>
      <c r="AH1497" s="164">
        <f t="shared" si="190"/>
        <v>0</v>
      </c>
      <c r="AK1497" s="184">
        <f t="shared" si="185"/>
        <v>0</v>
      </c>
      <c r="AL1497" s="164">
        <f t="shared" si="191"/>
        <v>0</v>
      </c>
      <c r="AO1497" s="184">
        <f t="shared" si="186"/>
        <v>0</v>
      </c>
      <c r="AP1497" s="164">
        <f t="shared" si="187"/>
        <v>0</v>
      </c>
      <c r="AS1497" s="184">
        <f t="shared" si="188"/>
        <v>0</v>
      </c>
      <c r="AT1497" s="164">
        <f t="shared" si="189"/>
        <v>0</v>
      </c>
    </row>
    <row r="1498" spans="2:46" x14ac:dyDescent="0.75">
      <c r="B1498" s="22">
        <v>1495</v>
      </c>
      <c r="AG1498" s="184">
        <f t="shared" si="184"/>
        <v>0</v>
      </c>
      <c r="AH1498" s="164">
        <f t="shared" si="190"/>
        <v>0</v>
      </c>
      <c r="AK1498" s="184">
        <f t="shared" si="185"/>
        <v>0</v>
      </c>
      <c r="AL1498" s="164">
        <f t="shared" si="191"/>
        <v>0</v>
      </c>
      <c r="AO1498" s="184">
        <f t="shared" si="186"/>
        <v>0</v>
      </c>
      <c r="AP1498" s="164">
        <f t="shared" si="187"/>
        <v>0</v>
      </c>
      <c r="AS1498" s="184">
        <f t="shared" si="188"/>
        <v>0</v>
      </c>
      <c r="AT1498" s="164">
        <f t="shared" si="189"/>
        <v>0</v>
      </c>
    </row>
    <row r="1499" spans="2:46" x14ac:dyDescent="0.75">
      <c r="B1499" s="22">
        <v>1496</v>
      </c>
      <c r="AG1499" s="184">
        <f t="shared" si="184"/>
        <v>0</v>
      </c>
      <c r="AH1499" s="164">
        <f t="shared" si="190"/>
        <v>0</v>
      </c>
      <c r="AK1499" s="184">
        <f t="shared" si="185"/>
        <v>0</v>
      </c>
      <c r="AL1499" s="164">
        <f t="shared" si="191"/>
        <v>0</v>
      </c>
      <c r="AO1499" s="184">
        <f t="shared" si="186"/>
        <v>0</v>
      </c>
      <c r="AP1499" s="164">
        <f t="shared" si="187"/>
        <v>0</v>
      </c>
      <c r="AS1499" s="184">
        <f t="shared" si="188"/>
        <v>0</v>
      </c>
      <c r="AT1499" s="164">
        <f t="shared" si="189"/>
        <v>0</v>
      </c>
    </row>
    <row r="1500" spans="2:46" x14ac:dyDescent="0.75">
      <c r="B1500" s="22">
        <v>1497</v>
      </c>
      <c r="AG1500" s="184">
        <f t="shared" si="184"/>
        <v>0</v>
      </c>
      <c r="AH1500" s="164">
        <f t="shared" si="190"/>
        <v>0</v>
      </c>
      <c r="AK1500" s="184">
        <f t="shared" si="185"/>
        <v>0</v>
      </c>
      <c r="AL1500" s="164">
        <f t="shared" si="191"/>
        <v>0</v>
      </c>
      <c r="AO1500" s="184">
        <f t="shared" si="186"/>
        <v>0</v>
      </c>
      <c r="AP1500" s="164">
        <f t="shared" si="187"/>
        <v>0</v>
      </c>
      <c r="AS1500" s="184">
        <f t="shared" si="188"/>
        <v>0</v>
      </c>
      <c r="AT1500" s="164">
        <f t="shared" si="189"/>
        <v>0</v>
      </c>
    </row>
    <row r="1501" spans="2:46" x14ac:dyDescent="0.75">
      <c r="B1501" s="22">
        <v>1498</v>
      </c>
      <c r="AG1501" s="184">
        <f t="shared" si="184"/>
        <v>0</v>
      </c>
      <c r="AH1501" s="164">
        <f t="shared" si="190"/>
        <v>0</v>
      </c>
      <c r="AK1501" s="184">
        <f t="shared" si="185"/>
        <v>0</v>
      </c>
      <c r="AL1501" s="164">
        <f t="shared" si="191"/>
        <v>0</v>
      </c>
      <c r="AO1501" s="184">
        <f t="shared" si="186"/>
        <v>0</v>
      </c>
      <c r="AP1501" s="164">
        <f t="shared" si="187"/>
        <v>0</v>
      </c>
      <c r="AS1501" s="184">
        <f t="shared" si="188"/>
        <v>0</v>
      </c>
      <c r="AT1501" s="164">
        <f t="shared" si="189"/>
        <v>0</v>
      </c>
    </row>
    <row r="1502" spans="2:46" x14ac:dyDescent="0.75">
      <c r="B1502" s="22">
        <v>1499</v>
      </c>
      <c r="AG1502" s="184">
        <f t="shared" si="184"/>
        <v>0</v>
      </c>
      <c r="AH1502" s="164">
        <f t="shared" si="190"/>
        <v>0</v>
      </c>
      <c r="AK1502" s="184">
        <f t="shared" si="185"/>
        <v>0</v>
      </c>
      <c r="AL1502" s="164">
        <f t="shared" si="191"/>
        <v>0</v>
      </c>
      <c r="AO1502" s="184">
        <f t="shared" si="186"/>
        <v>0</v>
      </c>
      <c r="AP1502" s="164">
        <f t="shared" si="187"/>
        <v>0</v>
      </c>
      <c r="AS1502" s="184">
        <f t="shared" si="188"/>
        <v>0</v>
      </c>
      <c r="AT1502" s="164">
        <f t="shared" si="189"/>
        <v>0</v>
      </c>
    </row>
    <row r="1503" spans="2:46" x14ac:dyDescent="0.75">
      <c r="B1503" s="22">
        <v>1500</v>
      </c>
      <c r="AG1503" s="184">
        <f t="shared" si="184"/>
        <v>0</v>
      </c>
      <c r="AH1503" s="164">
        <f t="shared" si="190"/>
        <v>0</v>
      </c>
      <c r="AK1503" s="184">
        <f t="shared" si="185"/>
        <v>0</v>
      </c>
      <c r="AL1503" s="164">
        <f t="shared" si="191"/>
        <v>0</v>
      </c>
      <c r="AO1503" s="184">
        <f t="shared" si="186"/>
        <v>0</v>
      </c>
      <c r="AP1503" s="164">
        <f t="shared" si="187"/>
        <v>0</v>
      </c>
      <c r="AS1503" s="184">
        <f t="shared" si="188"/>
        <v>0</v>
      </c>
      <c r="AT1503" s="164">
        <f t="shared" si="189"/>
        <v>0</v>
      </c>
    </row>
    <row r="1504" spans="2:46" x14ac:dyDescent="0.75">
      <c r="B1504" s="22">
        <v>1501</v>
      </c>
      <c r="AG1504" s="184">
        <f t="shared" si="184"/>
        <v>0</v>
      </c>
      <c r="AH1504" s="164">
        <f t="shared" si="190"/>
        <v>0</v>
      </c>
      <c r="AK1504" s="184">
        <f t="shared" si="185"/>
        <v>0</v>
      </c>
      <c r="AL1504" s="164">
        <f t="shared" si="191"/>
        <v>0</v>
      </c>
      <c r="AO1504" s="184">
        <f t="shared" si="186"/>
        <v>0</v>
      </c>
      <c r="AP1504" s="164">
        <f t="shared" si="187"/>
        <v>0</v>
      </c>
      <c r="AS1504" s="184">
        <f t="shared" si="188"/>
        <v>0</v>
      </c>
      <c r="AT1504" s="164">
        <f t="shared" si="189"/>
        <v>0</v>
      </c>
    </row>
    <row r="1505" spans="2:46" x14ac:dyDescent="0.75">
      <c r="B1505" s="22">
        <v>1502</v>
      </c>
      <c r="AG1505" s="184">
        <f t="shared" si="184"/>
        <v>0</v>
      </c>
      <c r="AH1505" s="164">
        <f t="shared" si="190"/>
        <v>0</v>
      </c>
      <c r="AK1505" s="184">
        <f t="shared" si="185"/>
        <v>0</v>
      </c>
      <c r="AL1505" s="164">
        <f t="shared" si="191"/>
        <v>0</v>
      </c>
      <c r="AO1505" s="184">
        <f t="shared" si="186"/>
        <v>0</v>
      </c>
      <c r="AP1505" s="164">
        <f t="shared" si="187"/>
        <v>0</v>
      </c>
      <c r="AS1505" s="184">
        <f t="shared" si="188"/>
        <v>0</v>
      </c>
      <c r="AT1505" s="164">
        <f t="shared" si="189"/>
        <v>0</v>
      </c>
    </row>
    <row r="1506" spans="2:46" x14ac:dyDescent="0.75">
      <c r="B1506" s="22">
        <v>1503</v>
      </c>
      <c r="AG1506" s="184">
        <f t="shared" si="184"/>
        <v>0</v>
      </c>
      <c r="AH1506" s="164">
        <f t="shared" si="190"/>
        <v>0</v>
      </c>
      <c r="AK1506" s="184">
        <f t="shared" si="185"/>
        <v>0</v>
      </c>
      <c r="AL1506" s="164">
        <f t="shared" si="191"/>
        <v>0</v>
      </c>
      <c r="AO1506" s="184">
        <f t="shared" si="186"/>
        <v>0</v>
      </c>
      <c r="AP1506" s="164">
        <f t="shared" si="187"/>
        <v>0</v>
      </c>
      <c r="AS1506" s="184">
        <f t="shared" si="188"/>
        <v>0</v>
      </c>
      <c r="AT1506" s="164">
        <f t="shared" si="189"/>
        <v>0</v>
      </c>
    </row>
    <row r="1507" spans="2:46" x14ac:dyDescent="0.75">
      <c r="B1507" s="22">
        <v>1504</v>
      </c>
      <c r="AG1507" s="184">
        <f t="shared" si="184"/>
        <v>0</v>
      </c>
      <c r="AH1507" s="164">
        <f t="shared" si="190"/>
        <v>0</v>
      </c>
      <c r="AK1507" s="184">
        <f t="shared" si="185"/>
        <v>0</v>
      </c>
      <c r="AL1507" s="164">
        <f t="shared" si="191"/>
        <v>0</v>
      </c>
      <c r="AO1507" s="184">
        <f t="shared" si="186"/>
        <v>0</v>
      </c>
      <c r="AP1507" s="164">
        <f t="shared" si="187"/>
        <v>0</v>
      </c>
      <c r="AS1507" s="184">
        <f t="shared" si="188"/>
        <v>0</v>
      </c>
      <c r="AT1507" s="164">
        <f t="shared" si="189"/>
        <v>0</v>
      </c>
    </row>
    <row r="1508" spans="2:46" x14ac:dyDescent="0.75">
      <c r="B1508" s="22">
        <v>1505</v>
      </c>
      <c r="AG1508" s="184">
        <f t="shared" si="184"/>
        <v>0</v>
      </c>
      <c r="AH1508" s="164">
        <f t="shared" si="190"/>
        <v>0</v>
      </c>
      <c r="AK1508" s="184">
        <f t="shared" si="185"/>
        <v>0</v>
      </c>
      <c r="AL1508" s="164">
        <f t="shared" si="191"/>
        <v>0</v>
      </c>
      <c r="AO1508" s="184">
        <f t="shared" si="186"/>
        <v>0</v>
      </c>
      <c r="AP1508" s="164">
        <f t="shared" si="187"/>
        <v>0</v>
      </c>
      <c r="AS1508" s="184">
        <f t="shared" si="188"/>
        <v>0</v>
      </c>
      <c r="AT1508" s="164">
        <f t="shared" si="189"/>
        <v>0</v>
      </c>
    </row>
    <row r="1509" spans="2:46" x14ac:dyDescent="0.75">
      <c r="B1509" s="22">
        <v>1506</v>
      </c>
      <c r="AG1509" s="184">
        <f t="shared" si="184"/>
        <v>0</v>
      </c>
      <c r="AH1509" s="164">
        <f t="shared" si="190"/>
        <v>0</v>
      </c>
      <c r="AK1509" s="184">
        <f t="shared" si="185"/>
        <v>0</v>
      </c>
      <c r="AL1509" s="164">
        <f t="shared" si="191"/>
        <v>0</v>
      </c>
      <c r="AO1509" s="184">
        <f t="shared" si="186"/>
        <v>0</v>
      </c>
      <c r="AP1509" s="164">
        <f t="shared" si="187"/>
        <v>0</v>
      </c>
      <c r="AS1509" s="184">
        <f t="shared" si="188"/>
        <v>0</v>
      </c>
      <c r="AT1509" s="164">
        <f t="shared" si="189"/>
        <v>0</v>
      </c>
    </row>
    <row r="1510" spans="2:46" x14ac:dyDescent="0.75">
      <c r="B1510" s="22">
        <v>1507</v>
      </c>
      <c r="AG1510" s="184">
        <f t="shared" si="184"/>
        <v>0</v>
      </c>
      <c r="AH1510" s="164">
        <f t="shared" si="190"/>
        <v>0</v>
      </c>
      <c r="AK1510" s="184">
        <f t="shared" si="185"/>
        <v>0</v>
      </c>
      <c r="AL1510" s="164">
        <f t="shared" si="191"/>
        <v>0</v>
      </c>
      <c r="AO1510" s="184">
        <f t="shared" si="186"/>
        <v>0</v>
      </c>
      <c r="AP1510" s="164">
        <f t="shared" si="187"/>
        <v>0</v>
      </c>
      <c r="AS1510" s="184">
        <f t="shared" si="188"/>
        <v>0</v>
      </c>
      <c r="AT1510" s="164">
        <f t="shared" si="189"/>
        <v>0</v>
      </c>
    </row>
    <row r="1511" spans="2:46" x14ac:dyDescent="0.75">
      <c r="B1511" s="22">
        <v>1508</v>
      </c>
      <c r="AG1511" s="184">
        <f t="shared" si="184"/>
        <v>0</v>
      </c>
      <c r="AH1511" s="164">
        <f t="shared" si="190"/>
        <v>0</v>
      </c>
      <c r="AK1511" s="184">
        <f t="shared" si="185"/>
        <v>0</v>
      </c>
      <c r="AL1511" s="164">
        <f t="shared" si="191"/>
        <v>0</v>
      </c>
      <c r="AO1511" s="184">
        <f t="shared" si="186"/>
        <v>0</v>
      </c>
      <c r="AP1511" s="164">
        <f t="shared" si="187"/>
        <v>0</v>
      </c>
      <c r="AS1511" s="184">
        <f t="shared" si="188"/>
        <v>0</v>
      </c>
      <c r="AT1511" s="164">
        <f t="shared" si="189"/>
        <v>0</v>
      </c>
    </row>
    <row r="1512" spans="2:46" x14ac:dyDescent="0.75">
      <c r="B1512" s="22">
        <v>1509</v>
      </c>
      <c r="AG1512" s="184">
        <f t="shared" si="184"/>
        <v>0</v>
      </c>
      <c r="AH1512" s="164">
        <f t="shared" si="190"/>
        <v>0</v>
      </c>
      <c r="AK1512" s="184">
        <f t="shared" si="185"/>
        <v>0</v>
      </c>
      <c r="AL1512" s="164">
        <f t="shared" si="191"/>
        <v>0</v>
      </c>
      <c r="AO1512" s="184">
        <f t="shared" si="186"/>
        <v>0</v>
      </c>
      <c r="AP1512" s="164">
        <f t="shared" si="187"/>
        <v>0</v>
      </c>
      <c r="AS1512" s="184">
        <f t="shared" si="188"/>
        <v>0</v>
      </c>
      <c r="AT1512" s="164">
        <f t="shared" si="189"/>
        <v>0</v>
      </c>
    </row>
    <row r="1513" spans="2:46" x14ac:dyDescent="0.75">
      <c r="B1513" s="22">
        <v>1510</v>
      </c>
      <c r="AG1513" s="184">
        <f t="shared" si="184"/>
        <v>0</v>
      </c>
      <c r="AH1513" s="164">
        <f t="shared" si="190"/>
        <v>0</v>
      </c>
      <c r="AK1513" s="184">
        <f t="shared" si="185"/>
        <v>0</v>
      </c>
      <c r="AL1513" s="164">
        <f t="shared" si="191"/>
        <v>0</v>
      </c>
      <c r="AO1513" s="184">
        <f t="shared" si="186"/>
        <v>0</v>
      </c>
      <c r="AP1513" s="164">
        <f t="shared" si="187"/>
        <v>0</v>
      </c>
      <c r="AS1513" s="184">
        <f t="shared" si="188"/>
        <v>0</v>
      </c>
      <c r="AT1513" s="164">
        <f t="shared" si="189"/>
        <v>0</v>
      </c>
    </row>
    <row r="1514" spans="2:46" x14ac:dyDescent="0.75">
      <c r="B1514" s="22">
        <v>1511</v>
      </c>
      <c r="AG1514" s="184">
        <f t="shared" si="184"/>
        <v>0</v>
      </c>
      <c r="AH1514" s="164">
        <f t="shared" si="190"/>
        <v>0</v>
      </c>
      <c r="AK1514" s="184">
        <f t="shared" si="185"/>
        <v>0</v>
      </c>
      <c r="AL1514" s="164">
        <f t="shared" si="191"/>
        <v>0</v>
      </c>
      <c r="AO1514" s="184">
        <f t="shared" si="186"/>
        <v>0</v>
      </c>
      <c r="AP1514" s="164">
        <f t="shared" si="187"/>
        <v>0</v>
      </c>
      <c r="AS1514" s="184">
        <f t="shared" si="188"/>
        <v>0</v>
      </c>
      <c r="AT1514" s="164">
        <f t="shared" si="189"/>
        <v>0</v>
      </c>
    </row>
    <row r="1515" spans="2:46" x14ac:dyDescent="0.75">
      <c r="B1515" s="22">
        <v>1512</v>
      </c>
      <c r="AG1515" s="184">
        <f t="shared" si="184"/>
        <v>0</v>
      </c>
      <c r="AH1515" s="164">
        <f t="shared" si="190"/>
        <v>0</v>
      </c>
      <c r="AK1515" s="184">
        <f t="shared" si="185"/>
        <v>0</v>
      </c>
      <c r="AL1515" s="164">
        <f t="shared" si="191"/>
        <v>0</v>
      </c>
      <c r="AO1515" s="184">
        <f t="shared" si="186"/>
        <v>0</v>
      </c>
      <c r="AP1515" s="164">
        <f t="shared" si="187"/>
        <v>0</v>
      </c>
      <c r="AS1515" s="184">
        <f t="shared" si="188"/>
        <v>0</v>
      </c>
      <c r="AT1515" s="164">
        <f t="shared" si="189"/>
        <v>0</v>
      </c>
    </row>
    <row r="1516" spans="2:46" x14ac:dyDescent="0.75">
      <c r="B1516" s="22">
        <v>1513</v>
      </c>
      <c r="AG1516" s="184">
        <f t="shared" si="184"/>
        <v>0</v>
      </c>
      <c r="AH1516" s="164">
        <f t="shared" si="190"/>
        <v>0</v>
      </c>
      <c r="AK1516" s="184">
        <f t="shared" si="185"/>
        <v>0</v>
      </c>
      <c r="AL1516" s="164">
        <f t="shared" si="191"/>
        <v>0</v>
      </c>
      <c r="AO1516" s="184">
        <f t="shared" si="186"/>
        <v>0</v>
      </c>
      <c r="AP1516" s="164">
        <f t="shared" si="187"/>
        <v>0</v>
      </c>
      <c r="AS1516" s="184">
        <f t="shared" si="188"/>
        <v>0</v>
      </c>
      <c r="AT1516" s="164">
        <f t="shared" si="189"/>
        <v>0</v>
      </c>
    </row>
    <row r="1517" spans="2:46" x14ac:dyDescent="0.75">
      <c r="B1517" s="22">
        <v>1514</v>
      </c>
      <c r="AG1517" s="184">
        <f t="shared" si="184"/>
        <v>0</v>
      </c>
      <c r="AH1517" s="164">
        <f t="shared" si="190"/>
        <v>0</v>
      </c>
      <c r="AK1517" s="184">
        <f t="shared" si="185"/>
        <v>0</v>
      </c>
      <c r="AL1517" s="164">
        <f t="shared" si="191"/>
        <v>0</v>
      </c>
      <c r="AO1517" s="184">
        <f t="shared" si="186"/>
        <v>0</v>
      </c>
      <c r="AP1517" s="164">
        <f t="shared" si="187"/>
        <v>0</v>
      </c>
      <c r="AS1517" s="184">
        <f t="shared" si="188"/>
        <v>0</v>
      </c>
      <c r="AT1517" s="164">
        <f t="shared" si="189"/>
        <v>0</v>
      </c>
    </row>
    <row r="1518" spans="2:46" x14ac:dyDescent="0.75">
      <c r="B1518" s="22">
        <v>1515</v>
      </c>
      <c r="AG1518" s="184">
        <f t="shared" si="184"/>
        <v>0</v>
      </c>
      <c r="AH1518" s="164">
        <f t="shared" si="190"/>
        <v>0</v>
      </c>
      <c r="AK1518" s="184">
        <f t="shared" si="185"/>
        <v>0</v>
      </c>
      <c r="AL1518" s="164">
        <f t="shared" si="191"/>
        <v>0</v>
      </c>
      <c r="AO1518" s="184">
        <f t="shared" si="186"/>
        <v>0</v>
      </c>
      <c r="AP1518" s="164">
        <f t="shared" si="187"/>
        <v>0</v>
      </c>
      <c r="AS1518" s="184">
        <f t="shared" si="188"/>
        <v>0</v>
      </c>
      <c r="AT1518" s="164">
        <f t="shared" si="189"/>
        <v>0</v>
      </c>
    </row>
    <row r="1519" spans="2:46" x14ac:dyDescent="0.75">
      <c r="B1519" s="22">
        <v>1516</v>
      </c>
      <c r="AG1519" s="184">
        <f t="shared" si="184"/>
        <v>0</v>
      </c>
      <c r="AH1519" s="164">
        <f t="shared" si="190"/>
        <v>0</v>
      </c>
      <c r="AK1519" s="184">
        <f t="shared" si="185"/>
        <v>0</v>
      </c>
      <c r="AL1519" s="164">
        <f t="shared" si="191"/>
        <v>0</v>
      </c>
      <c r="AO1519" s="184">
        <f t="shared" si="186"/>
        <v>0</v>
      </c>
      <c r="AP1519" s="164">
        <f t="shared" si="187"/>
        <v>0</v>
      </c>
      <c r="AS1519" s="184">
        <f t="shared" si="188"/>
        <v>0</v>
      </c>
      <c r="AT1519" s="164">
        <f t="shared" si="189"/>
        <v>0</v>
      </c>
    </row>
    <row r="1520" spans="2:46" x14ac:dyDescent="0.75">
      <c r="B1520" s="22">
        <v>1517</v>
      </c>
      <c r="AG1520" s="184">
        <f t="shared" si="184"/>
        <v>0</v>
      </c>
      <c r="AH1520" s="164">
        <f t="shared" si="190"/>
        <v>0</v>
      </c>
      <c r="AK1520" s="184">
        <f t="shared" si="185"/>
        <v>0</v>
      </c>
      <c r="AL1520" s="164">
        <f t="shared" si="191"/>
        <v>0</v>
      </c>
      <c r="AO1520" s="184">
        <f t="shared" si="186"/>
        <v>0</v>
      </c>
      <c r="AP1520" s="164">
        <f t="shared" si="187"/>
        <v>0</v>
      </c>
      <c r="AS1520" s="184">
        <f t="shared" si="188"/>
        <v>0</v>
      </c>
      <c r="AT1520" s="164">
        <f t="shared" si="189"/>
        <v>0</v>
      </c>
    </row>
    <row r="1521" spans="2:46" x14ac:dyDescent="0.75">
      <c r="B1521" s="22">
        <v>1518</v>
      </c>
      <c r="AG1521" s="184">
        <f t="shared" si="184"/>
        <v>0</v>
      </c>
      <c r="AH1521" s="164">
        <f t="shared" si="190"/>
        <v>0</v>
      </c>
      <c r="AK1521" s="184">
        <f t="shared" si="185"/>
        <v>0</v>
      </c>
      <c r="AL1521" s="164">
        <f t="shared" si="191"/>
        <v>0</v>
      </c>
      <c r="AO1521" s="184">
        <f t="shared" si="186"/>
        <v>0</v>
      </c>
      <c r="AP1521" s="164">
        <f t="shared" si="187"/>
        <v>0</v>
      </c>
      <c r="AS1521" s="184">
        <f t="shared" si="188"/>
        <v>0</v>
      </c>
      <c r="AT1521" s="164">
        <f t="shared" si="189"/>
        <v>0</v>
      </c>
    </row>
    <row r="1522" spans="2:46" x14ac:dyDescent="0.75">
      <c r="B1522" s="22">
        <v>1519</v>
      </c>
      <c r="AG1522" s="184">
        <f t="shared" si="184"/>
        <v>0</v>
      </c>
      <c r="AH1522" s="164">
        <f t="shared" si="190"/>
        <v>0</v>
      </c>
      <c r="AK1522" s="184">
        <f t="shared" si="185"/>
        <v>0</v>
      </c>
      <c r="AL1522" s="164">
        <f t="shared" si="191"/>
        <v>0</v>
      </c>
      <c r="AO1522" s="184">
        <f t="shared" si="186"/>
        <v>0</v>
      </c>
      <c r="AP1522" s="164">
        <f t="shared" si="187"/>
        <v>0</v>
      </c>
      <c r="AS1522" s="184">
        <f t="shared" si="188"/>
        <v>0</v>
      </c>
      <c r="AT1522" s="164">
        <f t="shared" si="189"/>
        <v>0</v>
      </c>
    </row>
    <row r="1523" spans="2:46" x14ac:dyDescent="0.75">
      <c r="B1523" s="22">
        <v>1520</v>
      </c>
      <c r="AG1523" s="184">
        <f t="shared" si="184"/>
        <v>0</v>
      </c>
      <c r="AH1523" s="164">
        <f t="shared" si="190"/>
        <v>0</v>
      </c>
      <c r="AK1523" s="184">
        <f t="shared" si="185"/>
        <v>0</v>
      </c>
      <c r="AL1523" s="164">
        <f t="shared" si="191"/>
        <v>0</v>
      </c>
      <c r="AO1523" s="184">
        <f t="shared" si="186"/>
        <v>0</v>
      </c>
      <c r="AP1523" s="164">
        <f t="shared" si="187"/>
        <v>0</v>
      </c>
      <c r="AS1523" s="184">
        <f t="shared" si="188"/>
        <v>0</v>
      </c>
      <c r="AT1523" s="164">
        <f t="shared" si="189"/>
        <v>0</v>
      </c>
    </row>
    <row r="1524" spans="2:46" x14ac:dyDescent="0.75">
      <c r="B1524" s="22">
        <v>1521</v>
      </c>
      <c r="AG1524" s="184">
        <f t="shared" si="184"/>
        <v>0</v>
      </c>
      <c r="AH1524" s="164">
        <f t="shared" si="190"/>
        <v>0</v>
      </c>
      <c r="AK1524" s="184">
        <f t="shared" si="185"/>
        <v>0</v>
      </c>
      <c r="AL1524" s="164">
        <f t="shared" si="191"/>
        <v>0</v>
      </c>
      <c r="AO1524" s="184">
        <f t="shared" si="186"/>
        <v>0</v>
      </c>
      <c r="AP1524" s="164">
        <f t="shared" si="187"/>
        <v>0</v>
      </c>
      <c r="AS1524" s="184">
        <f t="shared" si="188"/>
        <v>0</v>
      </c>
      <c r="AT1524" s="164">
        <f t="shared" si="189"/>
        <v>0</v>
      </c>
    </row>
    <row r="1525" spans="2:46" x14ac:dyDescent="0.75">
      <c r="B1525" s="22">
        <v>1522</v>
      </c>
      <c r="AG1525" s="184">
        <f t="shared" si="184"/>
        <v>0</v>
      </c>
      <c r="AH1525" s="164">
        <f t="shared" si="190"/>
        <v>0</v>
      </c>
      <c r="AK1525" s="184">
        <f t="shared" si="185"/>
        <v>0</v>
      </c>
      <c r="AL1525" s="164">
        <f t="shared" si="191"/>
        <v>0</v>
      </c>
      <c r="AO1525" s="184">
        <f t="shared" si="186"/>
        <v>0</v>
      </c>
      <c r="AP1525" s="164">
        <f t="shared" si="187"/>
        <v>0</v>
      </c>
      <c r="AS1525" s="184">
        <f t="shared" si="188"/>
        <v>0</v>
      </c>
      <c r="AT1525" s="164">
        <f t="shared" si="189"/>
        <v>0</v>
      </c>
    </row>
    <row r="1526" spans="2:46" x14ac:dyDescent="0.75">
      <c r="B1526" s="22">
        <v>1523</v>
      </c>
      <c r="AG1526" s="184">
        <f t="shared" si="184"/>
        <v>0</v>
      </c>
      <c r="AH1526" s="164">
        <f t="shared" si="190"/>
        <v>0</v>
      </c>
      <c r="AK1526" s="184">
        <f t="shared" si="185"/>
        <v>0</v>
      </c>
      <c r="AL1526" s="164">
        <f t="shared" si="191"/>
        <v>0</v>
      </c>
      <c r="AO1526" s="184">
        <f t="shared" si="186"/>
        <v>0</v>
      </c>
      <c r="AP1526" s="164">
        <f t="shared" si="187"/>
        <v>0</v>
      </c>
      <c r="AS1526" s="184">
        <f t="shared" si="188"/>
        <v>0</v>
      </c>
      <c r="AT1526" s="164">
        <f t="shared" si="189"/>
        <v>0</v>
      </c>
    </row>
    <row r="1527" spans="2:46" x14ac:dyDescent="0.75">
      <c r="B1527" s="22">
        <v>1524</v>
      </c>
      <c r="AG1527" s="184">
        <f t="shared" si="184"/>
        <v>0</v>
      </c>
      <c r="AH1527" s="164">
        <f t="shared" si="190"/>
        <v>0</v>
      </c>
      <c r="AK1527" s="184">
        <f t="shared" si="185"/>
        <v>0</v>
      </c>
      <c r="AL1527" s="164">
        <f t="shared" si="191"/>
        <v>0</v>
      </c>
      <c r="AO1527" s="184">
        <f t="shared" si="186"/>
        <v>0</v>
      </c>
      <c r="AP1527" s="164">
        <f t="shared" si="187"/>
        <v>0</v>
      </c>
      <c r="AS1527" s="184">
        <f t="shared" si="188"/>
        <v>0</v>
      </c>
      <c r="AT1527" s="164">
        <f t="shared" si="189"/>
        <v>0</v>
      </c>
    </row>
    <row r="1528" spans="2:46" x14ac:dyDescent="0.75">
      <c r="B1528" s="22">
        <v>1525</v>
      </c>
      <c r="AG1528" s="184">
        <f t="shared" si="184"/>
        <v>0</v>
      </c>
      <c r="AH1528" s="164">
        <f t="shared" si="190"/>
        <v>0</v>
      </c>
      <c r="AK1528" s="184">
        <f t="shared" si="185"/>
        <v>0</v>
      </c>
      <c r="AL1528" s="164">
        <f t="shared" si="191"/>
        <v>0</v>
      </c>
      <c r="AO1528" s="184">
        <f t="shared" si="186"/>
        <v>0</v>
      </c>
      <c r="AP1528" s="164">
        <f t="shared" si="187"/>
        <v>0</v>
      </c>
      <c r="AS1528" s="184">
        <f t="shared" si="188"/>
        <v>0</v>
      </c>
      <c r="AT1528" s="164">
        <f t="shared" si="189"/>
        <v>0</v>
      </c>
    </row>
    <row r="1529" spans="2:46" x14ac:dyDescent="0.75">
      <c r="B1529" s="22">
        <v>1526</v>
      </c>
      <c r="AG1529" s="184">
        <f t="shared" si="184"/>
        <v>0</v>
      </c>
      <c r="AH1529" s="164">
        <f t="shared" si="190"/>
        <v>0</v>
      </c>
      <c r="AK1529" s="184">
        <f t="shared" si="185"/>
        <v>0</v>
      </c>
      <c r="AL1529" s="164">
        <f t="shared" si="191"/>
        <v>0</v>
      </c>
      <c r="AO1529" s="184">
        <f t="shared" si="186"/>
        <v>0</v>
      </c>
      <c r="AP1529" s="164">
        <f t="shared" si="187"/>
        <v>0</v>
      </c>
      <c r="AS1529" s="184">
        <f t="shared" si="188"/>
        <v>0</v>
      </c>
      <c r="AT1529" s="164">
        <f t="shared" si="189"/>
        <v>0</v>
      </c>
    </row>
    <row r="1530" spans="2:46" x14ac:dyDescent="0.75">
      <c r="B1530" s="22">
        <v>1527</v>
      </c>
      <c r="AG1530" s="184">
        <f t="shared" si="184"/>
        <v>0</v>
      </c>
      <c r="AH1530" s="164">
        <f t="shared" si="190"/>
        <v>0</v>
      </c>
      <c r="AK1530" s="184">
        <f t="shared" si="185"/>
        <v>0</v>
      </c>
      <c r="AL1530" s="164">
        <f t="shared" si="191"/>
        <v>0</v>
      </c>
      <c r="AO1530" s="184">
        <f t="shared" si="186"/>
        <v>0</v>
      </c>
      <c r="AP1530" s="164">
        <f t="shared" si="187"/>
        <v>0</v>
      </c>
      <c r="AS1530" s="184">
        <f t="shared" si="188"/>
        <v>0</v>
      </c>
      <c r="AT1530" s="164">
        <f t="shared" si="189"/>
        <v>0</v>
      </c>
    </row>
    <row r="1531" spans="2:46" x14ac:dyDescent="0.75">
      <c r="B1531" s="22">
        <v>1528</v>
      </c>
      <c r="AG1531" s="184">
        <f t="shared" si="184"/>
        <v>0</v>
      </c>
      <c r="AH1531" s="164">
        <f t="shared" si="190"/>
        <v>0</v>
      </c>
      <c r="AK1531" s="184">
        <f t="shared" si="185"/>
        <v>0</v>
      </c>
      <c r="AL1531" s="164">
        <f t="shared" si="191"/>
        <v>0</v>
      </c>
      <c r="AO1531" s="184">
        <f t="shared" si="186"/>
        <v>0</v>
      </c>
      <c r="AP1531" s="164">
        <f t="shared" si="187"/>
        <v>0</v>
      </c>
      <c r="AS1531" s="184">
        <f t="shared" si="188"/>
        <v>0</v>
      </c>
      <c r="AT1531" s="164">
        <f t="shared" si="189"/>
        <v>0</v>
      </c>
    </row>
    <row r="1532" spans="2:46" x14ac:dyDescent="0.75">
      <c r="B1532" s="22">
        <v>1529</v>
      </c>
      <c r="AG1532" s="184">
        <f t="shared" si="184"/>
        <v>0</v>
      </c>
      <c r="AH1532" s="164">
        <f t="shared" si="190"/>
        <v>0</v>
      </c>
      <c r="AK1532" s="184">
        <f t="shared" si="185"/>
        <v>0</v>
      </c>
      <c r="AL1532" s="164">
        <f t="shared" si="191"/>
        <v>0</v>
      </c>
      <c r="AO1532" s="184">
        <f t="shared" si="186"/>
        <v>0</v>
      </c>
      <c r="AP1532" s="164">
        <f t="shared" si="187"/>
        <v>0</v>
      </c>
      <c r="AS1532" s="184">
        <f t="shared" si="188"/>
        <v>0</v>
      </c>
      <c r="AT1532" s="164">
        <f t="shared" si="189"/>
        <v>0</v>
      </c>
    </row>
    <row r="1533" spans="2:46" x14ac:dyDescent="0.75">
      <c r="B1533" s="22">
        <v>1530</v>
      </c>
      <c r="AG1533" s="184">
        <f t="shared" si="184"/>
        <v>0</v>
      </c>
      <c r="AH1533" s="164">
        <f t="shared" si="190"/>
        <v>0</v>
      </c>
      <c r="AK1533" s="184">
        <f t="shared" si="185"/>
        <v>0</v>
      </c>
      <c r="AL1533" s="164">
        <f t="shared" si="191"/>
        <v>0</v>
      </c>
      <c r="AO1533" s="184">
        <f t="shared" si="186"/>
        <v>0</v>
      </c>
      <c r="AP1533" s="164">
        <f t="shared" si="187"/>
        <v>0</v>
      </c>
      <c r="AS1533" s="184">
        <f t="shared" si="188"/>
        <v>0</v>
      </c>
      <c r="AT1533" s="164">
        <f t="shared" si="189"/>
        <v>0</v>
      </c>
    </row>
    <row r="1534" spans="2:46" x14ac:dyDescent="0.75">
      <c r="B1534" s="22">
        <v>1531</v>
      </c>
      <c r="AG1534" s="184">
        <f t="shared" si="184"/>
        <v>0</v>
      </c>
      <c r="AH1534" s="164">
        <f t="shared" si="190"/>
        <v>0</v>
      </c>
      <c r="AK1534" s="184">
        <f t="shared" si="185"/>
        <v>0</v>
      </c>
      <c r="AL1534" s="164">
        <f t="shared" si="191"/>
        <v>0</v>
      </c>
      <c r="AO1534" s="184">
        <f t="shared" si="186"/>
        <v>0</v>
      </c>
      <c r="AP1534" s="164">
        <f t="shared" si="187"/>
        <v>0</v>
      </c>
      <c r="AS1534" s="184">
        <f t="shared" si="188"/>
        <v>0</v>
      </c>
      <c r="AT1534" s="164">
        <f t="shared" si="189"/>
        <v>0</v>
      </c>
    </row>
    <row r="1535" spans="2:46" x14ac:dyDescent="0.75">
      <c r="B1535" s="22">
        <v>1532</v>
      </c>
      <c r="AG1535" s="184">
        <f t="shared" si="184"/>
        <v>0</v>
      </c>
      <c r="AH1535" s="164">
        <f t="shared" si="190"/>
        <v>0</v>
      </c>
      <c r="AK1535" s="184">
        <f t="shared" si="185"/>
        <v>0</v>
      </c>
      <c r="AL1535" s="164">
        <f t="shared" si="191"/>
        <v>0</v>
      </c>
      <c r="AO1535" s="184">
        <f t="shared" si="186"/>
        <v>0</v>
      </c>
      <c r="AP1535" s="164">
        <f t="shared" si="187"/>
        <v>0</v>
      </c>
      <c r="AS1535" s="184">
        <f t="shared" si="188"/>
        <v>0</v>
      </c>
      <c r="AT1535" s="164">
        <f t="shared" si="189"/>
        <v>0</v>
      </c>
    </row>
    <row r="1536" spans="2:46" x14ac:dyDescent="0.75">
      <c r="B1536" s="22">
        <v>1533</v>
      </c>
      <c r="AG1536" s="184">
        <f t="shared" si="184"/>
        <v>0</v>
      </c>
      <c r="AH1536" s="164">
        <f t="shared" si="190"/>
        <v>0</v>
      </c>
      <c r="AK1536" s="184">
        <f t="shared" si="185"/>
        <v>0</v>
      </c>
      <c r="AL1536" s="164">
        <f t="shared" si="191"/>
        <v>0</v>
      </c>
      <c r="AO1536" s="184">
        <f t="shared" si="186"/>
        <v>0</v>
      </c>
      <c r="AP1536" s="164">
        <f t="shared" si="187"/>
        <v>0</v>
      </c>
      <c r="AS1536" s="184">
        <f t="shared" si="188"/>
        <v>0</v>
      </c>
      <c r="AT1536" s="164">
        <f t="shared" si="189"/>
        <v>0</v>
      </c>
    </row>
    <row r="1537" spans="2:46" x14ac:dyDescent="0.75">
      <c r="B1537" s="22">
        <v>1534</v>
      </c>
      <c r="AG1537" s="184">
        <f t="shared" si="184"/>
        <v>0</v>
      </c>
      <c r="AH1537" s="164">
        <f t="shared" si="190"/>
        <v>0</v>
      </c>
      <c r="AK1537" s="184">
        <f t="shared" si="185"/>
        <v>0</v>
      </c>
      <c r="AL1537" s="164">
        <f t="shared" si="191"/>
        <v>0</v>
      </c>
      <c r="AO1537" s="184">
        <f t="shared" si="186"/>
        <v>0</v>
      </c>
      <c r="AP1537" s="164">
        <f t="shared" si="187"/>
        <v>0</v>
      </c>
      <c r="AS1537" s="184">
        <f t="shared" si="188"/>
        <v>0</v>
      </c>
      <c r="AT1537" s="164">
        <f t="shared" si="189"/>
        <v>0</v>
      </c>
    </row>
    <row r="1538" spans="2:46" x14ac:dyDescent="0.75">
      <c r="B1538" s="22">
        <v>1535</v>
      </c>
      <c r="AG1538" s="184">
        <f t="shared" si="184"/>
        <v>0</v>
      </c>
      <c r="AH1538" s="164">
        <f t="shared" si="190"/>
        <v>0</v>
      </c>
      <c r="AK1538" s="184">
        <f t="shared" si="185"/>
        <v>0</v>
      </c>
      <c r="AL1538" s="164">
        <f t="shared" si="191"/>
        <v>0</v>
      </c>
      <c r="AO1538" s="184">
        <f t="shared" si="186"/>
        <v>0</v>
      </c>
      <c r="AP1538" s="164">
        <f t="shared" si="187"/>
        <v>0</v>
      </c>
      <c r="AS1538" s="184">
        <f t="shared" si="188"/>
        <v>0</v>
      </c>
      <c r="AT1538" s="164">
        <f t="shared" si="189"/>
        <v>0</v>
      </c>
    </row>
    <row r="1539" spans="2:46" x14ac:dyDescent="0.75">
      <c r="B1539" s="22">
        <v>1536</v>
      </c>
      <c r="AG1539" s="184">
        <f t="shared" si="184"/>
        <v>0</v>
      </c>
      <c r="AH1539" s="164">
        <f t="shared" si="190"/>
        <v>0</v>
      </c>
      <c r="AK1539" s="184">
        <f t="shared" si="185"/>
        <v>0</v>
      </c>
      <c r="AL1539" s="164">
        <f t="shared" si="191"/>
        <v>0</v>
      </c>
      <c r="AO1539" s="184">
        <f t="shared" si="186"/>
        <v>0</v>
      </c>
      <c r="AP1539" s="164">
        <f t="shared" si="187"/>
        <v>0</v>
      </c>
      <c r="AS1539" s="184">
        <f t="shared" si="188"/>
        <v>0</v>
      </c>
      <c r="AT1539" s="164">
        <f t="shared" si="189"/>
        <v>0</v>
      </c>
    </row>
    <row r="1540" spans="2:46" x14ac:dyDescent="0.75">
      <c r="B1540" s="22">
        <v>1537</v>
      </c>
      <c r="AG1540" s="184">
        <f t="shared" ref="AG1540:AG1603" si="192">(U1540*wtp)-T1540</f>
        <v>0</v>
      </c>
      <c r="AH1540" s="164">
        <f t="shared" si="190"/>
        <v>0</v>
      </c>
      <c r="AK1540" s="184">
        <f t="shared" ref="AK1540:AK1603" si="193">(X1540*wtp)-W1540</f>
        <v>0</v>
      </c>
      <c r="AL1540" s="164">
        <f t="shared" si="191"/>
        <v>0</v>
      </c>
      <c r="AO1540" s="184">
        <f t="shared" ref="AO1540:AO1603" si="194">(AA1540*wtp)-Z1540</f>
        <v>0</v>
      </c>
      <c r="AP1540" s="164">
        <f t="shared" ref="AP1540:AP1603" si="195">IF(AO1540&gt;0,1,0)</f>
        <v>0</v>
      </c>
      <c r="AS1540" s="184">
        <f t="shared" ref="AS1540:AS1603" si="196">(AD1540*wtp)-AC1540</f>
        <v>0</v>
      </c>
      <c r="AT1540" s="164">
        <f t="shared" ref="AT1540:AT1603" si="197">IF(AS1540&gt;0,1,0)</f>
        <v>0</v>
      </c>
    </row>
    <row r="1541" spans="2:46" x14ac:dyDescent="0.75">
      <c r="B1541" s="22">
        <v>1538</v>
      </c>
      <c r="AG1541" s="184">
        <f t="shared" si="192"/>
        <v>0</v>
      </c>
      <c r="AH1541" s="164">
        <f t="shared" ref="AH1541:AH1604" si="198">IF(AG1541&gt;0,1,0)</f>
        <v>0</v>
      </c>
      <c r="AK1541" s="184">
        <f t="shared" si="193"/>
        <v>0</v>
      </c>
      <c r="AL1541" s="164">
        <f t="shared" ref="AL1541:AL1604" si="199">IF(AK1541&gt;0,1,0)</f>
        <v>0</v>
      </c>
      <c r="AO1541" s="184">
        <f t="shared" si="194"/>
        <v>0</v>
      </c>
      <c r="AP1541" s="164">
        <f t="shared" si="195"/>
        <v>0</v>
      </c>
      <c r="AS1541" s="184">
        <f t="shared" si="196"/>
        <v>0</v>
      </c>
      <c r="AT1541" s="164">
        <f t="shared" si="197"/>
        <v>0</v>
      </c>
    </row>
    <row r="1542" spans="2:46" x14ac:dyDescent="0.75">
      <c r="B1542" s="22">
        <v>1539</v>
      </c>
      <c r="AG1542" s="184">
        <f t="shared" si="192"/>
        <v>0</v>
      </c>
      <c r="AH1542" s="164">
        <f t="shared" si="198"/>
        <v>0</v>
      </c>
      <c r="AK1542" s="184">
        <f t="shared" si="193"/>
        <v>0</v>
      </c>
      <c r="AL1542" s="164">
        <f t="shared" si="199"/>
        <v>0</v>
      </c>
      <c r="AO1542" s="184">
        <f t="shared" si="194"/>
        <v>0</v>
      </c>
      <c r="AP1542" s="164">
        <f t="shared" si="195"/>
        <v>0</v>
      </c>
      <c r="AS1542" s="184">
        <f t="shared" si="196"/>
        <v>0</v>
      </c>
      <c r="AT1542" s="164">
        <f t="shared" si="197"/>
        <v>0</v>
      </c>
    </row>
    <row r="1543" spans="2:46" x14ac:dyDescent="0.75">
      <c r="B1543" s="22">
        <v>1540</v>
      </c>
      <c r="AG1543" s="184">
        <f t="shared" si="192"/>
        <v>0</v>
      </c>
      <c r="AH1543" s="164">
        <f t="shared" si="198"/>
        <v>0</v>
      </c>
      <c r="AK1543" s="184">
        <f t="shared" si="193"/>
        <v>0</v>
      </c>
      <c r="AL1543" s="164">
        <f t="shared" si="199"/>
        <v>0</v>
      </c>
      <c r="AO1543" s="184">
        <f t="shared" si="194"/>
        <v>0</v>
      </c>
      <c r="AP1543" s="164">
        <f t="shared" si="195"/>
        <v>0</v>
      </c>
      <c r="AS1543" s="184">
        <f t="shared" si="196"/>
        <v>0</v>
      </c>
      <c r="AT1543" s="164">
        <f t="shared" si="197"/>
        <v>0</v>
      </c>
    </row>
    <row r="1544" spans="2:46" x14ac:dyDescent="0.75">
      <c r="B1544" s="22">
        <v>1541</v>
      </c>
      <c r="AG1544" s="184">
        <f t="shared" si="192"/>
        <v>0</v>
      </c>
      <c r="AH1544" s="164">
        <f t="shared" si="198"/>
        <v>0</v>
      </c>
      <c r="AK1544" s="184">
        <f t="shared" si="193"/>
        <v>0</v>
      </c>
      <c r="AL1544" s="164">
        <f t="shared" si="199"/>
        <v>0</v>
      </c>
      <c r="AO1544" s="184">
        <f t="shared" si="194"/>
        <v>0</v>
      </c>
      <c r="AP1544" s="164">
        <f t="shared" si="195"/>
        <v>0</v>
      </c>
      <c r="AS1544" s="184">
        <f t="shared" si="196"/>
        <v>0</v>
      </c>
      <c r="AT1544" s="164">
        <f t="shared" si="197"/>
        <v>0</v>
      </c>
    </row>
    <row r="1545" spans="2:46" x14ac:dyDescent="0.75">
      <c r="B1545" s="22">
        <v>1542</v>
      </c>
      <c r="AG1545" s="184">
        <f t="shared" si="192"/>
        <v>0</v>
      </c>
      <c r="AH1545" s="164">
        <f t="shared" si="198"/>
        <v>0</v>
      </c>
      <c r="AK1545" s="184">
        <f t="shared" si="193"/>
        <v>0</v>
      </c>
      <c r="AL1545" s="164">
        <f t="shared" si="199"/>
        <v>0</v>
      </c>
      <c r="AO1545" s="184">
        <f t="shared" si="194"/>
        <v>0</v>
      </c>
      <c r="AP1545" s="164">
        <f t="shared" si="195"/>
        <v>0</v>
      </c>
      <c r="AS1545" s="184">
        <f t="shared" si="196"/>
        <v>0</v>
      </c>
      <c r="AT1545" s="164">
        <f t="shared" si="197"/>
        <v>0</v>
      </c>
    </row>
    <row r="1546" spans="2:46" x14ac:dyDescent="0.75">
      <c r="B1546" s="22">
        <v>1543</v>
      </c>
      <c r="AG1546" s="184">
        <f t="shared" si="192"/>
        <v>0</v>
      </c>
      <c r="AH1546" s="164">
        <f t="shared" si="198"/>
        <v>0</v>
      </c>
      <c r="AK1546" s="184">
        <f t="shared" si="193"/>
        <v>0</v>
      </c>
      <c r="AL1546" s="164">
        <f t="shared" si="199"/>
        <v>0</v>
      </c>
      <c r="AO1546" s="184">
        <f t="shared" si="194"/>
        <v>0</v>
      </c>
      <c r="AP1546" s="164">
        <f t="shared" si="195"/>
        <v>0</v>
      </c>
      <c r="AS1546" s="184">
        <f t="shared" si="196"/>
        <v>0</v>
      </c>
      <c r="AT1546" s="164">
        <f t="shared" si="197"/>
        <v>0</v>
      </c>
    </row>
    <row r="1547" spans="2:46" x14ac:dyDescent="0.75">
      <c r="B1547" s="22">
        <v>1544</v>
      </c>
      <c r="AG1547" s="184">
        <f t="shared" si="192"/>
        <v>0</v>
      </c>
      <c r="AH1547" s="164">
        <f t="shared" si="198"/>
        <v>0</v>
      </c>
      <c r="AK1547" s="184">
        <f t="shared" si="193"/>
        <v>0</v>
      </c>
      <c r="AL1547" s="164">
        <f t="shared" si="199"/>
        <v>0</v>
      </c>
      <c r="AO1547" s="184">
        <f t="shared" si="194"/>
        <v>0</v>
      </c>
      <c r="AP1547" s="164">
        <f t="shared" si="195"/>
        <v>0</v>
      </c>
      <c r="AS1547" s="184">
        <f t="shared" si="196"/>
        <v>0</v>
      </c>
      <c r="AT1547" s="164">
        <f t="shared" si="197"/>
        <v>0</v>
      </c>
    </row>
    <row r="1548" spans="2:46" x14ac:dyDescent="0.75">
      <c r="B1548" s="22">
        <v>1545</v>
      </c>
      <c r="AG1548" s="184">
        <f t="shared" si="192"/>
        <v>0</v>
      </c>
      <c r="AH1548" s="164">
        <f t="shared" si="198"/>
        <v>0</v>
      </c>
      <c r="AK1548" s="184">
        <f t="shared" si="193"/>
        <v>0</v>
      </c>
      <c r="AL1548" s="164">
        <f t="shared" si="199"/>
        <v>0</v>
      </c>
      <c r="AO1548" s="184">
        <f t="shared" si="194"/>
        <v>0</v>
      </c>
      <c r="AP1548" s="164">
        <f t="shared" si="195"/>
        <v>0</v>
      </c>
      <c r="AS1548" s="184">
        <f t="shared" si="196"/>
        <v>0</v>
      </c>
      <c r="AT1548" s="164">
        <f t="shared" si="197"/>
        <v>0</v>
      </c>
    </row>
    <row r="1549" spans="2:46" x14ac:dyDescent="0.75">
      <c r="B1549" s="22">
        <v>1546</v>
      </c>
      <c r="AG1549" s="184">
        <f t="shared" si="192"/>
        <v>0</v>
      </c>
      <c r="AH1549" s="164">
        <f t="shared" si="198"/>
        <v>0</v>
      </c>
      <c r="AK1549" s="184">
        <f t="shared" si="193"/>
        <v>0</v>
      </c>
      <c r="AL1549" s="164">
        <f t="shared" si="199"/>
        <v>0</v>
      </c>
      <c r="AO1549" s="184">
        <f t="shared" si="194"/>
        <v>0</v>
      </c>
      <c r="AP1549" s="164">
        <f t="shared" si="195"/>
        <v>0</v>
      </c>
      <c r="AS1549" s="184">
        <f t="shared" si="196"/>
        <v>0</v>
      </c>
      <c r="AT1549" s="164">
        <f t="shared" si="197"/>
        <v>0</v>
      </c>
    </row>
    <row r="1550" spans="2:46" x14ac:dyDescent="0.75">
      <c r="B1550" s="22">
        <v>1547</v>
      </c>
      <c r="AG1550" s="184">
        <f t="shared" si="192"/>
        <v>0</v>
      </c>
      <c r="AH1550" s="164">
        <f t="shared" si="198"/>
        <v>0</v>
      </c>
      <c r="AK1550" s="184">
        <f t="shared" si="193"/>
        <v>0</v>
      </c>
      <c r="AL1550" s="164">
        <f t="shared" si="199"/>
        <v>0</v>
      </c>
      <c r="AO1550" s="184">
        <f t="shared" si="194"/>
        <v>0</v>
      </c>
      <c r="AP1550" s="164">
        <f t="shared" si="195"/>
        <v>0</v>
      </c>
      <c r="AS1550" s="184">
        <f t="shared" si="196"/>
        <v>0</v>
      </c>
      <c r="AT1550" s="164">
        <f t="shared" si="197"/>
        <v>0</v>
      </c>
    </row>
    <row r="1551" spans="2:46" x14ac:dyDescent="0.75">
      <c r="B1551" s="22">
        <v>1548</v>
      </c>
      <c r="AG1551" s="184">
        <f t="shared" si="192"/>
        <v>0</v>
      </c>
      <c r="AH1551" s="164">
        <f t="shared" si="198"/>
        <v>0</v>
      </c>
      <c r="AK1551" s="184">
        <f t="shared" si="193"/>
        <v>0</v>
      </c>
      <c r="AL1551" s="164">
        <f t="shared" si="199"/>
        <v>0</v>
      </c>
      <c r="AO1551" s="184">
        <f t="shared" si="194"/>
        <v>0</v>
      </c>
      <c r="AP1551" s="164">
        <f t="shared" si="195"/>
        <v>0</v>
      </c>
      <c r="AS1551" s="184">
        <f t="shared" si="196"/>
        <v>0</v>
      </c>
      <c r="AT1551" s="164">
        <f t="shared" si="197"/>
        <v>0</v>
      </c>
    </row>
    <row r="1552" spans="2:46" x14ac:dyDescent="0.75">
      <c r="B1552" s="22">
        <v>1549</v>
      </c>
      <c r="AG1552" s="184">
        <f t="shared" si="192"/>
        <v>0</v>
      </c>
      <c r="AH1552" s="164">
        <f t="shared" si="198"/>
        <v>0</v>
      </c>
      <c r="AK1552" s="184">
        <f t="shared" si="193"/>
        <v>0</v>
      </c>
      <c r="AL1552" s="164">
        <f t="shared" si="199"/>
        <v>0</v>
      </c>
      <c r="AO1552" s="184">
        <f t="shared" si="194"/>
        <v>0</v>
      </c>
      <c r="AP1552" s="164">
        <f t="shared" si="195"/>
        <v>0</v>
      </c>
      <c r="AS1552" s="184">
        <f t="shared" si="196"/>
        <v>0</v>
      </c>
      <c r="AT1552" s="164">
        <f t="shared" si="197"/>
        <v>0</v>
      </c>
    </row>
    <row r="1553" spans="2:46" x14ac:dyDescent="0.75">
      <c r="B1553" s="22">
        <v>1550</v>
      </c>
      <c r="AG1553" s="184">
        <f t="shared" si="192"/>
        <v>0</v>
      </c>
      <c r="AH1553" s="164">
        <f t="shared" si="198"/>
        <v>0</v>
      </c>
      <c r="AK1553" s="184">
        <f t="shared" si="193"/>
        <v>0</v>
      </c>
      <c r="AL1553" s="164">
        <f t="shared" si="199"/>
        <v>0</v>
      </c>
      <c r="AO1553" s="184">
        <f t="shared" si="194"/>
        <v>0</v>
      </c>
      <c r="AP1553" s="164">
        <f t="shared" si="195"/>
        <v>0</v>
      </c>
      <c r="AS1553" s="184">
        <f t="shared" si="196"/>
        <v>0</v>
      </c>
      <c r="AT1553" s="164">
        <f t="shared" si="197"/>
        <v>0</v>
      </c>
    </row>
    <row r="1554" spans="2:46" x14ac:dyDescent="0.75">
      <c r="B1554" s="22">
        <v>1551</v>
      </c>
      <c r="AG1554" s="184">
        <f t="shared" si="192"/>
        <v>0</v>
      </c>
      <c r="AH1554" s="164">
        <f t="shared" si="198"/>
        <v>0</v>
      </c>
      <c r="AK1554" s="184">
        <f t="shared" si="193"/>
        <v>0</v>
      </c>
      <c r="AL1554" s="164">
        <f t="shared" si="199"/>
        <v>0</v>
      </c>
      <c r="AO1554" s="184">
        <f t="shared" si="194"/>
        <v>0</v>
      </c>
      <c r="AP1554" s="164">
        <f t="shared" si="195"/>
        <v>0</v>
      </c>
      <c r="AS1554" s="184">
        <f t="shared" si="196"/>
        <v>0</v>
      </c>
      <c r="AT1554" s="164">
        <f t="shared" si="197"/>
        <v>0</v>
      </c>
    </row>
    <row r="1555" spans="2:46" x14ac:dyDescent="0.75">
      <c r="B1555" s="22">
        <v>1552</v>
      </c>
      <c r="AG1555" s="184">
        <f t="shared" si="192"/>
        <v>0</v>
      </c>
      <c r="AH1555" s="164">
        <f t="shared" si="198"/>
        <v>0</v>
      </c>
      <c r="AK1555" s="184">
        <f t="shared" si="193"/>
        <v>0</v>
      </c>
      <c r="AL1555" s="164">
        <f t="shared" si="199"/>
        <v>0</v>
      </c>
      <c r="AO1555" s="184">
        <f t="shared" si="194"/>
        <v>0</v>
      </c>
      <c r="AP1555" s="164">
        <f t="shared" si="195"/>
        <v>0</v>
      </c>
      <c r="AS1555" s="184">
        <f t="shared" si="196"/>
        <v>0</v>
      </c>
      <c r="AT1555" s="164">
        <f t="shared" si="197"/>
        <v>0</v>
      </c>
    </row>
    <row r="1556" spans="2:46" x14ac:dyDescent="0.75">
      <c r="B1556" s="22">
        <v>1553</v>
      </c>
      <c r="AG1556" s="184">
        <f t="shared" si="192"/>
        <v>0</v>
      </c>
      <c r="AH1556" s="164">
        <f t="shared" si="198"/>
        <v>0</v>
      </c>
      <c r="AK1556" s="184">
        <f t="shared" si="193"/>
        <v>0</v>
      </c>
      <c r="AL1556" s="164">
        <f t="shared" si="199"/>
        <v>0</v>
      </c>
      <c r="AO1556" s="184">
        <f t="shared" si="194"/>
        <v>0</v>
      </c>
      <c r="AP1556" s="164">
        <f t="shared" si="195"/>
        <v>0</v>
      </c>
      <c r="AS1556" s="184">
        <f t="shared" si="196"/>
        <v>0</v>
      </c>
      <c r="AT1556" s="164">
        <f t="shared" si="197"/>
        <v>0</v>
      </c>
    </row>
    <row r="1557" spans="2:46" x14ac:dyDescent="0.75">
      <c r="B1557" s="22">
        <v>1554</v>
      </c>
      <c r="AG1557" s="184">
        <f t="shared" si="192"/>
        <v>0</v>
      </c>
      <c r="AH1557" s="164">
        <f t="shared" si="198"/>
        <v>0</v>
      </c>
      <c r="AK1557" s="184">
        <f t="shared" si="193"/>
        <v>0</v>
      </c>
      <c r="AL1557" s="164">
        <f t="shared" si="199"/>
        <v>0</v>
      </c>
      <c r="AO1557" s="184">
        <f t="shared" si="194"/>
        <v>0</v>
      </c>
      <c r="AP1557" s="164">
        <f t="shared" si="195"/>
        <v>0</v>
      </c>
      <c r="AS1557" s="184">
        <f t="shared" si="196"/>
        <v>0</v>
      </c>
      <c r="AT1557" s="164">
        <f t="shared" si="197"/>
        <v>0</v>
      </c>
    </row>
    <row r="1558" spans="2:46" x14ac:dyDescent="0.75">
      <c r="B1558" s="22">
        <v>1555</v>
      </c>
      <c r="AG1558" s="184">
        <f t="shared" si="192"/>
        <v>0</v>
      </c>
      <c r="AH1558" s="164">
        <f t="shared" si="198"/>
        <v>0</v>
      </c>
      <c r="AK1558" s="184">
        <f t="shared" si="193"/>
        <v>0</v>
      </c>
      <c r="AL1558" s="164">
        <f t="shared" si="199"/>
        <v>0</v>
      </c>
      <c r="AO1558" s="184">
        <f t="shared" si="194"/>
        <v>0</v>
      </c>
      <c r="AP1558" s="164">
        <f t="shared" si="195"/>
        <v>0</v>
      </c>
      <c r="AS1558" s="184">
        <f t="shared" si="196"/>
        <v>0</v>
      </c>
      <c r="AT1558" s="164">
        <f t="shared" si="197"/>
        <v>0</v>
      </c>
    </row>
    <row r="1559" spans="2:46" x14ac:dyDescent="0.75">
      <c r="B1559" s="22">
        <v>1556</v>
      </c>
      <c r="AG1559" s="184">
        <f t="shared" si="192"/>
        <v>0</v>
      </c>
      <c r="AH1559" s="164">
        <f t="shared" si="198"/>
        <v>0</v>
      </c>
      <c r="AK1559" s="184">
        <f t="shared" si="193"/>
        <v>0</v>
      </c>
      <c r="AL1559" s="164">
        <f t="shared" si="199"/>
        <v>0</v>
      </c>
      <c r="AO1559" s="184">
        <f t="shared" si="194"/>
        <v>0</v>
      </c>
      <c r="AP1559" s="164">
        <f t="shared" si="195"/>
        <v>0</v>
      </c>
      <c r="AS1559" s="184">
        <f t="shared" si="196"/>
        <v>0</v>
      </c>
      <c r="AT1559" s="164">
        <f t="shared" si="197"/>
        <v>0</v>
      </c>
    </row>
    <row r="1560" spans="2:46" x14ac:dyDescent="0.75">
      <c r="B1560" s="22">
        <v>1557</v>
      </c>
      <c r="AG1560" s="184">
        <f t="shared" si="192"/>
        <v>0</v>
      </c>
      <c r="AH1560" s="164">
        <f t="shared" si="198"/>
        <v>0</v>
      </c>
      <c r="AK1560" s="184">
        <f t="shared" si="193"/>
        <v>0</v>
      </c>
      <c r="AL1560" s="164">
        <f t="shared" si="199"/>
        <v>0</v>
      </c>
      <c r="AO1560" s="184">
        <f t="shared" si="194"/>
        <v>0</v>
      </c>
      <c r="AP1560" s="164">
        <f t="shared" si="195"/>
        <v>0</v>
      </c>
      <c r="AS1560" s="184">
        <f t="shared" si="196"/>
        <v>0</v>
      </c>
      <c r="AT1560" s="164">
        <f t="shared" si="197"/>
        <v>0</v>
      </c>
    </row>
    <row r="1561" spans="2:46" x14ac:dyDescent="0.75">
      <c r="B1561" s="22">
        <v>1558</v>
      </c>
      <c r="AG1561" s="184">
        <f t="shared" si="192"/>
        <v>0</v>
      </c>
      <c r="AH1561" s="164">
        <f t="shared" si="198"/>
        <v>0</v>
      </c>
      <c r="AK1561" s="184">
        <f t="shared" si="193"/>
        <v>0</v>
      </c>
      <c r="AL1561" s="164">
        <f t="shared" si="199"/>
        <v>0</v>
      </c>
      <c r="AO1561" s="184">
        <f t="shared" si="194"/>
        <v>0</v>
      </c>
      <c r="AP1561" s="164">
        <f t="shared" si="195"/>
        <v>0</v>
      </c>
      <c r="AS1561" s="184">
        <f t="shared" si="196"/>
        <v>0</v>
      </c>
      <c r="AT1561" s="164">
        <f t="shared" si="197"/>
        <v>0</v>
      </c>
    </row>
    <row r="1562" spans="2:46" x14ac:dyDescent="0.75">
      <c r="B1562" s="22">
        <v>1559</v>
      </c>
      <c r="AG1562" s="184">
        <f t="shared" si="192"/>
        <v>0</v>
      </c>
      <c r="AH1562" s="164">
        <f t="shared" si="198"/>
        <v>0</v>
      </c>
      <c r="AK1562" s="184">
        <f t="shared" si="193"/>
        <v>0</v>
      </c>
      <c r="AL1562" s="164">
        <f t="shared" si="199"/>
        <v>0</v>
      </c>
      <c r="AO1562" s="184">
        <f t="shared" si="194"/>
        <v>0</v>
      </c>
      <c r="AP1562" s="164">
        <f t="shared" si="195"/>
        <v>0</v>
      </c>
      <c r="AS1562" s="184">
        <f t="shared" si="196"/>
        <v>0</v>
      </c>
      <c r="AT1562" s="164">
        <f t="shared" si="197"/>
        <v>0</v>
      </c>
    </row>
    <row r="1563" spans="2:46" x14ac:dyDescent="0.75">
      <c r="B1563" s="22">
        <v>1560</v>
      </c>
      <c r="AG1563" s="184">
        <f t="shared" si="192"/>
        <v>0</v>
      </c>
      <c r="AH1563" s="164">
        <f t="shared" si="198"/>
        <v>0</v>
      </c>
      <c r="AK1563" s="184">
        <f t="shared" si="193"/>
        <v>0</v>
      </c>
      <c r="AL1563" s="164">
        <f t="shared" si="199"/>
        <v>0</v>
      </c>
      <c r="AO1563" s="184">
        <f t="shared" si="194"/>
        <v>0</v>
      </c>
      <c r="AP1563" s="164">
        <f t="shared" si="195"/>
        <v>0</v>
      </c>
      <c r="AS1563" s="184">
        <f t="shared" si="196"/>
        <v>0</v>
      </c>
      <c r="AT1563" s="164">
        <f t="shared" si="197"/>
        <v>0</v>
      </c>
    </row>
    <row r="1564" spans="2:46" x14ac:dyDescent="0.75">
      <c r="B1564" s="22">
        <v>1561</v>
      </c>
      <c r="AG1564" s="184">
        <f t="shared" si="192"/>
        <v>0</v>
      </c>
      <c r="AH1564" s="164">
        <f t="shared" si="198"/>
        <v>0</v>
      </c>
      <c r="AK1564" s="184">
        <f t="shared" si="193"/>
        <v>0</v>
      </c>
      <c r="AL1564" s="164">
        <f t="shared" si="199"/>
        <v>0</v>
      </c>
      <c r="AO1564" s="184">
        <f t="shared" si="194"/>
        <v>0</v>
      </c>
      <c r="AP1564" s="164">
        <f t="shared" si="195"/>
        <v>0</v>
      </c>
      <c r="AS1564" s="184">
        <f t="shared" si="196"/>
        <v>0</v>
      </c>
      <c r="AT1564" s="164">
        <f t="shared" si="197"/>
        <v>0</v>
      </c>
    </row>
    <row r="1565" spans="2:46" x14ac:dyDescent="0.75">
      <c r="B1565" s="22">
        <v>1562</v>
      </c>
      <c r="AG1565" s="184">
        <f t="shared" si="192"/>
        <v>0</v>
      </c>
      <c r="AH1565" s="164">
        <f t="shared" si="198"/>
        <v>0</v>
      </c>
      <c r="AK1565" s="184">
        <f t="shared" si="193"/>
        <v>0</v>
      </c>
      <c r="AL1565" s="164">
        <f t="shared" si="199"/>
        <v>0</v>
      </c>
      <c r="AO1565" s="184">
        <f t="shared" si="194"/>
        <v>0</v>
      </c>
      <c r="AP1565" s="164">
        <f t="shared" si="195"/>
        <v>0</v>
      </c>
      <c r="AS1565" s="184">
        <f t="shared" si="196"/>
        <v>0</v>
      </c>
      <c r="AT1565" s="164">
        <f t="shared" si="197"/>
        <v>0</v>
      </c>
    </row>
    <row r="1566" spans="2:46" x14ac:dyDescent="0.75">
      <c r="B1566" s="22">
        <v>1563</v>
      </c>
      <c r="AG1566" s="184">
        <f t="shared" si="192"/>
        <v>0</v>
      </c>
      <c r="AH1566" s="164">
        <f t="shared" si="198"/>
        <v>0</v>
      </c>
      <c r="AK1566" s="184">
        <f t="shared" si="193"/>
        <v>0</v>
      </c>
      <c r="AL1566" s="164">
        <f t="shared" si="199"/>
        <v>0</v>
      </c>
      <c r="AO1566" s="184">
        <f t="shared" si="194"/>
        <v>0</v>
      </c>
      <c r="AP1566" s="164">
        <f t="shared" si="195"/>
        <v>0</v>
      </c>
      <c r="AS1566" s="184">
        <f t="shared" si="196"/>
        <v>0</v>
      </c>
      <c r="AT1566" s="164">
        <f t="shared" si="197"/>
        <v>0</v>
      </c>
    </row>
    <row r="1567" spans="2:46" x14ac:dyDescent="0.75">
      <c r="B1567" s="22">
        <v>1564</v>
      </c>
      <c r="AG1567" s="184">
        <f t="shared" si="192"/>
        <v>0</v>
      </c>
      <c r="AH1567" s="164">
        <f t="shared" si="198"/>
        <v>0</v>
      </c>
      <c r="AK1567" s="184">
        <f t="shared" si="193"/>
        <v>0</v>
      </c>
      <c r="AL1567" s="164">
        <f t="shared" si="199"/>
        <v>0</v>
      </c>
      <c r="AO1567" s="184">
        <f t="shared" si="194"/>
        <v>0</v>
      </c>
      <c r="AP1567" s="164">
        <f t="shared" si="195"/>
        <v>0</v>
      </c>
      <c r="AS1567" s="184">
        <f t="shared" si="196"/>
        <v>0</v>
      </c>
      <c r="AT1567" s="164">
        <f t="shared" si="197"/>
        <v>0</v>
      </c>
    </row>
    <row r="1568" spans="2:46" x14ac:dyDescent="0.75">
      <c r="B1568" s="22">
        <v>1565</v>
      </c>
      <c r="AG1568" s="184">
        <f t="shared" si="192"/>
        <v>0</v>
      </c>
      <c r="AH1568" s="164">
        <f t="shared" si="198"/>
        <v>0</v>
      </c>
      <c r="AK1568" s="184">
        <f t="shared" si="193"/>
        <v>0</v>
      </c>
      <c r="AL1568" s="164">
        <f t="shared" si="199"/>
        <v>0</v>
      </c>
      <c r="AO1568" s="184">
        <f t="shared" si="194"/>
        <v>0</v>
      </c>
      <c r="AP1568" s="164">
        <f t="shared" si="195"/>
        <v>0</v>
      </c>
      <c r="AS1568" s="184">
        <f t="shared" si="196"/>
        <v>0</v>
      </c>
      <c r="AT1568" s="164">
        <f t="shared" si="197"/>
        <v>0</v>
      </c>
    </row>
    <row r="1569" spans="2:46" x14ac:dyDescent="0.75">
      <c r="B1569" s="22">
        <v>1566</v>
      </c>
      <c r="AG1569" s="184">
        <f t="shared" si="192"/>
        <v>0</v>
      </c>
      <c r="AH1569" s="164">
        <f t="shared" si="198"/>
        <v>0</v>
      </c>
      <c r="AK1569" s="184">
        <f t="shared" si="193"/>
        <v>0</v>
      </c>
      <c r="AL1569" s="164">
        <f t="shared" si="199"/>
        <v>0</v>
      </c>
      <c r="AO1569" s="184">
        <f t="shared" si="194"/>
        <v>0</v>
      </c>
      <c r="AP1569" s="164">
        <f t="shared" si="195"/>
        <v>0</v>
      </c>
      <c r="AS1569" s="184">
        <f t="shared" si="196"/>
        <v>0</v>
      </c>
      <c r="AT1569" s="164">
        <f t="shared" si="197"/>
        <v>0</v>
      </c>
    </row>
    <row r="1570" spans="2:46" x14ac:dyDescent="0.75">
      <c r="B1570" s="22">
        <v>1567</v>
      </c>
      <c r="AG1570" s="184">
        <f t="shared" si="192"/>
        <v>0</v>
      </c>
      <c r="AH1570" s="164">
        <f t="shared" si="198"/>
        <v>0</v>
      </c>
      <c r="AK1570" s="184">
        <f t="shared" si="193"/>
        <v>0</v>
      </c>
      <c r="AL1570" s="164">
        <f t="shared" si="199"/>
        <v>0</v>
      </c>
      <c r="AO1570" s="184">
        <f t="shared" si="194"/>
        <v>0</v>
      </c>
      <c r="AP1570" s="164">
        <f t="shared" si="195"/>
        <v>0</v>
      </c>
      <c r="AS1570" s="184">
        <f t="shared" si="196"/>
        <v>0</v>
      </c>
      <c r="AT1570" s="164">
        <f t="shared" si="197"/>
        <v>0</v>
      </c>
    </row>
    <row r="1571" spans="2:46" x14ac:dyDescent="0.75">
      <c r="B1571" s="22">
        <v>1568</v>
      </c>
      <c r="AG1571" s="184">
        <f t="shared" si="192"/>
        <v>0</v>
      </c>
      <c r="AH1571" s="164">
        <f t="shared" si="198"/>
        <v>0</v>
      </c>
      <c r="AK1571" s="184">
        <f t="shared" si="193"/>
        <v>0</v>
      </c>
      <c r="AL1571" s="164">
        <f t="shared" si="199"/>
        <v>0</v>
      </c>
      <c r="AO1571" s="184">
        <f t="shared" si="194"/>
        <v>0</v>
      </c>
      <c r="AP1571" s="164">
        <f t="shared" si="195"/>
        <v>0</v>
      </c>
      <c r="AS1571" s="184">
        <f t="shared" si="196"/>
        <v>0</v>
      </c>
      <c r="AT1571" s="164">
        <f t="shared" si="197"/>
        <v>0</v>
      </c>
    </row>
    <row r="1572" spans="2:46" x14ac:dyDescent="0.75">
      <c r="B1572" s="22">
        <v>1569</v>
      </c>
      <c r="AG1572" s="184">
        <f t="shared" si="192"/>
        <v>0</v>
      </c>
      <c r="AH1572" s="164">
        <f t="shared" si="198"/>
        <v>0</v>
      </c>
      <c r="AK1572" s="184">
        <f t="shared" si="193"/>
        <v>0</v>
      </c>
      <c r="AL1572" s="164">
        <f t="shared" si="199"/>
        <v>0</v>
      </c>
      <c r="AO1572" s="184">
        <f t="shared" si="194"/>
        <v>0</v>
      </c>
      <c r="AP1572" s="164">
        <f t="shared" si="195"/>
        <v>0</v>
      </c>
      <c r="AS1572" s="184">
        <f t="shared" si="196"/>
        <v>0</v>
      </c>
      <c r="AT1572" s="164">
        <f t="shared" si="197"/>
        <v>0</v>
      </c>
    </row>
    <row r="1573" spans="2:46" x14ac:dyDescent="0.75">
      <c r="B1573" s="22">
        <v>1570</v>
      </c>
      <c r="AG1573" s="184">
        <f t="shared" si="192"/>
        <v>0</v>
      </c>
      <c r="AH1573" s="164">
        <f t="shared" si="198"/>
        <v>0</v>
      </c>
      <c r="AK1573" s="184">
        <f t="shared" si="193"/>
        <v>0</v>
      </c>
      <c r="AL1573" s="164">
        <f t="shared" si="199"/>
        <v>0</v>
      </c>
      <c r="AO1573" s="184">
        <f t="shared" si="194"/>
        <v>0</v>
      </c>
      <c r="AP1573" s="164">
        <f t="shared" si="195"/>
        <v>0</v>
      </c>
      <c r="AS1573" s="184">
        <f t="shared" si="196"/>
        <v>0</v>
      </c>
      <c r="AT1573" s="164">
        <f t="shared" si="197"/>
        <v>0</v>
      </c>
    </row>
    <row r="1574" spans="2:46" x14ac:dyDescent="0.75">
      <c r="B1574" s="22">
        <v>1571</v>
      </c>
      <c r="AG1574" s="184">
        <f t="shared" si="192"/>
        <v>0</v>
      </c>
      <c r="AH1574" s="164">
        <f t="shared" si="198"/>
        <v>0</v>
      </c>
      <c r="AK1574" s="184">
        <f t="shared" si="193"/>
        <v>0</v>
      </c>
      <c r="AL1574" s="164">
        <f t="shared" si="199"/>
        <v>0</v>
      </c>
      <c r="AO1574" s="184">
        <f t="shared" si="194"/>
        <v>0</v>
      </c>
      <c r="AP1574" s="164">
        <f t="shared" si="195"/>
        <v>0</v>
      </c>
      <c r="AS1574" s="184">
        <f t="shared" si="196"/>
        <v>0</v>
      </c>
      <c r="AT1574" s="164">
        <f t="shared" si="197"/>
        <v>0</v>
      </c>
    </row>
    <row r="1575" spans="2:46" x14ac:dyDescent="0.75">
      <c r="B1575" s="22">
        <v>1572</v>
      </c>
      <c r="AG1575" s="184">
        <f t="shared" si="192"/>
        <v>0</v>
      </c>
      <c r="AH1575" s="164">
        <f t="shared" si="198"/>
        <v>0</v>
      </c>
      <c r="AK1575" s="184">
        <f t="shared" si="193"/>
        <v>0</v>
      </c>
      <c r="AL1575" s="164">
        <f t="shared" si="199"/>
        <v>0</v>
      </c>
      <c r="AO1575" s="184">
        <f t="shared" si="194"/>
        <v>0</v>
      </c>
      <c r="AP1575" s="164">
        <f t="shared" si="195"/>
        <v>0</v>
      </c>
      <c r="AS1575" s="184">
        <f t="shared" si="196"/>
        <v>0</v>
      </c>
      <c r="AT1575" s="164">
        <f t="shared" si="197"/>
        <v>0</v>
      </c>
    </row>
    <row r="1576" spans="2:46" x14ac:dyDescent="0.75">
      <c r="B1576" s="22">
        <v>1573</v>
      </c>
      <c r="AG1576" s="184">
        <f t="shared" si="192"/>
        <v>0</v>
      </c>
      <c r="AH1576" s="164">
        <f t="shared" si="198"/>
        <v>0</v>
      </c>
      <c r="AK1576" s="184">
        <f t="shared" si="193"/>
        <v>0</v>
      </c>
      <c r="AL1576" s="164">
        <f t="shared" si="199"/>
        <v>0</v>
      </c>
      <c r="AO1576" s="184">
        <f t="shared" si="194"/>
        <v>0</v>
      </c>
      <c r="AP1576" s="164">
        <f t="shared" si="195"/>
        <v>0</v>
      </c>
      <c r="AS1576" s="184">
        <f t="shared" si="196"/>
        <v>0</v>
      </c>
      <c r="AT1576" s="164">
        <f t="shared" si="197"/>
        <v>0</v>
      </c>
    </row>
    <row r="1577" spans="2:46" x14ac:dyDescent="0.75">
      <c r="B1577" s="22">
        <v>1574</v>
      </c>
      <c r="AG1577" s="184">
        <f t="shared" si="192"/>
        <v>0</v>
      </c>
      <c r="AH1577" s="164">
        <f t="shared" si="198"/>
        <v>0</v>
      </c>
      <c r="AK1577" s="184">
        <f t="shared" si="193"/>
        <v>0</v>
      </c>
      <c r="AL1577" s="164">
        <f t="shared" si="199"/>
        <v>0</v>
      </c>
      <c r="AO1577" s="184">
        <f t="shared" si="194"/>
        <v>0</v>
      </c>
      <c r="AP1577" s="164">
        <f t="shared" si="195"/>
        <v>0</v>
      </c>
      <c r="AS1577" s="184">
        <f t="shared" si="196"/>
        <v>0</v>
      </c>
      <c r="AT1577" s="164">
        <f t="shared" si="197"/>
        <v>0</v>
      </c>
    </row>
    <row r="1578" spans="2:46" x14ac:dyDescent="0.75">
      <c r="B1578" s="22">
        <v>1575</v>
      </c>
      <c r="AG1578" s="184">
        <f t="shared" si="192"/>
        <v>0</v>
      </c>
      <c r="AH1578" s="164">
        <f t="shared" si="198"/>
        <v>0</v>
      </c>
      <c r="AK1578" s="184">
        <f t="shared" si="193"/>
        <v>0</v>
      </c>
      <c r="AL1578" s="164">
        <f t="shared" si="199"/>
        <v>0</v>
      </c>
      <c r="AO1578" s="184">
        <f t="shared" si="194"/>
        <v>0</v>
      </c>
      <c r="AP1578" s="164">
        <f t="shared" si="195"/>
        <v>0</v>
      </c>
      <c r="AS1578" s="184">
        <f t="shared" si="196"/>
        <v>0</v>
      </c>
      <c r="AT1578" s="164">
        <f t="shared" si="197"/>
        <v>0</v>
      </c>
    </row>
    <row r="1579" spans="2:46" x14ac:dyDescent="0.75">
      <c r="B1579" s="22">
        <v>1576</v>
      </c>
      <c r="AG1579" s="184">
        <f t="shared" si="192"/>
        <v>0</v>
      </c>
      <c r="AH1579" s="164">
        <f t="shared" si="198"/>
        <v>0</v>
      </c>
      <c r="AK1579" s="184">
        <f t="shared" si="193"/>
        <v>0</v>
      </c>
      <c r="AL1579" s="164">
        <f t="shared" si="199"/>
        <v>0</v>
      </c>
      <c r="AO1579" s="184">
        <f t="shared" si="194"/>
        <v>0</v>
      </c>
      <c r="AP1579" s="164">
        <f t="shared" si="195"/>
        <v>0</v>
      </c>
      <c r="AS1579" s="184">
        <f t="shared" si="196"/>
        <v>0</v>
      </c>
      <c r="AT1579" s="164">
        <f t="shared" si="197"/>
        <v>0</v>
      </c>
    </row>
    <row r="1580" spans="2:46" x14ac:dyDescent="0.75">
      <c r="B1580" s="22">
        <v>1577</v>
      </c>
      <c r="AG1580" s="184">
        <f t="shared" si="192"/>
        <v>0</v>
      </c>
      <c r="AH1580" s="164">
        <f t="shared" si="198"/>
        <v>0</v>
      </c>
      <c r="AK1580" s="184">
        <f t="shared" si="193"/>
        <v>0</v>
      </c>
      <c r="AL1580" s="164">
        <f t="shared" si="199"/>
        <v>0</v>
      </c>
      <c r="AO1580" s="184">
        <f t="shared" si="194"/>
        <v>0</v>
      </c>
      <c r="AP1580" s="164">
        <f t="shared" si="195"/>
        <v>0</v>
      </c>
      <c r="AS1580" s="184">
        <f t="shared" si="196"/>
        <v>0</v>
      </c>
      <c r="AT1580" s="164">
        <f t="shared" si="197"/>
        <v>0</v>
      </c>
    </row>
    <row r="1581" spans="2:46" x14ac:dyDescent="0.75">
      <c r="B1581" s="22">
        <v>1578</v>
      </c>
      <c r="AG1581" s="184">
        <f t="shared" si="192"/>
        <v>0</v>
      </c>
      <c r="AH1581" s="164">
        <f t="shared" si="198"/>
        <v>0</v>
      </c>
      <c r="AK1581" s="184">
        <f t="shared" si="193"/>
        <v>0</v>
      </c>
      <c r="AL1581" s="164">
        <f t="shared" si="199"/>
        <v>0</v>
      </c>
      <c r="AO1581" s="184">
        <f t="shared" si="194"/>
        <v>0</v>
      </c>
      <c r="AP1581" s="164">
        <f t="shared" si="195"/>
        <v>0</v>
      </c>
      <c r="AS1581" s="184">
        <f t="shared" si="196"/>
        <v>0</v>
      </c>
      <c r="AT1581" s="164">
        <f t="shared" si="197"/>
        <v>0</v>
      </c>
    </row>
    <row r="1582" spans="2:46" x14ac:dyDescent="0.75">
      <c r="B1582" s="22">
        <v>1579</v>
      </c>
      <c r="AG1582" s="184">
        <f t="shared" si="192"/>
        <v>0</v>
      </c>
      <c r="AH1582" s="164">
        <f t="shared" si="198"/>
        <v>0</v>
      </c>
      <c r="AK1582" s="184">
        <f t="shared" si="193"/>
        <v>0</v>
      </c>
      <c r="AL1582" s="164">
        <f t="shared" si="199"/>
        <v>0</v>
      </c>
      <c r="AO1582" s="184">
        <f t="shared" si="194"/>
        <v>0</v>
      </c>
      <c r="AP1582" s="164">
        <f t="shared" si="195"/>
        <v>0</v>
      </c>
      <c r="AS1582" s="184">
        <f t="shared" si="196"/>
        <v>0</v>
      </c>
      <c r="AT1582" s="164">
        <f t="shared" si="197"/>
        <v>0</v>
      </c>
    </row>
    <row r="1583" spans="2:46" x14ac:dyDescent="0.75">
      <c r="B1583" s="22">
        <v>1580</v>
      </c>
      <c r="AG1583" s="184">
        <f t="shared" si="192"/>
        <v>0</v>
      </c>
      <c r="AH1583" s="164">
        <f t="shared" si="198"/>
        <v>0</v>
      </c>
      <c r="AK1583" s="184">
        <f t="shared" si="193"/>
        <v>0</v>
      </c>
      <c r="AL1583" s="164">
        <f t="shared" si="199"/>
        <v>0</v>
      </c>
      <c r="AO1583" s="184">
        <f t="shared" si="194"/>
        <v>0</v>
      </c>
      <c r="AP1583" s="164">
        <f t="shared" si="195"/>
        <v>0</v>
      </c>
      <c r="AS1583" s="184">
        <f t="shared" si="196"/>
        <v>0</v>
      </c>
      <c r="AT1583" s="164">
        <f t="shared" si="197"/>
        <v>0</v>
      </c>
    </row>
    <row r="1584" spans="2:46" x14ac:dyDescent="0.75">
      <c r="B1584" s="22">
        <v>1581</v>
      </c>
      <c r="AG1584" s="184">
        <f t="shared" si="192"/>
        <v>0</v>
      </c>
      <c r="AH1584" s="164">
        <f t="shared" si="198"/>
        <v>0</v>
      </c>
      <c r="AK1584" s="184">
        <f t="shared" si="193"/>
        <v>0</v>
      </c>
      <c r="AL1584" s="164">
        <f t="shared" si="199"/>
        <v>0</v>
      </c>
      <c r="AO1584" s="184">
        <f t="shared" si="194"/>
        <v>0</v>
      </c>
      <c r="AP1584" s="164">
        <f t="shared" si="195"/>
        <v>0</v>
      </c>
      <c r="AS1584" s="184">
        <f t="shared" si="196"/>
        <v>0</v>
      </c>
      <c r="AT1584" s="164">
        <f t="shared" si="197"/>
        <v>0</v>
      </c>
    </row>
    <row r="1585" spans="2:46" x14ac:dyDescent="0.75">
      <c r="B1585" s="22">
        <v>1582</v>
      </c>
      <c r="AG1585" s="184">
        <f t="shared" si="192"/>
        <v>0</v>
      </c>
      <c r="AH1585" s="164">
        <f t="shared" si="198"/>
        <v>0</v>
      </c>
      <c r="AK1585" s="184">
        <f t="shared" si="193"/>
        <v>0</v>
      </c>
      <c r="AL1585" s="164">
        <f t="shared" si="199"/>
        <v>0</v>
      </c>
      <c r="AO1585" s="184">
        <f t="shared" si="194"/>
        <v>0</v>
      </c>
      <c r="AP1585" s="164">
        <f t="shared" si="195"/>
        <v>0</v>
      </c>
      <c r="AS1585" s="184">
        <f t="shared" si="196"/>
        <v>0</v>
      </c>
      <c r="AT1585" s="164">
        <f t="shared" si="197"/>
        <v>0</v>
      </c>
    </row>
    <row r="1586" spans="2:46" x14ac:dyDescent="0.75">
      <c r="B1586" s="22">
        <v>1583</v>
      </c>
      <c r="AG1586" s="184">
        <f t="shared" si="192"/>
        <v>0</v>
      </c>
      <c r="AH1586" s="164">
        <f t="shared" si="198"/>
        <v>0</v>
      </c>
      <c r="AK1586" s="184">
        <f t="shared" si="193"/>
        <v>0</v>
      </c>
      <c r="AL1586" s="164">
        <f t="shared" si="199"/>
        <v>0</v>
      </c>
      <c r="AO1586" s="184">
        <f t="shared" si="194"/>
        <v>0</v>
      </c>
      <c r="AP1586" s="164">
        <f t="shared" si="195"/>
        <v>0</v>
      </c>
      <c r="AS1586" s="184">
        <f t="shared" si="196"/>
        <v>0</v>
      </c>
      <c r="AT1586" s="164">
        <f t="shared" si="197"/>
        <v>0</v>
      </c>
    </row>
    <row r="1587" spans="2:46" x14ac:dyDescent="0.75">
      <c r="B1587" s="22">
        <v>1584</v>
      </c>
      <c r="AG1587" s="184">
        <f t="shared" si="192"/>
        <v>0</v>
      </c>
      <c r="AH1587" s="164">
        <f t="shared" si="198"/>
        <v>0</v>
      </c>
      <c r="AK1587" s="184">
        <f t="shared" si="193"/>
        <v>0</v>
      </c>
      <c r="AL1587" s="164">
        <f t="shared" si="199"/>
        <v>0</v>
      </c>
      <c r="AO1587" s="184">
        <f t="shared" si="194"/>
        <v>0</v>
      </c>
      <c r="AP1587" s="164">
        <f t="shared" si="195"/>
        <v>0</v>
      </c>
      <c r="AS1587" s="184">
        <f t="shared" si="196"/>
        <v>0</v>
      </c>
      <c r="AT1587" s="164">
        <f t="shared" si="197"/>
        <v>0</v>
      </c>
    </row>
    <row r="1588" spans="2:46" x14ac:dyDescent="0.75">
      <c r="B1588" s="22">
        <v>1585</v>
      </c>
      <c r="AG1588" s="184">
        <f t="shared" si="192"/>
        <v>0</v>
      </c>
      <c r="AH1588" s="164">
        <f t="shared" si="198"/>
        <v>0</v>
      </c>
      <c r="AK1588" s="184">
        <f t="shared" si="193"/>
        <v>0</v>
      </c>
      <c r="AL1588" s="164">
        <f t="shared" si="199"/>
        <v>0</v>
      </c>
      <c r="AO1588" s="184">
        <f t="shared" si="194"/>
        <v>0</v>
      </c>
      <c r="AP1588" s="164">
        <f t="shared" si="195"/>
        <v>0</v>
      </c>
      <c r="AS1588" s="184">
        <f t="shared" si="196"/>
        <v>0</v>
      </c>
      <c r="AT1588" s="164">
        <f t="shared" si="197"/>
        <v>0</v>
      </c>
    </row>
    <row r="1589" spans="2:46" x14ac:dyDescent="0.75">
      <c r="B1589" s="22">
        <v>1586</v>
      </c>
      <c r="AG1589" s="184">
        <f t="shared" si="192"/>
        <v>0</v>
      </c>
      <c r="AH1589" s="164">
        <f t="shared" si="198"/>
        <v>0</v>
      </c>
      <c r="AK1589" s="184">
        <f t="shared" si="193"/>
        <v>0</v>
      </c>
      <c r="AL1589" s="164">
        <f t="shared" si="199"/>
        <v>0</v>
      </c>
      <c r="AO1589" s="184">
        <f t="shared" si="194"/>
        <v>0</v>
      </c>
      <c r="AP1589" s="164">
        <f t="shared" si="195"/>
        <v>0</v>
      </c>
      <c r="AS1589" s="184">
        <f t="shared" si="196"/>
        <v>0</v>
      </c>
      <c r="AT1589" s="164">
        <f t="shared" si="197"/>
        <v>0</v>
      </c>
    </row>
    <row r="1590" spans="2:46" x14ac:dyDescent="0.75">
      <c r="B1590" s="22">
        <v>1587</v>
      </c>
      <c r="AG1590" s="184">
        <f t="shared" si="192"/>
        <v>0</v>
      </c>
      <c r="AH1590" s="164">
        <f t="shared" si="198"/>
        <v>0</v>
      </c>
      <c r="AK1590" s="184">
        <f t="shared" si="193"/>
        <v>0</v>
      </c>
      <c r="AL1590" s="164">
        <f t="shared" si="199"/>
        <v>0</v>
      </c>
      <c r="AO1590" s="184">
        <f t="shared" si="194"/>
        <v>0</v>
      </c>
      <c r="AP1590" s="164">
        <f t="shared" si="195"/>
        <v>0</v>
      </c>
      <c r="AS1590" s="184">
        <f t="shared" si="196"/>
        <v>0</v>
      </c>
      <c r="AT1590" s="164">
        <f t="shared" si="197"/>
        <v>0</v>
      </c>
    </row>
    <row r="1591" spans="2:46" x14ac:dyDescent="0.75">
      <c r="B1591" s="22">
        <v>1588</v>
      </c>
      <c r="AG1591" s="184">
        <f t="shared" si="192"/>
        <v>0</v>
      </c>
      <c r="AH1591" s="164">
        <f t="shared" si="198"/>
        <v>0</v>
      </c>
      <c r="AK1591" s="184">
        <f t="shared" si="193"/>
        <v>0</v>
      </c>
      <c r="AL1591" s="164">
        <f t="shared" si="199"/>
        <v>0</v>
      </c>
      <c r="AO1591" s="184">
        <f t="shared" si="194"/>
        <v>0</v>
      </c>
      <c r="AP1591" s="164">
        <f t="shared" si="195"/>
        <v>0</v>
      </c>
      <c r="AS1591" s="184">
        <f t="shared" si="196"/>
        <v>0</v>
      </c>
      <c r="AT1591" s="164">
        <f t="shared" si="197"/>
        <v>0</v>
      </c>
    </row>
    <row r="1592" spans="2:46" x14ac:dyDescent="0.75">
      <c r="B1592" s="22">
        <v>1589</v>
      </c>
      <c r="AG1592" s="184">
        <f t="shared" si="192"/>
        <v>0</v>
      </c>
      <c r="AH1592" s="164">
        <f t="shared" si="198"/>
        <v>0</v>
      </c>
      <c r="AK1592" s="184">
        <f t="shared" si="193"/>
        <v>0</v>
      </c>
      <c r="AL1592" s="164">
        <f t="shared" si="199"/>
        <v>0</v>
      </c>
      <c r="AO1592" s="184">
        <f t="shared" si="194"/>
        <v>0</v>
      </c>
      <c r="AP1592" s="164">
        <f t="shared" si="195"/>
        <v>0</v>
      </c>
      <c r="AS1592" s="184">
        <f t="shared" si="196"/>
        <v>0</v>
      </c>
      <c r="AT1592" s="164">
        <f t="shared" si="197"/>
        <v>0</v>
      </c>
    </row>
    <row r="1593" spans="2:46" x14ac:dyDescent="0.75">
      <c r="B1593" s="22">
        <v>1590</v>
      </c>
      <c r="AG1593" s="184">
        <f t="shared" si="192"/>
        <v>0</v>
      </c>
      <c r="AH1593" s="164">
        <f t="shared" si="198"/>
        <v>0</v>
      </c>
      <c r="AK1593" s="184">
        <f t="shared" si="193"/>
        <v>0</v>
      </c>
      <c r="AL1593" s="164">
        <f t="shared" si="199"/>
        <v>0</v>
      </c>
      <c r="AO1593" s="184">
        <f t="shared" si="194"/>
        <v>0</v>
      </c>
      <c r="AP1593" s="164">
        <f t="shared" si="195"/>
        <v>0</v>
      </c>
      <c r="AS1593" s="184">
        <f t="shared" si="196"/>
        <v>0</v>
      </c>
      <c r="AT1593" s="164">
        <f t="shared" si="197"/>
        <v>0</v>
      </c>
    </row>
    <row r="1594" spans="2:46" x14ac:dyDescent="0.75">
      <c r="B1594" s="22">
        <v>1591</v>
      </c>
      <c r="AG1594" s="184">
        <f t="shared" si="192"/>
        <v>0</v>
      </c>
      <c r="AH1594" s="164">
        <f t="shared" si="198"/>
        <v>0</v>
      </c>
      <c r="AK1594" s="184">
        <f t="shared" si="193"/>
        <v>0</v>
      </c>
      <c r="AL1594" s="164">
        <f t="shared" si="199"/>
        <v>0</v>
      </c>
      <c r="AO1594" s="184">
        <f t="shared" si="194"/>
        <v>0</v>
      </c>
      <c r="AP1594" s="164">
        <f t="shared" si="195"/>
        <v>0</v>
      </c>
      <c r="AS1594" s="184">
        <f t="shared" si="196"/>
        <v>0</v>
      </c>
      <c r="AT1594" s="164">
        <f t="shared" si="197"/>
        <v>0</v>
      </c>
    </row>
    <row r="1595" spans="2:46" x14ac:dyDescent="0.75">
      <c r="B1595" s="22">
        <v>1592</v>
      </c>
      <c r="AG1595" s="184">
        <f t="shared" si="192"/>
        <v>0</v>
      </c>
      <c r="AH1595" s="164">
        <f t="shared" si="198"/>
        <v>0</v>
      </c>
      <c r="AK1595" s="184">
        <f t="shared" si="193"/>
        <v>0</v>
      </c>
      <c r="AL1595" s="164">
        <f t="shared" si="199"/>
        <v>0</v>
      </c>
      <c r="AO1595" s="184">
        <f t="shared" si="194"/>
        <v>0</v>
      </c>
      <c r="AP1595" s="164">
        <f t="shared" si="195"/>
        <v>0</v>
      </c>
      <c r="AS1595" s="184">
        <f t="shared" si="196"/>
        <v>0</v>
      </c>
      <c r="AT1595" s="164">
        <f t="shared" si="197"/>
        <v>0</v>
      </c>
    </row>
    <row r="1596" spans="2:46" x14ac:dyDescent="0.75">
      <c r="B1596" s="22">
        <v>1593</v>
      </c>
      <c r="AG1596" s="184">
        <f t="shared" si="192"/>
        <v>0</v>
      </c>
      <c r="AH1596" s="164">
        <f t="shared" si="198"/>
        <v>0</v>
      </c>
      <c r="AK1596" s="184">
        <f t="shared" si="193"/>
        <v>0</v>
      </c>
      <c r="AL1596" s="164">
        <f t="shared" si="199"/>
        <v>0</v>
      </c>
      <c r="AO1596" s="184">
        <f t="shared" si="194"/>
        <v>0</v>
      </c>
      <c r="AP1596" s="164">
        <f t="shared" si="195"/>
        <v>0</v>
      </c>
      <c r="AS1596" s="184">
        <f t="shared" si="196"/>
        <v>0</v>
      </c>
      <c r="AT1596" s="164">
        <f t="shared" si="197"/>
        <v>0</v>
      </c>
    </row>
    <row r="1597" spans="2:46" x14ac:dyDescent="0.75">
      <c r="B1597" s="22">
        <v>1594</v>
      </c>
      <c r="AG1597" s="184">
        <f t="shared" si="192"/>
        <v>0</v>
      </c>
      <c r="AH1597" s="164">
        <f t="shared" si="198"/>
        <v>0</v>
      </c>
      <c r="AK1597" s="184">
        <f t="shared" si="193"/>
        <v>0</v>
      </c>
      <c r="AL1597" s="164">
        <f t="shared" si="199"/>
        <v>0</v>
      </c>
      <c r="AO1597" s="184">
        <f t="shared" si="194"/>
        <v>0</v>
      </c>
      <c r="AP1597" s="164">
        <f t="shared" si="195"/>
        <v>0</v>
      </c>
      <c r="AS1597" s="184">
        <f t="shared" si="196"/>
        <v>0</v>
      </c>
      <c r="AT1597" s="164">
        <f t="shared" si="197"/>
        <v>0</v>
      </c>
    </row>
    <row r="1598" spans="2:46" x14ac:dyDescent="0.75">
      <c r="B1598" s="22">
        <v>1595</v>
      </c>
      <c r="AG1598" s="184">
        <f t="shared" si="192"/>
        <v>0</v>
      </c>
      <c r="AH1598" s="164">
        <f t="shared" si="198"/>
        <v>0</v>
      </c>
      <c r="AK1598" s="184">
        <f t="shared" si="193"/>
        <v>0</v>
      </c>
      <c r="AL1598" s="164">
        <f t="shared" si="199"/>
        <v>0</v>
      </c>
      <c r="AO1598" s="184">
        <f t="shared" si="194"/>
        <v>0</v>
      </c>
      <c r="AP1598" s="164">
        <f t="shared" si="195"/>
        <v>0</v>
      </c>
      <c r="AS1598" s="184">
        <f t="shared" si="196"/>
        <v>0</v>
      </c>
      <c r="AT1598" s="164">
        <f t="shared" si="197"/>
        <v>0</v>
      </c>
    </row>
    <row r="1599" spans="2:46" x14ac:dyDescent="0.75">
      <c r="B1599" s="22">
        <v>1596</v>
      </c>
      <c r="AG1599" s="184">
        <f t="shared" si="192"/>
        <v>0</v>
      </c>
      <c r="AH1599" s="164">
        <f t="shared" si="198"/>
        <v>0</v>
      </c>
      <c r="AK1599" s="184">
        <f t="shared" si="193"/>
        <v>0</v>
      </c>
      <c r="AL1599" s="164">
        <f t="shared" si="199"/>
        <v>0</v>
      </c>
      <c r="AO1599" s="184">
        <f t="shared" si="194"/>
        <v>0</v>
      </c>
      <c r="AP1599" s="164">
        <f t="shared" si="195"/>
        <v>0</v>
      </c>
      <c r="AS1599" s="184">
        <f t="shared" si="196"/>
        <v>0</v>
      </c>
      <c r="AT1599" s="164">
        <f t="shared" si="197"/>
        <v>0</v>
      </c>
    </row>
    <row r="1600" spans="2:46" x14ac:dyDescent="0.75">
      <c r="B1600" s="22">
        <v>1597</v>
      </c>
      <c r="AG1600" s="184">
        <f t="shared" si="192"/>
        <v>0</v>
      </c>
      <c r="AH1600" s="164">
        <f t="shared" si="198"/>
        <v>0</v>
      </c>
      <c r="AK1600" s="184">
        <f t="shared" si="193"/>
        <v>0</v>
      </c>
      <c r="AL1600" s="164">
        <f t="shared" si="199"/>
        <v>0</v>
      </c>
      <c r="AO1600" s="184">
        <f t="shared" si="194"/>
        <v>0</v>
      </c>
      <c r="AP1600" s="164">
        <f t="shared" si="195"/>
        <v>0</v>
      </c>
      <c r="AS1600" s="184">
        <f t="shared" si="196"/>
        <v>0</v>
      </c>
      <c r="AT1600" s="164">
        <f t="shared" si="197"/>
        <v>0</v>
      </c>
    </row>
    <row r="1601" spans="2:46" x14ac:dyDescent="0.75">
      <c r="B1601" s="22">
        <v>1598</v>
      </c>
      <c r="AG1601" s="184">
        <f t="shared" si="192"/>
        <v>0</v>
      </c>
      <c r="AH1601" s="164">
        <f t="shared" si="198"/>
        <v>0</v>
      </c>
      <c r="AK1601" s="184">
        <f t="shared" si="193"/>
        <v>0</v>
      </c>
      <c r="AL1601" s="164">
        <f t="shared" si="199"/>
        <v>0</v>
      </c>
      <c r="AO1601" s="184">
        <f t="shared" si="194"/>
        <v>0</v>
      </c>
      <c r="AP1601" s="164">
        <f t="shared" si="195"/>
        <v>0</v>
      </c>
      <c r="AS1601" s="184">
        <f t="shared" si="196"/>
        <v>0</v>
      </c>
      <c r="AT1601" s="164">
        <f t="shared" si="197"/>
        <v>0</v>
      </c>
    </row>
    <row r="1602" spans="2:46" x14ac:dyDescent="0.75">
      <c r="B1602" s="22">
        <v>1599</v>
      </c>
      <c r="AG1602" s="184">
        <f t="shared" si="192"/>
        <v>0</v>
      </c>
      <c r="AH1602" s="164">
        <f t="shared" si="198"/>
        <v>0</v>
      </c>
      <c r="AK1602" s="184">
        <f t="shared" si="193"/>
        <v>0</v>
      </c>
      <c r="AL1602" s="164">
        <f t="shared" si="199"/>
        <v>0</v>
      </c>
      <c r="AO1602" s="184">
        <f t="shared" si="194"/>
        <v>0</v>
      </c>
      <c r="AP1602" s="164">
        <f t="shared" si="195"/>
        <v>0</v>
      </c>
      <c r="AS1602" s="184">
        <f t="shared" si="196"/>
        <v>0</v>
      </c>
      <c r="AT1602" s="164">
        <f t="shared" si="197"/>
        <v>0</v>
      </c>
    </row>
    <row r="1603" spans="2:46" x14ac:dyDescent="0.75">
      <c r="B1603" s="22">
        <v>1600</v>
      </c>
      <c r="AG1603" s="184">
        <f t="shared" si="192"/>
        <v>0</v>
      </c>
      <c r="AH1603" s="164">
        <f t="shared" si="198"/>
        <v>0</v>
      </c>
      <c r="AK1603" s="184">
        <f t="shared" si="193"/>
        <v>0</v>
      </c>
      <c r="AL1603" s="164">
        <f t="shared" si="199"/>
        <v>0</v>
      </c>
      <c r="AO1603" s="184">
        <f t="shared" si="194"/>
        <v>0</v>
      </c>
      <c r="AP1603" s="164">
        <f t="shared" si="195"/>
        <v>0</v>
      </c>
      <c r="AS1603" s="184">
        <f t="shared" si="196"/>
        <v>0</v>
      </c>
      <c r="AT1603" s="164">
        <f t="shared" si="197"/>
        <v>0</v>
      </c>
    </row>
    <row r="1604" spans="2:46" x14ac:dyDescent="0.75">
      <c r="B1604" s="22">
        <v>1601</v>
      </c>
      <c r="AG1604" s="184">
        <f t="shared" ref="AG1604:AG1667" si="200">(U1604*wtp)-T1604</f>
        <v>0</v>
      </c>
      <c r="AH1604" s="164">
        <f t="shared" si="198"/>
        <v>0</v>
      </c>
      <c r="AK1604" s="184">
        <f t="shared" ref="AK1604:AK1667" si="201">(X1604*wtp)-W1604</f>
        <v>0</v>
      </c>
      <c r="AL1604" s="164">
        <f t="shared" si="199"/>
        <v>0</v>
      </c>
      <c r="AO1604" s="184">
        <f t="shared" ref="AO1604:AO1667" si="202">(AA1604*wtp)-Z1604</f>
        <v>0</v>
      </c>
      <c r="AP1604" s="164">
        <f t="shared" ref="AP1604:AP1667" si="203">IF(AO1604&gt;0,1,0)</f>
        <v>0</v>
      </c>
      <c r="AS1604" s="184">
        <f t="shared" ref="AS1604:AS1667" si="204">(AD1604*wtp)-AC1604</f>
        <v>0</v>
      </c>
      <c r="AT1604" s="164">
        <f t="shared" ref="AT1604:AT1667" si="205">IF(AS1604&gt;0,1,0)</f>
        <v>0</v>
      </c>
    </row>
    <row r="1605" spans="2:46" x14ac:dyDescent="0.75">
      <c r="B1605" s="22">
        <v>1602</v>
      </c>
      <c r="AG1605" s="184">
        <f t="shared" si="200"/>
        <v>0</v>
      </c>
      <c r="AH1605" s="164">
        <f t="shared" ref="AH1605:AH1668" si="206">IF(AG1605&gt;0,1,0)</f>
        <v>0</v>
      </c>
      <c r="AK1605" s="184">
        <f t="shared" si="201"/>
        <v>0</v>
      </c>
      <c r="AL1605" s="164">
        <f t="shared" ref="AL1605:AL1668" si="207">IF(AK1605&gt;0,1,0)</f>
        <v>0</v>
      </c>
      <c r="AO1605" s="184">
        <f t="shared" si="202"/>
        <v>0</v>
      </c>
      <c r="AP1605" s="164">
        <f t="shared" si="203"/>
        <v>0</v>
      </c>
      <c r="AS1605" s="184">
        <f t="shared" si="204"/>
        <v>0</v>
      </c>
      <c r="AT1605" s="164">
        <f t="shared" si="205"/>
        <v>0</v>
      </c>
    </row>
    <row r="1606" spans="2:46" x14ac:dyDescent="0.75">
      <c r="B1606" s="22">
        <v>1603</v>
      </c>
      <c r="AG1606" s="184">
        <f t="shared" si="200"/>
        <v>0</v>
      </c>
      <c r="AH1606" s="164">
        <f t="shared" si="206"/>
        <v>0</v>
      </c>
      <c r="AK1606" s="184">
        <f t="shared" si="201"/>
        <v>0</v>
      </c>
      <c r="AL1606" s="164">
        <f t="shared" si="207"/>
        <v>0</v>
      </c>
      <c r="AO1606" s="184">
        <f t="shared" si="202"/>
        <v>0</v>
      </c>
      <c r="AP1606" s="164">
        <f t="shared" si="203"/>
        <v>0</v>
      </c>
      <c r="AS1606" s="184">
        <f t="shared" si="204"/>
        <v>0</v>
      </c>
      <c r="AT1606" s="164">
        <f t="shared" si="205"/>
        <v>0</v>
      </c>
    </row>
    <row r="1607" spans="2:46" x14ac:dyDescent="0.75">
      <c r="B1607" s="22">
        <v>1604</v>
      </c>
      <c r="AG1607" s="184">
        <f t="shared" si="200"/>
        <v>0</v>
      </c>
      <c r="AH1607" s="164">
        <f t="shared" si="206"/>
        <v>0</v>
      </c>
      <c r="AK1607" s="184">
        <f t="shared" si="201"/>
        <v>0</v>
      </c>
      <c r="AL1607" s="164">
        <f t="shared" si="207"/>
        <v>0</v>
      </c>
      <c r="AO1607" s="184">
        <f t="shared" si="202"/>
        <v>0</v>
      </c>
      <c r="AP1607" s="164">
        <f t="shared" si="203"/>
        <v>0</v>
      </c>
      <c r="AS1607" s="184">
        <f t="shared" si="204"/>
        <v>0</v>
      </c>
      <c r="AT1607" s="164">
        <f t="shared" si="205"/>
        <v>0</v>
      </c>
    </row>
    <row r="1608" spans="2:46" x14ac:dyDescent="0.75">
      <c r="B1608" s="22">
        <v>1605</v>
      </c>
      <c r="AG1608" s="184">
        <f t="shared" si="200"/>
        <v>0</v>
      </c>
      <c r="AH1608" s="164">
        <f t="shared" si="206"/>
        <v>0</v>
      </c>
      <c r="AK1608" s="184">
        <f t="shared" si="201"/>
        <v>0</v>
      </c>
      <c r="AL1608" s="164">
        <f t="shared" si="207"/>
        <v>0</v>
      </c>
      <c r="AO1608" s="184">
        <f t="shared" si="202"/>
        <v>0</v>
      </c>
      <c r="AP1608" s="164">
        <f t="shared" si="203"/>
        <v>0</v>
      </c>
      <c r="AS1608" s="184">
        <f t="shared" si="204"/>
        <v>0</v>
      </c>
      <c r="AT1608" s="164">
        <f t="shared" si="205"/>
        <v>0</v>
      </c>
    </row>
    <row r="1609" spans="2:46" x14ac:dyDescent="0.75">
      <c r="B1609" s="22">
        <v>1606</v>
      </c>
      <c r="AG1609" s="184">
        <f t="shared" si="200"/>
        <v>0</v>
      </c>
      <c r="AH1609" s="164">
        <f t="shared" si="206"/>
        <v>0</v>
      </c>
      <c r="AK1609" s="184">
        <f t="shared" si="201"/>
        <v>0</v>
      </c>
      <c r="AL1609" s="164">
        <f t="shared" si="207"/>
        <v>0</v>
      </c>
      <c r="AO1609" s="184">
        <f t="shared" si="202"/>
        <v>0</v>
      </c>
      <c r="AP1609" s="164">
        <f t="shared" si="203"/>
        <v>0</v>
      </c>
      <c r="AS1609" s="184">
        <f t="shared" si="204"/>
        <v>0</v>
      </c>
      <c r="AT1609" s="164">
        <f t="shared" si="205"/>
        <v>0</v>
      </c>
    </row>
    <row r="1610" spans="2:46" x14ac:dyDescent="0.75">
      <c r="B1610" s="22">
        <v>1607</v>
      </c>
      <c r="AG1610" s="184">
        <f t="shared" si="200"/>
        <v>0</v>
      </c>
      <c r="AH1610" s="164">
        <f t="shared" si="206"/>
        <v>0</v>
      </c>
      <c r="AK1610" s="184">
        <f t="shared" si="201"/>
        <v>0</v>
      </c>
      <c r="AL1610" s="164">
        <f t="shared" si="207"/>
        <v>0</v>
      </c>
      <c r="AO1610" s="184">
        <f t="shared" si="202"/>
        <v>0</v>
      </c>
      <c r="AP1610" s="164">
        <f t="shared" si="203"/>
        <v>0</v>
      </c>
      <c r="AS1610" s="184">
        <f t="shared" si="204"/>
        <v>0</v>
      </c>
      <c r="AT1610" s="164">
        <f t="shared" si="205"/>
        <v>0</v>
      </c>
    </row>
    <row r="1611" spans="2:46" x14ac:dyDescent="0.75">
      <c r="B1611" s="22">
        <v>1608</v>
      </c>
      <c r="AG1611" s="184">
        <f t="shared" si="200"/>
        <v>0</v>
      </c>
      <c r="AH1611" s="164">
        <f t="shared" si="206"/>
        <v>0</v>
      </c>
      <c r="AK1611" s="184">
        <f t="shared" si="201"/>
        <v>0</v>
      </c>
      <c r="AL1611" s="164">
        <f t="shared" si="207"/>
        <v>0</v>
      </c>
      <c r="AO1611" s="184">
        <f t="shared" si="202"/>
        <v>0</v>
      </c>
      <c r="AP1611" s="164">
        <f t="shared" si="203"/>
        <v>0</v>
      </c>
      <c r="AS1611" s="184">
        <f t="shared" si="204"/>
        <v>0</v>
      </c>
      <c r="AT1611" s="164">
        <f t="shared" si="205"/>
        <v>0</v>
      </c>
    </row>
    <row r="1612" spans="2:46" x14ac:dyDescent="0.75">
      <c r="B1612" s="22">
        <v>1609</v>
      </c>
      <c r="AG1612" s="184">
        <f t="shared" si="200"/>
        <v>0</v>
      </c>
      <c r="AH1612" s="164">
        <f t="shared" si="206"/>
        <v>0</v>
      </c>
      <c r="AK1612" s="184">
        <f t="shared" si="201"/>
        <v>0</v>
      </c>
      <c r="AL1612" s="164">
        <f t="shared" si="207"/>
        <v>0</v>
      </c>
      <c r="AO1612" s="184">
        <f t="shared" si="202"/>
        <v>0</v>
      </c>
      <c r="AP1612" s="164">
        <f t="shared" si="203"/>
        <v>0</v>
      </c>
      <c r="AS1612" s="184">
        <f t="shared" si="204"/>
        <v>0</v>
      </c>
      <c r="AT1612" s="164">
        <f t="shared" si="205"/>
        <v>0</v>
      </c>
    </row>
    <row r="1613" spans="2:46" x14ac:dyDescent="0.75">
      <c r="B1613" s="22">
        <v>1610</v>
      </c>
      <c r="AG1613" s="184">
        <f t="shared" si="200"/>
        <v>0</v>
      </c>
      <c r="AH1613" s="164">
        <f t="shared" si="206"/>
        <v>0</v>
      </c>
      <c r="AK1613" s="184">
        <f t="shared" si="201"/>
        <v>0</v>
      </c>
      <c r="AL1613" s="164">
        <f t="shared" si="207"/>
        <v>0</v>
      </c>
      <c r="AO1613" s="184">
        <f t="shared" si="202"/>
        <v>0</v>
      </c>
      <c r="AP1613" s="164">
        <f t="shared" si="203"/>
        <v>0</v>
      </c>
      <c r="AS1613" s="184">
        <f t="shared" si="204"/>
        <v>0</v>
      </c>
      <c r="AT1613" s="164">
        <f t="shared" si="205"/>
        <v>0</v>
      </c>
    </row>
    <row r="1614" spans="2:46" x14ac:dyDescent="0.75">
      <c r="B1614" s="22">
        <v>1611</v>
      </c>
      <c r="AG1614" s="184">
        <f t="shared" si="200"/>
        <v>0</v>
      </c>
      <c r="AH1614" s="164">
        <f t="shared" si="206"/>
        <v>0</v>
      </c>
      <c r="AK1614" s="184">
        <f t="shared" si="201"/>
        <v>0</v>
      </c>
      <c r="AL1614" s="164">
        <f t="shared" si="207"/>
        <v>0</v>
      </c>
      <c r="AO1614" s="184">
        <f t="shared" si="202"/>
        <v>0</v>
      </c>
      <c r="AP1614" s="164">
        <f t="shared" si="203"/>
        <v>0</v>
      </c>
      <c r="AS1614" s="184">
        <f t="shared" si="204"/>
        <v>0</v>
      </c>
      <c r="AT1614" s="164">
        <f t="shared" si="205"/>
        <v>0</v>
      </c>
    </row>
    <row r="1615" spans="2:46" x14ac:dyDescent="0.75">
      <c r="B1615" s="22">
        <v>1612</v>
      </c>
      <c r="AG1615" s="184">
        <f t="shared" si="200"/>
        <v>0</v>
      </c>
      <c r="AH1615" s="164">
        <f t="shared" si="206"/>
        <v>0</v>
      </c>
      <c r="AK1615" s="184">
        <f t="shared" si="201"/>
        <v>0</v>
      </c>
      <c r="AL1615" s="164">
        <f t="shared" si="207"/>
        <v>0</v>
      </c>
      <c r="AO1615" s="184">
        <f t="shared" si="202"/>
        <v>0</v>
      </c>
      <c r="AP1615" s="164">
        <f t="shared" si="203"/>
        <v>0</v>
      </c>
      <c r="AS1615" s="184">
        <f t="shared" si="204"/>
        <v>0</v>
      </c>
      <c r="AT1615" s="164">
        <f t="shared" si="205"/>
        <v>0</v>
      </c>
    </row>
    <row r="1616" spans="2:46" x14ac:dyDescent="0.75">
      <c r="B1616" s="22">
        <v>1613</v>
      </c>
      <c r="AG1616" s="184">
        <f t="shared" si="200"/>
        <v>0</v>
      </c>
      <c r="AH1616" s="164">
        <f t="shared" si="206"/>
        <v>0</v>
      </c>
      <c r="AK1616" s="184">
        <f t="shared" si="201"/>
        <v>0</v>
      </c>
      <c r="AL1616" s="164">
        <f t="shared" si="207"/>
        <v>0</v>
      </c>
      <c r="AO1616" s="184">
        <f t="shared" si="202"/>
        <v>0</v>
      </c>
      <c r="AP1616" s="164">
        <f t="shared" si="203"/>
        <v>0</v>
      </c>
      <c r="AS1616" s="184">
        <f t="shared" si="204"/>
        <v>0</v>
      </c>
      <c r="AT1616" s="164">
        <f t="shared" si="205"/>
        <v>0</v>
      </c>
    </row>
    <row r="1617" spans="2:46" x14ac:dyDescent="0.75">
      <c r="B1617" s="22">
        <v>1614</v>
      </c>
      <c r="AG1617" s="184">
        <f t="shared" si="200"/>
        <v>0</v>
      </c>
      <c r="AH1617" s="164">
        <f t="shared" si="206"/>
        <v>0</v>
      </c>
      <c r="AK1617" s="184">
        <f t="shared" si="201"/>
        <v>0</v>
      </c>
      <c r="AL1617" s="164">
        <f t="shared" si="207"/>
        <v>0</v>
      </c>
      <c r="AO1617" s="184">
        <f t="shared" si="202"/>
        <v>0</v>
      </c>
      <c r="AP1617" s="164">
        <f t="shared" si="203"/>
        <v>0</v>
      </c>
      <c r="AS1617" s="184">
        <f t="shared" si="204"/>
        <v>0</v>
      </c>
      <c r="AT1617" s="164">
        <f t="shared" si="205"/>
        <v>0</v>
      </c>
    </row>
    <row r="1618" spans="2:46" x14ac:dyDescent="0.75">
      <c r="B1618" s="22">
        <v>1615</v>
      </c>
      <c r="AG1618" s="184">
        <f t="shared" si="200"/>
        <v>0</v>
      </c>
      <c r="AH1618" s="164">
        <f t="shared" si="206"/>
        <v>0</v>
      </c>
      <c r="AK1618" s="184">
        <f t="shared" si="201"/>
        <v>0</v>
      </c>
      <c r="AL1618" s="164">
        <f t="shared" si="207"/>
        <v>0</v>
      </c>
      <c r="AO1618" s="184">
        <f t="shared" si="202"/>
        <v>0</v>
      </c>
      <c r="AP1618" s="164">
        <f t="shared" si="203"/>
        <v>0</v>
      </c>
      <c r="AS1618" s="184">
        <f t="shared" si="204"/>
        <v>0</v>
      </c>
      <c r="AT1618" s="164">
        <f t="shared" si="205"/>
        <v>0</v>
      </c>
    </row>
    <row r="1619" spans="2:46" x14ac:dyDescent="0.75">
      <c r="B1619" s="22">
        <v>1616</v>
      </c>
      <c r="AG1619" s="184">
        <f t="shared" si="200"/>
        <v>0</v>
      </c>
      <c r="AH1619" s="164">
        <f t="shared" si="206"/>
        <v>0</v>
      </c>
      <c r="AK1619" s="184">
        <f t="shared" si="201"/>
        <v>0</v>
      </c>
      <c r="AL1619" s="164">
        <f t="shared" si="207"/>
        <v>0</v>
      </c>
      <c r="AO1619" s="184">
        <f t="shared" si="202"/>
        <v>0</v>
      </c>
      <c r="AP1619" s="164">
        <f t="shared" si="203"/>
        <v>0</v>
      </c>
      <c r="AS1619" s="184">
        <f t="shared" si="204"/>
        <v>0</v>
      </c>
      <c r="AT1619" s="164">
        <f t="shared" si="205"/>
        <v>0</v>
      </c>
    </row>
    <row r="1620" spans="2:46" x14ac:dyDescent="0.75">
      <c r="B1620" s="22">
        <v>1617</v>
      </c>
      <c r="AG1620" s="184">
        <f t="shared" si="200"/>
        <v>0</v>
      </c>
      <c r="AH1620" s="164">
        <f t="shared" si="206"/>
        <v>0</v>
      </c>
      <c r="AK1620" s="184">
        <f t="shared" si="201"/>
        <v>0</v>
      </c>
      <c r="AL1620" s="164">
        <f t="shared" si="207"/>
        <v>0</v>
      </c>
      <c r="AO1620" s="184">
        <f t="shared" si="202"/>
        <v>0</v>
      </c>
      <c r="AP1620" s="164">
        <f t="shared" si="203"/>
        <v>0</v>
      </c>
      <c r="AS1620" s="184">
        <f t="shared" si="204"/>
        <v>0</v>
      </c>
      <c r="AT1620" s="164">
        <f t="shared" si="205"/>
        <v>0</v>
      </c>
    </row>
    <row r="1621" spans="2:46" x14ac:dyDescent="0.75">
      <c r="B1621" s="22">
        <v>1618</v>
      </c>
      <c r="AG1621" s="184">
        <f t="shared" si="200"/>
        <v>0</v>
      </c>
      <c r="AH1621" s="164">
        <f t="shared" si="206"/>
        <v>0</v>
      </c>
      <c r="AK1621" s="184">
        <f t="shared" si="201"/>
        <v>0</v>
      </c>
      <c r="AL1621" s="164">
        <f t="shared" si="207"/>
        <v>0</v>
      </c>
      <c r="AO1621" s="184">
        <f t="shared" si="202"/>
        <v>0</v>
      </c>
      <c r="AP1621" s="164">
        <f t="shared" si="203"/>
        <v>0</v>
      </c>
      <c r="AS1621" s="184">
        <f t="shared" si="204"/>
        <v>0</v>
      </c>
      <c r="AT1621" s="164">
        <f t="shared" si="205"/>
        <v>0</v>
      </c>
    </row>
    <row r="1622" spans="2:46" x14ac:dyDescent="0.75">
      <c r="B1622" s="22">
        <v>1619</v>
      </c>
      <c r="AG1622" s="184">
        <f t="shared" si="200"/>
        <v>0</v>
      </c>
      <c r="AH1622" s="164">
        <f t="shared" si="206"/>
        <v>0</v>
      </c>
      <c r="AK1622" s="184">
        <f t="shared" si="201"/>
        <v>0</v>
      </c>
      <c r="AL1622" s="164">
        <f t="shared" si="207"/>
        <v>0</v>
      </c>
      <c r="AO1622" s="184">
        <f t="shared" si="202"/>
        <v>0</v>
      </c>
      <c r="AP1622" s="164">
        <f t="shared" si="203"/>
        <v>0</v>
      </c>
      <c r="AS1622" s="184">
        <f t="shared" si="204"/>
        <v>0</v>
      </c>
      <c r="AT1622" s="164">
        <f t="shared" si="205"/>
        <v>0</v>
      </c>
    </row>
    <row r="1623" spans="2:46" x14ac:dyDescent="0.75">
      <c r="B1623" s="22">
        <v>1620</v>
      </c>
      <c r="AG1623" s="184">
        <f t="shared" si="200"/>
        <v>0</v>
      </c>
      <c r="AH1623" s="164">
        <f t="shared" si="206"/>
        <v>0</v>
      </c>
      <c r="AK1623" s="184">
        <f t="shared" si="201"/>
        <v>0</v>
      </c>
      <c r="AL1623" s="164">
        <f t="shared" si="207"/>
        <v>0</v>
      </c>
      <c r="AO1623" s="184">
        <f t="shared" si="202"/>
        <v>0</v>
      </c>
      <c r="AP1623" s="164">
        <f t="shared" si="203"/>
        <v>0</v>
      </c>
      <c r="AS1623" s="184">
        <f t="shared" si="204"/>
        <v>0</v>
      </c>
      <c r="AT1623" s="164">
        <f t="shared" si="205"/>
        <v>0</v>
      </c>
    </row>
    <row r="1624" spans="2:46" x14ac:dyDescent="0.75">
      <c r="B1624" s="22">
        <v>1621</v>
      </c>
      <c r="AG1624" s="184">
        <f t="shared" si="200"/>
        <v>0</v>
      </c>
      <c r="AH1624" s="164">
        <f t="shared" si="206"/>
        <v>0</v>
      </c>
      <c r="AK1624" s="184">
        <f t="shared" si="201"/>
        <v>0</v>
      </c>
      <c r="AL1624" s="164">
        <f t="shared" si="207"/>
        <v>0</v>
      </c>
      <c r="AO1624" s="184">
        <f t="shared" si="202"/>
        <v>0</v>
      </c>
      <c r="AP1624" s="164">
        <f t="shared" si="203"/>
        <v>0</v>
      </c>
      <c r="AS1624" s="184">
        <f t="shared" si="204"/>
        <v>0</v>
      </c>
      <c r="AT1624" s="164">
        <f t="shared" si="205"/>
        <v>0</v>
      </c>
    </row>
    <row r="1625" spans="2:46" x14ac:dyDescent="0.75">
      <c r="B1625" s="22">
        <v>1622</v>
      </c>
      <c r="AG1625" s="184">
        <f t="shared" si="200"/>
        <v>0</v>
      </c>
      <c r="AH1625" s="164">
        <f t="shared" si="206"/>
        <v>0</v>
      </c>
      <c r="AK1625" s="184">
        <f t="shared" si="201"/>
        <v>0</v>
      </c>
      <c r="AL1625" s="164">
        <f t="shared" si="207"/>
        <v>0</v>
      </c>
      <c r="AO1625" s="184">
        <f t="shared" si="202"/>
        <v>0</v>
      </c>
      <c r="AP1625" s="164">
        <f t="shared" si="203"/>
        <v>0</v>
      </c>
      <c r="AS1625" s="184">
        <f t="shared" si="204"/>
        <v>0</v>
      </c>
      <c r="AT1625" s="164">
        <f t="shared" si="205"/>
        <v>0</v>
      </c>
    </row>
    <row r="1626" spans="2:46" x14ac:dyDescent="0.75">
      <c r="B1626" s="22">
        <v>1623</v>
      </c>
      <c r="AG1626" s="184">
        <f t="shared" si="200"/>
        <v>0</v>
      </c>
      <c r="AH1626" s="164">
        <f t="shared" si="206"/>
        <v>0</v>
      </c>
      <c r="AK1626" s="184">
        <f t="shared" si="201"/>
        <v>0</v>
      </c>
      <c r="AL1626" s="164">
        <f t="shared" si="207"/>
        <v>0</v>
      </c>
      <c r="AO1626" s="184">
        <f t="shared" si="202"/>
        <v>0</v>
      </c>
      <c r="AP1626" s="164">
        <f t="shared" si="203"/>
        <v>0</v>
      </c>
      <c r="AS1626" s="184">
        <f t="shared" si="204"/>
        <v>0</v>
      </c>
      <c r="AT1626" s="164">
        <f t="shared" si="205"/>
        <v>0</v>
      </c>
    </row>
    <row r="1627" spans="2:46" x14ac:dyDescent="0.75">
      <c r="B1627" s="22">
        <v>1624</v>
      </c>
      <c r="AG1627" s="184">
        <f t="shared" si="200"/>
        <v>0</v>
      </c>
      <c r="AH1627" s="164">
        <f t="shared" si="206"/>
        <v>0</v>
      </c>
      <c r="AK1627" s="184">
        <f t="shared" si="201"/>
        <v>0</v>
      </c>
      <c r="AL1627" s="164">
        <f t="shared" si="207"/>
        <v>0</v>
      </c>
      <c r="AO1627" s="184">
        <f t="shared" si="202"/>
        <v>0</v>
      </c>
      <c r="AP1627" s="164">
        <f t="shared" si="203"/>
        <v>0</v>
      </c>
      <c r="AS1627" s="184">
        <f t="shared" si="204"/>
        <v>0</v>
      </c>
      <c r="AT1627" s="164">
        <f t="shared" si="205"/>
        <v>0</v>
      </c>
    </row>
    <row r="1628" spans="2:46" x14ac:dyDescent="0.75">
      <c r="B1628" s="22">
        <v>1625</v>
      </c>
      <c r="AG1628" s="184">
        <f t="shared" si="200"/>
        <v>0</v>
      </c>
      <c r="AH1628" s="164">
        <f t="shared" si="206"/>
        <v>0</v>
      </c>
      <c r="AK1628" s="184">
        <f t="shared" si="201"/>
        <v>0</v>
      </c>
      <c r="AL1628" s="164">
        <f t="shared" si="207"/>
        <v>0</v>
      </c>
      <c r="AO1628" s="184">
        <f t="shared" si="202"/>
        <v>0</v>
      </c>
      <c r="AP1628" s="164">
        <f t="shared" si="203"/>
        <v>0</v>
      </c>
      <c r="AS1628" s="184">
        <f t="shared" si="204"/>
        <v>0</v>
      </c>
      <c r="AT1628" s="164">
        <f t="shared" si="205"/>
        <v>0</v>
      </c>
    </row>
    <row r="1629" spans="2:46" x14ac:dyDescent="0.75">
      <c r="B1629" s="22">
        <v>1626</v>
      </c>
      <c r="AG1629" s="184">
        <f t="shared" si="200"/>
        <v>0</v>
      </c>
      <c r="AH1629" s="164">
        <f t="shared" si="206"/>
        <v>0</v>
      </c>
      <c r="AK1629" s="184">
        <f t="shared" si="201"/>
        <v>0</v>
      </c>
      <c r="AL1629" s="164">
        <f t="shared" si="207"/>
        <v>0</v>
      </c>
      <c r="AO1629" s="184">
        <f t="shared" si="202"/>
        <v>0</v>
      </c>
      <c r="AP1629" s="164">
        <f t="shared" si="203"/>
        <v>0</v>
      </c>
      <c r="AS1629" s="184">
        <f t="shared" si="204"/>
        <v>0</v>
      </c>
      <c r="AT1629" s="164">
        <f t="shared" si="205"/>
        <v>0</v>
      </c>
    </row>
    <row r="1630" spans="2:46" x14ac:dyDescent="0.75">
      <c r="B1630" s="22">
        <v>1627</v>
      </c>
      <c r="AG1630" s="184">
        <f t="shared" si="200"/>
        <v>0</v>
      </c>
      <c r="AH1630" s="164">
        <f t="shared" si="206"/>
        <v>0</v>
      </c>
      <c r="AK1630" s="184">
        <f t="shared" si="201"/>
        <v>0</v>
      </c>
      <c r="AL1630" s="164">
        <f t="shared" si="207"/>
        <v>0</v>
      </c>
      <c r="AO1630" s="184">
        <f t="shared" si="202"/>
        <v>0</v>
      </c>
      <c r="AP1630" s="164">
        <f t="shared" si="203"/>
        <v>0</v>
      </c>
      <c r="AS1630" s="184">
        <f t="shared" si="204"/>
        <v>0</v>
      </c>
      <c r="AT1630" s="164">
        <f t="shared" si="205"/>
        <v>0</v>
      </c>
    </row>
    <row r="1631" spans="2:46" x14ac:dyDescent="0.75">
      <c r="B1631" s="22">
        <v>1628</v>
      </c>
      <c r="AG1631" s="184">
        <f t="shared" si="200"/>
        <v>0</v>
      </c>
      <c r="AH1631" s="164">
        <f t="shared" si="206"/>
        <v>0</v>
      </c>
      <c r="AK1631" s="184">
        <f t="shared" si="201"/>
        <v>0</v>
      </c>
      <c r="AL1631" s="164">
        <f t="shared" si="207"/>
        <v>0</v>
      </c>
      <c r="AO1631" s="184">
        <f t="shared" si="202"/>
        <v>0</v>
      </c>
      <c r="AP1631" s="164">
        <f t="shared" si="203"/>
        <v>0</v>
      </c>
      <c r="AS1631" s="184">
        <f t="shared" si="204"/>
        <v>0</v>
      </c>
      <c r="AT1631" s="164">
        <f t="shared" si="205"/>
        <v>0</v>
      </c>
    </row>
    <row r="1632" spans="2:46" x14ac:dyDescent="0.75">
      <c r="B1632" s="22">
        <v>1629</v>
      </c>
      <c r="AG1632" s="184">
        <f t="shared" si="200"/>
        <v>0</v>
      </c>
      <c r="AH1632" s="164">
        <f t="shared" si="206"/>
        <v>0</v>
      </c>
      <c r="AK1632" s="184">
        <f t="shared" si="201"/>
        <v>0</v>
      </c>
      <c r="AL1632" s="164">
        <f t="shared" si="207"/>
        <v>0</v>
      </c>
      <c r="AO1632" s="184">
        <f t="shared" si="202"/>
        <v>0</v>
      </c>
      <c r="AP1632" s="164">
        <f t="shared" si="203"/>
        <v>0</v>
      </c>
      <c r="AS1632" s="184">
        <f t="shared" si="204"/>
        <v>0</v>
      </c>
      <c r="AT1632" s="164">
        <f t="shared" si="205"/>
        <v>0</v>
      </c>
    </row>
    <row r="1633" spans="2:46" x14ac:dyDescent="0.75">
      <c r="B1633" s="22">
        <v>1630</v>
      </c>
      <c r="AG1633" s="184">
        <f t="shared" si="200"/>
        <v>0</v>
      </c>
      <c r="AH1633" s="164">
        <f t="shared" si="206"/>
        <v>0</v>
      </c>
      <c r="AK1633" s="184">
        <f t="shared" si="201"/>
        <v>0</v>
      </c>
      <c r="AL1633" s="164">
        <f t="shared" si="207"/>
        <v>0</v>
      </c>
      <c r="AO1633" s="184">
        <f t="shared" si="202"/>
        <v>0</v>
      </c>
      <c r="AP1633" s="164">
        <f t="shared" si="203"/>
        <v>0</v>
      </c>
      <c r="AS1633" s="184">
        <f t="shared" si="204"/>
        <v>0</v>
      </c>
      <c r="AT1633" s="164">
        <f t="shared" si="205"/>
        <v>0</v>
      </c>
    </row>
    <row r="1634" spans="2:46" x14ac:dyDescent="0.75">
      <c r="B1634" s="22">
        <v>1631</v>
      </c>
      <c r="AG1634" s="184">
        <f t="shared" si="200"/>
        <v>0</v>
      </c>
      <c r="AH1634" s="164">
        <f t="shared" si="206"/>
        <v>0</v>
      </c>
      <c r="AK1634" s="184">
        <f t="shared" si="201"/>
        <v>0</v>
      </c>
      <c r="AL1634" s="164">
        <f t="shared" si="207"/>
        <v>0</v>
      </c>
      <c r="AO1634" s="184">
        <f t="shared" si="202"/>
        <v>0</v>
      </c>
      <c r="AP1634" s="164">
        <f t="shared" si="203"/>
        <v>0</v>
      </c>
      <c r="AS1634" s="184">
        <f t="shared" si="204"/>
        <v>0</v>
      </c>
      <c r="AT1634" s="164">
        <f t="shared" si="205"/>
        <v>0</v>
      </c>
    </row>
    <row r="1635" spans="2:46" x14ac:dyDescent="0.75">
      <c r="B1635" s="22">
        <v>1632</v>
      </c>
      <c r="AG1635" s="184">
        <f t="shared" si="200"/>
        <v>0</v>
      </c>
      <c r="AH1635" s="164">
        <f t="shared" si="206"/>
        <v>0</v>
      </c>
      <c r="AK1635" s="184">
        <f t="shared" si="201"/>
        <v>0</v>
      </c>
      <c r="AL1635" s="164">
        <f t="shared" si="207"/>
        <v>0</v>
      </c>
      <c r="AO1635" s="184">
        <f t="shared" si="202"/>
        <v>0</v>
      </c>
      <c r="AP1635" s="164">
        <f t="shared" si="203"/>
        <v>0</v>
      </c>
      <c r="AS1635" s="184">
        <f t="shared" si="204"/>
        <v>0</v>
      </c>
      <c r="AT1635" s="164">
        <f t="shared" si="205"/>
        <v>0</v>
      </c>
    </row>
    <row r="1636" spans="2:46" x14ac:dyDescent="0.75">
      <c r="B1636" s="22">
        <v>1633</v>
      </c>
      <c r="AG1636" s="184">
        <f t="shared" si="200"/>
        <v>0</v>
      </c>
      <c r="AH1636" s="164">
        <f t="shared" si="206"/>
        <v>0</v>
      </c>
      <c r="AK1636" s="184">
        <f t="shared" si="201"/>
        <v>0</v>
      </c>
      <c r="AL1636" s="164">
        <f t="shared" si="207"/>
        <v>0</v>
      </c>
      <c r="AO1636" s="184">
        <f t="shared" si="202"/>
        <v>0</v>
      </c>
      <c r="AP1636" s="164">
        <f t="shared" si="203"/>
        <v>0</v>
      </c>
      <c r="AS1636" s="184">
        <f t="shared" si="204"/>
        <v>0</v>
      </c>
      <c r="AT1636" s="164">
        <f t="shared" si="205"/>
        <v>0</v>
      </c>
    </row>
    <row r="1637" spans="2:46" x14ac:dyDescent="0.75">
      <c r="B1637" s="22">
        <v>1634</v>
      </c>
      <c r="AG1637" s="184">
        <f t="shared" si="200"/>
        <v>0</v>
      </c>
      <c r="AH1637" s="164">
        <f t="shared" si="206"/>
        <v>0</v>
      </c>
      <c r="AK1637" s="184">
        <f t="shared" si="201"/>
        <v>0</v>
      </c>
      <c r="AL1637" s="164">
        <f t="shared" si="207"/>
        <v>0</v>
      </c>
      <c r="AO1637" s="184">
        <f t="shared" si="202"/>
        <v>0</v>
      </c>
      <c r="AP1637" s="164">
        <f t="shared" si="203"/>
        <v>0</v>
      </c>
      <c r="AS1637" s="184">
        <f t="shared" si="204"/>
        <v>0</v>
      </c>
      <c r="AT1637" s="164">
        <f t="shared" si="205"/>
        <v>0</v>
      </c>
    </row>
    <row r="1638" spans="2:46" x14ac:dyDescent="0.75">
      <c r="B1638" s="22">
        <v>1635</v>
      </c>
      <c r="AG1638" s="184">
        <f t="shared" si="200"/>
        <v>0</v>
      </c>
      <c r="AH1638" s="164">
        <f t="shared" si="206"/>
        <v>0</v>
      </c>
      <c r="AK1638" s="184">
        <f t="shared" si="201"/>
        <v>0</v>
      </c>
      <c r="AL1638" s="164">
        <f t="shared" si="207"/>
        <v>0</v>
      </c>
      <c r="AO1638" s="184">
        <f t="shared" si="202"/>
        <v>0</v>
      </c>
      <c r="AP1638" s="164">
        <f t="shared" si="203"/>
        <v>0</v>
      </c>
      <c r="AS1638" s="184">
        <f t="shared" si="204"/>
        <v>0</v>
      </c>
      <c r="AT1638" s="164">
        <f t="shared" si="205"/>
        <v>0</v>
      </c>
    </row>
    <row r="1639" spans="2:46" x14ac:dyDescent="0.75">
      <c r="B1639" s="22">
        <v>1636</v>
      </c>
      <c r="AG1639" s="184">
        <f t="shared" si="200"/>
        <v>0</v>
      </c>
      <c r="AH1639" s="164">
        <f t="shared" si="206"/>
        <v>0</v>
      </c>
      <c r="AK1639" s="184">
        <f t="shared" si="201"/>
        <v>0</v>
      </c>
      <c r="AL1639" s="164">
        <f t="shared" si="207"/>
        <v>0</v>
      </c>
      <c r="AO1639" s="184">
        <f t="shared" si="202"/>
        <v>0</v>
      </c>
      <c r="AP1639" s="164">
        <f t="shared" si="203"/>
        <v>0</v>
      </c>
      <c r="AS1639" s="184">
        <f t="shared" si="204"/>
        <v>0</v>
      </c>
      <c r="AT1639" s="164">
        <f t="shared" si="205"/>
        <v>0</v>
      </c>
    </row>
    <row r="1640" spans="2:46" x14ac:dyDescent="0.75">
      <c r="B1640" s="22">
        <v>1637</v>
      </c>
      <c r="AG1640" s="184">
        <f t="shared" si="200"/>
        <v>0</v>
      </c>
      <c r="AH1640" s="164">
        <f t="shared" si="206"/>
        <v>0</v>
      </c>
      <c r="AK1640" s="184">
        <f t="shared" si="201"/>
        <v>0</v>
      </c>
      <c r="AL1640" s="164">
        <f t="shared" si="207"/>
        <v>0</v>
      </c>
      <c r="AO1640" s="184">
        <f t="shared" si="202"/>
        <v>0</v>
      </c>
      <c r="AP1640" s="164">
        <f t="shared" si="203"/>
        <v>0</v>
      </c>
      <c r="AS1640" s="184">
        <f t="shared" si="204"/>
        <v>0</v>
      </c>
      <c r="AT1640" s="164">
        <f t="shared" si="205"/>
        <v>0</v>
      </c>
    </row>
    <row r="1641" spans="2:46" x14ac:dyDescent="0.75">
      <c r="B1641" s="22">
        <v>1638</v>
      </c>
      <c r="AG1641" s="184">
        <f t="shared" si="200"/>
        <v>0</v>
      </c>
      <c r="AH1641" s="164">
        <f t="shared" si="206"/>
        <v>0</v>
      </c>
      <c r="AK1641" s="184">
        <f t="shared" si="201"/>
        <v>0</v>
      </c>
      <c r="AL1641" s="164">
        <f t="shared" si="207"/>
        <v>0</v>
      </c>
      <c r="AO1641" s="184">
        <f t="shared" si="202"/>
        <v>0</v>
      </c>
      <c r="AP1641" s="164">
        <f t="shared" si="203"/>
        <v>0</v>
      </c>
      <c r="AS1641" s="184">
        <f t="shared" si="204"/>
        <v>0</v>
      </c>
      <c r="AT1641" s="164">
        <f t="shared" si="205"/>
        <v>0</v>
      </c>
    </row>
    <row r="1642" spans="2:46" x14ac:dyDescent="0.75">
      <c r="B1642" s="22">
        <v>1639</v>
      </c>
      <c r="AG1642" s="184">
        <f t="shared" si="200"/>
        <v>0</v>
      </c>
      <c r="AH1642" s="164">
        <f t="shared" si="206"/>
        <v>0</v>
      </c>
      <c r="AK1642" s="184">
        <f t="shared" si="201"/>
        <v>0</v>
      </c>
      <c r="AL1642" s="164">
        <f t="shared" si="207"/>
        <v>0</v>
      </c>
      <c r="AO1642" s="184">
        <f t="shared" si="202"/>
        <v>0</v>
      </c>
      <c r="AP1642" s="164">
        <f t="shared" si="203"/>
        <v>0</v>
      </c>
      <c r="AS1642" s="184">
        <f t="shared" si="204"/>
        <v>0</v>
      </c>
      <c r="AT1642" s="164">
        <f t="shared" si="205"/>
        <v>0</v>
      </c>
    </row>
    <row r="1643" spans="2:46" x14ac:dyDescent="0.75">
      <c r="B1643" s="22">
        <v>1640</v>
      </c>
      <c r="AG1643" s="184">
        <f t="shared" si="200"/>
        <v>0</v>
      </c>
      <c r="AH1643" s="164">
        <f t="shared" si="206"/>
        <v>0</v>
      </c>
      <c r="AK1643" s="184">
        <f t="shared" si="201"/>
        <v>0</v>
      </c>
      <c r="AL1643" s="164">
        <f t="shared" si="207"/>
        <v>0</v>
      </c>
      <c r="AO1643" s="184">
        <f t="shared" si="202"/>
        <v>0</v>
      </c>
      <c r="AP1643" s="164">
        <f t="shared" si="203"/>
        <v>0</v>
      </c>
      <c r="AS1643" s="184">
        <f t="shared" si="204"/>
        <v>0</v>
      </c>
      <c r="AT1643" s="164">
        <f t="shared" si="205"/>
        <v>0</v>
      </c>
    </row>
    <row r="1644" spans="2:46" x14ac:dyDescent="0.75">
      <c r="B1644" s="22">
        <v>1641</v>
      </c>
      <c r="AG1644" s="184">
        <f t="shared" si="200"/>
        <v>0</v>
      </c>
      <c r="AH1644" s="164">
        <f t="shared" si="206"/>
        <v>0</v>
      </c>
      <c r="AK1644" s="184">
        <f t="shared" si="201"/>
        <v>0</v>
      </c>
      <c r="AL1644" s="164">
        <f t="shared" si="207"/>
        <v>0</v>
      </c>
      <c r="AO1644" s="184">
        <f t="shared" si="202"/>
        <v>0</v>
      </c>
      <c r="AP1644" s="164">
        <f t="shared" si="203"/>
        <v>0</v>
      </c>
      <c r="AS1644" s="184">
        <f t="shared" si="204"/>
        <v>0</v>
      </c>
      <c r="AT1644" s="164">
        <f t="shared" si="205"/>
        <v>0</v>
      </c>
    </row>
    <row r="1645" spans="2:46" x14ac:dyDescent="0.75">
      <c r="B1645" s="22">
        <v>1642</v>
      </c>
      <c r="AG1645" s="184">
        <f t="shared" si="200"/>
        <v>0</v>
      </c>
      <c r="AH1645" s="164">
        <f t="shared" si="206"/>
        <v>0</v>
      </c>
      <c r="AK1645" s="184">
        <f t="shared" si="201"/>
        <v>0</v>
      </c>
      <c r="AL1645" s="164">
        <f t="shared" si="207"/>
        <v>0</v>
      </c>
      <c r="AO1645" s="184">
        <f t="shared" si="202"/>
        <v>0</v>
      </c>
      <c r="AP1645" s="164">
        <f t="shared" si="203"/>
        <v>0</v>
      </c>
      <c r="AS1645" s="184">
        <f t="shared" si="204"/>
        <v>0</v>
      </c>
      <c r="AT1645" s="164">
        <f t="shared" si="205"/>
        <v>0</v>
      </c>
    </row>
    <row r="1646" spans="2:46" x14ac:dyDescent="0.75">
      <c r="B1646" s="22">
        <v>1643</v>
      </c>
      <c r="AG1646" s="184">
        <f t="shared" si="200"/>
        <v>0</v>
      </c>
      <c r="AH1646" s="164">
        <f t="shared" si="206"/>
        <v>0</v>
      </c>
      <c r="AK1646" s="184">
        <f t="shared" si="201"/>
        <v>0</v>
      </c>
      <c r="AL1646" s="164">
        <f t="shared" si="207"/>
        <v>0</v>
      </c>
      <c r="AO1646" s="184">
        <f t="shared" si="202"/>
        <v>0</v>
      </c>
      <c r="AP1646" s="164">
        <f t="shared" si="203"/>
        <v>0</v>
      </c>
      <c r="AS1646" s="184">
        <f t="shared" si="204"/>
        <v>0</v>
      </c>
      <c r="AT1646" s="164">
        <f t="shared" si="205"/>
        <v>0</v>
      </c>
    </row>
    <row r="1647" spans="2:46" x14ac:dyDescent="0.75">
      <c r="B1647" s="22">
        <v>1644</v>
      </c>
      <c r="AG1647" s="184">
        <f t="shared" si="200"/>
        <v>0</v>
      </c>
      <c r="AH1647" s="164">
        <f t="shared" si="206"/>
        <v>0</v>
      </c>
      <c r="AK1647" s="184">
        <f t="shared" si="201"/>
        <v>0</v>
      </c>
      <c r="AL1647" s="164">
        <f t="shared" si="207"/>
        <v>0</v>
      </c>
      <c r="AO1647" s="184">
        <f t="shared" si="202"/>
        <v>0</v>
      </c>
      <c r="AP1647" s="164">
        <f t="shared" si="203"/>
        <v>0</v>
      </c>
      <c r="AS1647" s="184">
        <f t="shared" si="204"/>
        <v>0</v>
      </c>
      <c r="AT1647" s="164">
        <f t="shared" si="205"/>
        <v>0</v>
      </c>
    </row>
    <row r="1648" spans="2:46" x14ac:dyDescent="0.75">
      <c r="B1648" s="22">
        <v>1645</v>
      </c>
      <c r="AG1648" s="184">
        <f t="shared" si="200"/>
        <v>0</v>
      </c>
      <c r="AH1648" s="164">
        <f t="shared" si="206"/>
        <v>0</v>
      </c>
      <c r="AK1648" s="184">
        <f t="shared" si="201"/>
        <v>0</v>
      </c>
      <c r="AL1648" s="164">
        <f t="shared" si="207"/>
        <v>0</v>
      </c>
      <c r="AO1648" s="184">
        <f t="shared" si="202"/>
        <v>0</v>
      </c>
      <c r="AP1648" s="164">
        <f t="shared" si="203"/>
        <v>0</v>
      </c>
      <c r="AS1648" s="184">
        <f t="shared" si="204"/>
        <v>0</v>
      </c>
      <c r="AT1648" s="164">
        <f t="shared" si="205"/>
        <v>0</v>
      </c>
    </row>
    <row r="1649" spans="2:46" x14ac:dyDescent="0.75">
      <c r="B1649" s="22">
        <v>1646</v>
      </c>
      <c r="AG1649" s="184">
        <f t="shared" si="200"/>
        <v>0</v>
      </c>
      <c r="AH1649" s="164">
        <f t="shared" si="206"/>
        <v>0</v>
      </c>
      <c r="AK1649" s="184">
        <f t="shared" si="201"/>
        <v>0</v>
      </c>
      <c r="AL1649" s="164">
        <f t="shared" si="207"/>
        <v>0</v>
      </c>
      <c r="AO1649" s="184">
        <f t="shared" si="202"/>
        <v>0</v>
      </c>
      <c r="AP1649" s="164">
        <f t="shared" si="203"/>
        <v>0</v>
      </c>
      <c r="AS1649" s="184">
        <f t="shared" si="204"/>
        <v>0</v>
      </c>
      <c r="AT1649" s="164">
        <f t="shared" si="205"/>
        <v>0</v>
      </c>
    </row>
    <row r="1650" spans="2:46" x14ac:dyDescent="0.75">
      <c r="B1650" s="22">
        <v>1647</v>
      </c>
      <c r="AG1650" s="184">
        <f t="shared" si="200"/>
        <v>0</v>
      </c>
      <c r="AH1650" s="164">
        <f t="shared" si="206"/>
        <v>0</v>
      </c>
      <c r="AK1650" s="184">
        <f t="shared" si="201"/>
        <v>0</v>
      </c>
      <c r="AL1650" s="164">
        <f t="shared" si="207"/>
        <v>0</v>
      </c>
      <c r="AO1650" s="184">
        <f t="shared" si="202"/>
        <v>0</v>
      </c>
      <c r="AP1650" s="164">
        <f t="shared" si="203"/>
        <v>0</v>
      </c>
      <c r="AS1650" s="184">
        <f t="shared" si="204"/>
        <v>0</v>
      </c>
      <c r="AT1650" s="164">
        <f t="shared" si="205"/>
        <v>0</v>
      </c>
    </row>
    <row r="1651" spans="2:46" x14ac:dyDescent="0.75">
      <c r="B1651" s="22">
        <v>1648</v>
      </c>
      <c r="AG1651" s="184">
        <f t="shared" si="200"/>
        <v>0</v>
      </c>
      <c r="AH1651" s="164">
        <f t="shared" si="206"/>
        <v>0</v>
      </c>
      <c r="AK1651" s="184">
        <f t="shared" si="201"/>
        <v>0</v>
      </c>
      <c r="AL1651" s="164">
        <f t="shared" si="207"/>
        <v>0</v>
      </c>
      <c r="AO1651" s="184">
        <f t="shared" si="202"/>
        <v>0</v>
      </c>
      <c r="AP1651" s="164">
        <f t="shared" si="203"/>
        <v>0</v>
      </c>
      <c r="AS1651" s="184">
        <f t="shared" si="204"/>
        <v>0</v>
      </c>
      <c r="AT1651" s="164">
        <f t="shared" si="205"/>
        <v>0</v>
      </c>
    </row>
    <row r="1652" spans="2:46" x14ac:dyDescent="0.75">
      <c r="B1652" s="22">
        <v>1649</v>
      </c>
      <c r="AG1652" s="184">
        <f t="shared" si="200"/>
        <v>0</v>
      </c>
      <c r="AH1652" s="164">
        <f t="shared" si="206"/>
        <v>0</v>
      </c>
      <c r="AK1652" s="184">
        <f t="shared" si="201"/>
        <v>0</v>
      </c>
      <c r="AL1652" s="164">
        <f t="shared" si="207"/>
        <v>0</v>
      </c>
      <c r="AO1652" s="184">
        <f t="shared" si="202"/>
        <v>0</v>
      </c>
      <c r="AP1652" s="164">
        <f t="shared" si="203"/>
        <v>0</v>
      </c>
      <c r="AS1652" s="184">
        <f t="shared" si="204"/>
        <v>0</v>
      </c>
      <c r="AT1652" s="164">
        <f t="shared" si="205"/>
        <v>0</v>
      </c>
    </row>
    <row r="1653" spans="2:46" x14ac:dyDescent="0.75">
      <c r="B1653" s="22">
        <v>1650</v>
      </c>
      <c r="AG1653" s="184">
        <f t="shared" si="200"/>
        <v>0</v>
      </c>
      <c r="AH1653" s="164">
        <f t="shared" si="206"/>
        <v>0</v>
      </c>
      <c r="AK1653" s="184">
        <f t="shared" si="201"/>
        <v>0</v>
      </c>
      <c r="AL1653" s="164">
        <f t="shared" si="207"/>
        <v>0</v>
      </c>
      <c r="AO1653" s="184">
        <f t="shared" si="202"/>
        <v>0</v>
      </c>
      <c r="AP1653" s="164">
        <f t="shared" si="203"/>
        <v>0</v>
      </c>
      <c r="AS1653" s="184">
        <f t="shared" si="204"/>
        <v>0</v>
      </c>
      <c r="AT1653" s="164">
        <f t="shared" si="205"/>
        <v>0</v>
      </c>
    </row>
    <row r="1654" spans="2:46" x14ac:dyDescent="0.75">
      <c r="B1654" s="22">
        <v>1651</v>
      </c>
      <c r="AG1654" s="184">
        <f t="shared" si="200"/>
        <v>0</v>
      </c>
      <c r="AH1654" s="164">
        <f t="shared" si="206"/>
        <v>0</v>
      </c>
      <c r="AK1654" s="184">
        <f t="shared" si="201"/>
        <v>0</v>
      </c>
      <c r="AL1654" s="164">
        <f t="shared" si="207"/>
        <v>0</v>
      </c>
      <c r="AO1654" s="184">
        <f t="shared" si="202"/>
        <v>0</v>
      </c>
      <c r="AP1654" s="164">
        <f t="shared" si="203"/>
        <v>0</v>
      </c>
      <c r="AS1654" s="184">
        <f t="shared" si="204"/>
        <v>0</v>
      </c>
      <c r="AT1654" s="164">
        <f t="shared" si="205"/>
        <v>0</v>
      </c>
    </row>
    <row r="1655" spans="2:46" x14ac:dyDescent="0.75">
      <c r="B1655" s="22">
        <v>1652</v>
      </c>
      <c r="AG1655" s="184">
        <f t="shared" si="200"/>
        <v>0</v>
      </c>
      <c r="AH1655" s="164">
        <f t="shared" si="206"/>
        <v>0</v>
      </c>
      <c r="AK1655" s="184">
        <f t="shared" si="201"/>
        <v>0</v>
      </c>
      <c r="AL1655" s="164">
        <f t="shared" si="207"/>
        <v>0</v>
      </c>
      <c r="AO1655" s="184">
        <f t="shared" si="202"/>
        <v>0</v>
      </c>
      <c r="AP1655" s="164">
        <f t="shared" si="203"/>
        <v>0</v>
      </c>
      <c r="AS1655" s="184">
        <f t="shared" si="204"/>
        <v>0</v>
      </c>
      <c r="AT1655" s="164">
        <f t="shared" si="205"/>
        <v>0</v>
      </c>
    </row>
    <row r="1656" spans="2:46" x14ac:dyDescent="0.75">
      <c r="B1656" s="22">
        <v>1653</v>
      </c>
      <c r="AG1656" s="184">
        <f t="shared" si="200"/>
        <v>0</v>
      </c>
      <c r="AH1656" s="164">
        <f t="shared" si="206"/>
        <v>0</v>
      </c>
      <c r="AK1656" s="184">
        <f t="shared" si="201"/>
        <v>0</v>
      </c>
      <c r="AL1656" s="164">
        <f t="shared" si="207"/>
        <v>0</v>
      </c>
      <c r="AO1656" s="184">
        <f t="shared" si="202"/>
        <v>0</v>
      </c>
      <c r="AP1656" s="164">
        <f t="shared" si="203"/>
        <v>0</v>
      </c>
      <c r="AS1656" s="184">
        <f t="shared" si="204"/>
        <v>0</v>
      </c>
      <c r="AT1656" s="164">
        <f t="shared" si="205"/>
        <v>0</v>
      </c>
    </row>
    <row r="1657" spans="2:46" x14ac:dyDescent="0.75">
      <c r="B1657" s="22">
        <v>1654</v>
      </c>
      <c r="AG1657" s="184">
        <f t="shared" si="200"/>
        <v>0</v>
      </c>
      <c r="AH1657" s="164">
        <f t="shared" si="206"/>
        <v>0</v>
      </c>
      <c r="AK1657" s="184">
        <f t="shared" si="201"/>
        <v>0</v>
      </c>
      <c r="AL1657" s="164">
        <f t="shared" si="207"/>
        <v>0</v>
      </c>
      <c r="AO1657" s="184">
        <f t="shared" si="202"/>
        <v>0</v>
      </c>
      <c r="AP1657" s="164">
        <f t="shared" si="203"/>
        <v>0</v>
      </c>
      <c r="AS1657" s="184">
        <f t="shared" si="204"/>
        <v>0</v>
      </c>
      <c r="AT1657" s="164">
        <f t="shared" si="205"/>
        <v>0</v>
      </c>
    </row>
    <row r="1658" spans="2:46" x14ac:dyDescent="0.75">
      <c r="B1658" s="22">
        <v>1655</v>
      </c>
      <c r="AG1658" s="184">
        <f t="shared" si="200"/>
        <v>0</v>
      </c>
      <c r="AH1658" s="164">
        <f t="shared" si="206"/>
        <v>0</v>
      </c>
      <c r="AK1658" s="184">
        <f t="shared" si="201"/>
        <v>0</v>
      </c>
      <c r="AL1658" s="164">
        <f t="shared" si="207"/>
        <v>0</v>
      </c>
      <c r="AO1658" s="184">
        <f t="shared" si="202"/>
        <v>0</v>
      </c>
      <c r="AP1658" s="164">
        <f t="shared" si="203"/>
        <v>0</v>
      </c>
      <c r="AS1658" s="184">
        <f t="shared" si="204"/>
        <v>0</v>
      </c>
      <c r="AT1658" s="164">
        <f t="shared" si="205"/>
        <v>0</v>
      </c>
    </row>
    <row r="1659" spans="2:46" x14ac:dyDescent="0.75">
      <c r="B1659" s="22">
        <v>1656</v>
      </c>
      <c r="AG1659" s="184">
        <f t="shared" si="200"/>
        <v>0</v>
      </c>
      <c r="AH1659" s="164">
        <f t="shared" si="206"/>
        <v>0</v>
      </c>
      <c r="AK1659" s="184">
        <f t="shared" si="201"/>
        <v>0</v>
      </c>
      <c r="AL1659" s="164">
        <f t="shared" si="207"/>
        <v>0</v>
      </c>
      <c r="AO1659" s="184">
        <f t="shared" si="202"/>
        <v>0</v>
      </c>
      <c r="AP1659" s="164">
        <f t="shared" si="203"/>
        <v>0</v>
      </c>
      <c r="AS1659" s="184">
        <f t="shared" si="204"/>
        <v>0</v>
      </c>
      <c r="AT1659" s="164">
        <f t="shared" si="205"/>
        <v>0</v>
      </c>
    </row>
    <row r="1660" spans="2:46" x14ac:dyDescent="0.75">
      <c r="B1660" s="22">
        <v>1657</v>
      </c>
      <c r="AG1660" s="184">
        <f t="shared" si="200"/>
        <v>0</v>
      </c>
      <c r="AH1660" s="164">
        <f t="shared" si="206"/>
        <v>0</v>
      </c>
      <c r="AK1660" s="184">
        <f t="shared" si="201"/>
        <v>0</v>
      </c>
      <c r="AL1660" s="164">
        <f t="shared" si="207"/>
        <v>0</v>
      </c>
      <c r="AO1660" s="184">
        <f t="shared" si="202"/>
        <v>0</v>
      </c>
      <c r="AP1660" s="164">
        <f t="shared" si="203"/>
        <v>0</v>
      </c>
      <c r="AS1660" s="184">
        <f t="shared" si="204"/>
        <v>0</v>
      </c>
      <c r="AT1660" s="164">
        <f t="shared" si="205"/>
        <v>0</v>
      </c>
    </row>
    <row r="1661" spans="2:46" x14ac:dyDescent="0.75">
      <c r="B1661" s="22">
        <v>1658</v>
      </c>
      <c r="AG1661" s="184">
        <f t="shared" si="200"/>
        <v>0</v>
      </c>
      <c r="AH1661" s="164">
        <f t="shared" si="206"/>
        <v>0</v>
      </c>
      <c r="AK1661" s="184">
        <f t="shared" si="201"/>
        <v>0</v>
      </c>
      <c r="AL1661" s="164">
        <f t="shared" si="207"/>
        <v>0</v>
      </c>
      <c r="AO1661" s="184">
        <f t="shared" si="202"/>
        <v>0</v>
      </c>
      <c r="AP1661" s="164">
        <f t="shared" si="203"/>
        <v>0</v>
      </c>
      <c r="AS1661" s="184">
        <f t="shared" si="204"/>
        <v>0</v>
      </c>
      <c r="AT1661" s="164">
        <f t="shared" si="205"/>
        <v>0</v>
      </c>
    </row>
    <row r="1662" spans="2:46" x14ac:dyDescent="0.75">
      <c r="B1662" s="22">
        <v>1659</v>
      </c>
      <c r="AG1662" s="184">
        <f t="shared" si="200"/>
        <v>0</v>
      </c>
      <c r="AH1662" s="164">
        <f t="shared" si="206"/>
        <v>0</v>
      </c>
      <c r="AK1662" s="184">
        <f t="shared" si="201"/>
        <v>0</v>
      </c>
      <c r="AL1662" s="164">
        <f t="shared" si="207"/>
        <v>0</v>
      </c>
      <c r="AO1662" s="184">
        <f t="shared" si="202"/>
        <v>0</v>
      </c>
      <c r="AP1662" s="164">
        <f t="shared" si="203"/>
        <v>0</v>
      </c>
      <c r="AS1662" s="184">
        <f t="shared" si="204"/>
        <v>0</v>
      </c>
      <c r="AT1662" s="164">
        <f t="shared" si="205"/>
        <v>0</v>
      </c>
    </row>
    <row r="1663" spans="2:46" x14ac:dyDescent="0.75">
      <c r="B1663" s="22">
        <v>1660</v>
      </c>
      <c r="AG1663" s="184">
        <f t="shared" si="200"/>
        <v>0</v>
      </c>
      <c r="AH1663" s="164">
        <f t="shared" si="206"/>
        <v>0</v>
      </c>
      <c r="AK1663" s="184">
        <f t="shared" si="201"/>
        <v>0</v>
      </c>
      <c r="AL1663" s="164">
        <f t="shared" si="207"/>
        <v>0</v>
      </c>
      <c r="AO1663" s="184">
        <f t="shared" si="202"/>
        <v>0</v>
      </c>
      <c r="AP1663" s="164">
        <f t="shared" si="203"/>
        <v>0</v>
      </c>
      <c r="AS1663" s="184">
        <f t="shared" si="204"/>
        <v>0</v>
      </c>
      <c r="AT1663" s="164">
        <f t="shared" si="205"/>
        <v>0</v>
      </c>
    </row>
    <row r="1664" spans="2:46" x14ac:dyDescent="0.75">
      <c r="B1664" s="22">
        <v>1661</v>
      </c>
      <c r="AG1664" s="184">
        <f t="shared" si="200"/>
        <v>0</v>
      </c>
      <c r="AH1664" s="164">
        <f t="shared" si="206"/>
        <v>0</v>
      </c>
      <c r="AK1664" s="184">
        <f t="shared" si="201"/>
        <v>0</v>
      </c>
      <c r="AL1664" s="164">
        <f t="shared" si="207"/>
        <v>0</v>
      </c>
      <c r="AO1664" s="184">
        <f t="shared" si="202"/>
        <v>0</v>
      </c>
      <c r="AP1664" s="164">
        <f t="shared" si="203"/>
        <v>0</v>
      </c>
      <c r="AS1664" s="184">
        <f t="shared" si="204"/>
        <v>0</v>
      </c>
      <c r="AT1664" s="164">
        <f t="shared" si="205"/>
        <v>0</v>
      </c>
    </row>
    <row r="1665" spans="2:46" x14ac:dyDescent="0.75">
      <c r="B1665" s="22">
        <v>1662</v>
      </c>
      <c r="AG1665" s="184">
        <f t="shared" si="200"/>
        <v>0</v>
      </c>
      <c r="AH1665" s="164">
        <f t="shared" si="206"/>
        <v>0</v>
      </c>
      <c r="AK1665" s="184">
        <f t="shared" si="201"/>
        <v>0</v>
      </c>
      <c r="AL1665" s="164">
        <f t="shared" si="207"/>
        <v>0</v>
      </c>
      <c r="AO1665" s="184">
        <f t="shared" si="202"/>
        <v>0</v>
      </c>
      <c r="AP1665" s="164">
        <f t="shared" si="203"/>
        <v>0</v>
      </c>
      <c r="AS1665" s="184">
        <f t="shared" si="204"/>
        <v>0</v>
      </c>
      <c r="AT1665" s="164">
        <f t="shared" si="205"/>
        <v>0</v>
      </c>
    </row>
    <row r="1666" spans="2:46" x14ac:dyDescent="0.75">
      <c r="B1666" s="22">
        <v>1663</v>
      </c>
      <c r="AG1666" s="184">
        <f t="shared" si="200"/>
        <v>0</v>
      </c>
      <c r="AH1666" s="164">
        <f t="shared" si="206"/>
        <v>0</v>
      </c>
      <c r="AK1666" s="184">
        <f t="shared" si="201"/>
        <v>0</v>
      </c>
      <c r="AL1666" s="164">
        <f t="shared" si="207"/>
        <v>0</v>
      </c>
      <c r="AO1666" s="184">
        <f t="shared" si="202"/>
        <v>0</v>
      </c>
      <c r="AP1666" s="164">
        <f t="shared" si="203"/>
        <v>0</v>
      </c>
      <c r="AS1666" s="184">
        <f t="shared" si="204"/>
        <v>0</v>
      </c>
      <c r="AT1666" s="164">
        <f t="shared" si="205"/>
        <v>0</v>
      </c>
    </row>
    <row r="1667" spans="2:46" x14ac:dyDescent="0.75">
      <c r="B1667" s="22">
        <v>1664</v>
      </c>
      <c r="AG1667" s="184">
        <f t="shared" si="200"/>
        <v>0</v>
      </c>
      <c r="AH1667" s="164">
        <f t="shared" si="206"/>
        <v>0</v>
      </c>
      <c r="AK1667" s="184">
        <f t="shared" si="201"/>
        <v>0</v>
      </c>
      <c r="AL1667" s="164">
        <f t="shared" si="207"/>
        <v>0</v>
      </c>
      <c r="AO1667" s="184">
        <f t="shared" si="202"/>
        <v>0</v>
      </c>
      <c r="AP1667" s="164">
        <f t="shared" si="203"/>
        <v>0</v>
      </c>
      <c r="AS1667" s="184">
        <f t="shared" si="204"/>
        <v>0</v>
      </c>
      <c r="AT1667" s="164">
        <f t="shared" si="205"/>
        <v>0</v>
      </c>
    </row>
    <row r="1668" spans="2:46" x14ac:dyDescent="0.75">
      <c r="B1668" s="22">
        <v>1665</v>
      </c>
      <c r="AG1668" s="184">
        <f t="shared" ref="AG1668:AG1731" si="208">(U1668*wtp)-T1668</f>
        <v>0</v>
      </c>
      <c r="AH1668" s="164">
        <f t="shared" si="206"/>
        <v>0</v>
      </c>
      <c r="AK1668" s="184">
        <f t="shared" ref="AK1668:AK1731" si="209">(X1668*wtp)-W1668</f>
        <v>0</v>
      </c>
      <c r="AL1668" s="164">
        <f t="shared" si="207"/>
        <v>0</v>
      </c>
      <c r="AO1668" s="184">
        <f t="shared" ref="AO1668:AO1731" si="210">(AA1668*wtp)-Z1668</f>
        <v>0</v>
      </c>
      <c r="AP1668" s="164">
        <f t="shared" ref="AP1668:AP1731" si="211">IF(AO1668&gt;0,1,0)</f>
        <v>0</v>
      </c>
      <c r="AS1668" s="184">
        <f t="shared" ref="AS1668:AS1731" si="212">(AD1668*wtp)-AC1668</f>
        <v>0</v>
      </c>
      <c r="AT1668" s="164">
        <f t="shared" ref="AT1668:AT1731" si="213">IF(AS1668&gt;0,1,0)</f>
        <v>0</v>
      </c>
    </row>
    <row r="1669" spans="2:46" x14ac:dyDescent="0.75">
      <c r="B1669" s="22">
        <v>1666</v>
      </c>
      <c r="AG1669" s="184">
        <f t="shared" si="208"/>
        <v>0</v>
      </c>
      <c r="AH1669" s="164">
        <f t="shared" ref="AH1669:AH1732" si="214">IF(AG1669&gt;0,1,0)</f>
        <v>0</v>
      </c>
      <c r="AK1669" s="184">
        <f t="shared" si="209"/>
        <v>0</v>
      </c>
      <c r="AL1669" s="164">
        <f t="shared" ref="AL1669:AL1732" si="215">IF(AK1669&gt;0,1,0)</f>
        <v>0</v>
      </c>
      <c r="AO1669" s="184">
        <f t="shared" si="210"/>
        <v>0</v>
      </c>
      <c r="AP1669" s="164">
        <f t="shared" si="211"/>
        <v>0</v>
      </c>
      <c r="AS1669" s="184">
        <f t="shared" si="212"/>
        <v>0</v>
      </c>
      <c r="AT1669" s="164">
        <f t="shared" si="213"/>
        <v>0</v>
      </c>
    </row>
    <row r="1670" spans="2:46" x14ac:dyDescent="0.75">
      <c r="B1670" s="22">
        <v>1667</v>
      </c>
      <c r="AG1670" s="184">
        <f t="shared" si="208"/>
        <v>0</v>
      </c>
      <c r="AH1670" s="164">
        <f t="shared" si="214"/>
        <v>0</v>
      </c>
      <c r="AK1670" s="184">
        <f t="shared" si="209"/>
        <v>0</v>
      </c>
      <c r="AL1670" s="164">
        <f t="shared" si="215"/>
        <v>0</v>
      </c>
      <c r="AO1670" s="184">
        <f t="shared" si="210"/>
        <v>0</v>
      </c>
      <c r="AP1670" s="164">
        <f t="shared" si="211"/>
        <v>0</v>
      </c>
      <c r="AS1670" s="184">
        <f t="shared" si="212"/>
        <v>0</v>
      </c>
      <c r="AT1670" s="164">
        <f t="shared" si="213"/>
        <v>0</v>
      </c>
    </row>
    <row r="1671" spans="2:46" x14ac:dyDescent="0.75">
      <c r="B1671" s="22">
        <v>1668</v>
      </c>
      <c r="AG1671" s="184">
        <f t="shared" si="208"/>
        <v>0</v>
      </c>
      <c r="AH1671" s="164">
        <f t="shared" si="214"/>
        <v>0</v>
      </c>
      <c r="AK1671" s="184">
        <f t="shared" si="209"/>
        <v>0</v>
      </c>
      <c r="AL1671" s="164">
        <f t="shared" si="215"/>
        <v>0</v>
      </c>
      <c r="AO1671" s="184">
        <f t="shared" si="210"/>
        <v>0</v>
      </c>
      <c r="AP1671" s="164">
        <f t="shared" si="211"/>
        <v>0</v>
      </c>
      <c r="AS1671" s="184">
        <f t="shared" si="212"/>
        <v>0</v>
      </c>
      <c r="AT1671" s="164">
        <f t="shared" si="213"/>
        <v>0</v>
      </c>
    </row>
    <row r="1672" spans="2:46" x14ac:dyDescent="0.75">
      <c r="B1672" s="22">
        <v>1669</v>
      </c>
      <c r="AG1672" s="184">
        <f t="shared" si="208"/>
        <v>0</v>
      </c>
      <c r="AH1672" s="164">
        <f t="shared" si="214"/>
        <v>0</v>
      </c>
      <c r="AK1672" s="184">
        <f t="shared" si="209"/>
        <v>0</v>
      </c>
      <c r="AL1672" s="164">
        <f t="shared" si="215"/>
        <v>0</v>
      </c>
      <c r="AO1672" s="184">
        <f t="shared" si="210"/>
        <v>0</v>
      </c>
      <c r="AP1672" s="164">
        <f t="shared" si="211"/>
        <v>0</v>
      </c>
      <c r="AS1672" s="184">
        <f t="shared" si="212"/>
        <v>0</v>
      </c>
      <c r="AT1672" s="164">
        <f t="shared" si="213"/>
        <v>0</v>
      </c>
    </row>
    <row r="1673" spans="2:46" x14ac:dyDescent="0.75">
      <c r="B1673" s="22">
        <v>1670</v>
      </c>
      <c r="AG1673" s="184">
        <f t="shared" si="208"/>
        <v>0</v>
      </c>
      <c r="AH1673" s="164">
        <f t="shared" si="214"/>
        <v>0</v>
      </c>
      <c r="AK1673" s="184">
        <f t="shared" si="209"/>
        <v>0</v>
      </c>
      <c r="AL1673" s="164">
        <f t="shared" si="215"/>
        <v>0</v>
      </c>
      <c r="AO1673" s="184">
        <f t="shared" si="210"/>
        <v>0</v>
      </c>
      <c r="AP1673" s="164">
        <f t="shared" si="211"/>
        <v>0</v>
      </c>
      <c r="AS1673" s="184">
        <f t="shared" si="212"/>
        <v>0</v>
      </c>
      <c r="AT1673" s="164">
        <f t="shared" si="213"/>
        <v>0</v>
      </c>
    </row>
    <row r="1674" spans="2:46" x14ac:dyDescent="0.75">
      <c r="B1674" s="22">
        <v>1671</v>
      </c>
      <c r="AG1674" s="184">
        <f t="shared" si="208"/>
        <v>0</v>
      </c>
      <c r="AH1674" s="164">
        <f t="shared" si="214"/>
        <v>0</v>
      </c>
      <c r="AK1674" s="184">
        <f t="shared" si="209"/>
        <v>0</v>
      </c>
      <c r="AL1674" s="164">
        <f t="shared" si="215"/>
        <v>0</v>
      </c>
      <c r="AO1674" s="184">
        <f t="shared" si="210"/>
        <v>0</v>
      </c>
      <c r="AP1674" s="164">
        <f t="shared" si="211"/>
        <v>0</v>
      </c>
      <c r="AS1674" s="184">
        <f t="shared" si="212"/>
        <v>0</v>
      </c>
      <c r="AT1674" s="164">
        <f t="shared" si="213"/>
        <v>0</v>
      </c>
    </row>
    <row r="1675" spans="2:46" x14ac:dyDescent="0.75">
      <c r="B1675" s="22">
        <v>1672</v>
      </c>
      <c r="AG1675" s="184">
        <f t="shared" si="208"/>
        <v>0</v>
      </c>
      <c r="AH1675" s="164">
        <f t="shared" si="214"/>
        <v>0</v>
      </c>
      <c r="AK1675" s="184">
        <f t="shared" si="209"/>
        <v>0</v>
      </c>
      <c r="AL1675" s="164">
        <f t="shared" si="215"/>
        <v>0</v>
      </c>
      <c r="AO1675" s="184">
        <f t="shared" si="210"/>
        <v>0</v>
      </c>
      <c r="AP1675" s="164">
        <f t="shared" si="211"/>
        <v>0</v>
      </c>
      <c r="AS1675" s="184">
        <f t="shared" si="212"/>
        <v>0</v>
      </c>
      <c r="AT1675" s="164">
        <f t="shared" si="213"/>
        <v>0</v>
      </c>
    </row>
    <row r="1676" spans="2:46" x14ac:dyDescent="0.75">
      <c r="B1676" s="22">
        <v>1673</v>
      </c>
      <c r="AG1676" s="184">
        <f t="shared" si="208"/>
        <v>0</v>
      </c>
      <c r="AH1676" s="164">
        <f t="shared" si="214"/>
        <v>0</v>
      </c>
      <c r="AK1676" s="184">
        <f t="shared" si="209"/>
        <v>0</v>
      </c>
      <c r="AL1676" s="164">
        <f t="shared" si="215"/>
        <v>0</v>
      </c>
      <c r="AO1676" s="184">
        <f t="shared" si="210"/>
        <v>0</v>
      </c>
      <c r="AP1676" s="164">
        <f t="shared" si="211"/>
        <v>0</v>
      </c>
      <c r="AS1676" s="184">
        <f t="shared" si="212"/>
        <v>0</v>
      </c>
      <c r="AT1676" s="164">
        <f t="shared" si="213"/>
        <v>0</v>
      </c>
    </row>
    <row r="1677" spans="2:46" x14ac:dyDescent="0.75">
      <c r="B1677" s="22">
        <v>1674</v>
      </c>
      <c r="AG1677" s="184">
        <f t="shared" si="208"/>
        <v>0</v>
      </c>
      <c r="AH1677" s="164">
        <f t="shared" si="214"/>
        <v>0</v>
      </c>
      <c r="AK1677" s="184">
        <f t="shared" si="209"/>
        <v>0</v>
      </c>
      <c r="AL1677" s="164">
        <f t="shared" si="215"/>
        <v>0</v>
      </c>
      <c r="AO1677" s="184">
        <f t="shared" si="210"/>
        <v>0</v>
      </c>
      <c r="AP1677" s="164">
        <f t="shared" si="211"/>
        <v>0</v>
      </c>
      <c r="AS1677" s="184">
        <f t="shared" si="212"/>
        <v>0</v>
      </c>
      <c r="AT1677" s="164">
        <f t="shared" si="213"/>
        <v>0</v>
      </c>
    </row>
    <row r="1678" spans="2:46" x14ac:dyDescent="0.75">
      <c r="B1678" s="22">
        <v>1675</v>
      </c>
      <c r="AG1678" s="184">
        <f t="shared" si="208"/>
        <v>0</v>
      </c>
      <c r="AH1678" s="164">
        <f t="shared" si="214"/>
        <v>0</v>
      </c>
      <c r="AK1678" s="184">
        <f t="shared" si="209"/>
        <v>0</v>
      </c>
      <c r="AL1678" s="164">
        <f t="shared" si="215"/>
        <v>0</v>
      </c>
      <c r="AO1678" s="184">
        <f t="shared" si="210"/>
        <v>0</v>
      </c>
      <c r="AP1678" s="164">
        <f t="shared" si="211"/>
        <v>0</v>
      </c>
      <c r="AS1678" s="184">
        <f t="shared" si="212"/>
        <v>0</v>
      </c>
      <c r="AT1678" s="164">
        <f t="shared" si="213"/>
        <v>0</v>
      </c>
    </row>
    <row r="1679" spans="2:46" x14ac:dyDescent="0.75">
      <c r="B1679" s="22">
        <v>1676</v>
      </c>
      <c r="AG1679" s="184">
        <f t="shared" si="208"/>
        <v>0</v>
      </c>
      <c r="AH1679" s="164">
        <f t="shared" si="214"/>
        <v>0</v>
      </c>
      <c r="AK1679" s="184">
        <f t="shared" si="209"/>
        <v>0</v>
      </c>
      <c r="AL1679" s="164">
        <f t="shared" si="215"/>
        <v>0</v>
      </c>
      <c r="AO1679" s="184">
        <f t="shared" si="210"/>
        <v>0</v>
      </c>
      <c r="AP1679" s="164">
        <f t="shared" si="211"/>
        <v>0</v>
      </c>
      <c r="AS1679" s="184">
        <f t="shared" si="212"/>
        <v>0</v>
      </c>
      <c r="AT1679" s="164">
        <f t="shared" si="213"/>
        <v>0</v>
      </c>
    </row>
    <row r="1680" spans="2:46" x14ac:dyDescent="0.75">
      <c r="B1680" s="22">
        <v>1677</v>
      </c>
      <c r="AG1680" s="184">
        <f t="shared" si="208"/>
        <v>0</v>
      </c>
      <c r="AH1680" s="164">
        <f t="shared" si="214"/>
        <v>0</v>
      </c>
      <c r="AK1680" s="184">
        <f t="shared" si="209"/>
        <v>0</v>
      </c>
      <c r="AL1680" s="164">
        <f t="shared" si="215"/>
        <v>0</v>
      </c>
      <c r="AO1680" s="184">
        <f t="shared" si="210"/>
        <v>0</v>
      </c>
      <c r="AP1680" s="164">
        <f t="shared" si="211"/>
        <v>0</v>
      </c>
      <c r="AS1680" s="184">
        <f t="shared" si="212"/>
        <v>0</v>
      </c>
      <c r="AT1680" s="164">
        <f t="shared" si="213"/>
        <v>0</v>
      </c>
    </row>
    <row r="1681" spans="2:46" x14ac:dyDescent="0.75">
      <c r="B1681" s="22">
        <v>1678</v>
      </c>
      <c r="AG1681" s="184">
        <f t="shared" si="208"/>
        <v>0</v>
      </c>
      <c r="AH1681" s="164">
        <f t="shared" si="214"/>
        <v>0</v>
      </c>
      <c r="AK1681" s="184">
        <f t="shared" si="209"/>
        <v>0</v>
      </c>
      <c r="AL1681" s="164">
        <f t="shared" si="215"/>
        <v>0</v>
      </c>
      <c r="AO1681" s="184">
        <f t="shared" si="210"/>
        <v>0</v>
      </c>
      <c r="AP1681" s="164">
        <f t="shared" si="211"/>
        <v>0</v>
      </c>
      <c r="AS1681" s="184">
        <f t="shared" si="212"/>
        <v>0</v>
      </c>
      <c r="AT1681" s="164">
        <f t="shared" si="213"/>
        <v>0</v>
      </c>
    </row>
    <row r="1682" spans="2:46" x14ac:dyDescent="0.75">
      <c r="B1682" s="22">
        <v>1679</v>
      </c>
      <c r="AG1682" s="184">
        <f t="shared" si="208"/>
        <v>0</v>
      </c>
      <c r="AH1682" s="164">
        <f t="shared" si="214"/>
        <v>0</v>
      </c>
      <c r="AK1682" s="184">
        <f t="shared" si="209"/>
        <v>0</v>
      </c>
      <c r="AL1682" s="164">
        <f t="shared" si="215"/>
        <v>0</v>
      </c>
      <c r="AO1682" s="184">
        <f t="shared" si="210"/>
        <v>0</v>
      </c>
      <c r="AP1682" s="164">
        <f t="shared" si="211"/>
        <v>0</v>
      </c>
      <c r="AS1682" s="184">
        <f t="shared" si="212"/>
        <v>0</v>
      </c>
      <c r="AT1682" s="164">
        <f t="shared" si="213"/>
        <v>0</v>
      </c>
    </row>
    <row r="1683" spans="2:46" x14ac:dyDescent="0.75">
      <c r="B1683" s="22">
        <v>1680</v>
      </c>
      <c r="AG1683" s="184">
        <f t="shared" si="208"/>
        <v>0</v>
      </c>
      <c r="AH1683" s="164">
        <f t="shared" si="214"/>
        <v>0</v>
      </c>
      <c r="AK1683" s="184">
        <f t="shared" si="209"/>
        <v>0</v>
      </c>
      <c r="AL1683" s="164">
        <f t="shared" si="215"/>
        <v>0</v>
      </c>
      <c r="AO1683" s="184">
        <f t="shared" si="210"/>
        <v>0</v>
      </c>
      <c r="AP1683" s="164">
        <f t="shared" si="211"/>
        <v>0</v>
      </c>
      <c r="AS1683" s="184">
        <f t="shared" si="212"/>
        <v>0</v>
      </c>
      <c r="AT1683" s="164">
        <f t="shared" si="213"/>
        <v>0</v>
      </c>
    </row>
    <row r="1684" spans="2:46" x14ac:dyDescent="0.75">
      <c r="B1684" s="22">
        <v>1681</v>
      </c>
      <c r="AG1684" s="184">
        <f t="shared" si="208"/>
        <v>0</v>
      </c>
      <c r="AH1684" s="164">
        <f t="shared" si="214"/>
        <v>0</v>
      </c>
      <c r="AK1684" s="184">
        <f t="shared" si="209"/>
        <v>0</v>
      </c>
      <c r="AL1684" s="164">
        <f t="shared" si="215"/>
        <v>0</v>
      </c>
      <c r="AO1684" s="184">
        <f t="shared" si="210"/>
        <v>0</v>
      </c>
      <c r="AP1684" s="164">
        <f t="shared" si="211"/>
        <v>0</v>
      </c>
      <c r="AS1684" s="184">
        <f t="shared" si="212"/>
        <v>0</v>
      </c>
      <c r="AT1684" s="164">
        <f t="shared" si="213"/>
        <v>0</v>
      </c>
    </row>
    <row r="1685" spans="2:46" x14ac:dyDescent="0.75">
      <c r="B1685" s="22">
        <v>1682</v>
      </c>
      <c r="AG1685" s="184">
        <f t="shared" si="208"/>
        <v>0</v>
      </c>
      <c r="AH1685" s="164">
        <f t="shared" si="214"/>
        <v>0</v>
      </c>
      <c r="AK1685" s="184">
        <f t="shared" si="209"/>
        <v>0</v>
      </c>
      <c r="AL1685" s="164">
        <f t="shared" si="215"/>
        <v>0</v>
      </c>
      <c r="AO1685" s="184">
        <f t="shared" si="210"/>
        <v>0</v>
      </c>
      <c r="AP1685" s="164">
        <f t="shared" si="211"/>
        <v>0</v>
      </c>
      <c r="AS1685" s="184">
        <f t="shared" si="212"/>
        <v>0</v>
      </c>
      <c r="AT1685" s="164">
        <f t="shared" si="213"/>
        <v>0</v>
      </c>
    </row>
    <row r="1686" spans="2:46" x14ac:dyDescent="0.75">
      <c r="B1686" s="22">
        <v>1683</v>
      </c>
      <c r="AG1686" s="184">
        <f t="shared" si="208"/>
        <v>0</v>
      </c>
      <c r="AH1686" s="164">
        <f t="shared" si="214"/>
        <v>0</v>
      </c>
      <c r="AK1686" s="184">
        <f t="shared" si="209"/>
        <v>0</v>
      </c>
      <c r="AL1686" s="164">
        <f t="shared" si="215"/>
        <v>0</v>
      </c>
      <c r="AO1686" s="184">
        <f t="shared" si="210"/>
        <v>0</v>
      </c>
      <c r="AP1686" s="164">
        <f t="shared" si="211"/>
        <v>0</v>
      </c>
      <c r="AS1686" s="184">
        <f t="shared" si="212"/>
        <v>0</v>
      </c>
      <c r="AT1686" s="164">
        <f t="shared" si="213"/>
        <v>0</v>
      </c>
    </row>
    <row r="1687" spans="2:46" x14ac:dyDescent="0.75">
      <c r="B1687" s="22">
        <v>1684</v>
      </c>
      <c r="AG1687" s="184">
        <f t="shared" si="208"/>
        <v>0</v>
      </c>
      <c r="AH1687" s="164">
        <f t="shared" si="214"/>
        <v>0</v>
      </c>
      <c r="AK1687" s="184">
        <f t="shared" si="209"/>
        <v>0</v>
      </c>
      <c r="AL1687" s="164">
        <f t="shared" si="215"/>
        <v>0</v>
      </c>
      <c r="AO1687" s="184">
        <f t="shared" si="210"/>
        <v>0</v>
      </c>
      <c r="AP1687" s="164">
        <f t="shared" si="211"/>
        <v>0</v>
      </c>
      <c r="AS1687" s="184">
        <f t="shared" si="212"/>
        <v>0</v>
      </c>
      <c r="AT1687" s="164">
        <f t="shared" si="213"/>
        <v>0</v>
      </c>
    </row>
    <row r="1688" spans="2:46" x14ac:dyDescent="0.75">
      <c r="B1688" s="22">
        <v>1685</v>
      </c>
      <c r="AG1688" s="184">
        <f t="shared" si="208"/>
        <v>0</v>
      </c>
      <c r="AH1688" s="164">
        <f t="shared" si="214"/>
        <v>0</v>
      </c>
      <c r="AK1688" s="184">
        <f t="shared" si="209"/>
        <v>0</v>
      </c>
      <c r="AL1688" s="164">
        <f t="shared" si="215"/>
        <v>0</v>
      </c>
      <c r="AO1688" s="184">
        <f t="shared" si="210"/>
        <v>0</v>
      </c>
      <c r="AP1688" s="164">
        <f t="shared" si="211"/>
        <v>0</v>
      </c>
      <c r="AS1688" s="184">
        <f t="shared" si="212"/>
        <v>0</v>
      </c>
      <c r="AT1688" s="164">
        <f t="shared" si="213"/>
        <v>0</v>
      </c>
    </row>
    <row r="1689" spans="2:46" x14ac:dyDescent="0.75">
      <c r="B1689" s="22">
        <v>1686</v>
      </c>
      <c r="AG1689" s="184">
        <f t="shared" si="208"/>
        <v>0</v>
      </c>
      <c r="AH1689" s="164">
        <f t="shared" si="214"/>
        <v>0</v>
      </c>
      <c r="AK1689" s="184">
        <f t="shared" si="209"/>
        <v>0</v>
      </c>
      <c r="AL1689" s="164">
        <f t="shared" si="215"/>
        <v>0</v>
      </c>
      <c r="AO1689" s="184">
        <f t="shared" si="210"/>
        <v>0</v>
      </c>
      <c r="AP1689" s="164">
        <f t="shared" si="211"/>
        <v>0</v>
      </c>
      <c r="AS1689" s="184">
        <f t="shared" si="212"/>
        <v>0</v>
      </c>
      <c r="AT1689" s="164">
        <f t="shared" si="213"/>
        <v>0</v>
      </c>
    </row>
    <row r="1690" spans="2:46" x14ac:dyDescent="0.75">
      <c r="B1690" s="22">
        <v>1687</v>
      </c>
      <c r="AG1690" s="184">
        <f t="shared" si="208"/>
        <v>0</v>
      </c>
      <c r="AH1690" s="164">
        <f t="shared" si="214"/>
        <v>0</v>
      </c>
      <c r="AK1690" s="184">
        <f t="shared" si="209"/>
        <v>0</v>
      </c>
      <c r="AL1690" s="164">
        <f t="shared" si="215"/>
        <v>0</v>
      </c>
      <c r="AO1690" s="184">
        <f t="shared" si="210"/>
        <v>0</v>
      </c>
      <c r="AP1690" s="164">
        <f t="shared" si="211"/>
        <v>0</v>
      </c>
      <c r="AS1690" s="184">
        <f t="shared" si="212"/>
        <v>0</v>
      </c>
      <c r="AT1690" s="164">
        <f t="shared" si="213"/>
        <v>0</v>
      </c>
    </row>
    <row r="1691" spans="2:46" x14ac:dyDescent="0.75">
      <c r="B1691" s="22">
        <v>1688</v>
      </c>
      <c r="AG1691" s="184">
        <f t="shared" si="208"/>
        <v>0</v>
      </c>
      <c r="AH1691" s="164">
        <f t="shared" si="214"/>
        <v>0</v>
      </c>
      <c r="AK1691" s="184">
        <f t="shared" si="209"/>
        <v>0</v>
      </c>
      <c r="AL1691" s="164">
        <f t="shared" si="215"/>
        <v>0</v>
      </c>
      <c r="AO1691" s="184">
        <f t="shared" si="210"/>
        <v>0</v>
      </c>
      <c r="AP1691" s="164">
        <f t="shared" si="211"/>
        <v>0</v>
      </c>
      <c r="AS1691" s="184">
        <f t="shared" si="212"/>
        <v>0</v>
      </c>
      <c r="AT1691" s="164">
        <f t="shared" si="213"/>
        <v>0</v>
      </c>
    </row>
    <row r="1692" spans="2:46" x14ac:dyDescent="0.75">
      <c r="B1692" s="22">
        <v>1689</v>
      </c>
      <c r="AG1692" s="184">
        <f t="shared" si="208"/>
        <v>0</v>
      </c>
      <c r="AH1692" s="164">
        <f t="shared" si="214"/>
        <v>0</v>
      </c>
      <c r="AK1692" s="184">
        <f t="shared" si="209"/>
        <v>0</v>
      </c>
      <c r="AL1692" s="164">
        <f t="shared" si="215"/>
        <v>0</v>
      </c>
      <c r="AO1692" s="184">
        <f t="shared" si="210"/>
        <v>0</v>
      </c>
      <c r="AP1692" s="164">
        <f t="shared" si="211"/>
        <v>0</v>
      </c>
      <c r="AS1692" s="184">
        <f t="shared" si="212"/>
        <v>0</v>
      </c>
      <c r="AT1692" s="164">
        <f t="shared" si="213"/>
        <v>0</v>
      </c>
    </row>
    <row r="1693" spans="2:46" x14ac:dyDescent="0.75">
      <c r="B1693" s="22">
        <v>1690</v>
      </c>
      <c r="AG1693" s="184">
        <f t="shared" si="208"/>
        <v>0</v>
      </c>
      <c r="AH1693" s="164">
        <f t="shared" si="214"/>
        <v>0</v>
      </c>
      <c r="AK1693" s="184">
        <f t="shared" si="209"/>
        <v>0</v>
      </c>
      <c r="AL1693" s="164">
        <f t="shared" si="215"/>
        <v>0</v>
      </c>
      <c r="AO1693" s="184">
        <f t="shared" si="210"/>
        <v>0</v>
      </c>
      <c r="AP1693" s="164">
        <f t="shared" si="211"/>
        <v>0</v>
      </c>
      <c r="AS1693" s="184">
        <f t="shared" si="212"/>
        <v>0</v>
      </c>
      <c r="AT1693" s="164">
        <f t="shared" si="213"/>
        <v>0</v>
      </c>
    </row>
    <row r="1694" spans="2:46" x14ac:dyDescent="0.75">
      <c r="B1694" s="22">
        <v>1691</v>
      </c>
      <c r="AG1694" s="184">
        <f t="shared" si="208"/>
        <v>0</v>
      </c>
      <c r="AH1694" s="164">
        <f t="shared" si="214"/>
        <v>0</v>
      </c>
      <c r="AK1694" s="184">
        <f t="shared" si="209"/>
        <v>0</v>
      </c>
      <c r="AL1694" s="164">
        <f t="shared" si="215"/>
        <v>0</v>
      </c>
      <c r="AO1694" s="184">
        <f t="shared" si="210"/>
        <v>0</v>
      </c>
      <c r="AP1694" s="164">
        <f t="shared" si="211"/>
        <v>0</v>
      </c>
      <c r="AS1694" s="184">
        <f t="shared" si="212"/>
        <v>0</v>
      </c>
      <c r="AT1694" s="164">
        <f t="shared" si="213"/>
        <v>0</v>
      </c>
    </row>
    <row r="1695" spans="2:46" x14ac:dyDescent="0.75">
      <c r="B1695" s="22">
        <v>1692</v>
      </c>
      <c r="AG1695" s="184">
        <f t="shared" si="208"/>
        <v>0</v>
      </c>
      <c r="AH1695" s="164">
        <f t="shared" si="214"/>
        <v>0</v>
      </c>
      <c r="AK1695" s="184">
        <f t="shared" si="209"/>
        <v>0</v>
      </c>
      <c r="AL1695" s="164">
        <f t="shared" si="215"/>
        <v>0</v>
      </c>
      <c r="AO1695" s="184">
        <f t="shared" si="210"/>
        <v>0</v>
      </c>
      <c r="AP1695" s="164">
        <f t="shared" si="211"/>
        <v>0</v>
      </c>
      <c r="AS1695" s="184">
        <f t="shared" si="212"/>
        <v>0</v>
      </c>
      <c r="AT1695" s="164">
        <f t="shared" si="213"/>
        <v>0</v>
      </c>
    </row>
    <row r="1696" spans="2:46" x14ac:dyDescent="0.75">
      <c r="B1696" s="22">
        <v>1693</v>
      </c>
      <c r="AG1696" s="184">
        <f t="shared" si="208"/>
        <v>0</v>
      </c>
      <c r="AH1696" s="164">
        <f t="shared" si="214"/>
        <v>0</v>
      </c>
      <c r="AK1696" s="184">
        <f t="shared" si="209"/>
        <v>0</v>
      </c>
      <c r="AL1696" s="164">
        <f t="shared" si="215"/>
        <v>0</v>
      </c>
      <c r="AO1696" s="184">
        <f t="shared" si="210"/>
        <v>0</v>
      </c>
      <c r="AP1696" s="164">
        <f t="shared" si="211"/>
        <v>0</v>
      </c>
      <c r="AS1696" s="184">
        <f t="shared" si="212"/>
        <v>0</v>
      </c>
      <c r="AT1696" s="164">
        <f t="shared" si="213"/>
        <v>0</v>
      </c>
    </row>
    <row r="1697" spans="2:46" x14ac:dyDescent="0.75">
      <c r="B1697" s="22">
        <v>1694</v>
      </c>
      <c r="AG1697" s="184">
        <f t="shared" si="208"/>
        <v>0</v>
      </c>
      <c r="AH1697" s="164">
        <f t="shared" si="214"/>
        <v>0</v>
      </c>
      <c r="AK1697" s="184">
        <f t="shared" si="209"/>
        <v>0</v>
      </c>
      <c r="AL1697" s="164">
        <f t="shared" si="215"/>
        <v>0</v>
      </c>
      <c r="AO1697" s="184">
        <f t="shared" si="210"/>
        <v>0</v>
      </c>
      <c r="AP1697" s="164">
        <f t="shared" si="211"/>
        <v>0</v>
      </c>
      <c r="AS1697" s="184">
        <f t="shared" si="212"/>
        <v>0</v>
      </c>
      <c r="AT1697" s="164">
        <f t="shared" si="213"/>
        <v>0</v>
      </c>
    </row>
    <row r="1698" spans="2:46" x14ac:dyDescent="0.75">
      <c r="B1698" s="22">
        <v>1695</v>
      </c>
      <c r="AG1698" s="184">
        <f t="shared" si="208"/>
        <v>0</v>
      </c>
      <c r="AH1698" s="164">
        <f t="shared" si="214"/>
        <v>0</v>
      </c>
      <c r="AK1698" s="184">
        <f t="shared" si="209"/>
        <v>0</v>
      </c>
      <c r="AL1698" s="164">
        <f t="shared" si="215"/>
        <v>0</v>
      </c>
      <c r="AO1698" s="184">
        <f t="shared" si="210"/>
        <v>0</v>
      </c>
      <c r="AP1698" s="164">
        <f t="shared" si="211"/>
        <v>0</v>
      </c>
      <c r="AS1698" s="184">
        <f t="shared" si="212"/>
        <v>0</v>
      </c>
      <c r="AT1698" s="164">
        <f t="shared" si="213"/>
        <v>0</v>
      </c>
    </row>
    <row r="1699" spans="2:46" x14ac:dyDescent="0.75">
      <c r="B1699" s="22">
        <v>1696</v>
      </c>
      <c r="AG1699" s="184">
        <f t="shared" si="208"/>
        <v>0</v>
      </c>
      <c r="AH1699" s="164">
        <f t="shared" si="214"/>
        <v>0</v>
      </c>
      <c r="AK1699" s="184">
        <f t="shared" si="209"/>
        <v>0</v>
      </c>
      <c r="AL1699" s="164">
        <f t="shared" si="215"/>
        <v>0</v>
      </c>
      <c r="AO1699" s="184">
        <f t="shared" si="210"/>
        <v>0</v>
      </c>
      <c r="AP1699" s="164">
        <f t="shared" si="211"/>
        <v>0</v>
      </c>
      <c r="AS1699" s="184">
        <f t="shared" si="212"/>
        <v>0</v>
      </c>
      <c r="AT1699" s="164">
        <f t="shared" si="213"/>
        <v>0</v>
      </c>
    </row>
    <row r="1700" spans="2:46" x14ac:dyDescent="0.75">
      <c r="B1700" s="22">
        <v>1697</v>
      </c>
      <c r="AG1700" s="184">
        <f t="shared" si="208"/>
        <v>0</v>
      </c>
      <c r="AH1700" s="164">
        <f t="shared" si="214"/>
        <v>0</v>
      </c>
      <c r="AK1700" s="184">
        <f t="shared" si="209"/>
        <v>0</v>
      </c>
      <c r="AL1700" s="164">
        <f t="shared" si="215"/>
        <v>0</v>
      </c>
      <c r="AO1700" s="184">
        <f t="shared" si="210"/>
        <v>0</v>
      </c>
      <c r="AP1700" s="164">
        <f t="shared" si="211"/>
        <v>0</v>
      </c>
      <c r="AS1700" s="184">
        <f t="shared" si="212"/>
        <v>0</v>
      </c>
      <c r="AT1700" s="164">
        <f t="shared" si="213"/>
        <v>0</v>
      </c>
    </row>
    <row r="1701" spans="2:46" x14ac:dyDescent="0.75">
      <c r="B1701" s="22">
        <v>1698</v>
      </c>
      <c r="AG1701" s="184">
        <f t="shared" si="208"/>
        <v>0</v>
      </c>
      <c r="AH1701" s="164">
        <f t="shared" si="214"/>
        <v>0</v>
      </c>
      <c r="AK1701" s="184">
        <f t="shared" si="209"/>
        <v>0</v>
      </c>
      <c r="AL1701" s="164">
        <f t="shared" si="215"/>
        <v>0</v>
      </c>
      <c r="AO1701" s="184">
        <f t="shared" si="210"/>
        <v>0</v>
      </c>
      <c r="AP1701" s="164">
        <f t="shared" si="211"/>
        <v>0</v>
      </c>
      <c r="AS1701" s="184">
        <f t="shared" si="212"/>
        <v>0</v>
      </c>
      <c r="AT1701" s="164">
        <f t="shared" si="213"/>
        <v>0</v>
      </c>
    </row>
    <row r="1702" spans="2:46" x14ac:dyDescent="0.75">
      <c r="B1702" s="22">
        <v>1699</v>
      </c>
      <c r="AG1702" s="184">
        <f t="shared" si="208"/>
        <v>0</v>
      </c>
      <c r="AH1702" s="164">
        <f t="shared" si="214"/>
        <v>0</v>
      </c>
      <c r="AK1702" s="184">
        <f t="shared" si="209"/>
        <v>0</v>
      </c>
      <c r="AL1702" s="164">
        <f t="shared" si="215"/>
        <v>0</v>
      </c>
      <c r="AO1702" s="184">
        <f t="shared" si="210"/>
        <v>0</v>
      </c>
      <c r="AP1702" s="164">
        <f t="shared" si="211"/>
        <v>0</v>
      </c>
      <c r="AS1702" s="184">
        <f t="shared" si="212"/>
        <v>0</v>
      </c>
      <c r="AT1702" s="164">
        <f t="shared" si="213"/>
        <v>0</v>
      </c>
    </row>
    <row r="1703" spans="2:46" x14ac:dyDescent="0.75">
      <c r="B1703" s="22">
        <v>1700</v>
      </c>
      <c r="AG1703" s="184">
        <f t="shared" si="208"/>
        <v>0</v>
      </c>
      <c r="AH1703" s="164">
        <f t="shared" si="214"/>
        <v>0</v>
      </c>
      <c r="AK1703" s="184">
        <f t="shared" si="209"/>
        <v>0</v>
      </c>
      <c r="AL1703" s="164">
        <f t="shared" si="215"/>
        <v>0</v>
      </c>
      <c r="AO1703" s="184">
        <f t="shared" si="210"/>
        <v>0</v>
      </c>
      <c r="AP1703" s="164">
        <f t="shared" si="211"/>
        <v>0</v>
      </c>
      <c r="AS1703" s="184">
        <f t="shared" si="212"/>
        <v>0</v>
      </c>
      <c r="AT1703" s="164">
        <f t="shared" si="213"/>
        <v>0</v>
      </c>
    </row>
    <row r="1704" spans="2:46" x14ac:dyDescent="0.75">
      <c r="B1704" s="22">
        <v>1701</v>
      </c>
      <c r="AG1704" s="184">
        <f t="shared" si="208"/>
        <v>0</v>
      </c>
      <c r="AH1704" s="164">
        <f t="shared" si="214"/>
        <v>0</v>
      </c>
      <c r="AK1704" s="184">
        <f t="shared" si="209"/>
        <v>0</v>
      </c>
      <c r="AL1704" s="164">
        <f t="shared" si="215"/>
        <v>0</v>
      </c>
      <c r="AO1704" s="184">
        <f t="shared" si="210"/>
        <v>0</v>
      </c>
      <c r="AP1704" s="164">
        <f t="shared" si="211"/>
        <v>0</v>
      </c>
      <c r="AS1704" s="184">
        <f t="shared" si="212"/>
        <v>0</v>
      </c>
      <c r="AT1704" s="164">
        <f t="shared" si="213"/>
        <v>0</v>
      </c>
    </row>
    <row r="1705" spans="2:46" x14ac:dyDescent="0.75">
      <c r="B1705" s="22">
        <v>1702</v>
      </c>
      <c r="AG1705" s="184">
        <f t="shared" si="208"/>
        <v>0</v>
      </c>
      <c r="AH1705" s="164">
        <f t="shared" si="214"/>
        <v>0</v>
      </c>
      <c r="AK1705" s="184">
        <f t="shared" si="209"/>
        <v>0</v>
      </c>
      <c r="AL1705" s="164">
        <f t="shared" si="215"/>
        <v>0</v>
      </c>
      <c r="AO1705" s="184">
        <f t="shared" si="210"/>
        <v>0</v>
      </c>
      <c r="AP1705" s="164">
        <f t="shared" si="211"/>
        <v>0</v>
      </c>
      <c r="AS1705" s="184">
        <f t="shared" si="212"/>
        <v>0</v>
      </c>
      <c r="AT1705" s="164">
        <f t="shared" si="213"/>
        <v>0</v>
      </c>
    </row>
    <row r="1706" spans="2:46" x14ac:dyDescent="0.75">
      <c r="B1706" s="22">
        <v>1703</v>
      </c>
      <c r="AG1706" s="184">
        <f t="shared" si="208"/>
        <v>0</v>
      </c>
      <c r="AH1706" s="164">
        <f t="shared" si="214"/>
        <v>0</v>
      </c>
      <c r="AK1706" s="184">
        <f t="shared" si="209"/>
        <v>0</v>
      </c>
      <c r="AL1706" s="164">
        <f t="shared" si="215"/>
        <v>0</v>
      </c>
      <c r="AO1706" s="184">
        <f t="shared" si="210"/>
        <v>0</v>
      </c>
      <c r="AP1706" s="164">
        <f t="shared" si="211"/>
        <v>0</v>
      </c>
      <c r="AS1706" s="184">
        <f t="shared" si="212"/>
        <v>0</v>
      </c>
      <c r="AT1706" s="164">
        <f t="shared" si="213"/>
        <v>0</v>
      </c>
    </row>
    <row r="1707" spans="2:46" x14ac:dyDescent="0.75">
      <c r="B1707" s="22">
        <v>1704</v>
      </c>
      <c r="AG1707" s="184">
        <f t="shared" si="208"/>
        <v>0</v>
      </c>
      <c r="AH1707" s="164">
        <f t="shared" si="214"/>
        <v>0</v>
      </c>
      <c r="AK1707" s="184">
        <f t="shared" si="209"/>
        <v>0</v>
      </c>
      <c r="AL1707" s="164">
        <f t="shared" si="215"/>
        <v>0</v>
      </c>
      <c r="AO1707" s="184">
        <f t="shared" si="210"/>
        <v>0</v>
      </c>
      <c r="AP1707" s="164">
        <f t="shared" si="211"/>
        <v>0</v>
      </c>
      <c r="AS1707" s="184">
        <f t="shared" si="212"/>
        <v>0</v>
      </c>
      <c r="AT1707" s="164">
        <f t="shared" si="213"/>
        <v>0</v>
      </c>
    </row>
    <row r="1708" spans="2:46" x14ac:dyDescent="0.75">
      <c r="B1708" s="22">
        <v>1705</v>
      </c>
      <c r="AG1708" s="184">
        <f t="shared" si="208"/>
        <v>0</v>
      </c>
      <c r="AH1708" s="164">
        <f t="shared" si="214"/>
        <v>0</v>
      </c>
      <c r="AK1708" s="184">
        <f t="shared" si="209"/>
        <v>0</v>
      </c>
      <c r="AL1708" s="164">
        <f t="shared" si="215"/>
        <v>0</v>
      </c>
      <c r="AO1708" s="184">
        <f t="shared" si="210"/>
        <v>0</v>
      </c>
      <c r="AP1708" s="164">
        <f t="shared" si="211"/>
        <v>0</v>
      </c>
      <c r="AS1708" s="184">
        <f t="shared" si="212"/>
        <v>0</v>
      </c>
      <c r="AT1708" s="164">
        <f t="shared" si="213"/>
        <v>0</v>
      </c>
    </row>
    <row r="1709" spans="2:46" x14ac:dyDescent="0.75">
      <c r="B1709" s="22">
        <v>1706</v>
      </c>
      <c r="AG1709" s="184">
        <f t="shared" si="208"/>
        <v>0</v>
      </c>
      <c r="AH1709" s="164">
        <f t="shared" si="214"/>
        <v>0</v>
      </c>
      <c r="AK1709" s="184">
        <f t="shared" si="209"/>
        <v>0</v>
      </c>
      <c r="AL1709" s="164">
        <f t="shared" si="215"/>
        <v>0</v>
      </c>
      <c r="AO1709" s="184">
        <f t="shared" si="210"/>
        <v>0</v>
      </c>
      <c r="AP1709" s="164">
        <f t="shared" si="211"/>
        <v>0</v>
      </c>
      <c r="AS1709" s="184">
        <f t="shared" si="212"/>
        <v>0</v>
      </c>
      <c r="AT1709" s="164">
        <f t="shared" si="213"/>
        <v>0</v>
      </c>
    </row>
    <row r="1710" spans="2:46" x14ac:dyDescent="0.75">
      <c r="B1710" s="22">
        <v>1707</v>
      </c>
      <c r="AG1710" s="184">
        <f t="shared" si="208"/>
        <v>0</v>
      </c>
      <c r="AH1710" s="164">
        <f t="shared" si="214"/>
        <v>0</v>
      </c>
      <c r="AK1710" s="184">
        <f t="shared" si="209"/>
        <v>0</v>
      </c>
      <c r="AL1710" s="164">
        <f t="shared" si="215"/>
        <v>0</v>
      </c>
      <c r="AO1710" s="184">
        <f t="shared" si="210"/>
        <v>0</v>
      </c>
      <c r="AP1710" s="164">
        <f t="shared" si="211"/>
        <v>0</v>
      </c>
      <c r="AS1710" s="184">
        <f t="shared" si="212"/>
        <v>0</v>
      </c>
      <c r="AT1710" s="164">
        <f t="shared" si="213"/>
        <v>0</v>
      </c>
    </row>
    <row r="1711" spans="2:46" x14ac:dyDescent="0.75">
      <c r="B1711" s="22">
        <v>1708</v>
      </c>
      <c r="AG1711" s="184">
        <f t="shared" si="208"/>
        <v>0</v>
      </c>
      <c r="AH1711" s="164">
        <f t="shared" si="214"/>
        <v>0</v>
      </c>
      <c r="AK1711" s="184">
        <f t="shared" si="209"/>
        <v>0</v>
      </c>
      <c r="AL1711" s="164">
        <f t="shared" si="215"/>
        <v>0</v>
      </c>
      <c r="AO1711" s="184">
        <f t="shared" si="210"/>
        <v>0</v>
      </c>
      <c r="AP1711" s="164">
        <f t="shared" si="211"/>
        <v>0</v>
      </c>
      <c r="AS1711" s="184">
        <f t="shared" si="212"/>
        <v>0</v>
      </c>
      <c r="AT1711" s="164">
        <f t="shared" si="213"/>
        <v>0</v>
      </c>
    </row>
    <row r="1712" spans="2:46" x14ac:dyDescent="0.75">
      <c r="B1712" s="22">
        <v>1709</v>
      </c>
      <c r="AG1712" s="184">
        <f t="shared" si="208"/>
        <v>0</v>
      </c>
      <c r="AH1712" s="164">
        <f t="shared" si="214"/>
        <v>0</v>
      </c>
      <c r="AK1712" s="184">
        <f t="shared" si="209"/>
        <v>0</v>
      </c>
      <c r="AL1712" s="164">
        <f t="shared" si="215"/>
        <v>0</v>
      </c>
      <c r="AO1712" s="184">
        <f t="shared" si="210"/>
        <v>0</v>
      </c>
      <c r="AP1712" s="164">
        <f t="shared" si="211"/>
        <v>0</v>
      </c>
      <c r="AS1712" s="184">
        <f t="shared" si="212"/>
        <v>0</v>
      </c>
      <c r="AT1712" s="164">
        <f t="shared" si="213"/>
        <v>0</v>
      </c>
    </row>
    <row r="1713" spans="2:46" x14ac:dyDescent="0.75">
      <c r="B1713" s="22">
        <v>1710</v>
      </c>
      <c r="AG1713" s="184">
        <f t="shared" si="208"/>
        <v>0</v>
      </c>
      <c r="AH1713" s="164">
        <f t="shared" si="214"/>
        <v>0</v>
      </c>
      <c r="AK1713" s="184">
        <f t="shared" si="209"/>
        <v>0</v>
      </c>
      <c r="AL1713" s="164">
        <f t="shared" si="215"/>
        <v>0</v>
      </c>
      <c r="AO1713" s="184">
        <f t="shared" si="210"/>
        <v>0</v>
      </c>
      <c r="AP1713" s="164">
        <f t="shared" si="211"/>
        <v>0</v>
      </c>
      <c r="AS1713" s="184">
        <f t="shared" si="212"/>
        <v>0</v>
      </c>
      <c r="AT1713" s="164">
        <f t="shared" si="213"/>
        <v>0</v>
      </c>
    </row>
    <row r="1714" spans="2:46" x14ac:dyDescent="0.75">
      <c r="B1714" s="22">
        <v>1711</v>
      </c>
      <c r="AG1714" s="184">
        <f t="shared" si="208"/>
        <v>0</v>
      </c>
      <c r="AH1714" s="164">
        <f t="shared" si="214"/>
        <v>0</v>
      </c>
      <c r="AK1714" s="184">
        <f t="shared" si="209"/>
        <v>0</v>
      </c>
      <c r="AL1714" s="164">
        <f t="shared" si="215"/>
        <v>0</v>
      </c>
      <c r="AO1714" s="184">
        <f t="shared" si="210"/>
        <v>0</v>
      </c>
      <c r="AP1714" s="164">
        <f t="shared" si="211"/>
        <v>0</v>
      </c>
      <c r="AS1714" s="184">
        <f t="shared" si="212"/>
        <v>0</v>
      </c>
      <c r="AT1714" s="164">
        <f t="shared" si="213"/>
        <v>0</v>
      </c>
    </row>
    <row r="1715" spans="2:46" x14ac:dyDescent="0.75">
      <c r="B1715" s="22">
        <v>1712</v>
      </c>
      <c r="AG1715" s="184">
        <f t="shared" si="208"/>
        <v>0</v>
      </c>
      <c r="AH1715" s="164">
        <f t="shared" si="214"/>
        <v>0</v>
      </c>
      <c r="AK1715" s="184">
        <f t="shared" si="209"/>
        <v>0</v>
      </c>
      <c r="AL1715" s="164">
        <f t="shared" si="215"/>
        <v>0</v>
      </c>
      <c r="AO1715" s="184">
        <f t="shared" si="210"/>
        <v>0</v>
      </c>
      <c r="AP1715" s="164">
        <f t="shared" si="211"/>
        <v>0</v>
      </c>
      <c r="AS1715" s="184">
        <f t="shared" si="212"/>
        <v>0</v>
      </c>
      <c r="AT1715" s="164">
        <f t="shared" si="213"/>
        <v>0</v>
      </c>
    </row>
    <row r="1716" spans="2:46" x14ac:dyDescent="0.75">
      <c r="B1716" s="22">
        <v>1713</v>
      </c>
      <c r="AG1716" s="184">
        <f t="shared" si="208"/>
        <v>0</v>
      </c>
      <c r="AH1716" s="164">
        <f t="shared" si="214"/>
        <v>0</v>
      </c>
      <c r="AK1716" s="184">
        <f t="shared" si="209"/>
        <v>0</v>
      </c>
      <c r="AL1716" s="164">
        <f t="shared" si="215"/>
        <v>0</v>
      </c>
      <c r="AO1716" s="184">
        <f t="shared" si="210"/>
        <v>0</v>
      </c>
      <c r="AP1716" s="164">
        <f t="shared" si="211"/>
        <v>0</v>
      </c>
      <c r="AS1716" s="184">
        <f t="shared" si="212"/>
        <v>0</v>
      </c>
      <c r="AT1716" s="164">
        <f t="shared" si="213"/>
        <v>0</v>
      </c>
    </row>
    <row r="1717" spans="2:46" x14ac:dyDescent="0.75">
      <c r="B1717" s="22">
        <v>1714</v>
      </c>
      <c r="AG1717" s="184">
        <f t="shared" si="208"/>
        <v>0</v>
      </c>
      <c r="AH1717" s="164">
        <f t="shared" si="214"/>
        <v>0</v>
      </c>
      <c r="AK1717" s="184">
        <f t="shared" si="209"/>
        <v>0</v>
      </c>
      <c r="AL1717" s="164">
        <f t="shared" si="215"/>
        <v>0</v>
      </c>
      <c r="AO1717" s="184">
        <f t="shared" si="210"/>
        <v>0</v>
      </c>
      <c r="AP1717" s="164">
        <f t="shared" si="211"/>
        <v>0</v>
      </c>
      <c r="AS1717" s="184">
        <f t="shared" si="212"/>
        <v>0</v>
      </c>
      <c r="AT1717" s="164">
        <f t="shared" si="213"/>
        <v>0</v>
      </c>
    </row>
    <row r="1718" spans="2:46" x14ac:dyDescent="0.75">
      <c r="B1718" s="22">
        <v>1715</v>
      </c>
      <c r="AG1718" s="184">
        <f t="shared" si="208"/>
        <v>0</v>
      </c>
      <c r="AH1718" s="164">
        <f t="shared" si="214"/>
        <v>0</v>
      </c>
      <c r="AK1718" s="184">
        <f t="shared" si="209"/>
        <v>0</v>
      </c>
      <c r="AL1718" s="164">
        <f t="shared" si="215"/>
        <v>0</v>
      </c>
      <c r="AO1718" s="184">
        <f t="shared" si="210"/>
        <v>0</v>
      </c>
      <c r="AP1718" s="164">
        <f t="shared" si="211"/>
        <v>0</v>
      </c>
      <c r="AS1718" s="184">
        <f t="shared" si="212"/>
        <v>0</v>
      </c>
      <c r="AT1718" s="164">
        <f t="shared" si="213"/>
        <v>0</v>
      </c>
    </row>
    <row r="1719" spans="2:46" x14ac:dyDescent="0.75">
      <c r="B1719" s="22">
        <v>1716</v>
      </c>
      <c r="AG1719" s="184">
        <f t="shared" si="208"/>
        <v>0</v>
      </c>
      <c r="AH1719" s="164">
        <f t="shared" si="214"/>
        <v>0</v>
      </c>
      <c r="AK1719" s="184">
        <f t="shared" si="209"/>
        <v>0</v>
      </c>
      <c r="AL1719" s="164">
        <f t="shared" si="215"/>
        <v>0</v>
      </c>
      <c r="AO1719" s="184">
        <f t="shared" si="210"/>
        <v>0</v>
      </c>
      <c r="AP1719" s="164">
        <f t="shared" si="211"/>
        <v>0</v>
      </c>
      <c r="AS1719" s="184">
        <f t="shared" si="212"/>
        <v>0</v>
      </c>
      <c r="AT1719" s="164">
        <f t="shared" si="213"/>
        <v>0</v>
      </c>
    </row>
    <row r="1720" spans="2:46" x14ac:dyDescent="0.75">
      <c r="B1720" s="22">
        <v>1717</v>
      </c>
      <c r="AG1720" s="184">
        <f t="shared" si="208"/>
        <v>0</v>
      </c>
      <c r="AH1720" s="164">
        <f t="shared" si="214"/>
        <v>0</v>
      </c>
      <c r="AK1720" s="184">
        <f t="shared" si="209"/>
        <v>0</v>
      </c>
      <c r="AL1720" s="164">
        <f t="shared" si="215"/>
        <v>0</v>
      </c>
      <c r="AO1720" s="184">
        <f t="shared" si="210"/>
        <v>0</v>
      </c>
      <c r="AP1720" s="164">
        <f t="shared" si="211"/>
        <v>0</v>
      </c>
      <c r="AS1720" s="184">
        <f t="shared" si="212"/>
        <v>0</v>
      </c>
      <c r="AT1720" s="164">
        <f t="shared" si="213"/>
        <v>0</v>
      </c>
    </row>
    <row r="1721" spans="2:46" x14ac:dyDescent="0.75">
      <c r="B1721" s="22">
        <v>1718</v>
      </c>
      <c r="AG1721" s="184">
        <f t="shared" si="208"/>
        <v>0</v>
      </c>
      <c r="AH1721" s="164">
        <f t="shared" si="214"/>
        <v>0</v>
      </c>
      <c r="AK1721" s="184">
        <f t="shared" si="209"/>
        <v>0</v>
      </c>
      <c r="AL1721" s="164">
        <f t="shared" si="215"/>
        <v>0</v>
      </c>
      <c r="AO1721" s="184">
        <f t="shared" si="210"/>
        <v>0</v>
      </c>
      <c r="AP1721" s="164">
        <f t="shared" si="211"/>
        <v>0</v>
      </c>
      <c r="AS1721" s="184">
        <f t="shared" si="212"/>
        <v>0</v>
      </c>
      <c r="AT1721" s="164">
        <f t="shared" si="213"/>
        <v>0</v>
      </c>
    </row>
    <row r="1722" spans="2:46" x14ac:dyDescent="0.75">
      <c r="B1722" s="22">
        <v>1719</v>
      </c>
      <c r="AG1722" s="184">
        <f t="shared" si="208"/>
        <v>0</v>
      </c>
      <c r="AH1722" s="164">
        <f t="shared" si="214"/>
        <v>0</v>
      </c>
      <c r="AK1722" s="184">
        <f t="shared" si="209"/>
        <v>0</v>
      </c>
      <c r="AL1722" s="164">
        <f t="shared" si="215"/>
        <v>0</v>
      </c>
      <c r="AO1722" s="184">
        <f t="shared" si="210"/>
        <v>0</v>
      </c>
      <c r="AP1722" s="164">
        <f t="shared" si="211"/>
        <v>0</v>
      </c>
      <c r="AS1722" s="184">
        <f t="shared" si="212"/>
        <v>0</v>
      </c>
      <c r="AT1722" s="164">
        <f t="shared" si="213"/>
        <v>0</v>
      </c>
    </row>
    <row r="1723" spans="2:46" x14ac:dyDescent="0.75">
      <c r="B1723" s="22">
        <v>1720</v>
      </c>
      <c r="AG1723" s="184">
        <f t="shared" si="208"/>
        <v>0</v>
      </c>
      <c r="AH1723" s="164">
        <f t="shared" si="214"/>
        <v>0</v>
      </c>
      <c r="AK1723" s="184">
        <f t="shared" si="209"/>
        <v>0</v>
      </c>
      <c r="AL1723" s="164">
        <f t="shared" si="215"/>
        <v>0</v>
      </c>
      <c r="AO1723" s="184">
        <f t="shared" si="210"/>
        <v>0</v>
      </c>
      <c r="AP1723" s="164">
        <f t="shared" si="211"/>
        <v>0</v>
      </c>
      <c r="AS1723" s="184">
        <f t="shared" si="212"/>
        <v>0</v>
      </c>
      <c r="AT1723" s="164">
        <f t="shared" si="213"/>
        <v>0</v>
      </c>
    </row>
    <row r="1724" spans="2:46" x14ac:dyDescent="0.75">
      <c r="B1724" s="22">
        <v>1721</v>
      </c>
      <c r="AG1724" s="184">
        <f t="shared" si="208"/>
        <v>0</v>
      </c>
      <c r="AH1724" s="164">
        <f t="shared" si="214"/>
        <v>0</v>
      </c>
      <c r="AK1724" s="184">
        <f t="shared" si="209"/>
        <v>0</v>
      </c>
      <c r="AL1724" s="164">
        <f t="shared" si="215"/>
        <v>0</v>
      </c>
      <c r="AO1724" s="184">
        <f t="shared" si="210"/>
        <v>0</v>
      </c>
      <c r="AP1724" s="164">
        <f t="shared" si="211"/>
        <v>0</v>
      </c>
      <c r="AS1724" s="184">
        <f t="shared" si="212"/>
        <v>0</v>
      </c>
      <c r="AT1724" s="164">
        <f t="shared" si="213"/>
        <v>0</v>
      </c>
    </row>
    <row r="1725" spans="2:46" x14ac:dyDescent="0.75">
      <c r="B1725" s="22">
        <v>1722</v>
      </c>
      <c r="AG1725" s="184">
        <f t="shared" si="208"/>
        <v>0</v>
      </c>
      <c r="AH1725" s="164">
        <f t="shared" si="214"/>
        <v>0</v>
      </c>
      <c r="AK1725" s="184">
        <f t="shared" si="209"/>
        <v>0</v>
      </c>
      <c r="AL1725" s="164">
        <f t="shared" si="215"/>
        <v>0</v>
      </c>
      <c r="AO1725" s="184">
        <f t="shared" si="210"/>
        <v>0</v>
      </c>
      <c r="AP1725" s="164">
        <f t="shared" si="211"/>
        <v>0</v>
      </c>
      <c r="AS1725" s="184">
        <f t="shared" si="212"/>
        <v>0</v>
      </c>
      <c r="AT1725" s="164">
        <f t="shared" si="213"/>
        <v>0</v>
      </c>
    </row>
    <row r="1726" spans="2:46" x14ac:dyDescent="0.75">
      <c r="B1726" s="22">
        <v>1723</v>
      </c>
      <c r="AG1726" s="184">
        <f t="shared" si="208"/>
        <v>0</v>
      </c>
      <c r="AH1726" s="164">
        <f t="shared" si="214"/>
        <v>0</v>
      </c>
      <c r="AK1726" s="184">
        <f t="shared" si="209"/>
        <v>0</v>
      </c>
      <c r="AL1726" s="164">
        <f t="shared" si="215"/>
        <v>0</v>
      </c>
      <c r="AO1726" s="184">
        <f t="shared" si="210"/>
        <v>0</v>
      </c>
      <c r="AP1726" s="164">
        <f t="shared" si="211"/>
        <v>0</v>
      </c>
      <c r="AS1726" s="184">
        <f t="shared" si="212"/>
        <v>0</v>
      </c>
      <c r="AT1726" s="164">
        <f t="shared" si="213"/>
        <v>0</v>
      </c>
    </row>
    <row r="1727" spans="2:46" x14ac:dyDescent="0.75">
      <c r="B1727" s="22">
        <v>1724</v>
      </c>
      <c r="AG1727" s="184">
        <f t="shared" si="208"/>
        <v>0</v>
      </c>
      <c r="AH1727" s="164">
        <f t="shared" si="214"/>
        <v>0</v>
      </c>
      <c r="AK1727" s="184">
        <f t="shared" si="209"/>
        <v>0</v>
      </c>
      <c r="AL1727" s="164">
        <f t="shared" si="215"/>
        <v>0</v>
      </c>
      <c r="AO1727" s="184">
        <f t="shared" si="210"/>
        <v>0</v>
      </c>
      <c r="AP1727" s="164">
        <f t="shared" si="211"/>
        <v>0</v>
      </c>
      <c r="AS1727" s="184">
        <f t="shared" si="212"/>
        <v>0</v>
      </c>
      <c r="AT1727" s="164">
        <f t="shared" si="213"/>
        <v>0</v>
      </c>
    </row>
    <row r="1728" spans="2:46" x14ac:dyDescent="0.75">
      <c r="B1728" s="22">
        <v>1725</v>
      </c>
      <c r="AG1728" s="184">
        <f t="shared" si="208"/>
        <v>0</v>
      </c>
      <c r="AH1728" s="164">
        <f t="shared" si="214"/>
        <v>0</v>
      </c>
      <c r="AK1728" s="184">
        <f t="shared" si="209"/>
        <v>0</v>
      </c>
      <c r="AL1728" s="164">
        <f t="shared" si="215"/>
        <v>0</v>
      </c>
      <c r="AO1728" s="184">
        <f t="shared" si="210"/>
        <v>0</v>
      </c>
      <c r="AP1728" s="164">
        <f t="shared" si="211"/>
        <v>0</v>
      </c>
      <c r="AS1728" s="184">
        <f t="shared" si="212"/>
        <v>0</v>
      </c>
      <c r="AT1728" s="164">
        <f t="shared" si="213"/>
        <v>0</v>
      </c>
    </row>
    <row r="1729" spans="2:46" x14ac:dyDescent="0.75">
      <c r="B1729" s="22">
        <v>1726</v>
      </c>
      <c r="AG1729" s="184">
        <f t="shared" si="208"/>
        <v>0</v>
      </c>
      <c r="AH1729" s="164">
        <f t="shared" si="214"/>
        <v>0</v>
      </c>
      <c r="AK1729" s="184">
        <f t="shared" si="209"/>
        <v>0</v>
      </c>
      <c r="AL1729" s="164">
        <f t="shared" si="215"/>
        <v>0</v>
      </c>
      <c r="AO1729" s="184">
        <f t="shared" si="210"/>
        <v>0</v>
      </c>
      <c r="AP1729" s="164">
        <f t="shared" si="211"/>
        <v>0</v>
      </c>
      <c r="AS1729" s="184">
        <f t="shared" si="212"/>
        <v>0</v>
      </c>
      <c r="AT1729" s="164">
        <f t="shared" si="213"/>
        <v>0</v>
      </c>
    </row>
    <row r="1730" spans="2:46" x14ac:dyDescent="0.75">
      <c r="B1730" s="22">
        <v>1727</v>
      </c>
      <c r="AG1730" s="184">
        <f t="shared" si="208"/>
        <v>0</v>
      </c>
      <c r="AH1730" s="164">
        <f t="shared" si="214"/>
        <v>0</v>
      </c>
      <c r="AK1730" s="184">
        <f t="shared" si="209"/>
        <v>0</v>
      </c>
      <c r="AL1730" s="164">
        <f t="shared" si="215"/>
        <v>0</v>
      </c>
      <c r="AO1730" s="184">
        <f t="shared" si="210"/>
        <v>0</v>
      </c>
      <c r="AP1730" s="164">
        <f t="shared" si="211"/>
        <v>0</v>
      </c>
      <c r="AS1730" s="184">
        <f t="shared" si="212"/>
        <v>0</v>
      </c>
      <c r="AT1730" s="164">
        <f t="shared" si="213"/>
        <v>0</v>
      </c>
    </row>
    <row r="1731" spans="2:46" x14ac:dyDescent="0.75">
      <c r="B1731" s="22">
        <v>1728</v>
      </c>
      <c r="AG1731" s="184">
        <f t="shared" si="208"/>
        <v>0</v>
      </c>
      <c r="AH1731" s="164">
        <f t="shared" si="214"/>
        <v>0</v>
      </c>
      <c r="AK1731" s="184">
        <f t="shared" si="209"/>
        <v>0</v>
      </c>
      <c r="AL1731" s="164">
        <f t="shared" si="215"/>
        <v>0</v>
      </c>
      <c r="AO1731" s="184">
        <f t="shared" si="210"/>
        <v>0</v>
      </c>
      <c r="AP1731" s="164">
        <f t="shared" si="211"/>
        <v>0</v>
      </c>
      <c r="AS1731" s="184">
        <f t="shared" si="212"/>
        <v>0</v>
      </c>
      <c r="AT1731" s="164">
        <f t="shared" si="213"/>
        <v>0</v>
      </c>
    </row>
    <row r="1732" spans="2:46" x14ac:dyDescent="0.75">
      <c r="B1732" s="22">
        <v>1729</v>
      </c>
      <c r="AG1732" s="184">
        <f t="shared" ref="AG1732:AG1795" si="216">(U1732*wtp)-T1732</f>
        <v>0</v>
      </c>
      <c r="AH1732" s="164">
        <f t="shared" si="214"/>
        <v>0</v>
      </c>
      <c r="AK1732" s="184">
        <f t="shared" ref="AK1732:AK1795" si="217">(X1732*wtp)-W1732</f>
        <v>0</v>
      </c>
      <c r="AL1732" s="164">
        <f t="shared" si="215"/>
        <v>0</v>
      </c>
      <c r="AO1732" s="184">
        <f t="shared" ref="AO1732:AO1795" si="218">(AA1732*wtp)-Z1732</f>
        <v>0</v>
      </c>
      <c r="AP1732" s="164">
        <f t="shared" ref="AP1732:AP1795" si="219">IF(AO1732&gt;0,1,0)</f>
        <v>0</v>
      </c>
      <c r="AS1732" s="184">
        <f t="shared" ref="AS1732:AS1795" si="220">(AD1732*wtp)-AC1732</f>
        <v>0</v>
      </c>
      <c r="AT1732" s="164">
        <f t="shared" ref="AT1732:AT1795" si="221">IF(AS1732&gt;0,1,0)</f>
        <v>0</v>
      </c>
    </row>
    <row r="1733" spans="2:46" x14ac:dyDescent="0.75">
      <c r="B1733" s="22">
        <v>1730</v>
      </c>
      <c r="AG1733" s="184">
        <f t="shared" si="216"/>
        <v>0</v>
      </c>
      <c r="AH1733" s="164">
        <f t="shared" ref="AH1733:AH1796" si="222">IF(AG1733&gt;0,1,0)</f>
        <v>0</v>
      </c>
      <c r="AK1733" s="184">
        <f t="shared" si="217"/>
        <v>0</v>
      </c>
      <c r="AL1733" s="164">
        <f t="shared" ref="AL1733:AL1796" si="223">IF(AK1733&gt;0,1,0)</f>
        <v>0</v>
      </c>
      <c r="AO1733" s="184">
        <f t="shared" si="218"/>
        <v>0</v>
      </c>
      <c r="AP1733" s="164">
        <f t="shared" si="219"/>
        <v>0</v>
      </c>
      <c r="AS1733" s="184">
        <f t="shared" si="220"/>
        <v>0</v>
      </c>
      <c r="AT1733" s="164">
        <f t="shared" si="221"/>
        <v>0</v>
      </c>
    </row>
    <row r="1734" spans="2:46" x14ac:dyDescent="0.75">
      <c r="B1734" s="22">
        <v>1731</v>
      </c>
      <c r="AG1734" s="184">
        <f t="shared" si="216"/>
        <v>0</v>
      </c>
      <c r="AH1734" s="164">
        <f t="shared" si="222"/>
        <v>0</v>
      </c>
      <c r="AK1734" s="184">
        <f t="shared" si="217"/>
        <v>0</v>
      </c>
      <c r="AL1734" s="164">
        <f t="shared" si="223"/>
        <v>0</v>
      </c>
      <c r="AO1734" s="184">
        <f t="shared" si="218"/>
        <v>0</v>
      </c>
      <c r="AP1734" s="164">
        <f t="shared" si="219"/>
        <v>0</v>
      </c>
      <c r="AS1734" s="184">
        <f t="shared" si="220"/>
        <v>0</v>
      </c>
      <c r="AT1734" s="164">
        <f t="shared" si="221"/>
        <v>0</v>
      </c>
    </row>
    <row r="1735" spans="2:46" x14ac:dyDescent="0.75">
      <c r="B1735" s="22">
        <v>1732</v>
      </c>
      <c r="AG1735" s="184">
        <f t="shared" si="216"/>
        <v>0</v>
      </c>
      <c r="AH1735" s="164">
        <f t="shared" si="222"/>
        <v>0</v>
      </c>
      <c r="AK1735" s="184">
        <f t="shared" si="217"/>
        <v>0</v>
      </c>
      <c r="AL1735" s="164">
        <f t="shared" si="223"/>
        <v>0</v>
      </c>
      <c r="AO1735" s="184">
        <f t="shared" si="218"/>
        <v>0</v>
      </c>
      <c r="AP1735" s="164">
        <f t="shared" si="219"/>
        <v>0</v>
      </c>
      <c r="AS1735" s="184">
        <f t="shared" si="220"/>
        <v>0</v>
      </c>
      <c r="AT1735" s="164">
        <f t="shared" si="221"/>
        <v>0</v>
      </c>
    </row>
    <row r="1736" spans="2:46" x14ac:dyDescent="0.75">
      <c r="B1736" s="22">
        <v>1733</v>
      </c>
      <c r="AG1736" s="184">
        <f t="shared" si="216"/>
        <v>0</v>
      </c>
      <c r="AH1736" s="164">
        <f t="shared" si="222"/>
        <v>0</v>
      </c>
      <c r="AK1736" s="184">
        <f t="shared" si="217"/>
        <v>0</v>
      </c>
      <c r="AL1736" s="164">
        <f t="shared" si="223"/>
        <v>0</v>
      </c>
      <c r="AO1736" s="184">
        <f t="shared" si="218"/>
        <v>0</v>
      </c>
      <c r="AP1736" s="164">
        <f t="shared" si="219"/>
        <v>0</v>
      </c>
      <c r="AS1736" s="184">
        <f t="shared" si="220"/>
        <v>0</v>
      </c>
      <c r="AT1736" s="164">
        <f t="shared" si="221"/>
        <v>0</v>
      </c>
    </row>
    <row r="1737" spans="2:46" x14ac:dyDescent="0.75">
      <c r="B1737" s="22">
        <v>1734</v>
      </c>
      <c r="AG1737" s="184">
        <f t="shared" si="216"/>
        <v>0</v>
      </c>
      <c r="AH1737" s="164">
        <f t="shared" si="222"/>
        <v>0</v>
      </c>
      <c r="AK1737" s="184">
        <f t="shared" si="217"/>
        <v>0</v>
      </c>
      <c r="AL1737" s="164">
        <f t="shared" si="223"/>
        <v>0</v>
      </c>
      <c r="AO1737" s="184">
        <f t="shared" si="218"/>
        <v>0</v>
      </c>
      <c r="AP1737" s="164">
        <f t="shared" si="219"/>
        <v>0</v>
      </c>
      <c r="AS1737" s="184">
        <f t="shared" si="220"/>
        <v>0</v>
      </c>
      <c r="AT1737" s="164">
        <f t="shared" si="221"/>
        <v>0</v>
      </c>
    </row>
    <row r="1738" spans="2:46" x14ac:dyDescent="0.75">
      <c r="B1738" s="22">
        <v>1735</v>
      </c>
      <c r="AG1738" s="184">
        <f t="shared" si="216"/>
        <v>0</v>
      </c>
      <c r="AH1738" s="164">
        <f t="shared" si="222"/>
        <v>0</v>
      </c>
      <c r="AK1738" s="184">
        <f t="shared" si="217"/>
        <v>0</v>
      </c>
      <c r="AL1738" s="164">
        <f t="shared" si="223"/>
        <v>0</v>
      </c>
      <c r="AO1738" s="184">
        <f t="shared" si="218"/>
        <v>0</v>
      </c>
      <c r="AP1738" s="164">
        <f t="shared" si="219"/>
        <v>0</v>
      </c>
      <c r="AS1738" s="184">
        <f t="shared" si="220"/>
        <v>0</v>
      </c>
      <c r="AT1738" s="164">
        <f t="shared" si="221"/>
        <v>0</v>
      </c>
    </row>
    <row r="1739" spans="2:46" x14ac:dyDescent="0.75">
      <c r="B1739" s="22">
        <v>1736</v>
      </c>
      <c r="AG1739" s="184">
        <f t="shared" si="216"/>
        <v>0</v>
      </c>
      <c r="AH1739" s="164">
        <f t="shared" si="222"/>
        <v>0</v>
      </c>
      <c r="AK1739" s="184">
        <f t="shared" si="217"/>
        <v>0</v>
      </c>
      <c r="AL1739" s="164">
        <f t="shared" si="223"/>
        <v>0</v>
      </c>
      <c r="AO1739" s="184">
        <f t="shared" si="218"/>
        <v>0</v>
      </c>
      <c r="AP1739" s="164">
        <f t="shared" si="219"/>
        <v>0</v>
      </c>
      <c r="AS1739" s="184">
        <f t="shared" si="220"/>
        <v>0</v>
      </c>
      <c r="AT1739" s="164">
        <f t="shared" si="221"/>
        <v>0</v>
      </c>
    </row>
    <row r="1740" spans="2:46" x14ac:dyDescent="0.75">
      <c r="B1740" s="22">
        <v>1737</v>
      </c>
      <c r="AG1740" s="184">
        <f t="shared" si="216"/>
        <v>0</v>
      </c>
      <c r="AH1740" s="164">
        <f t="shared" si="222"/>
        <v>0</v>
      </c>
      <c r="AK1740" s="184">
        <f t="shared" si="217"/>
        <v>0</v>
      </c>
      <c r="AL1740" s="164">
        <f t="shared" si="223"/>
        <v>0</v>
      </c>
      <c r="AO1740" s="184">
        <f t="shared" si="218"/>
        <v>0</v>
      </c>
      <c r="AP1740" s="164">
        <f t="shared" si="219"/>
        <v>0</v>
      </c>
      <c r="AS1740" s="184">
        <f t="shared" si="220"/>
        <v>0</v>
      </c>
      <c r="AT1740" s="164">
        <f t="shared" si="221"/>
        <v>0</v>
      </c>
    </row>
    <row r="1741" spans="2:46" x14ac:dyDescent="0.75">
      <c r="B1741" s="22">
        <v>1738</v>
      </c>
      <c r="AG1741" s="184">
        <f t="shared" si="216"/>
        <v>0</v>
      </c>
      <c r="AH1741" s="164">
        <f t="shared" si="222"/>
        <v>0</v>
      </c>
      <c r="AK1741" s="184">
        <f t="shared" si="217"/>
        <v>0</v>
      </c>
      <c r="AL1741" s="164">
        <f t="shared" si="223"/>
        <v>0</v>
      </c>
      <c r="AO1741" s="184">
        <f t="shared" si="218"/>
        <v>0</v>
      </c>
      <c r="AP1741" s="164">
        <f t="shared" si="219"/>
        <v>0</v>
      </c>
      <c r="AS1741" s="184">
        <f t="shared" si="220"/>
        <v>0</v>
      </c>
      <c r="AT1741" s="164">
        <f t="shared" si="221"/>
        <v>0</v>
      </c>
    </row>
    <row r="1742" spans="2:46" x14ac:dyDescent="0.75">
      <c r="B1742" s="22">
        <v>1739</v>
      </c>
      <c r="AG1742" s="184">
        <f t="shared" si="216"/>
        <v>0</v>
      </c>
      <c r="AH1742" s="164">
        <f t="shared" si="222"/>
        <v>0</v>
      </c>
      <c r="AK1742" s="184">
        <f t="shared" si="217"/>
        <v>0</v>
      </c>
      <c r="AL1742" s="164">
        <f t="shared" si="223"/>
        <v>0</v>
      </c>
      <c r="AO1742" s="184">
        <f t="shared" si="218"/>
        <v>0</v>
      </c>
      <c r="AP1742" s="164">
        <f t="shared" si="219"/>
        <v>0</v>
      </c>
      <c r="AS1742" s="184">
        <f t="shared" si="220"/>
        <v>0</v>
      </c>
      <c r="AT1742" s="164">
        <f t="shared" si="221"/>
        <v>0</v>
      </c>
    </row>
    <row r="1743" spans="2:46" x14ac:dyDescent="0.75">
      <c r="B1743" s="22">
        <v>1740</v>
      </c>
      <c r="AG1743" s="184">
        <f t="shared" si="216"/>
        <v>0</v>
      </c>
      <c r="AH1743" s="164">
        <f t="shared" si="222"/>
        <v>0</v>
      </c>
      <c r="AK1743" s="184">
        <f t="shared" si="217"/>
        <v>0</v>
      </c>
      <c r="AL1743" s="164">
        <f t="shared" si="223"/>
        <v>0</v>
      </c>
      <c r="AO1743" s="184">
        <f t="shared" si="218"/>
        <v>0</v>
      </c>
      <c r="AP1743" s="164">
        <f t="shared" si="219"/>
        <v>0</v>
      </c>
      <c r="AS1743" s="184">
        <f t="shared" si="220"/>
        <v>0</v>
      </c>
      <c r="AT1743" s="164">
        <f t="shared" si="221"/>
        <v>0</v>
      </c>
    </row>
    <row r="1744" spans="2:46" x14ac:dyDescent="0.75">
      <c r="B1744" s="22">
        <v>1741</v>
      </c>
      <c r="AG1744" s="184">
        <f t="shared" si="216"/>
        <v>0</v>
      </c>
      <c r="AH1744" s="164">
        <f t="shared" si="222"/>
        <v>0</v>
      </c>
      <c r="AK1744" s="184">
        <f t="shared" si="217"/>
        <v>0</v>
      </c>
      <c r="AL1744" s="164">
        <f t="shared" si="223"/>
        <v>0</v>
      </c>
      <c r="AO1744" s="184">
        <f t="shared" si="218"/>
        <v>0</v>
      </c>
      <c r="AP1744" s="164">
        <f t="shared" si="219"/>
        <v>0</v>
      </c>
      <c r="AS1744" s="184">
        <f t="shared" si="220"/>
        <v>0</v>
      </c>
      <c r="AT1744" s="164">
        <f t="shared" si="221"/>
        <v>0</v>
      </c>
    </row>
    <row r="1745" spans="2:46" x14ac:dyDescent="0.75">
      <c r="B1745" s="22">
        <v>1742</v>
      </c>
      <c r="AG1745" s="184">
        <f t="shared" si="216"/>
        <v>0</v>
      </c>
      <c r="AH1745" s="164">
        <f t="shared" si="222"/>
        <v>0</v>
      </c>
      <c r="AK1745" s="184">
        <f t="shared" si="217"/>
        <v>0</v>
      </c>
      <c r="AL1745" s="164">
        <f t="shared" si="223"/>
        <v>0</v>
      </c>
      <c r="AO1745" s="184">
        <f t="shared" si="218"/>
        <v>0</v>
      </c>
      <c r="AP1745" s="164">
        <f t="shared" si="219"/>
        <v>0</v>
      </c>
      <c r="AS1745" s="184">
        <f t="shared" si="220"/>
        <v>0</v>
      </c>
      <c r="AT1745" s="164">
        <f t="shared" si="221"/>
        <v>0</v>
      </c>
    </row>
    <row r="1746" spans="2:46" x14ac:dyDescent="0.75">
      <c r="B1746" s="22">
        <v>1743</v>
      </c>
      <c r="AG1746" s="184">
        <f t="shared" si="216"/>
        <v>0</v>
      </c>
      <c r="AH1746" s="164">
        <f t="shared" si="222"/>
        <v>0</v>
      </c>
      <c r="AK1746" s="184">
        <f t="shared" si="217"/>
        <v>0</v>
      </c>
      <c r="AL1746" s="164">
        <f t="shared" si="223"/>
        <v>0</v>
      </c>
      <c r="AO1746" s="184">
        <f t="shared" si="218"/>
        <v>0</v>
      </c>
      <c r="AP1746" s="164">
        <f t="shared" si="219"/>
        <v>0</v>
      </c>
      <c r="AS1746" s="184">
        <f t="shared" si="220"/>
        <v>0</v>
      </c>
      <c r="AT1746" s="164">
        <f t="shared" si="221"/>
        <v>0</v>
      </c>
    </row>
    <row r="1747" spans="2:46" x14ac:dyDescent="0.75">
      <c r="B1747" s="22">
        <v>1744</v>
      </c>
      <c r="AG1747" s="184">
        <f t="shared" si="216"/>
        <v>0</v>
      </c>
      <c r="AH1747" s="164">
        <f t="shared" si="222"/>
        <v>0</v>
      </c>
      <c r="AK1747" s="184">
        <f t="shared" si="217"/>
        <v>0</v>
      </c>
      <c r="AL1747" s="164">
        <f t="shared" si="223"/>
        <v>0</v>
      </c>
      <c r="AO1747" s="184">
        <f t="shared" si="218"/>
        <v>0</v>
      </c>
      <c r="AP1747" s="164">
        <f t="shared" si="219"/>
        <v>0</v>
      </c>
      <c r="AS1747" s="184">
        <f t="shared" si="220"/>
        <v>0</v>
      </c>
      <c r="AT1747" s="164">
        <f t="shared" si="221"/>
        <v>0</v>
      </c>
    </row>
    <row r="1748" spans="2:46" x14ac:dyDescent="0.75">
      <c r="B1748" s="22">
        <v>1745</v>
      </c>
      <c r="AG1748" s="184">
        <f t="shared" si="216"/>
        <v>0</v>
      </c>
      <c r="AH1748" s="164">
        <f t="shared" si="222"/>
        <v>0</v>
      </c>
      <c r="AK1748" s="184">
        <f t="shared" si="217"/>
        <v>0</v>
      </c>
      <c r="AL1748" s="164">
        <f t="shared" si="223"/>
        <v>0</v>
      </c>
      <c r="AO1748" s="184">
        <f t="shared" si="218"/>
        <v>0</v>
      </c>
      <c r="AP1748" s="164">
        <f t="shared" si="219"/>
        <v>0</v>
      </c>
      <c r="AS1748" s="184">
        <f t="shared" si="220"/>
        <v>0</v>
      </c>
      <c r="AT1748" s="164">
        <f t="shared" si="221"/>
        <v>0</v>
      </c>
    </row>
    <row r="1749" spans="2:46" x14ac:dyDescent="0.75">
      <c r="B1749" s="22">
        <v>1746</v>
      </c>
      <c r="AG1749" s="184">
        <f t="shared" si="216"/>
        <v>0</v>
      </c>
      <c r="AH1749" s="164">
        <f t="shared" si="222"/>
        <v>0</v>
      </c>
      <c r="AK1749" s="184">
        <f t="shared" si="217"/>
        <v>0</v>
      </c>
      <c r="AL1749" s="164">
        <f t="shared" si="223"/>
        <v>0</v>
      </c>
      <c r="AO1749" s="184">
        <f t="shared" si="218"/>
        <v>0</v>
      </c>
      <c r="AP1749" s="164">
        <f t="shared" si="219"/>
        <v>0</v>
      </c>
      <c r="AS1749" s="184">
        <f t="shared" si="220"/>
        <v>0</v>
      </c>
      <c r="AT1749" s="164">
        <f t="shared" si="221"/>
        <v>0</v>
      </c>
    </row>
    <row r="1750" spans="2:46" x14ac:dyDescent="0.75">
      <c r="B1750" s="22">
        <v>1747</v>
      </c>
      <c r="AG1750" s="184">
        <f t="shared" si="216"/>
        <v>0</v>
      </c>
      <c r="AH1750" s="164">
        <f t="shared" si="222"/>
        <v>0</v>
      </c>
      <c r="AK1750" s="184">
        <f t="shared" si="217"/>
        <v>0</v>
      </c>
      <c r="AL1750" s="164">
        <f t="shared" si="223"/>
        <v>0</v>
      </c>
      <c r="AO1750" s="184">
        <f t="shared" si="218"/>
        <v>0</v>
      </c>
      <c r="AP1750" s="164">
        <f t="shared" si="219"/>
        <v>0</v>
      </c>
      <c r="AS1750" s="184">
        <f t="shared" si="220"/>
        <v>0</v>
      </c>
      <c r="AT1750" s="164">
        <f t="shared" si="221"/>
        <v>0</v>
      </c>
    </row>
    <row r="1751" spans="2:46" x14ac:dyDescent="0.75">
      <c r="B1751" s="22">
        <v>1748</v>
      </c>
      <c r="AG1751" s="184">
        <f t="shared" si="216"/>
        <v>0</v>
      </c>
      <c r="AH1751" s="164">
        <f t="shared" si="222"/>
        <v>0</v>
      </c>
      <c r="AK1751" s="184">
        <f t="shared" si="217"/>
        <v>0</v>
      </c>
      <c r="AL1751" s="164">
        <f t="shared" si="223"/>
        <v>0</v>
      </c>
      <c r="AO1751" s="184">
        <f t="shared" si="218"/>
        <v>0</v>
      </c>
      <c r="AP1751" s="164">
        <f t="shared" si="219"/>
        <v>0</v>
      </c>
      <c r="AS1751" s="184">
        <f t="shared" si="220"/>
        <v>0</v>
      </c>
      <c r="AT1751" s="164">
        <f t="shared" si="221"/>
        <v>0</v>
      </c>
    </row>
    <row r="1752" spans="2:46" x14ac:dyDescent="0.75">
      <c r="B1752" s="22">
        <v>1749</v>
      </c>
      <c r="AG1752" s="184">
        <f t="shared" si="216"/>
        <v>0</v>
      </c>
      <c r="AH1752" s="164">
        <f t="shared" si="222"/>
        <v>0</v>
      </c>
      <c r="AK1752" s="184">
        <f t="shared" si="217"/>
        <v>0</v>
      </c>
      <c r="AL1752" s="164">
        <f t="shared" si="223"/>
        <v>0</v>
      </c>
      <c r="AO1752" s="184">
        <f t="shared" si="218"/>
        <v>0</v>
      </c>
      <c r="AP1752" s="164">
        <f t="shared" si="219"/>
        <v>0</v>
      </c>
      <c r="AS1752" s="184">
        <f t="shared" si="220"/>
        <v>0</v>
      </c>
      <c r="AT1752" s="164">
        <f t="shared" si="221"/>
        <v>0</v>
      </c>
    </row>
    <row r="1753" spans="2:46" x14ac:dyDescent="0.75">
      <c r="B1753" s="22">
        <v>1750</v>
      </c>
      <c r="AG1753" s="184">
        <f t="shared" si="216"/>
        <v>0</v>
      </c>
      <c r="AH1753" s="164">
        <f t="shared" si="222"/>
        <v>0</v>
      </c>
      <c r="AK1753" s="184">
        <f t="shared" si="217"/>
        <v>0</v>
      </c>
      <c r="AL1753" s="164">
        <f t="shared" si="223"/>
        <v>0</v>
      </c>
      <c r="AO1753" s="184">
        <f t="shared" si="218"/>
        <v>0</v>
      </c>
      <c r="AP1753" s="164">
        <f t="shared" si="219"/>
        <v>0</v>
      </c>
      <c r="AS1753" s="184">
        <f t="shared" si="220"/>
        <v>0</v>
      </c>
      <c r="AT1753" s="164">
        <f t="shared" si="221"/>
        <v>0</v>
      </c>
    </row>
    <row r="1754" spans="2:46" x14ac:dyDescent="0.75">
      <c r="B1754" s="22">
        <v>1751</v>
      </c>
      <c r="AG1754" s="184">
        <f t="shared" si="216"/>
        <v>0</v>
      </c>
      <c r="AH1754" s="164">
        <f t="shared" si="222"/>
        <v>0</v>
      </c>
      <c r="AK1754" s="184">
        <f t="shared" si="217"/>
        <v>0</v>
      </c>
      <c r="AL1754" s="164">
        <f t="shared" si="223"/>
        <v>0</v>
      </c>
      <c r="AO1754" s="184">
        <f t="shared" si="218"/>
        <v>0</v>
      </c>
      <c r="AP1754" s="164">
        <f t="shared" si="219"/>
        <v>0</v>
      </c>
      <c r="AS1754" s="184">
        <f t="shared" si="220"/>
        <v>0</v>
      </c>
      <c r="AT1754" s="164">
        <f t="shared" si="221"/>
        <v>0</v>
      </c>
    </row>
    <row r="1755" spans="2:46" x14ac:dyDescent="0.75">
      <c r="B1755" s="22">
        <v>1752</v>
      </c>
      <c r="AG1755" s="184">
        <f t="shared" si="216"/>
        <v>0</v>
      </c>
      <c r="AH1755" s="164">
        <f t="shared" si="222"/>
        <v>0</v>
      </c>
      <c r="AK1755" s="184">
        <f t="shared" si="217"/>
        <v>0</v>
      </c>
      <c r="AL1755" s="164">
        <f t="shared" si="223"/>
        <v>0</v>
      </c>
      <c r="AO1755" s="184">
        <f t="shared" si="218"/>
        <v>0</v>
      </c>
      <c r="AP1755" s="164">
        <f t="shared" si="219"/>
        <v>0</v>
      </c>
      <c r="AS1755" s="184">
        <f t="shared" si="220"/>
        <v>0</v>
      </c>
      <c r="AT1755" s="164">
        <f t="shared" si="221"/>
        <v>0</v>
      </c>
    </row>
    <row r="1756" spans="2:46" x14ac:dyDescent="0.75">
      <c r="B1756" s="22">
        <v>1753</v>
      </c>
      <c r="AG1756" s="184">
        <f t="shared" si="216"/>
        <v>0</v>
      </c>
      <c r="AH1756" s="164">
        <f t="shared" si="222"/>
        <v>0</v>
      </c>
      <c r="AK1756" s="184">
        <f t="shared" si="217"/>
        <v>0</v>
      </c>
      <c r="AL1756" s="164">
        <f t="shared" si="223"/>
        <v>0</v>
      </c>
      <c r="AO1756" s="184">
        <f t="shared" si="218"/>
        <v>0</v>
      </c>
      <c r="AP1756" s="164">
        <f t="shared" si="219"/>
        <v>0</v>
      </c>
      <c r="AS1756" s="184">
        <f t="shared" si="220"/>
        <v>0</v>
      </c>
      <c r="AT1756" s="164">
        <f t="shared" si="221"/>
        <v>0</v>
      </c>
    </row>
    <row r="1757" spans="2:46" x14ac:dyDescent="0.75">
      <c r="B1757" s="22">
        <v>1754</v>
      </c>
      <c r="AG1757" s="184">
        <f t="shared" si="216"/>
        <v>0</v>
      </c>
      <c r="AH1757" s="164">
        <f t="shared" si="222"/>
        <v>0</v>
      </c>
      <c r="AK1757" s="184">
        <f t="shared" si="217"/>
        <v>0</v>
      </c>
      <c r="AL1757" s="164">
        <f t="shared" si="223"/>
        <v>0</v>
      </c>
      <c r="AO1757" s="184">
        <f t="shared" si="218"/>
        <v>0</v>
      </c>
      <c r="AP1757" s="164">
        <f t="shared" si="219"/>
        <v>0</v>
      </c>
      <c r="AS1757" s="184">
        <f t="shared" si="220"/>
        <v>0</v>
      </c>
      <c r="AT1757" s="164">
        <f t="shared" si="221"/>
        <v>0</v>
      </c>
    </row>
    <row r="1758" spans="2:46" x14ac:dyDescent="0.75">
      <c r="B1758" s="22">
        <v>1755</v>
      </c>
      <c r="AG1758" s="184">
        <f t="shared" si="216"/>
        <v>0</v>
      </c>
      <c r="AH1758" s="164">
        <f t="shared" si="222"/>
        <v>0</v>
      </c>
      <c r="AK1758" s="184">
        <f t="shared" si="217"/>
        <v>0</v>
      </c>
      <c r="AL1758" s="164">
        <f t="shared" si="223"/>
        <v>0</v>
      </c>
      <c r="AO1758" s="184">
        <f t="shared" si="218"/>
        <v>0</v>
      </c>
      <c r="AP1758" s="164">
        <f t="shared" si="219"/>
        <v>0</v>
      </c>
      <c r="AS1758" s="184">
        <f t="shared" si="220"/>
        <v>0</v>
      </c>
      <c r="AT1758" s="164">
        <f t="shared" si="221"/>
        <v>0</v>
      </c>
    </row>
    <row r="1759" spans="2:46" x14ac:dyDescent="0.75">
      <c r="B1759" s="22">
        <v>1756</v>
      </c>
      <c r="AG1759" s="184">
        <f t="shared" si="216"/>
        <v>0</v>
      </c>
      <c r="AH1759" s="164">
        <f t="shared" si="222"/>
        <v>0</v>
      </c>
      <c r="AK1759" s="184">
        <f t="shared" si="217"/>
        <v>0</v>
      </c>
      <c r="AL1759" s="164">
        <f t="shared" si="223"/>
        <v>0</v>
      </c>
      <c r="AO1759" s="184">
        <f t="shared" si="218"/>
        <v>0</v>
      </c>
      <c r="AP1759" s="164">
        <f t="shared" si="219"/>
        <v>0</v>
      </c>
      <c r="AS1759" s="184">
        <f t="shared" si="220"/>
        <v>0</v>
      </c>
      <c r="AT1759" s="164">
        <f t="shared" si="221"/>
        <v>0</v>
      </c>
    </row>
    <row r="1760" spans="2:46" x14ac:dyDescent="0.75">
      <c r="B1760" s="22">
        <v>1757</v>
      </c>
      <c r="AG1760" s="184">
        <f t="shared" si="216"/>
        <v>0</v>
      </c>
      <c r="AH1760" s="164">
        <f t="shared" si="222"/>
        <v>0</v>
      </c>
      <c r="AK1760" s="184">
        <f t="shared" si="217"/>
        <v>0</v>
      </c>
      <c r="AL1760" s="164">
        <f t="shared" si="223"/>
        <v>0</v>
      </c>
      <c r="AO1760" s="184">
        <f t="shared" si="218"/>
        <v>0</v>
      </c>
      <c r="AP1760" s="164">
        <f t="shared" si="219"/>
        <v>0</v>
      </c>
      <c r="AS1760" s="184">
        <f t="shared" si="220"/>
        <v>0</v>
      </c>
      <c r="AT1760" s="164">
        <f t="shared" si="221"/>
        <v>0</v>
      </c>
    </row>
    <row r="1761" spans="2:46" x14ac:dyDescent="0.75">
      <c r="B1761" s="22">
        <v>1758</v>
      </c>
      <c r="AG1761" s="184">
        <f t="shared" si="216"/>
        <v>0</v>
      </c>
      <c r="AH1761" s="164">
        <f t="shared" si="222"/>
        <v>0</v>
      </c>
      <c r="AK1761" s="184">
        <f t="shared" si="217"/>
        <v>0</v>
      </c>
      <c r="AL1761" s="164">
        <f t="shared" si="223"/>
        <v>0</v>
      </c>
      <c r="AO1761" s="184">
        <f t="shared" si="218"/>
        <v>0</v>
      </c>
      <c r="AP1761" s="164">
        <f t="shared" si="219"/>
        <v>0</v>
      </c>
      <c r="AS1761" s="184">
        <f t="shared" si="220"/>
        <v>0</v>
      </c>
      <c r="AT1761" s="164">
        <f t="shared" si="221"/>
        <v>0</v>
      </c>
    </row>
    <row r="1762" spans="2:46" x14ac:dyDescent="0.75">
      <c r="B1762" s="22">
        <v>1759</v>
      </c>
      <c r="AG1762" s="184">
        <f t="shared" si="216"/>
        <v>0</v>
      </c>
      <c r="AH1762" s="164">
        <f t="shared" si="222"/>
        <v>0</v>
      </c>
      <c r="AK1762" s="184">
        <f t="shared" si="217"/>
        <v>0</v>
      </c>
      <c r="AL1762" s="164">
        <f t="shared" si="223"/>
        <v>0</v>
      </c>
      <c r="AO1762" s="184">
        <f t="shared" si="218"/>
        <v>0</v>
      </c>
      <c r="AP1762" s="164">
        <f t="shared" si="219"/>
        <v>0</v>
      </c>
      <c r="AS1762" s="184">
        <f t="shared" si="220"/>
        <v>0</v>
      </c>
      <c r="AT1762" s="164">
        <f t="shared" si="221"/>
        <v>0</v>
      </c>
    </row>
    <row r="1763" spans="2:46" x14ac:dyDescent="0.75">
      <c r="B1763" s="22">
        <v>1760</v>
      </c>
      <c r="AG1763" s="184">
        <f t="shared" si="216"/>
        <v>0</v>
      </c>
      <c r="AH1763" s="164">
        <f t="shared" si="222"/>
        <v>0</v>
      </c>
      <c r="AK1763" s="184">
        <f t="shared" si="217"/>
        <v>0</v>
      </c>
      <c r="AL1763" s="164">
        <f t="shared" si="223"/>
        <v>0</v>
      </c>
      <c r="AO1763" s="184">
        <f t="shared" si="218"/>
        <v>0</v>
      </c>
      <c r="AP1763" s="164">
        <f t="shared" si="219"/>
        <v>0</v>
      </c>
      <c r="AS1763" s="184">
        <f t="shared" si="220"/>
        <v>0</v>
      </c>
      <c r="AT1763" s="164">
        <f t="shared" si="221"/>
        <v>0</v>
      </c>
    </row>
    <row r="1764" spans="2:46" x14ac:dyDescent="0.75">
      <c r="B1764" s="22">
        <v>1761</v>
      </c>
      <c r="AG1764" s="184">
        <f t="shared" si="216"/>
        <v>0</v>
      </c>
      <c r="AH1764" s="164">
        <f t="shared" si="222"/>
        <v>0</v>
      </c>
      <c r="AK1764" s="184">
        <f t="shared" si="217"/>
        <v>0</v>
      </c>
      <c r="AL1764" s="164">
        <f t="shared" si="223"/>
        <v>0</v>
      </c>
      <c r="AO1764" s="184">
        <f t="shared" si="218"/>
        <v>0</v>
      </c>
      <c r="AP1764" s="164">
        <f t="shared" si="219"/>
        <v>0</v>
      </c>
      <c r="AS1764" s="184">
        <f t="shared" si="220"/>
        <v>0</v>
      </c>
      <c r="AT1764" s="164">
        <f t="shared" si="221"/>
        <v>0</v>
      </c>
    </row>
    <row r="1765" spans="2:46" x14ac:dyDescent="0.75">
      <c r="B1765" s="22">
        <v>1762</v>
      </c>
      <c r="AG1765" s="184">
        <f t="shared" si="216"/>
        <v>0</v>
      </c>
      <c r="AH1765" s="164">
        <f t="shared" si="222"/>
        <v>0</v>
      </c>
      <c r="AK1765" s="184">
        <f t="shared" si="217"/>
        <v>0</v>
      </c>
      <c r="AL1765" s="164">
        <f t="shared" si="223"/>
        <v>0</v>
      </c>
      <c r="AO1765" s="184">
        <f t="shared" si="218"/>
        <v>0</v>
      </c>
      <c r="AP1765" s="164">
        <f t="shared" si="219"/>
        <v>0</v>
      </c>
      <c r="AS1765" s="184">
        <f t="shared" si="220"/>
        <v>0</v>
      </c>
      <c r="AT1765" s="164">
        <f t="shared" si="221"/>
        <v>0</v>
      </c>
    </row>
    <row r="1766" spans="2:46" x14ac:dyDescent="0.75">
      <c r="B1766" s="22">
        <v>1763</v>
      </c>
      <c r="AG1766" s="184">
        <f t="shared" si="216"/>
        <v>0</v>
      </c>
      <c r="AH1766" s="164">
        <f t="shared" si="222"/>
        <v>0</v>
      </c>
      <c r="AK1766" s="184">
        <f t="shared" si="217"/>
        <v>0</v>
      </c>
      <c r="AL1766" s="164">
        <f t="shared" si="223"/>
        <v>0</v>
      </c>
      <c r="AO1766" s="184">
        <f t="shared" si="218"/>
        <v>0</v>
      </c>
      <c r="AP1766" s="164">
        <f t="shared" si="219"/>
        <v>0</v>
      </c>
      <c r="AS1766" s="184">
        <f t="shared" si="220"/>
        <v>0</v>
      </c>
      <c r="AT1766" s="164">
        <f t="shared" si="221"/>
        <v>0</v>
      </c>
    </row>
    <row r="1767" spans="2:46" x14ac:dyDescent="0.75">
      <c r="B1767" s="22">
        <v>1764</v>
      </c>
      <c r="AG1767" s="184">
        <f t="shared" si="216"/>
        <v>0</v>
      </c>
      <c r="AH1767" s="164">
        <f t="shared" si="222"/>
        <v>0</v>
      </c>
      <c r="AK1767" s="184">
        <f t="shared" si="217"/>
        <v>0</v>
      </c>
      <c r="AL1767" s="164">
        <f t="shared" si="223"/>
        <v>0</v>
      </c>
      <c r="AO1767" s="184">
        <f t="shared" si="218"/>
        <v>0</v>
      </c>
      <c r="AP1767" s="164">
        <f t="shared" si="219"/>
        <v>0</v>
      </c>
      <c r="AS1767" s="184">
        <f t="shared" si="220"/>
        <v>0</v>
      </c>
      <c r="AT1767" s="164">
        <f t="shared" si="221"/>
        <v>0</v>
      </c>
    </row>
    <row r="1768" spans="2:46" x14ac:dyDescent="0.75">
      <c r="B1768" s="22">
        <v>1765</v>
      </c>
      <c r="AG1768" s="184">
        <f t="shared" si="216"/>
        <v>0</v>
      </c>
      <c r="AH1768" s="164">
        <f t="shared" si="222"/>
        <v>0</v>
      </c>
      <c r="AK1768" s="184">
        <f t="shared" si="217"/>
        <v>0</v>
      </c>
      <c r="AL1768" s="164">
        <f t="shared" si="223"/>
        <v>0</v>
      </c>
      <c r="AO1768" s="184">
        <f t="shared" si="218"/>
        <v>0</v>
      </c>
      <c r="AP1768" s="164">
        <f t="shared" si="219"/>
        <v>0</v>
      </c>
      <c r="AS1768" s="184">
        <f t="shared" si="220"/>
        <v>0</v>
      </c>
      <c r="AT1768" s="164">
        <f t="shared" si="221"/>
        <v>0</v>
      </c>
    </row>
    <row r="1769" spans="2:46" x14ac:dyDescent="0.75">
      <c r="B1769" s="22">
        <v>1766</v>
      </c>
      <c r="AG1769" s="184">
        <f t="shared" si="216"/>
        <v>0</v>
      </c>
      <c r="AH1769" s="164">
        <f t="shared" si="222"/>
        <v>0</v>
      </c>
      <c r="AK1769" s="184">
        <f t="shared" si="217"/>
        <v>0</v>
      </c>
      <c r="AL1769" s="164">
        <f t="shared" si="223"/>
        <v>0</v>
      </c>
      <c r="AO1769" s="184">
        <f t="shared" si="218"/>
        <v>0</v>
      </c>
      <c r="AP1769" s="164">
        <f t="shared" si="219"/>
        <v>0</v>
      </c>
      <c r="AS1769" s="184">
        <f t="shared" si="220"/>
        <v>0</v>
      </c>
      <c r="AT1769" s="164">
        <f t="shared" si="221"/>
        <v>0</v>
      </c>
    </row>
    <row r="1770" spans="2:46" x14ac:dyDescent="0.75">
      <c r="B1770" s="22">
        <v>1767</v>
      </c>
      <c r="AG1770" s="184">
        <f t="shared" si="216"/>
        <v>0</v>
      </c>
      <c r="AH1770" s="164">
        <f t="shared" si="222"/>
        <v>0</v>
      </c>
      <c r="AK1770" s="184">
        <f t="shared" si="217"/>
        <v>0</v>
      </c>
      <c r="AL1770" s="164">
        <f t="shared" si="223"/>
        <v>0</v>
      </c>
      <c r="AO1770" s="184">
        <f t="shared" si="218"/>
        <v>0</v>
      </c>
      <c r="AP1770" s="164">
        <f t="shared" si="219"/>
        <v>0</v>
      </c>
      <c r="AS1770" s="184">
        <f t="shared" si="220"/>
        <v>0</v>
      </c>
      <c r="AT1770" s="164">
        <f t="shared" si="221"/>
        <v>0</v>
      </c>
    </row>
    <row r="1771" spans="2:46" x14ac:dyDescent="0.75">
      <c r="B1771" s="22">
        <v>1768</v>
      </c>
      <c r="AG1771" s="184">
        <f t="shared" si="216"/>
        <v>0</v>
      </c>
      <c r="AH1771" s="164">
        <f t="shared" si="222"/>
        <v>0</v>
      </c>
      <c r="AK1771" s="184">
        <f t="shared" si="217"/>
        <v>0</v>
      </c>
      <c r="AL1771" s="164">
        <f t="shared" si="223"/>
        <v>0</v>
      </c>
      <c r="AO1771" s="184">
        <f t="shared" si="218"/>
        <v>0</v>
      </c>
      <c r="AP1771" s="164">
        <f t="shared" si="219"/>
        <v>0</v>
      </c>
      <c r="AS1771" s="184">
        <f t="shared" si="220"/>
        <v>0</v>
      </c>
      <c r="AT1771" s="164">
        <f t="shared" si="221"/>
        <v>0</v>
      </c>
    </row>
    <row r="1772" spans="2:46" x14ac:dyDescent="0.75">
      <c r="B1772" s="22">
        <v>1769</v>
      </c>
      <c r="AG1772" s="184">
        <f t="shared" si="216"/>
        <v>0</v>
      </c>
      <c r="AH1772" s="164">
        <f t="shared" si="222"/>
        <v>0</v>
      </c>
      <c r="AK1772" s="184">
        <f t="shared" si="217"/>
        <v>0</v>
      </c>
      <c r="AL1772" s="164">
        <f t="shared" si="223"/>
        <v>0</v>
      </c>
      <c r="AO1772" s="184">
        <f t="shared" si="218"/>
        <v>0</v>
      </c>
      <c r="AP1772" s="164">
        <f t="shared" si="219"/>
        <v>0</v>
      </c>
      <c r="AS1772" s="184">
        <f t="shared" si="220"/>
        <v>0</v>
      </c>
      <c r="AT1772" s="164">
        <f t="shared" si="221"/>
        <v>0</v>
      </c>
    </row>
    <row r="1773" spans="2:46" x14ac:dyDescent="0.75">
      <c r="B1773" s="22">
        <v>1770</v>
      </c>
      <c r="AG1773" s="184">
        <f t="shared" si="216"/>
        <v>0</v>
      </c>
      <c r="AH1773" s="164">
        <f t="shared" si="222"/>
        <v>0</v>
      </c>
      <c r="AK1773" s="184">
        <f t="shared" si="217"/>
        <v>0</v>
      </c>
      <c r="AL1773" s="164">
        <f t="shared" si="223"/>
        <v>0</v>
      </c>
      <c r="AO1773" s="184">
        <f t="shared" si="218"/>
        <v>0</v>
      </c>
      <c r="AP1773" s="164">
        <f t="shared" si="219"/>
        <v>0</v>
      </c>
      <c r="AS1773" s="184">
        <f t="shared" si="220"/>
        <v>0</v>
      </c>
      <c r="AT1773" s="164">
        <f t="shared" si="221"/>
        <v>0</v>
      </c>
    </row>
    <row r="1774" spans="2:46" x14ac:dyDescent="0.75">
      <c r="B1774" s="22">
        <v>1771</v>
      </c>
      <c r="AG1774" s="184">
        <f t="shared" si="216"/>
        <v>0</v>
      </c>
      <c r="AH1774" s="164">
        <f t="shared" si="222"/>
        <v>0</v>
      </c>
      <c r="AK1774" s="184">
        <f t="shared" si="217"/>
        <v>0</v>
      </c>
      <c r="AL1774" s="164">
        <f t="shared" si="223"/>
        <v>0</v>
      </c>
      <c r="AO1774" s="184">
        <f t="shared" si="218"/>
        <v>0</v>
      </c>
      <c r="AP1774" s="164">
        <f t="shared" si="219"/>
        <v>0</v>
      </c>
      <c r="AS1774" s="184">
        <f t="shared" si="220"/>
        <v>0</v>
      </c>
      <c r="AT1774" s="164">
        <f t="shared" si="221"/>
        <v>0</v>
      </c>
    </row>
    <row r="1775" spans="2:46" x14ac:dyDescent="0.75">
      <c r="B1775" s="22">
        <v>1772</v>
      </c>
      <c r="AG1775" s="184">
        <f t="shared" si="216"/>
        <v>0</v>
      </c>
      <c r="AH1775" s="164">
        <f t="shared" si="222"/>
        <v>0</v>
      </c>
      <c r="AK1775" s="184">
        <f t="shared" si="217"/>
        <v>0</v>
      </c>
      <c r="AL1775" s="164">
        <f t="shared" si="223"/>
        <v>0</v>
      </c>
      <c r="AO1775" s="184">
        <f t="shared" si="218"/>
        <v>0</v>
      </c>
      <c r="AP1775" s="164">
        <f t="shared" si="219"/>
        <v>0</v>
      </c>
      <c r="AS1775" s="184">
        <f t="shared" si="220"/>
        <v>0</v>
      </c>
      <c r="AT1775" s="164">
        <f t="shared" si="221"/>
        <v>0</v>
      </c>
    </row>
    <row r="1776" spans="2:46" x14ac:dyDescent="0.75">
      <c r="B1776" s="22">
        <v>1773</v>
      </c>
      <c r="AG1776" s="184">
        <f t="shared" si="216"/>
        <v>0</v>
      </c>
      <c r="AH1776" s="164">
        <f t="shared" si="222"/>
        <v>0</v>
      </c>
      <c r="AK1776" s="184">
        <f t="shared" si="217"/>
        <v>0</v>
      </c>
      <c r="AL1776" s="164">
        <f t="shared" si="223"/>
        <v>0</v>
      </c>
      <c r="AO1776" s="184">
        <f t="shared" si="218"/>
        <v>0</v>
      </c>
      <c r="AP1776" s="164">
        <f t="shared" si="219"/>
        <v>0</v>
      </c>
      <c r="AS1776" s="184">
        <f t="shared" si="220"/>
        <v>0</v>
      </c>
      <c r="AT1776" s="164">
        <f t="shared" si="221"/>
        <v>0</v>
      </c>
    </row>
    <row r="1777" spans="2:46" x14ac:dyDescent="0.75">
      <c r="B1777" s="22">
        <v>1774</v>
      </c>
      <c r="AG1777" s="184">
        <f t="shared" si="216"/>
        <v>0</v>
      </c>
      <c r="AH1777" s="164">
        <f t="shared" si="222"/>
        <v>0</v>
      </c>
      <c r="AK1777" s="184">
        <f t="shared" si="217"/>
        <v>0</v>
      </c>
      <c r="AL1777" s="164">
        <f t="shared" si="223"/>
        <v>0</v>
      </c>
      <c r="AO1777" s="184">
        <f t="shared" si="218"/>
        <v>0</v>
      </c>
      <c r="AP1777" s="164">
        <f t="shared" si="219"/>
        <v>0</v>
      </c>
      <c r="AS1777" s="184">
        <f t="shared" si="220"/>
        <v>0</v>
      </c>
      <c r="AT1777" s="164">
        <f t="shared" si="221"/>
        <v>0</v>
      </c>
    </row>
    <row r="1778" spans="2:46" x14ac:dyDescent="0.75">
      <c r="B1778" s="22">
        <v>1775</v>
      </c>
      <c r="AG1778" s="184">
        <f t="shared" si="216"/>
        <v>0</v>
      </c>
      <c r="AH1778" s="164">
        <f t="shared" si="222"/>
        <v>0</v>
      </c>
      <c r="AK1778" s="184">
        <f t="shared" si="217"/>
        <v>0</v>
      </c>
      <c r="AL1778" s="164">
        <f t="shared" si="223"/>
        <v>0</v>
      </c>
      <c r="AO1778" s="184">
        <f t="shared" si="218"/>
        <v>0</v>
      </c>
      <c r="AP1778" s="164">
        <f t="shared" si="219"/>
        <v>0</v>
      </c>
      <c r="AS1778" s="184">
        <f t="shared" si="220"/>
        <v>0</v>
      </c>
      <c r="AT1778" s="164">
        <f t="shared" si="221"/>
        <v>0</v>
      </c>
    </row>
    <row r="1779" spans="2:46" x14ac:dyDescent="0.75">
      <c r="B1779" s="22">
        <v>1776</v>
      </c>
      <c r="AG1779" s="184">
        <f t="shared" si="216"/>
        <v>0</v>
      </c>
      <c r="AH1779" s="164">
        <f t="shared" si="222"/>
        <v>0</v>
      </c>
      <c r="AK1779" s="184">
        <f t="shared" si="217"/>
        <v>0</v>
      </c>
      <c r="AL1779" s="164">
        <f t="shared" si="223"/>
        <v>0</v>
      </c>
      <c r="AO1779" s="184">
        <f t="shared" si="218"/>
        <v>0</v>
      </c>
      <c r="AP1779" s="164">
        <f t="shared" si="219"/>
        <v>0</v>
      </c>
      <c r="AS1779" s="184">
        <f t="shared" si="220"/>
        <v>0</v>
      </c>
      <c r="AT1779" s="164">
        <f t="shared" si="221"/>
        <v>0</v>
      </c>
    </row>
    <row r="1780" spans="2:46" x14ac:dyDescent="0.75">
      <c r="B1780" s="22">
        <v>1777</v>
      </c>
      <c r="AG1780" s="184">
        <f t="shared" si="216"/>
        <v>0</v>
      </c>
      <c r="AH1780" s="164">
        <f t="shared" si="222"/>
        <v>0</v>
      </c>
      <c r="AK1780" s="184">
        <f t="shared" si="217"/>
        <v>0</v>
      </c>
      <c r="AL1780" s="164">
        <f t="shared" si="223"/>
        <v>0</v>
      </c>
      <c r="AO1780" s="184">
        <f t="shared" si="218"/>
        <v>0</v>
      </c>
      <c r="AP1780" s="164">
        <f t="shared" si="219"/>
        <v>0</v>
      </c>
      <c r="AS1780" s="184">
        <f t="shared" si="220"/>
        <v>0</v>
      </c>
      <c r="AT1780" s="164">
        <f t="shared" si="221"/>
        <v>0</v>
      </c>
    </row>
    <row r="1781" spans="2:46" x14ac:dyDescent="0.75">
      <c r="B1781" s="22">
        <v>1778</v>
      </c>
      <c r="AG1781" s="184">
        <f t="shared" si="216"/>
        <v>0</v>
      </c>
      <c r="AH1781" s="164">
        <f t="shared" si="222"/>
        <v>0</v>
      </c>
      <c r="AK1781" s="184">
        <f t="shared" si="217"/>
        <v>0</v>
      </c>
      <c r="AL1781" s="164">
        <f t="shared" si="223"/>
        <v>0</v>
      </c>
      <c r="AO1781" s="184">
        <f t="shared" si="218"/>
        <v>0</v>
      </c>
      <c r="AP1781" s="164">
        <f t="shared" si="219"/>
        <v>0</v>
      </c>
      <c r="AS1781" s="184">
        <f t="shared" si="220"/>
        <v>0</v>
      </c>
      <c r="AT1781" s="164">
        <f t="shared" si="221"/>
        <v>0</v>
      </c>
    </row>
    <row r="1782" spans="2:46" x14ac:dyDescent="0.75">
      <c r="B1782" s="22">
        <v>1779</v>
      </c>
      <c r="AG1782" s="184">
        <f t="shared" si="216"/>
        <v>0</v>
      </c>
      <c r="AH1782" s="164">
        <f t="shared" si="222"/>
        <v>0</v>
      </c>
      <c r="AK1782" s="184">
        <f t="shared" si="217"/>
        <v>0</v>
      </c>
      <c r="AL1782" s="164">
        <f t="shared" si="223"/>
        <v>0</v>
      </c>
      <c r="AO1782" s="184">
        <f t="shared" si="218"/>
        <v>0</v>
      </c>
      <c r="AP1782" s="164">
        <f t="shared" si="219"/>
        <v>0</v>
      </c>
      <c r="AS1782" s="184">
        <f t="shared" si="220"/>
        <v>0</v>
      </c>
      <c r="AT1782" s="164">
        <f t="shared" si="221"/>
        <v>0</v>
      </c>
    </row>
    <row r="1783" spans="2:46" x14ac:dyDescent="0.75">
      <c r="B1783" s="22">
        <v>1780</v>
      </c>
      <c r="AG1783" s="184">
        <f t="shared" si="216"/>
        <v>0</v>
      </c>
      <c r="AH1783" s="164">
        <f t="shared" si="222"/>
        <v>0</v>
      </c>
      <c r="AK1783" s="184">
        <f t="shared" si="217"/>
        <v>0</v>
      </c>
      <c r="AL1783" s="164">
        <f t="shared" si="223"/>
        <v>0</v>
      </c>
      <c r="AO1783" s="184">
        <f t="shared" si="218"/>
        <v>0</v>
      </c>
      <c r="AP1783" s="164">
        <f t="shared" si="219"/>
        <v>0</v>
      </c>
      <c r="AS1783" s="184">
        <f t="shared" si="220"/>
        <v>0</v>
      </c>
      <c r="AT1783" s="164">
        <f t="shared" si="221"/>
        <v>0</v>
      </c>
    </row>
    <row r="1784" spans="2:46" x14ac:dyDescent="0.75">
      <c r="B1784" s="22">
        <v>1781</v>
      </c>
      <c r="AG1784" s="184">
        <f t="shared" si="216"/>
        <v>0</v>
      </c>
      <c r="AH1784" s="164">
        <f t="shared" si="222"/>
        <v>0</v>
      </c>
      <c r="AK1784" s="184">
        <f t="shared" si="217"/>
        <v>0</v>
      </c>
      <c r="AL1784" s="164">
        <f t="shared" si="223"/>
        <v>0</v>
      </c>
      <c r="AO1784" s="184">
        <f t="shared" si="218"/>
        <v>0</v>
      </c>
      <c r="AP1784" s="164">
        <f t="shared" si="219"/>
        <v>0</v>
      </c>
      <c r="AS1784" s="184">
        <f t="shared" si="220"/>
        <v>0</v>
      </c>
      <c r="AT1784" s="164">
        <f t="shared" si="221"/>
        <v>0</v>
      </c>
    </row>
    <row r="1785" spans="2:46" x14ac:dyDescent="0.75">
      <c r="B1785" s="22">
        <v>1782</v>
      </c>
      <c r="AG1785" s="184">
        <f t="shared" si="216"/>
        <v>0</v>
      </c>
      <c r="AH1785" s="164">
        <f t="shared" si="222"/>
        <v>0</v>
      </c>
      <c r="AK1785" s="184">
        <f t="shared" si="217"/>
        <v>0</v>
      </c>
      <c r="AL1785" s="164">
        <f t="shared" si="223"/>
        <v>0</v>
      </c>
      <c r="AO1785" s="184">
        <f t="shared" si="218"/>
        <v>0</v>
      </c>
      <c r="AP1785" s="164">
        <f t="shared" si="219"/>
        <v>0</v>
      </c>
      <c r="AS1785" s="184">
        <f t="shared" si="220"/>
        <v>0</v>
      </c>
      <c r="AT1785" s="164">
        <f t="shared" si="221"/>
        <v>0</v>
      </c>
    </row>
    <row r="1786" spans="2:46" x14ac:dyDescent="0.75">
      <c r="B1786" s="22">
        <v>1783</v>
      </c>
      <c r="AG1786" s="184">
        <f t="shared" si="216"/>
        <v>0</v>
      </c>
      <c r="AH1786" s="164">
        <f t="shared" si="222"/>
        <v>0</v>
      </c>
      <c r="AK1786" s="184">
        <f t="shared" si="217"/>
        <v>0</v>
      </c>
      <c r="AL1786" s="164">
        <f t="shared" si="223"/>
        <v>0</v>
      </c>
      <c r="AO1786" s="184">
        <f t="shared" si="218"/>
        <v>0</v>
      </c>
      <c r="AP1786" s="164">
        <f t="shared" si="219"/>
        <v>0</v>
      </c>
      <c r="AS1786" s="184">
        <f t="shared" si="220"/>
        <v>0</v>
      </c>
      <c r="AT1786" s="164">
        <f t="shared" si="221"/>
        <v>0</v>
      </c>
    </row>
    <row r="1787" spans="2:46" x14ac:dyDescent="0.75">
      <c r="B1787" s="22">
        <v>1784</v>
      </c>
      <c r="AG1787" s="184">
        <f t="shared" si="216"/>
        <v>0</v>
      </c>
      <c r="AH1787" s="164">
        <f t="shared" si="222"/>
        <v>0</v>
      </c>
      <c r="AK1787" s="184">
        <f t="shared" si="217"/>
        <v>0</v>
      </c>
      <c r="AL1787" s="164">
        <f t="shared" si="223"/>
        <v>0</v>
      </c>
      <c r="AO1787" s="184">
        <f t="shared" si="218"/>
        <v>0</v>
      </c>
      <c r="AP1787" s="164">
        <f t="shared" si="219"/>
        <v>0</v>
      </c>
      <c r="AS1787" s="184">
        <f t="shared" si="220"/>
        <v>0</v>
      </c>
      <c r="AT1787" s="164">
        <f t="shared" si="221"/>
        <v>0</v>
      </c>
    </row>
    <row r="1788" spans="2:46" x14ac:dyDescent="0.75">
      <c r="B1788" s="22">
        <v>1785</v>
      </c>
      <c r="AG1788" s="184">
        <f t="shared" si="216"/>
        <v>0</v>
      </c>
      <c r="AH1788" s="164">
        <f t="shared" si="222"/>
        <v>0</v>
      </c>
      <c r="AK1788" s="184">
        <f t="shared" si="217"/>
        <v>0</v>
      </c>
      <c r="AL1788" s="164">
        <f t="shared" si="223"/>
        <v>0</v>
      </c>
      <c r="AO1788" s="184">
        <f t="shared" si="218"/>
        <v>0</v>
      </c>
      <c r="AP1788" s="164">
        <f t="shared" si="219"/>
        <v>0</v>
      </c>
      <c r="AS1788" s="184">
        <f t="shared" si="220"/>
        <v>0</v>
      </c>
      <c r="AT1788" s="164">
        <f t="shared" si="221"/>
        <v>0</v>
      </c>
    </row>
    <row r="1789" spans="2:46" x14ac:dyDescent="0.75">
      <c r="B1789" s="22">
        <v>1786</v>
      </c>
      <c r="AG1789" s="184">
        <f t="shared" si="216"/>
        <v>0</v>
      </c>
      <c r="AH1789" s="164">
        <f t="shared" si="222"/>
        <v>0</v>
      </c>
      <c r="AK1789" s="184">
        <f t="shared" si="217"/>
        <v>0</v>
      </c>
      <c r="AL1789" s="164">
        <f t="shared" si="223"/>
        <v>0</v>
      </c>
      <c r="AO1789" s="184">
        <f t="shared" si="218"/>
        <v>0</v>
      </c>
      <c r="AP1789" s="164">
        <f t="shared" si="219"/>
        <v>0</v>
      </c>
      <c r="AS1789" s="184">
        <f t="shared" si="220"/>
        <v>0</v>
      </c>
      <c r="AT1789" s="164">
        <f t="shared" si="221"/>
        <v>0</v>
      </c>
    </row>
    <row r="1790" spans="2:46" x14ac:dyDescent="0.75">
      <c r="B1790" s="22">
        <v>1787</v>
      </c>
      <c r="AG1790" s="184">
        <f t="shared" si="216"/>
        <v>0</v>
      </c>
      <c r="AH1790" s="164">
        <f t="shared" si="222"/>
        <v>0</v>
      </c>
      <c r="AK1790" s="184">
        <f t="shared" si="217"/>
        <v>0</v>
      </c>
      <c r="AL1790" s="164">
        <f t="shared" si="223"/>
        <v>0</v>
      </c>
      <c r="AO1790" s="184">
        <f t="shared" si="218"/>
        <v>0</v>
      </c>
      <c r="AP1790" s="164">
        <f t="shared" si="219"/>
        <v>0</v>
      </c>
      <c r="AS1790" s="184">
        <f t="shared" si="220"/>
        <v>0</v>
      </c>
      <c r="AT1790" s="164">
        <f t="shared" si="221"/>
        <v>0</v>
      </c>
    </row>
    <row r="1791" spans="2:46" x14ac:dyDescent="0.75">
      <c r="B1791" s="22">
        <v>1788</v>
      </c>
      <c r="AG1791" s="184">
        <f t="shared" si="216"/>
        <v>0</v>
      </c>
      <c r="AH1791" s="164">
        <f t="shared" si="222"/>
        <v>0</v>
      </c>
      <c r="AK1791" s="184">
        <f t="shared" si="217"/>
        <v>0</v>
      </c>
      <c r="AL1791" s="164">
        <f t="shared" si="223"/>
        <v>0</v>
      </c>
      <c r="AO1791" s="184">
        <f t="shared" si="218"/>
        <v>0</v>
      </c>
      <c r="AP1791" s="164">
        <f t="shared" si="219"/>
        <v>0</v>
      </c>
      <c r="AS1791" s="184">
        <f t="shared" si="220"/>
        <v>0</v>
      </c>
      <c r="AT1791" s="164">
        <f t="shared" si="221"/>
        <v>0</v>
      </c>
    </row>
    <row r="1792" spans="2:46" x14ac:dyDescent="0.75">
      <c r="B1792" s="22">
        <v>1789</v>
      </c>
      <c r="AG1792" s="184">
        <f t="shared" si="216"/>
        <v>0</v>
      </c>
      <c r="AH1792" s="164">
        <f t="shared" si="222"/>
        <v>0</v>
      </c>
      <c r="AK1792" s="184">
        <f t="shared" si="217"/>
        <v>0</v>
      </c>
      <c r="AL1792" s="164">
        <f t="shared" si="223"/>
        <v>0</v>
      </c>
      <c r="AO1792" s="184">
        <f t="shared" si="218"/>
        <v>0</v>
      </c>
      <c r="AP1792" s="164">
        <f t="shared" si="219"/>
        <v>0</v>
      </c>
      <c r="AS1792" s="184">
        <f t="shared" si="220"/>
        <v>0</v>
      </c>
      <c r="AT1792" s="164">
        <f t="shared" si="221"/>
        <v>0</v>
      </c>
    </row>
    <row r="1793" spans="2:46" x14ac:dyDescent="0.75">
      <c r="B1793" s="22">
        <v>1790</v>
      </c>
      <c r="AG1793" s="184">
        <f t="shared" si="216"/>
        <v>0</v>
      </c>
      <c r="AH1793" s="164">
        <f t="shared" si="222"/>
        <v>0</v>
      </c>
      <c r="AK1793" s="184">
        <f t="shared" si="217"/>
        <v>0</v>
      </c>
      <c r="AL1793" s="164">
        <f t="shared" si="223"/>
        <v>0</v>
      </c>
      <c r="AO1793" s="184">
        <f t="shared" si="218"/>
        <v>0</v>
      </c>
      <c r="AP1793" s="164">
        <f t="shared" si="219"/>
        <v>0</v>
      </c>
      <c r="AS1793" s="184">
        <f t="shared" si="220"/>
        <v>0</v>
      </c>
      <c r="AT1793" s="164">
        <f t="shared" si="221"/>
        <v>0</v>
      </c>
    </row>
    <row r="1794" spans="2:46" x14ac:dyDescent="0.75">
      <c r="B1794" s="22">
        <v>1791</v>
      </c>
      <c r="AG1794" s="184">
        <f t="shared" si="216"/>
        <v>0</v>
      </c>
      <c r="AH1794" s="164">
        <f t="shared" si="222"/>
        <v>0</v>
      </c>
      <c r="AK1794" s="184">
        <f t="shared" si="217"/>
        <v>0</v>
      </c>
      <c r="AL1794" s="164">
        <f t="shared" si="223"/>
        <v>0</v>
      </c>
      <c r="AO1794" s="184">
        <f t="shared" si="218"/>
        <v>0</v>
      </c>
      <c r="AP1794" s="164">
        <f t="shared" si="219"/>
        <v>0</v>
      </c>
      <c r="AS1794" s="184">
        <f t="shared" si="220"/>
        <v>0</v>
      </c>
      <c r="AT1794" s="164">
        <f t="shared" si="221"/>
        <v>0</v>
      </c>
    </row>
    <row r="1795" spans="2:46" x14ac:dyDescent="0.75">
      <c r="B1795" s="22">
        <v>1792</v>
      </c>
      <c r="AG1795" s="184">
        <f t="shared" si="216"/>
        <v>0</v>
      </c>
      <c r="AH1795" s="164">
        <f t="shared" si="222"/>
        <v>0</v>
      </c>
      <c r="AK1795" s="184">
        <f t="shared" si="217"/>
        <v>0</v>
      </c>
      <c r="AL1795" s="164">
        <f t="shared" si="223"/>
        <v>0</v>
      </c>
      <c r="AO1795" s="184">
        <f t="shared" si="218"/>
        <v>0</v>
      </c>
      <c r="AP1795" s="164">
        <f t="shared" si="219"/>
        <v>0</v>
      </c>
      <c r="AS1795" s="184">
        <f t="shared" si="220"/>
        <v>0</v>
      </c>
      <c r="AT1795" s="164">
        <f t="shared" si="221"/>
        <v>0</v>
      </c>
    </row>
    <row r="1796" spans="2:46" x14ac:dyDescent="0.75">
      <c r="B1796" s="22">
        <v>1793</v>
      </c>
      <c r="AG1796" s="184">
        <f t="shared" ref="AG1796:AG1859" si="224">(U1796*wtp)-T1796</f>
        <v>0</v>
      </c>
      <c r="AH1796" s="164">
        <f t="shared" si="222"/>
        <v>0</v>
      </c>
      <c r="AK1796" s="184">
        <f t="shared" ref="AK1796:AK1859" si="225">(X1796*wtp)-W1796</f>
        <v>0</v>
      </c>
      <c r="AL1796" s="164">
        <f t="shared" si="223"/>
        <v>0</v>
      </c>
      <c r="AO1796" s="184">
        <f t="shared" ref="AO1796:AO1859" si="226">(AA1796*wtp)-Z1796</f>
        <v>0</v>
      </c>
      <c r="AP1796" s="164">
        <f t="shared" ref="AP1796:AP1859" si="227">IF(AO1796&gt;0,1,0)</f>
        <v>0</v>
      </c>
      <c r="AS1796" s="184">
        <f t="shared" ref="AS1796:AS1859" si="228">(AD1796*wtp)-AC1796</f>
        <v>0</v>
      </c>
      <c r="AT1796" s="164">
        <f t="shared" ref="AT1796:AT1859" si="229">IF(AS1796&gt;0,1,0)</f>
        <v>0</v>
      </c>
    </row>
    <row r="1797" spans="2:46" x14ac:dyDescent="0.75">
      <c r="B1797" s="22">
        <v>1794</v>
      </c>
      <c r="AG1797" s="184">
        <f t="shared" si="224"/>
        <v>0</v>
      </c>
      <c r="AH1797" s="164">
        <f t="shared" ref="AH1797:AH1860" si="230">IF(AG1797&gt;0,1,0)</f>
        <v>0</v>
      </c>
      <c r="AK1797" s="184">
        <f t="shared" si="225"/>
        <v>0</v>
      </c>
      <c r="AL1797" s="164">
        <f t="shared" ref="AL1797:AL1860" si="231">IF(AK1797&gt;0,1,0)</f>
        <v>0</v>
      </c>
      <c r="AO1797" s="184">
        <f t="shared" si="226"/>
        <v>0</v>
      </c>
      <c r="AP1797" s="164">
        <f t="shared" si="227"/>
        <v>0</v>
      </c>
      <c r="AS1797" s="184">
        <f t="shared" si="228"/>
        <v>0</v>
      </c>
      <c r="AT1797" s="164">
        <f t="shared" si="229"/>
        <v>0</v>
      </c>
    </row>
    <row r="1798" spans="2:46" x14ac:dyDescent="0.75">
      <c r="B1798" s="22">
        <v>1795</v>
      </c>
      <c r="AG1798" s="184">
        <f t="shared" si="224"/>
        <v>0</v>
      </c>
      <c r="AH1798" s="164">
        <f t="shared" si="230"/>
        <v>0</v>
      </c>
      <c r="AK1798" s="184">
        <f t="shared" si="225"/>
        <v>0</v>
      </c>
      <c r="AL1798" s="164">
        <f t="shared" si="231"/>
        <v>0</v>
      </c>
      <c r="AO1798" s="184">
        <f t="shared" si="226"/>
        <v>0</v>
      </c>
      <c r="AP1798" s="164">
        <f t="shared" si="227"/>
        <v>0</v>
      </c>
      <c r="AS1798" s="184">
        <f t="shared" si="228"/>
        <v>0</v>
      </c>
      <c r="AT1798" s="164">
        <f t="shared" si="229"/>
        <v>0</v>
      </c>
    </row>
    <row r="1799" spans="2:46" x14ac:dyDescent="0.75">
      <c r="B1799" s="22">
        <v>1796</v>
      </c>
      <c r="AG1799" s="184">
        <f t="shared" si="224"/>
        <v>0</v>
      </c>
      <c r="AH1799" s="164">
        <f t="shared" si="230"/>
        <v>0</v>
      </c>
      <c r="AK1799" s="184">
        <f t="shared" si="225"/>
        <v>0</v>
      </c>
      <c r="AL1799" s="164">
        <f t="shared" si="231"/>
        <v>0</v>
      </c>
      <c r="AO1799" s="184">
        <f t="shared" si="226"/>
        <v>0</v>
      </c>
      <c r="AP1799" s="164">
        <f t="shared" si="227"/>
        <v>0</v>
      </c>
      <c r="AS1799" s="184">
        <f t="shared" si="228"/>
        <v>0</v>
      </c>
      <c r="AT1799" s="164">
        <f t="shared" si="229"/>
        <v>0</v>
      </c>
    </row>
    <row r="1800" spans="2:46" x14ac:dyDescent="0.75">
      <c r="B1800" s="22">
        <v>1797</v>
      </c>
      <c r="AG1800" s="184">
        <f t="shared" si="224"/>
        <v>0</v>
      </c>
      <c r="AH1800" s="164">
        <f t="shared" si="230"/>
        <v>0</v>
      </c>
      <c r="AK1800" s="184">
        <f t="shared" si="225"/>
        <v>0</v>
      </c>
      <c r="AL1800" s="164">
        <f t="shared" si="231"/>
        <v>0</v>
      </c>
      <c r="AO1800" s="184">
        <f t="shared" si="226"/>
        <v>0</v>
      </c>
      <c r="AP1800" s="164">
        <f t="shared" si="227"/>
        <v>0</v>
      </c>
      <c r="AS1800" s="184">
        <f t="shared" si="228"/>
        <v>0</v>
      </c>
      <c r="AT1800" s="164">
        <f t="shared" si="229"/>
        <v>0</v>
      </c>
    </row>
    <row r="1801" spans="2:46" x14ac:dyDescent="0.75">
      <c r="B1801" s="22">
        <v>1798</v>
      </c>
      <c r="AG1801" s="184">
        <f t="shared" si="224"/>
        <v>0</v>
      </c>
      <c r="AH1801" s="164">
        <f t="shared" si="230"/>
        <v>0</v>
      </c>
      <c r="AK1801" s="184">
        <f t="shared" si="225"/>
        <v>0</v>
      </c>
      <c r="AL1801" s="164">
        <f t="shared" si="231"/>
        <v>0</v>
      </c>
      <c r="AO1801" s="184">
        <f t="shared" si="226"/>
        <v>0</v>
      </c>
      <c r="AP1801" s="164">
        <f t="shared" si="227"/>
        <v>0</v>
      </c>
      <c r="AS1801" s="184">
        <f t="shared" si="228"/>
        <v>0</v>
      </c>
      <c r="AT1801" s="164">
        <f t="shared" si="229"/>
        <v>0</v>
      </c>
    </row>
    <row r="1802" spans="2:46" x14ac:dyDescent="0.75">
      <c r="B1802" s="22">
        <v>1799</v>
      </c>
      <c r="AG1802" s="184">
        <f t="shared" si="224"/>
        <v>0</v>
      </c>
      <c r="AH1802" s="164">
        <f t="shared" si="230"/>
        <v>0</v>
      </c>
      <c r="AK1802" s="184">
        <f t="shared" si="225"/>
        <v>0</v>
      </c>
      <c r="AL1802" s="164">
        <f t="shared" si="231"/>
        <v>0</v>
      </c>
      <c r="AO1802" s="184">
        <f t="shared" si="226"/>
        <v>0</v>
      </c>
      <c r="AP1802" s="164">
        <f t="shared" si="227"/>
        <v>0</v>
      </c>
      <c r="AS1802" s="184">
        <f t="shared" si="228"/>
        <v>0</v>
      </c>
      <c r="AT1802" s="164">
        <f t="shared" si="229"/>
        <v>0</v>
      </c>
    </row>
    <row r="1803" spans="2:46" x14ac:dyDescent="0.75">
      <c r="B1803" s="22">
        <v>1800</v>
      </c>
      <c r="AG1803" s="184">
        <f t="shared" si="224"/>
        <v>0</v>
      </c>
      <c r="AH1803" s="164">
        <f t="shared" si="230"/>
        <v>0</v>
      </c>
      <c r="AK1803" s="184">
        <f t="shared" si="225"/>
        <v>0</v>
      </c>
      <c r="AL1803" s="164">
        <f t="shared" si="231"/>
        <v>0</v>
      </c>
      <c r="AO1803" s="184">
        <f t="shared" si="226"/>
        <v>0</v>
      </c>
      <c r="AP1803" s="164">
        <f t="shared" si="227"/>
        <v>0</v>
      </c>
      <c r="AS1803" s="184">
        <f t="shared" si="228"/>
        <v>0</v>
      </c>
      <c r="AT1803" s="164">
        <f t="shared" si="229"/>
        <v>0</v>
      </c>
    </row>
    <row r="1804" spans="2:46" x14ac:dyDescent="0.75">
      <c r="B1804" s="22">
        <v>1801</v>
      </c>
      <c r="AG1804" s="184">
        <f t="shared" si="224"/>
        <v>0</v>
      </c>
      <c r="AH1804" s="164">
        <f t="shared" si="230"/>
        <v>0</v>
      </c>
      <c r="AK1804" s="184">
        <f t="shared" si="225"/>
        <v>0</v>
      </c>
      <c r="AL1804" s="164">
        <f t="shared" si="231"/>
        <v>0</v>
      </c>
      <c r="AO1804" s="184">
        <f t="shared" si="226"/>
        <v>0</v>
      </c>
      <c r="AP1804" s="164">
        <f t="shared" si="227"/>
        <v>0</v>
      </c>
      <c r="AS1804" s="184">
        <f t="shared" si="228"/>
        <v>0</v>
      </c>
      <c r="AT1804" s="164">
        <f t="shared" si="229"/>
        <v>0</v>
      </c>
    </row>
    <row r="1805" spans="2:46" x14ac:dyDescent="0.75">
      <c r="B1805" s="22">
        <v>1802</v>
      </c>
      <c r="AG1805" s="184">
        <f t="shared" si="224"/>
        <v>0</v>
      </c>
      <c r="AH1805" s="164">
        <f t="shared" si="230"/>
        <v>0</v>
      </c>
      <c r="AK1805" s="184">
        <f t="shared" si="225"/>
        <v>0</v>
      </c>
      <c r="AL1805" s="164">
        <f t="shared" si="231"/>
        <v>0</v>
      </c>
      <c r="AO1805" s="184">
        <f t="shared" si="226"/>
        <v>0</v>
      </c>
      <c r="AP1805" s="164">
        <f t="shared" si="227"/>
        <v>0</v>
      </c>
      <c r="AS1805" s="184">
        <f t="shared" si="228"/>
        <v>0</v>
      </c>
      <c r="AT1805" s="164">
        <f t="shared" si="229"/>
        <v>0</v>
      </c>
    </row>
    <row r="1806" spans="2:46" x14ac:dyDescent="0.75">
      <c r="B1806" s="22">
        <v>1803</v>
      </c>
      <c r="AG1806" s="184">
        <f t="shared" si="224"/>
        <v>0</v>
      </c>
      <c r="AH1806" s="164">
        <f t="shared" si="230"/>
        <v>0</v>
      </c>
      <c r="AK1806" s="184">
        <f t="shared" si="225"/>
        <v>0</v>
      </c>
      <c r="AL1806" s="164">
        <f t="shared" si="231"/>
        <v>0</v>
      </c>
      <c r="AO1806" s="184">
        <f t="shared" si="226"/>
        <v>0</v>
      </c>
      <c r="AP1806" s="164">
        <f t="shared" si="227"/>
        <v>0</v>
      </c>
      <c r="AS1806" s="184">
        <f t="shared" si="228"/>
        <v>0</v>
      </c>
      <c r="AT1806" s="164">
        <f t="shared" si="229"/>
        <v>0</v>
      </c>
    </row>
    <row r="1807" spans="2:46" x14ac:dyDescent="0.75">
      <c r="B1807" s="22">
        <v>1804</v>
      </c>
      <c r="AG1807" s="184">
        <f t="shared" si="224"/>
        <v>0</v>
      </c>
      <c r="AH1807" s="164">
        <f t="shared" si="230"/>
        <v>0</v>
      </c>
      <c r="AK1807" s="184">
        <f t="shared" si="225"/>
        <v>0</v>
      </c>
      <c r="AL1807" s="164">
        <f t="shared" si="231"/>
        <v>0</v>
      </c>
      <c r="AO1807" s="184">
        <f t="shared" si="226"/>
        <v>0</v>
      </c>
      <c r="AP1807" s="164">
        <f t="shared" si="227"/>
        <v>0</v>
      </c>
      <c r="AS1807" s="184">
        <f t="shared" si="228"/>
        <v>0</v>
      </c>
      <c r="AT1807" s="164">
        <f t="shared" si="229"/>
        <v>0</v>
      </c>
    </row>
    <row r="1808" spans="2:46" x14ac:dyDescent="0.75">
      <c r="B1808" s="22">
        <v>1805</v>
      </c>
      <c r="AG1808" s="184">
        <f t="shared" si="224"/>
        <v>0</v>
      </c>
      <c r="AH1808" s="164">
        <f t="shared" si="230"/>
        <v>0</v>
      </c>
      <c r="AK1808" s="184">
        <f t="shared" si="225"/>
        <v>0</v>
      </c>
      <c r="AL1808" s="164">
        <f t="shared" si="231"/>
        <v>0</v>
      </c>
      <c r="AO1808" s="184">
        <f t="shared" si="226"/>
        <v>0</v>
      </c>
      <c r="AP1808" s="164">
        <f t="shared" si="227"/>
        <v>0</v>
      </c>
      <c r="AS1808" s="184">
        <f t="shared" si="228"/>
        <v>0</v>
      </c>
      <c r="AT1808" s="164">
        <f t="shared" si="229"/>
        <v>0</v>
      </c>
    </row>
    <row r="1809" spans="2:46" x14ac:dyDescent="0.75">
      <c r="B1809" s="22">
        <v>1806</v>
      </c>
      <c r="AG1809" s="184">
        <f t="shared" si="224"/>
        <v>0</v>
      </c>
      <c r="AH1809" s="164">
        <f t="shared" si="230"/>
        <v>0</v>
      </c>
      <c r="AK1809" s="184">
        <f t="shared" si="225"/>
        <v>0</v>
      </c>
      <c r="AL1809" s="164">
        <f t="shared" si="231"/>
        <v>0</v>
      </c>
      <c r="AO1809" s="184">
        <f t="shared" si="226"/>
        <v>0</v>
      </c>
      <c r="AP1809" s="164">
        <f t="shared" si="227"/>
        <v>0</v>
      </c>
      <c r="AS1809" s="184">
        <f t="shared" si="228"/>
        <v>0</v>
      </c>
      <c r="AT1809" s="164">
        <f t="shared" si="229"/>
        <v>0</v>
      </c>
    </row>
    <row r="1810" spans="2:46" x14ac:dyDescent="0.75">
      <c r="B1810" s="22">
        <v>1807</v>
      </c>
      <c r="AG1810" s="184">
        <f t="shared" si="224"/>
        <v>0</v>
      </c>
      <c r="AH1810" s="164">
        <f t="shared" si="230"/>
        <v>0</v>
      </c>
      <c r="AK1810" s="184">
        <f t="shared" si="225"/>
        <v>0</v>
      </c>
      <c r="AL1810" s="164">
        <f t="shared" si="231"/>
        <v>0</v>
      </c>
      <c r="AO1810" s="184">
        <f t="shared" si="226"/>
        <v>0</v>
      </c>
      <c r="AP1810" s="164">
        <f t="shared" si="227"/>
        <v>0</v>
      </c>
      <c r="AS1810" s="184">
        <f t="shared" si="228"/>
        <v>0</v>
      </c>
      <c r="AT1810" s="164">
        <f t="shared" si="229"/>
        <v>0</v>
      </c>
    </row>
    <row r="1811" spans="2:46" x14ac:dyDescent="0.75">
      <c r="B1811" s="22">
        <v>1808</v>
      </c>
      <c r="AG1811" s="184">
        <f t="shared" si="224"/>
        <v>0</v>
      </c>
      <c r="AH1811" s="164">
        <f t="shared" si="230"/>
        <v>0</v>
      </c>
      <c r="AK1811" s="184">
        <f t="shared" si="225"/>
        <v>0</v>
      </c>
      <c r="AL1811" s="164">
        <f t="shared" si="231"/>
        <v>0</v>
      </c>
      <c r="AO1811" s="184">
        <f t="shared" si="226"/>
        <v>0</v>
      </c>
      <c r="AP1811" s="164">
        <f t="shared" si="227"/>
        <v>0</v>
      </c>
      <c r="AS1811" s="184">
        <f t="shared" si="228"/>
        <v>0</v>
      </c>
      <c r="AT1811" s="164">
        <f t="shared" si="229"/>
        <v>0</v>
      </c>
    </row>
    <row r="1812" spans="2:46" x14ac:dyDescent="0.75">
      <c r="B1812" s="22">
        <v>1809</v>
      </c>
      <c r="AG1812" s="184">
        <f t="shared" si="224"/>
        <v>0</v>
      </c>
      <c r="AH1812" s="164">
        <f t="shared" si="230"/>
        <v>0</v>
      </c>
      <c r="AK1812" s="184">
        <f t="shared" si="225"/>
        <v>0</v>
      </c>
      <c r="AL1812" s="164">
        <f t="shared" si="231"/>
        <v>0</v>
      </c>
      <c r="AO1812" s="184">
        <f t="shared" si="226"/>
        <v>0</v>
      </c>
      <c r="AP1812" s="164">
        <f t="shared" si="227"/>
        <v>0</v>
      </c>
      <c r="AS1812" s="184">
        <f t="shared" si="228"/>
        <v>0</v>
      </c>
      <c r="AT1812" s="164">
        <f t="shared" si="229"/>
        <v>0</v>
      </c>
    </row>
    <row r="1813" spans="2:46" x14ac:dyDescent="0.75">
      <c r="B1813" s="22">
        <v>1810</v>
      </c>
      <c r="AG1813" s="184">
        <f t="shared" si="224"/>
        <v>0</v>
      </c>
      <c r="AH1813" s="164">
        <f t="shared" si="230"/>
        <v>0</v>
      </c>
      <c r="AK1813" s="184">
        <f t="shared" si="225"/>
        <v>0</v>
      </c>
      <c r="AL1813" s="164">
        <f t="shared" si="231"/>
        <v>0</v>
      </c>
      <c r="AO1813" s="184">
        <f t="shared" si="226"/>
        <v>0</v>
      </c>
      <c r="AP1813" s="164">
        <f t="shared" si="227"/>
        <v>0</v>
      </c>
      <c r="AS1813" s="184">
        <f t="shared" si="228"/>
        <v>0</v>
      </c>
      <c r="AT1813" s="164">
        <f t="shared" si="229"/>
        <v>0</v>
      </c>
    </row>
    <row r="1814" spans="2:46" x14ac:dyDescent="0.75">
      <c r="B1814" s="22">
        <v>1811</v>
      </c>
      <c r="AG1814" s="184">
        <f t="shared" si="224"/>
        <v>0</v>
      </c>
      <c r="AH1814" s="164">
        <f t="shared" si="230"/>
        <v>0</v>
      </c>
      <c r="AK1814" s="184">
        <f t="shared" si="225"/>
        <v>0</v>
      </c>
      <c r="AL1814" s="164">
        <f t="shared" si="231"/>
        <v>0</v>
      </c>
      <c r="AO1814" s="184">
        <f t="shared" si="226"/>
        <v>0</v>
      </c>
      <c r="AP1814" s="164">
        <f t="shared" si="227"/>
        <v>0</v>
      </c>
      <c r="AS1814" s="184">
        <f t="shared" si="228"/>
        <v>0</v>
      </c>
      <c r="AT1814" s="164">
        <f t="shared" si="229"/>
        <v>0</v>
      </c>
    </row>
    <row r="1815" spans="2:46" x14ac:dyDescent="0.75">
      <c r="B1815" s="22">
        <v>1812</v>
      </c>
      <c r="AG1815" s="184">
        <f t="shared" si="224"/>
        <v>0</v>
      </c>
      <c r="AH1815" s="164">
        <f t="shared" si="230"/>
        <v>0</v>
      </c>
      <c r="AK1815" s="184">
        <f t="shared" si="225"/>
        <v>0</v>
      </c>
      <c r="AL1815" s="164">
        <f t="shared" si="231"/>
        <v>0</v>
      </c>
      <c r="AO1815" s="184">
        <f t="shared" si="226"/>
        <v>0</v>
      </c>
      <c r="AP1815" s="164">
        <f t="shared" si="227"/>
        <v>0</v>
      </c>
      <c r="AS1815" s="184">
        <f t="shared" si="228"/>
        <v>0</v>
      </c>
      <c r="AT1815" s="164">
        <f t="shared" si="229"/>
        <v>0</v>
      </c>
    </row>
    <row r="1816" spans="2:46" x14ac:dyDescent="0.75">
      <c r="B1816" s="22">
        <v>1813</v>
      </c>
      <c r="AG1816" s="184">
        <f t="shared" si="224"/>
        <v>0</v>
      </c>
      <c r="AH1816" s="164">
        <f t="shared" si="230"/>
        <v>0</v>
      </c>
      <c r="AK1816" s="184">
        <f t="shared" si="225"/>
        <v>0</v>
      </c>
      <c r="AL1816" s="164">
        <f t="shared" si="231"/>
        <v>0</v>
      </c>
      <c r="AO1816" s="184">
        <f t="shared" si="226"/>
        <v>0</v>
      </c>
      <c r="AP1816" s="164">
        <f t="shared" si="227"/>
        <v>0</v>
      </c>
      <c r="AS1816" s="184">
        <f t="shared" si="228"/>
        <v>0</v>
      </c>
      <c r="AT1816" s="164">
        <f t="shared" si="229"/>
        <v>0</v>
      </c>
    </row>
    <row r="1817" spans="2:46" x14ac:dyDescent="0.75">
      <c r="B1817" s="22">
        <v>1814</v>
      </c>
      <c r="AG1817" s="184">
        <f t="shared" si="224"/>
        <v>0</v>
      </c>
      <c r="AH1817" s="164">
        <f t="shared" si="230"/>
        <v>0</v>
      </c>
      <c r="AK1817" s="184">
        <f t="shared" si="225"/>
        <v>0</v>
      </c>
      <c r="AL1817" s="164">
        <f t="shared" si="231"/>
        <v>0</v>
      </c>
      <c r="AO1817" s="184">
        <f t="shared" si="226"/>
        <v>0</v>
      </c>
      <c r="AP1817" s="164">
        <f t="shared" si="227"/>
        <v>0</v>
      </c>
      <c r="AS1817" s="184">
        <f t="shared" si="228"/>
        <v>0</v>
      </c>
      <c r="AT1817" s="164">
        <f t="shared" si="229"/>
        <v>0</v>
      </c>
    </row>
    <row r="1818" spans="2:46" x14ac:dyDescent="0.75">
      <c r="B1818" s="22">
        <v>1815</v>
      </c>
      <c r="AG1818" s="184">
        <f t="shared" si="224"/>
        <v>0</v>
      </c>
      <c r="AH1818" s="164">
        <f t="shared" si="230"/>
        <v>0</v>
      </c>
      <c r="AK1818" s="184">
        <f t="shared" si="225"/>
        <v>0</v>
      </c>
      <c r="AL1818" s="164">
        <f t="shared" si="231"/>
        <v>0</v>
      </c>
      <c r="AO1818" s="184">
        <f t="shared" si="226"/>
        <v>0</v>
      </c>
      <c r="AP1818" s="164">
        <f t="shared" si="227"/>
        <v>0</v>
      </c>
      <c r="AS1818" s="184">
        <f t="shared" si="228"/>
        <v>0</v>
      </c>
      <c r="AT1818" s="164">
        <f t="shared" si="229"/>
        <v>0</v>
      </c>
    </row>
    <row r="1819" spans="2:46" x14ac:dyDescent="0.75">
      <c r="B1819" s="22">
        <v>1816</v>
      </c>
      <c r="AG1819" s="184">
        <f t="shared" si="224"/>
        <v>0</v>
      </c>
      <c r="AH1819" s="164">
        <f t="shared" si="230"/>
        <v>0</v>
      </c>
      <c r="AK1819" s="184">
        <f t="shared" si="225"/>
        <v>0</v>
      </c>
      <c r="AL1819" s="164">
        <f t="shared" si="231"/>
        <v>0</v>
      </c>
      <c r="AO1819" s="184">
        <f t="shared" si="226"/>
        <v>0</v>
      </c>
      <c r="AP1819" s="164">
        <f t="shared" si="227"/>
        <v>0</v>
      </c>
      <c r="AS1819" s="184">
        <f t="shared" si="228"/>
        <v>0</v>
      </c>
      <c r="AT1819" s="164">
        <f t="shared" si="229"/>
        <v>0</v>
      </c>
    </row>
    <row r="1820" spans="2:46" x14ac:dyDescent="0.75">
      <c r="B1820" s="22">
        <v>1817</v>
      </c>
      <c r="AG1820" s="184">
        <f t="shared" si="224"/>
        <v>0</v>
      </c>
      <c r="AH1820" s="164">
        <f t="shared" si="230"/>
        <v>0</v>
      </c>
      <c r="AK1820" s="184">
        <f t="shared" si="225"/>
        <v>0</v>
      </c>
      <c r="AL1820" s="164">
        <f t="shared" si="231"/>
        <v>0</v>
      </c>
      <c r="AO1820" s="184">
        <f t="shared" si="226"/>
        <v>0</v>
      </c>
      <c r="AP1820" s="164">
        <f t="shared" si="227"/>
        <v>0</v>
      </c>
      <c r="AS1820" s="184">
        <f t="shared" si="228"/>
        <v>0</v>
      </c>
      <c r="AT1820" s="164">
        <f t="shared" si="229"/>
        <v>0</v>
      </c>
    </row>
    <row r="1821" spans="2:46" x14ac:dyDescent="0.75">
      <c r="B1821" s="22">
        <v>1818</v>
      </c>
      <c r="AG1821" s="184">
        <f t="shared" si="224"/>
        <v>0</v>
      </c>
      <c r="AH1821" s="164">
        <f t="shared" si="230"/>
        <v>0</v>
      </c>
      <c r="AK1821" s="184">
        <f t="shared" si="225"/>
        <v>0</v>
      </c>
      <c r="AL1821" s="164">
        <f t="shared" si="231"/>
        <v>0</v>
      </c>
      <c r="AO1821" s="184">
        <f t="shared" si="226"/>
        <v>0</v>
      </c>
      <c r="AP1821" s="164">
        <f t="shared" si="227"/>
        <v>0</v>
      </c>
      <c r="AS1821" s="184">
        <f t="shared" si="228"/>
        <v>0</v>
      </c>
      <c r="AT1821" s="164">
        <f t="shared" si="229"/>
        <v>0</v>
      </c>
    </row>
    <row r="1822" spans="2:46" x14ac:dyDescent="0.75">
      <c r="B1822" s="22">
        <v>1819</v>
      </c>
      <c r="AG1822" s="184">
        <f t="shared" si="224"/>
        <v>0</v>
      </c>
      <c r="AH1822" s="164">
        <f t="shared" si="230"/>
        <v>0</v>
      </c>
      <c r="AK1822" s="184">
        <f t="shared" si="225"/>
        <v>0</v>
      </c>
      <c r="AL1822" s="164">
        <f t="shared" si="231"/>
        <v>0</v>
      </c>
      <c r="AO1822" s="184">
        <f t="shared" si="226"/>
        <v>0</v>
      </c>
      <c r="AP1822" s="164">
        <f t="shared" si="227"/>
        <v>0</v>
      </c>
      <c r="AS1822" s="184">
        <f t="shared" si="228"/>
        <v>0</v>
      </c>
      <c r="AT1822" s="164">
        <f t="shared" si="229"/>
        <v>0</v>
      </c>
    </row>
    <row r="1823" spans="2:46" x14ac:dyDescent="0.75">
      <c r="B1823" s="22">
        <v>1820</v>
      </c>
      <c r="AG1823" s="184">
        <f t="shared" si="224"/>
        <v>0</v>
      </c>
      <c r="AH1823" s="164">
        <f t="shared" si="230"/>
        <v>0</v>
      </c>
      <c r="AK1823" s="184">
        <f t="shared" si="225"/>
        <v>0</v>
      </c>
      <c r="AL1823" s="164">
        <f t="shared" si="231"/>
        <v>0</v>
      </c>
      <c r="AO1823" s="184">
        <f t="shared" si="226"/>
        <v>0</v>
      </c>
      <c r="AP1823" s="164">
        <f t="shared" si="227"/>
        <v>0</v>
      </c>
      <c r="AS1823" s="184">
        <f t="shared" si="228"/>
        <v>0</v>
      </c>
      <c r="AT1823" s="164">
        <f t="shared" si="229"/>
        <v>0</v>
      </c>
    </row>
    <row r="1824" spans="2:46" x14ac:dyDescent="0.75">
      <c r="B1824" s="22">
        <v>1821</v>
      </c>
      <c r="AG1824" s="184">
        <f t="shared" si="224"/>
        <v>0</v>
      </c>
      <c r="AH1824" s="164">
        <f t="shared" si="230"/>
        <v>0</v>
      </c>
      <c r="AK1824" s="184">
        <f t="shared" si="225"/>
        <v>0</v>
      </c>
      <c r="AL1824" s="164">
        <f t="shared" si="231"/>
        <v>0</v>
      </c>
      <c r="AO1824" s="184">
        <f t="shared" si="226"/>
        <v>0</v>
      </c>
      <c r="AP1824" s="164">
        <f t="shared" si="227"/>
        <v>0</v>
      </c>
      <c r="AS1824" s="184">
        <f t="shared" si="228"/>
        <v>0</v>
      </c>
      <c r="AT1824" s="164">
        <f t="shared" si="229"/>
        <v>0</v>
      </c>
    </row>
    <row r="1825" spans="2:46" x14ac:dyDescent="0.75">
      <c r="B1825" s="22">
        <v>1822</v>
      </c>
      <c r="AG1825" s="184">
        <f t="shared" si="224"/>
        <v>0</v>
      </c>
      <c r="AH1825" s="164">
        <f t="shared" si="230"/>
        <v>0</v>
      </c>
      <c r="AK1825" s="184">
        <f t="shared" si="225"/>
        <v>0</v>
      </c>
      <c r="AL1825" s="164">
        <f t="shared" si="231"/>
        <v>0</v>
      </c>
      <c r="AO1825" s="184">
        <f t="shared" si="226"/>
        <v>0</v>
      </c>
      <c r="AP1825" s="164">
        <f t="shared" si="227"/>
        <v>0</v>
      </c>
      <c r="AS1825" s="184">
        <f t="shared" si="228"/>
        <v>0</v>
      </c>
      <c r="AT1825" s="164">
        <f t="shared" si="229"/>
        <v>0</v>
      </c>
    </row>
    <row r="1826" spans="2:46" x14ac:dyDescent="0.75">
      <c r="B1826" s="22">
        <v>1823</v>
      </c>
      <c r="AG1826" s="184">
        <f t="shared" si="224"/>
        <v>0</v>
      </c>
      <c r="AH1826" s="164">
        <f t="shared" si="230"/>
        <v>0</v>
      </c>
      <c r="AK1826" s="184">
        <f t="shared" si="225"/>
        <v>0</v>
      </c>
      <c r="AL1826" s="164">
        <f t="shared" si="231"/>
        <v>0</v>
      </c>
      <c r="AO1826" s="184">
        <f t="shared" si="226"/>
        <v>0</v>
      </c>
      <c r="AP1826" s="164">
        <f t="shared" si="227"/>
        <v>0</v>
      </c>
      <c r="AS1826" s="184">
        <f t="shared" si="228"/>
        <v>0</v>
      </c>
      <c r="AT1826" s="164">
        <f t="shared" si="229"/>
        <v>0</v>
      </c>
    </row>
    <row r="1827" spans="2:46" x14ac:dyDescent="0.75">
      <c r="B1827" s="22">
        <v>1824</v>
      </c>
      <c r="AG1827" s="184">
        <f t="shared" si="224"/>
        <v>0</v>
      </c>
      <c r="AH1827" s="164">
        <f t="shared" si="230"/>
        <v>0</v>
      </c>
      <c r="AK1827" s="184">
        <f t="shared" si="225"/>
        <v>0</v>
      </c>
      <c r="AL1827" s="164">
        <f t="shared" si="231"/>
        <v>0</v>
      </c>
      <c r="AO1827" s="184">
        <f t="shared" si="226"/>
        <v>0</v>
      </c>
      <c r="AP1827" s="164">
        <f t="shared" si="227"/>
        <v>0</v>
      </c>
      <c r="AS1827" s="184">
        <f t="shared" si="228"/>
        <v>0</v>
      </c>
      <c r="AT1827" s="164">
        <f t="shared" si="229"/>
        <v>0</v>
      </c>
    </row>
    <row r="1828" spans="2:46" x14ac:dyDescent="0.75">
      <c r="B1828" s="22">
        <v>1825</v>
      </c>
      <c r="AG1828" s="184">
        <f t="shared" si="224"/>
        <v>0</v>
      </c>
      <c r="AH1828" s="164">
        <f t="shared" si="230"/>
        <v>0</v>
      </c>
      <c r="AK1828" s="184">
        <f t="shared" si="225"/>
        <v>0</v>
      </c>
      <c r="AL1828" s="164">
        <f t="shared" si="231"/>
        <v>0</v>
      </c>
      <c r="AO1828" s="184">
        <f t="shared" si="226"/>
        <v>0</v>
      </c>
      <c r="AP1828" s="164">
        <f t="shared" si="227"/>
        <v>0</v>
      </c>
      <c r="AS1828" s="184">
        <f t="shared" si="228"/>
        <v>0</v>
      </c>
      <c r="AT1828" s="164">
        <f t="shared" si="229"/>
        <v>0</v>
      </c>
    </row>
    <row r="1829" spans="2:46" x14ac:dyDescent="0.75">
      <c r="B1829" s="22">
        <v>1826</v>
      </c>
      <c r="AG1829" s="184">
        <f t="shared" si="224"/>
        <v>0</v>
      </c>
      <c r="AH1829" s="164">
        <f t="shared" si="230"/>
        <v>0</v>
      </c>
      <c r="AK1829" s="184">
        <f t="shared" si="225"/>
        <v>0</v>
      </c>
      <c r="AL1829" s="164">
        <f t="shared" si="231"/>
        <v>0</v>
      </c>
      <c r="AO1829" s="184">
        <f t="shared" si="226"/>
        <v>0</v>
      </c>
      <c r="AP1829" s="164">
        <f t="shared" si="227"/>
        <v>0</v>
      </c>
      <c r="AS1829" s="184">
        <f t="shared" si="228"/>
        <v>0</v>
      </c>
      <c r="AT1829" s="164">
        <f t="shared" si="229"/>
        <v>0</v>
      </c>
    </row>
    <row r="1830" spans="2:46" x14ac:dyDescent="0.75">
      <c r="B1830" s="22">
        <v>1827</v>
      </c>
      <c r="AG1830" s="184">
        <f t="shared" si="224"/>
        <v>0</v>
      </c>
      <c r="AH1830" s="164">
        <f t="shared" si="230"/>
        <v>0</v>
      </c>
      <c r="AK1830" s="184">
        <f t="shared" si="225"/>
        <v>0</v>
      </c>
      <c r="AL1830" s="164">
        <f t="shared" si="231"/>
        <v>0</v>
      </c>
      <c r="AO1830" s="184">
        <f t="shared" si="226"/>
        <v>0</v>
      </c>
      <c r="AP1830" s="164">
        <f t="shared" si="227"/>
        <v>0</v>
      </c>
      <c r="AS1830" s="184">
        <f t="shared" si="228"/>
        <v>0</v>
      </c>
      <c r="AT1830" s="164">
        <f t="shared" si="229"/>
        <v>0</v>
      </c>
    </row>
    <row r="1831" spans="2:46" x14ac:dyDescent="0.75">
      <c r="B1831" s="22">
        <v>1828</v>
      </c>
      <c r="AG1831" s="184">
        <f t="shared" si="224"/>
        <v>0</v>
      </c>
      <c r="AH1831" s="164">
        <f t="shared" si="230"/>
        <v>0</v>
      </c>
      <c r="AK1831" s="184">
        <f t="shared" si="225"/>
        <v>0</v>
      </c>
      <c r="AL1831" s="164">
        <f t="shared" si="231"/>
        <v>0</v>
      </c>
      <c r="AO1831" s="184">
        <f t="shared" si="226"/>
        <v>0</v>
      </c>
      <c r="AP1831" s="164">
        <f t="shared" si="227"/>
        <v>0</v>
      </c>
      <c r="AS1831" s="184">
        <f t="shared" si="228"/>
        <v>0</v>
      </c>
      <c r="AT1831" s="164">
        <f t="shared" si="229"/>
        <v>0</v>
      </c>
    </row>
    <row r="1832" spans="2:46" x14ac:dyDescent="0.75">
      <c r="B1832" s="22">
        <v>1829</v>
      </c>
      <c r="AG1832" s="184">
        <f t="shared" si="224"/>
        <v>0</v>
      </c>
      <c r="AH1832" s="164">
        <f t="shared" si="230"/>
        <v>0</v>
      </c>
      <c r="AK1832" s="184">
        <f t="shared" si="225"/>
        <v>0</v>
      </c>
      <c r="AL1832" s="164">
        <f t="shared" si="231"/>
        <v>0</v>
      </c>
      <c r="AO1832" s="184">
        <f t="shared" si="226"/>
        <v>0</v>
      </c>
      <c r="AP1832" s="164">
        <f t="shared" si="227"/>
        <v>0</v>
      </c>
      <c r="AS1832" s="184">
        <f t="shared" si="228"/>
        <v>0</v>
      </c>
      <c r="AT1832" s="164">
        <f t="shared" si="229"/>
        <v>0</v>
      </c>
    </row>
    <row r="1833" spans="2:46" x14ac:dyDescent="0.75">
      <c r="B1833" s="22">
        <v>1830</v>
      </c>
      <c r="AG1833" s="184">
        <f t="shared" si="224"/>
        <v>0</v>
      </c>
      <c r="AH1833" s="164">
        <f t="shared" si="230"/>
        <v>0</v>
      </c>
      <c r="AK1833" s="184">
        <f t="shared" si="225"/>
        <v>0</v>
      </c>
      <c r="AL1833" s="164">
        <f t="shared" si="231"/>
        <v>0</v>
      </c>
      <c r="AO1833" s="184">
        <f t="shared" si="226"/>
        <v>0</v>
      </c>
      <c r="AP1833" s="164">
        <f t="shared" si="227"/>
        <v>0</v>
      </c>
      <c r="AS1833" s="184">
        <f t="shared" si="228"/>
        <v>0</v>
      </c>
      <c r="AT1833" s="164">
        <f t="shared" si="229"/>
        <v>0</v>
      </c>
    </row>
    <row r="1834" spans="2:46" x14ac:dyDescent="0.75">
      <c r="B1834" s="22">
        <v>1831</v>
      </c>
      <c r="AG1834" s="184">
        <f t="shared" si="224"/>
        <v>0</v>
      </c>
      <c r="AH1834" s="164">
        <f t="shared" si="230"/>
        <v>0</v>
      </c>
      <c r="AK1834" s="184">
        <f t="shared" si="225"/>
        <v>0</v>
      </c>
      <c r="AL1834" s="164">
        <f t="shared" si="231"/>
        <v>0</v>
      </c>
      <c r="AO1834" s="184">
        <f t="shared" si="226"/>
        <v>0</v>
      </c>
      <c r="AP1834" s="164">
        <f t="shared" si="227"/>
        <v>0</v>
      </c>
      <c r="AS1834" s="184">
        <f t="shared" si="228"/>
        <v>0</v>
      </c>
      <c r="AT1834" s="164">
        <f t="shared" si="229"/>
        <v>0</v>
      </c>
    </row>
    <row r="1835" spans="2:46" x14ac:dyDescent="0.75">
      <c r="B1835" s="22">
        <v>1832</v>
      </c>
      <c r="AG1835" s="184">
        <f t="shared" si="224"/>
        <v>0</v>
      </c>
      <c r="AH1835" s="164">
        <f t="shared" si="230"/>
        <v>0</v>
      </c>
      <c r="AK1835" s="184">
        <f t="shared" si="225"/>
        <v>0</v>
      </c>
      <c r="AL1835" s="164">
        <f t="shared" si="231"/>
        <v>0</v>
      </c>
      <c r="AO1835" s="184">
        <f t="shared" si="226"/>
        <v>0</v>
      </c>
      <c r="AP1835" s="164">
        <f t="shared" si="227"/>
        <v>0</v>
      </c>
      <c r="AS1835" s="184">
        <f t="shared" si="228"/>
        <v>0</v>
      </c>
      <c r="AT1835" s="164">
        <f t="shared" si="229"/>
        <v>0</v>
      </c>
    </row>
    <row r="1836" spans="2:46" x14ac:dyDescent="0.75">
      <c r="B1836" s="22">
        <v>1833</v>
      </c>
      <c r="AG1836" s="184">
        <f t="shared" si="224"/>
        <v>0</v>
      </c>
      <c r="AH1836" s="164">
        <f t="shared" si="230"/>
        <v>0</v>
      </c>
      <c r="AK1836" s="184">
        <f t="shared" si="225"/>
        <v>0</v>
      </c>
      <c r="AL1836" s="164">
        <f t="shared" si="231"/>
        <v>0</v>
      </c>
      <c r="AO1836" s="184">
        <f t="shared" si="226"/>
        <v>0</v>
      </c>
      <c r="AP1836" s="164">
        <f t="shared" si="227"/>
        <v>0</v>
      </c>
      <c r="AS1836" s="184">
        <f t="shared" si="228"/>
        <v>0</v>
      </c>
      <c r="AT1836" s="164">
        <f t="shared" si="229"/>
        <v>0</v>
      </c>
    </row>
    <row r="1837" spans="2:46" x14ac:dyDescent="0.75">
      <c r="B1837" s="22">
        <v>1834</v>
      </c>
      <c r="AG1837" s="184">
        <f t="shared" si="224"/>
        <v>0</v>
      </c>
      <c r="AH1837" s="164">
        <f t="shared" si="230"/>
        <v>0</v>
      </c>
      <c r="AK1837" s="184">
        <f t="shared" si="225"/>
        <v>0</v>
      </c>
      <c r="AL1837" s="164">
        <f t="shared" si="231"/>
        <v>0</v>
      </c>
      <c r="AO1837" s="184">
        <f t="shared" si="226"/>
        <v>0</v>
      </c>
      <c r="AP1837" s="164">
        <f t="shared" si="227"/>
        <v>0</v>
      </c>
      <c r="AS1837" s="184">
        <f t="shared" si="228"/>
        <v>0</v>
      </c>
      <c r="AT1837" s="164">
        <f t="shared" si="229"/>
        <v>0</v>
      </c>
    </row>
    <row r="1838" spans="2:46" x14ac:dyDescent="0.75">
      <c r="B1838" s="22">
        <v>1835</v>
      </c>
      <c r="AG1838" s="184">
        <f t="shared" si="224"/>
        <v>0</v>
      </c>
      <c r="AH1838" s="164">
        <f t="shared" si="230"/>
        <v>0</v>
      </c>
      <c r="AK1838" s="184">
        <f t="shared" si="225"/>
        <v>0</v>
      </c>
      <c r="AL1838" s="164">
        <f t="shared" si="231"/>
        <v>0</v>
      </c>
      <c r="AO1838" s="184">
        <f t="shared" si="226"/>
        <v>0</v>
      </c>
      <c r="AP1838" s="164">
        <f t="shared" si="227"/>
        <v>0</v>
      </c>
      <c r="AS1838" s="184">
        <f t="shared" si="228"/>
        <v>0</v>
      </c>
      <c r="AT1838" s="164">
        <f t="shared" si="229"/>
        <v>0</v>
      </c>
    </row>
    <row r="1839" spans="2:46" x14ac:dyDescent="0.75">
      <c r="B1839" s="22">
        <v>1836</v>
      </c>
      <c r="AG1839" s="184">
        <f t="shared" si="224"/>
        <v>0</v>
      </c>
      <c r="AH1839" s="164">
        <f t="shared" si="230"/>
        <v>0</v>
      </c>
      <c r="AK1839" s="184">
        <f t="shared" si="225"/>
        <v>0</v>
      </c>
      <c r="AL1839" s="164">
        <f t="shared" si="231"/>
        <v>0</v>
      </c>
      <c r="AO1839" s="184">
        <f t="shared" si="226"/>
        <v>0</v>
      </c>
      <c r="AP1839" s="164">
        <f t="shared" si="227"/>
        <v>0</v>
      </c>
      <c r="AS1839" s="184">
        <f t="shared" si="228"/>
        <v>0</v>
      </c>
      <c r="AT1839" s="164">
        <f t="shared" si="229"/>
        <v>0</v>
      </c>
    </row>
    <row r="1840" spans="2:46" x14ac:dyDescent="0.75">
      <c r="B1840" s="22">
        <v>1837</v>
      </c>
      <c r="AG1840" s="184">
        <f t="shared" si="224"/>
        <v>0</v>
      </c>
      <c r="AH1840" s="164">
        <f t="shared" si="230"/>
        <v>0</v>
      </c>
      <c r="AK1840" s="184">
        <f t="shared" si="225"/>
        <v>0</v>
      </c>
      <c r="AL1840" s="164">
        <f t="shared" si="231"/>
        <v>0</v>
      </c>
      <c r="AO1840" s="184">
        <f t="shared" si="226"/>
        <v>0</v>
      </c>
      <c r="AP1840" s="164">
        <f t="shared" si="227"/>
        <v>0</v>
      </c>
      <c r="AS1840" s="184">
        <f t="shared" si="228"/>
        <v>0</v>
      </c>
      <c r="AT1840" s="164">
        <f t="shared" si="229"/>
        <v>0</v>
      </c>
    </row>
    <row r="1841" spans="2:46" x14ac:dyDescent="0.75">
      <c r="B1841" s="22">
        <v>1838</v>
      </c>
      <c r="AG1841" s="184">
        <f t="shared" si="224"/>
        <v>0</v>
      </c>
      <c r="AH1841" s="164">
        <f t="shared" si="230"/>
        <v>0</v>
      </c>
      <c r="AK1841" s="184">
        <f t="shared" si="225"/>
        <v>0</v>
      </c>
      <c r="AL1841" s="164">
        <f t="shared" si="231"/>
        <v>0</v>
      </c>
      <c r="AO1841" s="184">
        <f t="shared" si="226"/>
        <v>0</v>
      </c>
      <c r="AP1841" s="164">
        <f t="shared" si="227"/>
        <v>0</v>
      </c>
      <c r="AS1841" s="184">
        <f t="shared" si="228"/>
        <v>0</v>
      </c>
      <c r="AT1841" s="164">
        <f t="shared" si="229"/>
        <v>0</v>
      </c>
    </row>
    <row r="1842" spans="2:46" x14ac:dyDescent="0.75">
      <c r="B1842" s="22">
        <v>1839</v>
      </c>
      <c r="AG1842" s="184">
        <f t="shared" si="224"/>
        <v>0</v>
      </c>
      <c r="AH1842" s="164">
        <f t="shared" si="230"/>
        <v>0</v>
      </c>
      <c r="AK1842" s="184">
        <f t="shared" si="225"/>
        <v>0</v>
      </c>
      <c r="AL1842" s="164">
        <f t="shared" si="231"/>
        <v>0</v>
      </c>
      <c r="AO1842" s="184">
        <f t="shared" si="226"/>
        <v>0</v>
      </c>
      <c r="AP1842" s="164">
        <f t="shared" si="227"/>
        <v>0</v>
      </c>
      <c r="AS1842" s="184">
        <f t="shared" si="228"/>
        <v>0</v>
      </c>
      <c r="AT1842" s="164">
        <f t="shared" si="229"/>
        <v>0</v>
      </c>
    </row>
    <row r="1843" spans="2:46" x14ac:dyDescent="0.75">
      <c r="B1843" s="22">
        <v>1840</v>
      </c>
      <c r="AG1843" s="184">
        <f t="shared" si="224"/>
        <v>0</v>
      </c>
      <c r="AH1843" s="164">
        <f t="shared" si="230"/>
        <v>0</v>
      </c>
      <c r="AK1843" s="184">
        <f t="shared" si="225"/>
        <v>0</v>
      </c>
      <c r="AL1843" s="164">
        <f t="shared" si="231"/>
        <v>0</v>
      </c>
      <c r="AO1843" s="184">
        <f t="shared" si="226"/>
        <v>0</v>
      </c>
      <c r="AP1843" s="164">
        <f t="shared" si="227"/>
        <v>0</v>
      </c>
      <c r="AS1843" s="184">
        <f t="shared" si="228"/>
        <v>0</v>
      </c>
      <c r="AT1843" s="164">
        <f t="shared" si="229"/>
        <v>0</v>
      </c>
    </row>
    <row r="1844" spans="2:46" x14ac:dyDescent="0.75">
      <c r="B1844" s="22">
        <v>1841</v>
      </c>
      <c r="AG1844" s="184">
        <f t="shared" si="224"/>
        <v>0</v>
      </c>
      <c r="AH1844" s="164">
        <f t="shared" si="230"/>
        <v>0</v>
      </c>
      <c r="AK1844" s="184">
        <f t="shared" si="225"/>
        <v>0</v>
      </c>
      <c r="AL1844" s="164">
        <f t="shared" si="231"/>
        <v>0</v>
      </c>
      <c r="AO1844" s="184">
        <f t="shared" si="226"/>
        <v>0</v>
      </c>
      <c r="AP1844" s="164">
        <f t="shared" si="227"/>
        <v>0</v>
      </c>
      <c r="AS1844" s="184">
        <f t="shared" si="228"/>
        <v>0</v>
      </c>
      <c r="AT1844" s="164">
        <f t="shared" si="229"/>
        <v>0</v>
      </c>
    </row>
    <row r="1845" spans="2:46" x14ac:dyDescent="0.75">
      <c r="B1845" s="22">
        <v>1842</v>
      </c>
      <c r="AG1845" s="184">
        <f t="shared" si="224"/>
        <v>0</v>
      </c>
      <c r="AH1845" s="164">
        <f t="shared" si="230"/>
        <v>0</v>
      </c>
      <c r="AK1845" s="184">
        <f t="shared" si="225"/>
        <v>0</v>
      </c>
      <c r="AL1845" s="164">
        <f t="shared" si="231"/>
        <v>0</v>
      </c>
      <c r="AO1845" s="184">
        <f t="shared" si="226"/>
        <v>0</v>
      </c>
      <c r="AP1845" s="164">
        <f t="shared" si="227"/>
        <v>0</v>
      </c>
      <c r="AS1845" s="184">
        <f t="shared" si="228"/>
        <v>0</v>
      </c>
      <c r="AT1845" s="164">
        <f t="shared" si="229"/>
        <v>0</v>
      </c>
    </row>
    <row r="1846" spans="2:46" x14ac:dyDescent="0.75">
      <c r="B1846" s="22">
        <v>1843</v>
      </c>
      <c r="AG1846" s="184">
        <f t="shared" si="224"/>
        <v>0</v>
      </c>
      <c r="AH1846" s="164">
        <f t="shared" si="230"/>
        <v>0</v>
      </c>
      <c r="AK1846" s="184">
        <f t="shared" si="225"/>
        <v>0</v>
      </c>
      <c r="AL1846" s="164">
        <f t="shared" si="231"/>
        <v>0</v>
      </c>
      <c r="AO1846" s="184">
        <f t="shared" si="226"/>
        <v>0</v>
      </c>
      <c r="AP1846" s="164">
        <f t="shared" si="227"/>
        <v>0</v>
      </c>
      <c r="AS1846" s="184">
        <f t="shared" si="228"/>
        <v>0</v>
      </c>
      <c r="AT1846" s="164">
        <f t="shared" si="229"/>
        <v>0</v>
      </c>
    </row>
    <row r="1847" spans="2:46" x14ac:dyDescent="0.75">
      <c r="B1847" s="22">
        <v>1844</v>
      </c>
      <c r="AG1847" s="184">
        <f t="shared" si="224"/>
        <v>0</v>
      </c>
      <c r="AH1847" s="164">
        <f t="shared" si="230"/>
        <v>0</v>
      </c>
      <c r="AK1847" s="184">
        <f t="shared" si="225"/>
        <v>0</v>
      </c>
      <c r="AL1847" s="164">
        <f t="shared" si="231"/>
        <v>0</v>
      </c>
      <c r="AO1847" s="184">
        <f t="shared" si="226"/>
        <v>0</v>
      </c>
      <c r="AP1847" s="164">
        <f t="shared" si="227"/>
        <v>0</v>
      </c>
      <c r="AS1847" s="184">
        <f t="shared" si="228"/>
        <v>0</v>
      </c>
      <c r="AT1847" s="164">
        <f t="shared" si="229"/>
        <v>0</v>
      </c>
    </row>
    <row r="1848" spans="2:46" x14ac:dyDescent="0.75">
      <c r="B1848" s="22">
        <v>1845</v>
      </c>
      <c r="AG1848" s="184">
        <f t="shared" si="224"/>
        <v>0</v>
      </c>
      <c r="AH1848" s="164">
        <f t="shared" si="230"/>
        <v>0</v>
      </c>
      <c r="AK1848" s="184">
        <f t="shared" si="225"/>
        <v>0</v>
      </c>
      <c r="AL1848" s="164">
        <f t="shared" si="231"/>
        <v>0</v>
      </c>
      <c r="AO1848" s="184">
        <f t="shared" si="226"/>
        <v>0</v>
      </c>
      <c r="AP1848" s="164">
        <f t="shared" si="227"/>
        <v>0</v>
      </c>
      <c r="AS1848" s="184">
        <f t="shared" si="228"/>
        <v>0</v>
      </c>
      <c r="AT1848" s="164">
        <f t="shared" si="229"/>
        <v>0</v>
      </c>
    </row>
    <row r="1849" spans="2:46" x14ac:dyDescent="0.75">
      <c r="B1849" s="22">
        <v>1846</v>
      </c>
      <c r="AG1849" s="184">
        <f t="shared" si="224"/>
        <v>0</v>
      </c>
      <c r="AH1849" s="164">
        <f t="shared" si="230"/>
        <v>0</v>
      </c>
      <c r="AK1849" s="184">
        <f t="shared" si="225"/>
        <v>0</v>
      </c>
      <c r="AL1849" s="164">
        <f t="shared" si="231"/>
        <v>0</v>
      </c>
      <c r="AO1849" s="184">
        <f t="shared" si="226"/>
        <v>0</v>
      </c>
      <c r="AP1849" s="164">
        <f t="shared" si="227"/>
        <v>0</v>
      </c>
      <c r="AS1849" s="184">
        <f t="shared" si="228"/>
        <v>0</v>
      </c>
      <c r="AT1849" s="164">
        <f t="shared" si="229"/>
        <v>0</v>
      </c>
    </row>
    <row r="1850" spans="2:46" x14ac:dyDescent="0.75">
      <c r="B1850" s="22">
        <v>1847</v>
      </c>
      <c r="AG1850" s="184">
        <f t="shared" si="224"/>
        <v>0</v>
      </c>
      <c r="AH1850" s="164">
        <f t="shared" si="230"/>
        <v>0</v>
      </c>
      <c r="AK1850" s="184">
        <f t="shared" si="225"/>
        <v>0</v>
      </c>
      <c r="AL1850" s="164">
        <f t="shared" si="231"/>
        <v>0</v>
      </c>
      <c r="AO1850" s="184">
        <f t="shared" si="226"/>
        <v>0</v>
      </c>
      <c r="AP1850" s="164">
        <f t="shared" si="227"/>
        <v>0</v>
      </c>
      <c r="AS1850" s="184">
        <f t="shared" si="228"/>
        <v>0</v>
      </c>
      <c r="AT1850" s="164">
        <f t="shared" si="229"/>
        <v>0</v>
      </c>
    </row>
    <row r="1851" spans="2:46" x14ac:dyDescent="0.75">
      <c r="B1851" s="22">
        <v>1848</v>
      </c>
      <c r="AG1851" s="184">
        <f t="shared" si="224"/>
        <v>0</v>
      </c>
      <c r="AH1851" s="164">
        <f t="shared" si="230"/>
        <v>0</v>
      </c>
      <c r="AK1851" s="184">
        <f t="shared" si="225"/>
        <v>0</v>
      </c>
      <c r="AL1851" s="164">
        <f t="shared" si="231"/>
        <v>0</v>
      </c>
      <c r="AO1851" s="184">
        <f t="shared" si="226"/>
        <v>0</v>
      </c>
      <c r="AP1851" s="164">
        <f t="shared" si="227"/>
        <v>0</v>
      </c>
      <c r="AS1851" s="184">
        <f t="shared" si="228"/>
        <v>0</v>
      </c>
      <c r="AT1851" s="164">
        <f t="shared" si="229"/>
        <v>0</v>
      </c>
    </row>
    <row r="1852" spans="2:46" x14ac:dyDescent="0.75">
      <c r="B1852" s="22">
        <v>1849</v>
      </c>
      <c r="AG1852" s="184">
        <f t="shared" si="224"/>
        <v>0</v>
      </c>
      <c r="AH1852" s="164">
        <f t="shared" si="230"/>
        <v>0</v>
      </c>
      <c r="AK1852" s="184">
        <f t="shared" si="225"/>
        <v>0</v>
      </c>
      <c r="AL1852" s="164">
        <f t="shared" si="231"/>
        <v>0</v>
      </c>
      <c r="AO1852" s="184">
        <f t="shared" si="226"/>
        <v>0</v>
      </c>
      <c r="AP1852" s="164">
        <f t="shared" si="227"/>
        <v>0</v>
      </c>
      <c r="AS1852" s="184">
        <f t="shared" si="228"/>
        <v>0</v>
      </c>
      <c r="AT1852" s="164">
        <f t="shared" si="229"/>
        <v>0</v>
      </c>
    </row>
    <row r="1853" spans="2:46" x14ac:dyDescent="0.75">
      <c r="B1853" s="22">
        <v>1850</v>
      </c>
      <c r="AG1853" s="184">
        <f t="shared" si="224"/>
        <v>0</v>
      </c>
      <c r="AH1853" s="164">
        <f t="shared" si="230"/>
        <v>0</v>
      </c>
      <c r="AK1853" s="184">
        <f t="shared" si="225"/>
        <v>0</v>
      </c>
      <c r="AL1853" s="164">
        <f t="shared" si="231"/>
        <v>0</v>
      </c>
      <c r="AO1853" s="184">
        <f t="shared" si="226"/>
        <v>0</v>
      </c>
      <c r="AP1853" s="164">
        <f t="shared" si="227"/>
        <v>0</v>
      </c>
      <c r="AS1853" s="184">
        <f t="shared" si="228"/>
        <v>0</v>
      </c>
      <c r="AT1853" s="164">
        <f t="shared" si="229"/>
        <v>0</v>
      </c>
    </row>
    <row r="1854" spans="2:46" x14ac:dyDescent="0.75">
      <c r="B1854" s="22">
        <v>1851</v>
      </c>
      <c r="AG1854" s="184">
        <f t="shared" si="224"/>
        <v>0</v>
      </c>
      <c r="AH1854" s="164">
        <f t="shared" si="230"/>
        <v>0</v>
      </c>
      <c r="AK1854" s="184">
        <f t="shared" si="225"/>
        <v>0</v>
      </c>
      <c r="AL1854" s="164">
        <f t="shared" si="231"/>
        <v>0</v>
      </c>
      <c r="AO1854" s="184">
        <f t="shared" si="226"/>
        <v>0</v>
      </c>
      <c r="AP1854" s="164">
        <f t="shared" si="227"/>
        <v>0</v>
      </c>
      <c r="AS1854" s="184">
        <f t="shared" si="228"/>
        <v>0</v>
      </c>
      <c r="AT1854" s="164">
        <f t="shared" si="229"/>
        <v>0</v>
      </c>
    </row>
    <row r="1855" spans="2:46" x14ac:dyDescent="0.75">
      <c r="B1855" s="22">
        <v>1852</v>
      </c>
      <c r="AG1855" s="184">
        <f t="shared" si="224"/>
        <v>0</v>
      </c>
      <c r="AH1855" s="164">
        <f t="shared" si="230"/>
        <v>0</v>
      </c>
      <c r="AK1855" s="184">
        <f t="shared" si="225"/>
        <v>0</v>
      </c>
      <c r="AL1855" s="164">
        <f t="shared" si="231"/>
        <v>0</v>
      </c>
      <c r="AO1855" s="184">
        <f t="shared" si="226"/>
        <v>0</v>
      </c>
      <c r="AP1855" s="164">
        <f t="shared" si="227"/>
        <v>0</v>
      </c>
      <c r="AS1855" s="184">
        <f t="shared" si="228"/>
        <v>0</v>
      </c>
      <c r="AT1855" s="164">
        <f t="shared" si="229"/>
        <v>0</v>
      </c>
    </row>
    <row r="1856" spans="2:46" x14ac:dyDescent="0.75">
      <c r="B1856" s="22">
        <v>1853</v>
      </c>
      <c r="AG1856" s="184">
        <f t="shared" si="224"/>
        <v>0</v>
      </c>
      <c r="AH1856" s="164">
        <f t="shared" si="230"/>
        <v>0</v>
      </c>
      <c r="AK1856" s="184">
        <f t="shared" si="225"/>
        <v>0</v>
      </c>
      <c r="AL1856" s="164">
        <f t="shared" si="231"/>
        <v>0</v>
      </c>
      <c r="AO1856" s="184">
        <f t="shared" si="226"/>
        <v>0</v>
      </c>
      <c r="AP1856" s="164">
        <f t="shared" si="227"/>
        <v>0</v>
      </c>
      <c r="AS1856" s="184">
        <f t="shared" si="228"/>
        <v>0</v>
      </c>
      <c r="AT1856" s="164">
        <f t="shared" si="229"/>
        <v>0</v>
      </c>
    </row>
    <row r="1857" spans="2:46" x14ac:dyDescent="0.75">
      <c r="B1857" s="22">
        <v>1854</v>
      </c>
      <c r="AG1857" s="184">
        <f t="shared" si="224"/>
        <v>0</v>
      </c>
      <c r="AH1857" s="164">
        <f t="shared" si="230"/>
        <v>0</v>
      </c>
      <c r="AK1857" s="184">
        <f t="shared" si="225"/>
        <v>0</v>
      </c>
      <c r="AL1857" s="164">
        <f t="shared" si="231"/>
        <v>0</v>
      </c>
      <c r="AO1857" s="184">
        <f t="shared" si="226"/>
        <v>0</v>
      </c>
      <c r="AP1857" s="164">
        <f t="shared" si="227"/>
        <v>0</v>
      </c>
      <c r="AS1857" s="184">
        <f t="shared" si="228"/>
        <v>0</v>
      </c>
      <c r="AT1857" s="164">
        <f t="shared" si="229"/>
        <v>0</v>
      </c>
    </row>
    <row r="1858" spans="2:46" x14ac:dyDescent="0.75">
      <c r="B1858" s="22">
        <v>1855</v>
      </c>
      <c r="AG1858" s="184">
        <f t="shared" si="224"/>
        <v>0</v>
      </c>
      <c r="AH1858" s="164">
        <f t="shared" si="230"/>
        <v>0</v>
      </c>
      <c r="AK1858" s="184">
        <f t="shared" si="225"/>
        <v>0</v>
      </c>
      <c r="AL1858" s="164">
        <f t="shared" si="231"/>
        <v>0</v>
      </c>
      <c r="AO1858" s="184">
        <f t="shared" si="226"/>
        <v>0</v>
      </c>
      <c r="AP1858" s="164">
        <f t="shared" si="227"/>
        <v>0</v>
      </c>
      <c r="AS1858" s="184">
        <f t="shared" si="228"/>
        <v>0</v>
      </c>
      <c r="AT1858" s="164">
        <f t="shared" si="229"/>
        <v>0</v>
      </c>
    </row>
    <row r="1859" spans="2:46" x14ac:dyDescent="0.75">
      <c r="B1859" s="22">
        <v>1856</v>
      </c>
      <c r="AG1859" s="184">
        <f t="shared" si="224"/>
        <v>0</v>
      </c>
      <c r="AH1859" s="164">
        <f t="shared" si="230"/>
        <v>0</v>
      </c>
      <c r="AK1859" s="184">
        <f t="shared" si="225"/>
        <v>0</v>
      </c>
      <c r="AL1859" s="164">
        <f t="shared" si="231"/>
        <v>0</v>
      </c>
      <c r="AO1859" s="184">
        <f t="shared" si="226"/>
        <v>0</v>
      </c>
      <c r="AP1859" s="164">
        <f t="shared" si="227"/>
        <v>0</v>
      </c>
      <c r="AS1859" s="184">
        <f t="shared" si="228"/>
        <v>0</v>
      </c>
      <c r="AT1859" s="164">
        <f t="shared" si="229"/>
        <v>0</v>
      </c>
    </row>
    <row r="1860" spans="2:46" x14ac:dyDescent="0.75">
      <c r="B1860" s="22">
        <v>1857</v>
      </c>
      <c r="AG1860" s="184">
        <f t="shared" ref="AG1860:AG1923" si="232">(U1860*wtp)-T1860</f>
        <v>0</v>
      </c>
      <c r="AH1860" s="164">
        <f t="shared" si="230"/>
        <v>0</v>
      </c>
      <c r="AK1860" s="184">
        <f t="shared" ref="AK1860:AK1923" si="233">(X1860*wtp)-W1860</f>
        <v>0</v>
      </c>
      <c r="AL1860" s="164">
        <f t="shared" si="231"/>
        <v>0</v>
      </c>
      <c r="AO1860" s="184">
        <f t="shared" ref="AO1860:AO1923" si="234">(AA1860*wtp)-Z1860</f>
        <v>0</v>
      </c>
      <c r="AP1860" s="164">
        <f t="shared" ref="AP1860:AP1923" si="235">IF(AO1860&gt;0,1,0)</f>
        <v>0</v>
      </c>
      <c r="AS1860" s="184">
        <f t="shared" ref="AS1860:AS1923" si="236">(AD1860*wtp)-AC1860</f>
        <v>0</v>
      </c>
      <c r="AT1860" s="164">
        <f t="shared" ref="AT1860:AT1923" si="237">IF(AS1860&gt;0,1,0)</f>
        <v>0</v>
      </c>
    </row>
    <row r="1861" spans="2:46" x14ac:dyDescent="0.75">
      <c r="B1861" s="22">
        <v>1858</v>
      </c>
      <c r="AG1861" s="184">
        <f t="shared" si="232"/>
        <v>0</v>
      </c>
      <c r="AH1861" s="164">
        <f t="shared" ref="AH1861:AH1924" si="238">IF(AG1861&gt;0,1,0)</f>
        <v>0</v>
      </c>
      <c r="AK1861" s="184">
        <f t="shared" si="233"/>
        <v>0</v>
      </c>
      <c r="AL1861" s="164">
        <f t="shared" ref="AL1861:AL1924" si="239">IF(AK1861&gt;0,1,0)</f>
        <v>0</v>
      </c>
      <c r="AO1861" s="184">
        <f t="shared" si="234"/>
        <v>0</v>
      </c>
      <c r="AP1861" s="164">
        <f t="shared" si="235"/>
        <v>0</v>
      </c>
      <c r="AS1861" s="184">
        <f t="shared" si="236"/>
        <v>0</v>
      </c>
      <c r="AT1861" s="164">
        <f t="shared" si="237"/>
        <v>0</v>
      </c>
    </row>
    <row r="1862" spans="2:46" x14ac:dyDescent="0.75">
      <c r="B1862" s="22">
        <v>1859</v>
      </c>
      <c r="AG1862" s="184">
        <f t="shared" si="232"/>
        <v>0</v>
      </c>
      <c r="AH1862" s="164">
        <f t="shared" si="238"/>
        <v>0</v>
      </c>
      <c r="AK1862" s="184">
        <f t="shared" si="233"/>
        <v>0</v>
      </c>
      <c r="AL1862" s="164">
        <f t="shared" si="239"/>
        <v>0</v>
      </c>
      <c r="AO1862" s="184">
        <f t="shared" si="234"/>
        <v>0</v>
      </c>
      <c r="AP1862" s="164">
        <f t="shared" si="235"/>
        <v>0</v>
      </c>
      <c r="AS1862" s="184">
        <f t="shared" si="236"/>
        <v>0</v>
      </c>
      <c r="AT1862" s="164">
        <f t="shared" si="237"/>
        <v>0</v>
      </c>
    </row>
    <row r="1863" spans="2:46" x14ac:dyDescent="0.75">
      <c r="B1863" s="22">
        <v>1860</v>
      </c>
      <c r="AG1863" s="184">
        <f t="shared" si="232"/>
        <v>0</v>
      </c>
      <c r="AH1863" s="164">
        <f t="shared" si="238"/>
        <v>0</v>
      </c>
      <c r="AK1863" s="184">
        <f t="shared" si="233"/>
        <v>0</v>
      </c>
      <c r="AL1863" s="164">
        <f t="shared" si="239"/>
        <v>0</v>
      </c>
      <c r="AO1863" s="184">
        <f t="shared" si="234"/>
        <v>0</v>
      </c>
      <c r="AP1863" s="164">
        <f t="shared" si="235"/>
        <v>0</v>
      </c>
      <c r="AS1863" s="184">
        <f t="shared" si="236"/>
        <v>0</v>
      </c>
      <c r="AT1863" s="164">
        <f t="shared" si="237"/>
        <v>0</v>
      </c>
    </row>
    <row r="1864" spans="2:46" x14ac:dyDescent="0.75">
      <c r="B1864" s="22">
        <v>1861</v>
      </c>
      <c r="AG1864" s="184">
        <f t="shared" si="232"/>
        <v>0</v>
      </c>
      <c r="AH1864" s="164">
        <f t="shared" si="238"/>
        <v>0</v>
      </c>
      <c r="AK1864" s="184">
        <f t="shared" si="233"/>
        <v>0</v>
      </c>
      <c r="AL1864" s="164">
        <f t="shared" si="239"/>
        <v>0</v>
      </c>
      <c r="AO1864" s="184">
        <f t="shared" si="234"/>
        <v>0</v>
      </c>
      <c r="AP1864" s="164">
        <f t="shared" si="235"/>
        <v>0</v>
      </c>
      <c r="AS1864" s="184">
        <f t="shared" si="236"/>
        <v>0</v>
      </c>
      <c r="AT1864" s="164">
        <f t="shared" si="237"/>
        <v>0</v>
      </c>
    </row>
    <row r="1865" spans="2:46" x14ac:dyDescent="0.75">
      <c r="B1865" s="22">
        <v>1862</v>
      </c>
      <c r="AG1865" s="184">
        <f t="shared" si="232"/>
        <v>0</v>
      </c>
      <c r="AH1865" s="164">
        <f t="shared" si="238"/>
        <v>0</v>
      </c>
      <c r="AK1865" s="184">
        <f t="shared" si="233"/>
        <v>0</v>
      </c>
      <c r="AL1865" s="164">
        <f t="shared" si="239"/>
        <v>0</v>
      </c>
      <c r="AO1865" s="184">
        <f t="shared" si="234"/>
        <v>0</v>
      </c>
      <c r="AP1865" s="164">
        <f t="shared" si="235"/>
        <v>0</v>
      </c>
      <c r="AS1865" s="184">
        <f t="shared" si="236"/>
        <v>0</v>
      </c>
      <c r="AT1865" s="164">
        <f t="shared" si="237"/>
        <v>0</v>
      </c>
    </row>
    <row r="1866" spans="2:46" x14ac:dyDescent="0.75">
      <c r="B1866" s="22">
        <v>1863</v>
      </c>
      <c r="AG1866" s="184">
        <f t="shared" si="232"/>
        <v>0</v>
      </c>
      <c r="AH1866" s="164">
        <f t="shared" si="238"/>
        <v>0</v>
      </c>
      <c r="AK1866" s="184">
        <f t="shared" si="233"/>
        <v>0</v>
      </c>
      <c r="AL1866" s="164">
        <f t="shared" si="239"/>
        <v>0</v>
      </c>
      <c r="AO1866" s="184">
        <f t="shared" si="234"/>
        <v>0</v>
      </c>
      <c r="AP1866" s="164">
        <f t="shared" si="235"/>
        <v>0</v>
      </c>
      <c r="AS1866" s="184">
        <f t="shared" si="236"/>
        <v>0</v>
      </c>
      <c r="AT1866" s="164">
        <f t="shared" si="237"/>
        <v>0</v>
      </c>
    </row>
    <row r="1867" spans="2:46" x14ac:dyDescent="0.75">
      <c r="B1867" s="22">
        <v>1864</v>
      </c>
      <c r="AG1867" s="184">
        <f t="shared" si="232"/>
        <v>0</v>
      </c>
      <c r="AH1867" s="164">
        <f t="shared" si="238"/>
        <v>0</v>
      </c>
      <c r="AK1867" s="184">
        <f t="shared" si="233"/>
        <v>0</v>
      </c>
      <c r="AL1867" s="164">
        <f t="shared" si="239"/>
        <v>0</v>
      </c>
      <c r="AO1867" s="184">
        <f t="shared" si="234"/>
        <v>0</v>
      </c>
      <c r="AP1867" s="164">
        <f t="shared" si="235"/>
        <v>0</v>
      </c>
      <c r="AS1867" s="184">
        <f t="shared" si="236"/>
        <v>0</v>
      </c>
      <c r="AT1867" s="164">
        <f t="shared" si="237"/>
        <v>0</v>
      </c>
    </row>
    <row r="1868" spans="2:46" x14ac:dyDescent="0.75">
      <c r="B1868" s="22">
        <v>1865</v>
      </c>
      <c r="AG1868" s="184">
        <f t="shared" si="232"/>
        <v>0</v>
      </c>
      <c r="AH1868" s="164">
        <f t="shared" si="238"/>
        <v>0</v>
      </c>
      <c r="AK1868" s="184">
        <f t="shared" si="233"/>
        <v>0</v>
      </c>
      <c r="AL1868" s="164">
        <f t="shared" si="239"/>
        <v>0</v>
      </c>
      <c r="AO1868" s="184">
        <f t="shared" si="234"/>
        <v>0</v>
      </c>
      <c r="AP1868" s="164">
        <f t="shared" si="235"/>
        <v>0</v>
      </c>
      <c r="AS1868" s="184">
        <f t="shared" si="236"/>
        <v>0</v>
      </c>
      <c r="AT1868" s="164">
        <f t="shared" si="237"/>
        <v>0</v>
      </c>
    </row>
    <row r="1869" spans="2:46" x14ac:dyDescent="0.75">
      <c r="B1869" s="22">
        <v>1866</v>
      </c>
      <c r="AG1869" s="184">
        <f t="shared" si="232"/>
        <v>0</v>
      </c>
      <c r="AH1869" s="164">
        <f t="shared" si="238"/>
        <v>0</v>
      </c>
      <c r="AK1869" s="184">
        <f t="shared" si="233"/>
        <v>0</v>
      </c>
      <c r="AL1869" s="164">
        <f t="shared" si="239"/>
        <v>0</v>
      </c>
      <c r="AO1869" s="184">
        <f t="shared" si="234"/>
        <v>0</v>
      </c>
      <c r="AP1869" s="164">
        <f t="shared" si="235"/>
        <v>0</v>
      </c>
      <c r="AS1869" s="184">
        <f t="shared" si="236"/>
        <v>0</v>
      </c>
      <c r="AT1869" s="164">
        <f t="shared" si="237"/>
        <v>0</v>
      </c>
    </row>
    <row r="1870" spans="2:46" x14ac:dyDescent="0.75">
      <c r="B1870" s="22">
        <v>1867</v>
      </c>
      <c r="AG1870" s="184">
        <f t="shared" si="232"/>
        <v>0</v>
      </c>
      <c r="AH1870" s="164">
        <f t="shared" si="238"/>
        <v>0</v>
      </c>
      <c r="AK1870" s="184">
        <f t="shared" si="233"/>
        <v>0</v>
      </c>
      <c r="AL1870" s="164">
        <f t="shared" si="239"/>
        <v>0</v>
      </c>
      <c r="AO1870" s="184">
        <f t="shared" si="234"/>
        <v>0</v>
      </c>
      <c r="AP1870" s="164">
        <f t="shared" si="235"/>
        <v>0</v>
      </c>
      <c r="AS1870" s="184">
        <f t="shared" si="236"/>
        <v>0</v>
      </c>
      <c r="AT1870" s="164">
        <f t="shared" si="237"/>
        <v>0</v>
      </c>
    </row>
    <row r="1871" spans="2:46" x14ac:dyDescent="0.75">
      <c r="B1871" s="22">
        <v>1868</v>
      </c>
      <c r="AG1871" s="184">
        <f t="shared" si="232"/>
        <v>0</v>
      </c>
      <c r="AH1871" s="164">
        <f t="shared" si="238"/>
        <v>0</v>
      </c>
      <c r="AK1871" s="184">
        <f t="shared" si="233"/>
        <v>0</v>
      </c>
      <c r="AL1871" s="164">
        <f t="shared" si="239"/>
        <v>0</v>
      </c>
      <c r="AO1871" s="184">
        <f t="shared" si="234"/>
        <v>0</v>
      </c>
      <c r="AP1871" s="164">
        <f t="shared" si="235"/>
        <v>0</v>
      </c>
      <c r="AS1871" s="184">
        <f t="shared" si="236"/>
        <v>0</v>
      </c>
      <c r="AT1871" s="164">
        <f t="shared" si="237"/>
        <v>0</v>
      </c>
    </row>
    <row r="1872" spans="2:46" x14ac:dyDescent="0.75">
      <c r="B1872" s="22">
        <v>1869</v>
      </c>
      <c r="AG1872" s="184">
        <f t="shared" si="232"/>
        <v>0</v>
      </c>
      <c r="AH1872" s="164">
        <f t="shared" si="238"/>
        <v>0</v>
      </c>
      <c r="AK1872" s="184">
        <f t="shared" si="233"/>
        <v>0</v>
      </c>
      <c r="AL1872" s="164">
        <f t="shared" si="239"/>
        <v>0</v>
      </c>
      <c r="AO1872" s="184">
        <f t="shared" si="234"/>
        <v>0</v>
      </c>
      <c r="AP1872" s="164">
        <f t="shared" si="235"/>
        <v>0</v>
      </c>
      <c r="AS1872" s="184">
        <f t="shared" si="236"/>
        <v>0</v>
      </c>
      <c r="AT1872" s="164">
        <f t="shared" si="237"/>
        <v>0</v>
      </c>
    </row>
    <row r="1873" spans="2:46" x14ac:dyDescent="0.75">
      <c r="B1873" s="22">
        <v>1870</v>
      </c>
      <c r="AG1873" s="184">
        <f t="shared" si="232"/>
        <v>0</v>
      </c>
      <c r="AH1873" s="164">
        <f t="shared" si="238"/>
        <v>0</v>
      </c>
      <c r="AK1873" s="184">
        <f t="shared" si="233"/>
        <v>0</v>
      </c>
      <c r="AL1873" s="164">
        <f t="shared" si="239"/>
        <v>0</v>
      </c>
      <c r="AO1873" s="184">
        <f t="shared" si="234"/>
        <v>0</v>
      </c>
      <c r="AP1873" s="164">
        <f t="shared" si="235"/>
        <v>0</v>
      </c>
      <c r="AS1873" s="184">
        <f t="shared" si="236"/>
        <v>0</v>
      </c>
      <c r="AT1873" s="164">
        <f t="shared" si="237"/>
        <v>0</v>
      </c>
    </row>
    <row r="1874" spans="2:46" x14ac:dyDescent="0.75">
      <c r="B1874" s="22">
        <v>1871</v>
      </c>
      <c r="AG1874" s="184">
        <f t="shared" si="232"/>
        <v>0</v>
      </c>
      <c r="AH1874" s="164">
        <f t="shared" si="238"/>
        <v>0</v>
      </c>
      <c r="AK1874" s="184">
        <f t="shared" si="233"/>
        <v>0</v>
      </c>
      <c r="AL1874" s="164">
        <f t="shared" si="239"/>
        <v>0</v>
      </c>
      <c r="AO1874" s="184">
        <f t="shared" si="234"/>
        <v>0</v>
      </c>
      <c r="AP1874" s="164">
        <f t="shared" si="235"/>
        <v>0</v>
      </c>
      <c r="AS1874" s="184">
        <f t="shared" si="236"/>
        <v>0</v>
      </c>
      <c r="AT1874" s="164">
        <f t="shared" si="237"/>
        <v>0</v>
      </c>
    </row>
    <row r="1875" spans="2:46" x14ac:dyDescent="0.75">
      <c r="B1875" s="22">
        <v>1872</v>
      </c>
      <c r="AG1875" s="184">
        <f t="shared" si="232"/>
        <v>0</v>
      </c>
      <c r="AH1875" s="164">
        <f t="shared" si="238"/>
        <v>0</v>
      </c>
      <c r="AK1875" s="184">
        <f t="shared" si="233"/>
        <v>0</v>
      </c>
      <c r="AL1875" s="164">
        <f t="shared" si="239"/>
        <v>0</v>
      </c>
      <c r="AO1875" s="184">
        <f t="shared" si="234"/>
        <v>0</v>
      </c>
      <c r="AP1875" s="164">
        <f t="shared" si="235"/>
        <v>0</v>
      </c>
      <c r="AS1875" s="184">
        <f t="shared" si="236"/>
        <v>0</v>
      </c>
      <c r="AT1875" s="164">
        <f t="shared" si="237"/>
        <v>0</v>
      </c>
    </row>
    <row r="1876" spans="2:46" x14ac:dyDescent="0.75">
      <c r="B1876" s="22">
        <v>1873</v>
      </c>
      <c r="AG1876" s="184">
        <f t="shared" si="232"/>
        <v>0</v>
      </c>
      <c r="AH1876" s="164">
        <f t="shared" si="238"/>
        <v>0</v>
      </c>
      <c r="AK1876" s="184">
        <f t="shared" si="233"/>
        <v>0</v>
      </c>
      <c r="AL1876" s="164">
        <f t="shared" si="239"/>
        <v>0</v>
      </c>
      <c r="AO1876" s="184">
        <f t="shared" si="234"/>
        <v>0</v>
      </c>
      <c r="AP1876" s="164">
        <f t="shared" si="235"/>
        <v>0</v>
      </c>
      <c r="AS1876" s="184">
        <f t="shared" si="236"/>
        <v>0</v>
      </c>
      <c r="AT1876" s="164">
        <f t="shared" si="237"/>
        <v>0</v>
      </c>
    </row>
    <row r="1877" spans="2:46" x14ac:dyDescent="0.75">
      <c r="B1877" s="22">
        <v>1874</v>
      </c>
      <c r="AG1877" s="184">
        <f t="shared" si="232"/>
        <v>0</v>
      </c>
      <c r="AH1877" s="164">
        <f t="shared" si="238"/>
        <v>0</v>
      </c>
      <c r="AK1877" s="184">
        <f t="shared" si="233"/>
        <v>0</v>
      </c>
      <c r="AL1877" s="164">
        <f t="shared" si="239"/>
        <v>0</v>
      </c>
      <c r="AO1877" s="184">
        <f t="shared" si="234"/>
        <v>0</v>
      </c>
      <c r="AP1877" s="164">
        <f t="shared" si="235"/>
        <v>0</v>
      </c>
      <c r="AS1877" s="184">
        <f t="shared" si="236"/>
        <v>0</v>
      </c>
      <c r="AT1877" s="164">
        <f t="shared" si="237"/>
        <v>0</v>
      </c>
    </row>
    <row r="1878" spans="2:46" x14ac:dyDescent="0.75">
      <c r="B1878" s="22">
        <v>1875</v>
      </c>
      <c r="AG1878" s="184">
        <f t="shared" si="232"/>
        <v>0</v>
      </c>
      <c r="AH1878" s="164">
        <f t="shared" si="238"/>
        <v>0</v>
      </c>
      <c r="AK1878" s="184">
        <f t="shared" si="233"/>
        <v>0</v>
      </c>
      <c r="AL1878" s="164">
        <f t="shared" si="239"/>
        <v>0</v>
      </c>
      <c r="AO1878" s="184">
        <f t="shared" si="234"/>
        <v>0</v>
      </c>
      <c r="AP1878" s="164">
        <f t="shared" si="235"/>
        <v>0</v>
      </c>
      <c r="AS1878" s="184">
        <f t="shared" si="236"/>
        <v>0</v>
      </c>
      <c r="AT1878" s="164">
        <f t="shared" si="237"/>
        <v>0</v>
      </c>
    </row>
    <row r="1879" spans="2:46" x14ac:dyDescent="0.75">
      <c r="B1879" s="22">
        <v>1876</v>
      </c>
      <c r="AG1879" s="184">
        <f t="shared" si="232"/>
        <v>0</v>
      </c>
      <c r="AH1879" s="164">
        <f t="shared" si="238"/>
        <v>0</v>
      </c>
      <c r="AK1879" s="184">
        <f t="shared" si="233"/>
        <v>0</v>
      </c>
      <c r="AL1879" s="164">
        <f t="shared" si="239"/>
        <v>0</v>
      </c>
      <c r="AO1879" s="184">
        <f t="shared" si="234"/>
        <v>0</v>
      </c>
      <c r="AP1879" s="164">
        <f t="shared" si="235"/>
        <v>0</v>
      </c>
      <c r="AS1879" s="184">
        <f t="shared" si="236"/>
        <v>0</v>
      </c>
      <c r="AT1879" s="164">
        <f t="shared" si="237"/>
        <v>0</v>
      </c>
    </row>
    <row r="1880" spans="2:46" x14ac:dyDescent="0.75">
      <c r="B1880" s="22">
        <v>1877</v>
      </c>
      <c r="AG1880" s="184">
        <f t="shared" si="232"/>
        <v>0</v>
      </c>
      <c r="AH1880" s="164">
        <f t="shared" si="238"/>
        <v>0</v>
      </c>
      <c r="AK1880" s="184">
        <f t="shared" si="233"/>
        <v>0</v>
      </c>
      <c r="AL1880" s="164">
        <f t="shared" si="239"/>
        <v>0</v>
      </c>
      <c r="AO1880" s="184">
        <f t="shared" si="234"/>
        <v>0</v>
      </c>
      <c r="AP1880" s="164">
        <f t="shared" si="235"/>
        <v>0</v>
      </c>
      <c r="AS1880" s="184">
        <f t="shared" si="236"/>
        <v>0</v>
      </c>
      <c r="AT1880" s="164">
        <f t="shared" si="237"/>
        <v>0</v>
      </c>
    </row>
    <row r="1881" spans="2:46" x14ac:dyDescent="0.75">
      <c r="B1881" s="22">
        <v>1878</v>
      </c>
      <c r="AG1881" s="184">
        <f t="shared" si="232"/>
        <v>0</v>
      </c>
      <c r="AH1881" s="164">
        <f t="shared" si="238"/>
        <v>0</v>
      </c>
      <c r="AK1881" s="184">
        <f t="shared" si="233"/>
        <v>0</v>
      </c>
      <c r="AL1881" s="164">
        <f t="shared" si="239"/>
        <v>0</v>
      </c>
      <c r="AO1881" s="184">
        <f t="shared" si="234"/>
        <v>0</v>
      </c>
      <c r="AP1881" s="164">
        <f t="shared" si="235"/>
        <v>0</v>
      </c>
      <c r="AS1881" s="184">
        <f t="shared" si="236"/>
        <v>0</v>
      </c>
      <c r="AT1881" s="164">
        <f t="shared" si="237"/>
        <v>0</v>
      </c>
    </row>
    <row r="1882" spans="2:46" x14ac:dyDescent="0.75">
      <c r="B1882" s="22">
        <v>1879</v>
      </c>
      <c r="AG1882" s="184">
        <f t="shared" si="232"/>
        <v>0</v>
      </c>
      <c r="AH1882" s="164">
        <f t="shared" si="238"/>
        <v>0</v>
      </c>
      <c r="AK1882" s="184">
        <f t="shared" si="233"/>
        <v>0</v>
      </c>
      <c r="AL1882" s="164">
        <f t="shared" si="239"/>
        <v>0</v>
      </c>
      <c r="AO1882" s="184">
        <f t="shared" si="234"/>
        <v>0</v>
      </c>
      <c r="AP1882" s="164">
        <f t="shared" si="235"/>
        <v>0</v>
      </c>
      <c r="AS1882" s="184">
        <f t="shared" si="236"/>
        <v>0</v>
      </c>
      <c r="AT1882" s="164">
        <f t="shared" si="237"/>
        <v>0</v>
      </c>
    </row>
    <row r="1883" spans="2:46" x14ac:dyDescent="0.75">
      <c r="B1883" s="22">
        <v>1880</v>
      </c>
      <c r="AG1883" s="184">
        <f t="shared" si="232"/>
        <v>0</v>
      </c>
      <c r="AH1883" s="164">
        <f t="shared" si="238"/>
        <v>0</v>
      </c>
      <c r="AK1883" s="184">
        <f t="shared" si="233"/>
        <v>0</v>
      </c>
      <c r="AL1883" s="164">
        <f t="shared" si="239"/>
        <v>0</v>
      </c>
      <c r="AO1883" s="184">
        <f t="shared" si="234"/>
        <v>0</v>
      </c>
      <c r="AP1883" s="164">
        <f t="shared" si="235"/>
        <v>0</v>
      </c>
      <c r="AS1883" s="184">
        <f t="shared" si="236"/>
        <v>0</v>
      </c>
      <c r="AT1883" s="164">
        <f t="shared" si="237"/>
        <v>0</v>
      </c>
    </row>
    <row r="1884" spans="2:46" x14ac:dyDescent="0.75">
      <c r="B1884" s="22">
        <v>1881</v>
      </c>
      <c r="AG1884" s="184">
        <f t="shared" si="232"/>
        <v>0</v>
      </c>
      <c r="AH1884" s="164">
        <f t="shared" si="238"/>
        <v>0</v>
      </c>
      <c r="AK1884" s="184">
        <f t="shared" si="233"/>
        <v>0</v>
      </c>
      <c r="AL1884" s="164">
        <f t="shared" si="239"/>
        <v>0</v>
      </c>
      <c r="AO1884" s="184">
        <f t="shared" si="234"/>
        <v>0</v>
      </c>
      <c r="AP1884" s="164">
        <f t="shared" si="235"/>
        <v>0</v>
      </c>
      <c r="AS1884" s="184">
        <f t="shared" si="236"/>
        <v>0</v>
      </c>
      <c r="AT1884" s="164">
        <f t="shared" si="237"/>
        <v>0</v>
      </c>
    </row>
    <row r="1885" spans="2:46" x14ac:dyDescent="0.75">
      <c r="B1885" s="22">
        <v>1882</v>
      </c>
      <c r="AG1885" s="184">
        <f t="shared" si="232"/>
        <v>0</v>
      </c>
      <c r="AH1885" s="164">
        <f t="shared" si="238"/>
        <v>0</v>
      </c>
      <c r="AK1885" s="184">
        <f t="shared" si="233"/>
        <v>0</v>
      </c>
      <c r="AL1885" s="164">
        <f t="shared" si="239"/>
        <v>0</v>
      </c>
      <c r="AO1885" s="184">
        <f t="shared" si="234"/>
        <v>0</v>
      </c>
      <c r="AP1885" s="164">
        <f t="shared" si="235"/>
        <v>0</v>
      </c>
      <c r="AS1885" s="184">
        <f t="shared" si="236"/>
        <v>0</v>
      </c>
      <c r="AT1885" s="164">
        <f t="shared" si="237"/>
        <v>0</v>
      </c>
    </row>
    <row r="1886" spans="2:46" x14ac:dyDescent="0.75">
      <c r="B1886" s="22">
        <v>1883</v>
      </c>
      <c r="AG1886" s="184">
        <f t="shared" si="232"/>
        <v>0</v>
      </c>
      <c r="AH1886" s="164">
        <f t="shared" si="238"/>
        <v>0</v>
      </c>
      <c r="AK1886" s="184">
        <f t="shared" si="233"/>
        <v>0</v>
      </c>
      <c r="AL1886" s="164">
        <f t="shared" si="239"/>
        <v>0</v>
      </c>
      <c r="AO1886" s="184">
        <f t="shared" si="234"/>
        <v>0</v>
      </c>
      <c r="AP1886" s="164">
        <f t="shared" si="235"/>
        <v>0</v>
      </c>
      <c r="AS1886" s="184">
        <f t="shared" si="236"/>
        <v>0</v>
      </c>
      <c r="AT1886" s="164">
        <f t="shared" si="237"/>
        <v>0</v>
      </c>
    </row>
    <row r="1887" spans="2:46" x14ac:dyDescent="0.75">
      <c r="B1887" s="22">
        <v>1884</v>
      </c>
      <c r="AG1887" s="184">
        <f t="shared" si="232"/>
        <v>0</v>
      </c>
      <c r="AH1887" s="164">
        <f t="shared" si="238"/>
        <v>0</v>
      </c>
      <c r="AK1887" s="184">
        <f t="shared" si="233"/>
        <v>0</v>
      </c>
      <c r="AL1887" s="164">
        <f t="shared" si="239"/>
        <v>0</v>
      </c>
      <c r="AO1887" s="184">
        <f t="shared" si="234"/>
        <v>0</v>
      </c>
      <c r="AP1887" s="164">
        <f t="shared" si="235"/>
        <v>0</v>
      </c>
      <c r="AS1887" s="184">
        <f t="shared" si="236"/>
        <v>0</v>
      </c>
      <c r="AT1887" s="164">
        <f t="shared" si="237"/>
        <v>0</v>
      </c>
    </row>
    <row r="1888" spans="2:46" x14ac:dyDescent="0.75">
      <c r="B1888" s="22">
        <v>1885</v>
      </c>
      <c r="AG1888" s="184">
        <f t="shared" si="232"/>
        <v>0</v>
      </c>
      <c r="AH1888" s="164">
        <f t="shared" si="238"/>
        <v>0</v>
      </c>
      <c r="AK1888" s="184">
        <f t="shared" si="233"/>
        <v>0</v>
      </c>
      <c r="AL1888" s="164">
        <f t="shared" si="239"/>
        <v>0</v>
      </c>
      <c r="AO1888" s="184">
        <f t="shared" si="234"/>
        <v>0</v>
      </c>
      <c r="AP1888" s="164">
        <f t="shared" si="235"/>
        <v>0</v>
      </c>
      <c r="AS1888" s="184">
        <f t="shared" si="236"/>
        <v>0</v>
      </c>
      <c r="AT1888" s="164">
        <f t="shared" si="237"/>
        <v>0</v>
      </c>
    </row>
    <row r="1889" spans="2:46" x14ac:dyDescent="0.75">
      <c r="B1889" s="22">
        <v>1886</v>
      </c>
      <c r="AG1889" s="184">
        <f t="shared" si="232"/>
        <v>0</v>
      </c>
      <c r="AH1889" s="164">
        <f t="shared" si="238"/>
        <v>0</v>
      </c>
      <c r="AK1889" s="184">
        <f t="shared" si="233"/>
        <v>0</v>
      </c>
      <c r="AL1889" s="164">
        <f t="shared" si="239"/>
        <v>0</v>
      </c>
      <c r="AO1889" s="184">
        <f t="shared" si="234"/>
        <v>0</v>
      </c>
      <c r="AP1889" s="164">
        <f t="shared" si="235"/>
        <v>0</v>
      </c>
      <c r="AS1889" s="184">
        <f t="shared" si="236"/>
        <v>0</v>
      </c>
      <c r="AT1889" s="164">
        <f t="shared" si="237"/>
        <v>0</v>
      </c>
    </row>
    <row r="1890" spans="2:46" x14ac:dyDescent="0.75">
      <c r="B1890" s="22">
        <v>1887</v>
      </c>
      <c r="AG1890" s="184">
        <f t="shared" si="232"/>
        <v>0</v>
      </c>
      <c r="AH1890" s="164">
        <f t="shared" si="238"/>
        <v>0</v>
      </c>
      <c r="AK1890" s="184">
        <f t="shared" si="233"/>
        <v>0</v>
      </c>
      <c r="AL1890" s="164">
        <f t="shared" si="239"/>
        <v>0</v>
      </c>
      <c r="AO1890" s="184">
        <f t="shared" si="234"/>
        <v>0</v>
      </c>
      <c r="AP1890" s="164">
        <f t="shared" si="235"/>
        <v>0</v>
      </c>
      <c r="AS1890" s="184">
        <f t="shared" si="236"/>
        <v>0</v>
      </c>
      <c r="AT1890" s="164">
        <f t="shared" si="237"/>
        <v>0</v>
      </c>
    </row>
    <row r="1891" spans="2:46" x14ac:dyDescent="0.75">
      <c r="B1891" s="22">
        <v>1888</v>
      </c>
      <c r="AG1891" s="184">
        <f t="shared" si="232"/>
        <v>0</v>
      </c>
      <c r="AH1891" s="164">
        <f t="shared" si="238"/>
        <v>0</v>
      </c>
      <c r="AK1891" s="184">
        <f t="shared" si="233"/>
        <v>0</v>
      </c>
      <c r="AL1891" s="164">
        <f t="shared" si="239"/>
        <v>0</v>
      </c>
      <c r="AO1891" s="184">
        <f t="shared" si="234"/>
        <v>0</v>
      </c>
      <c r="AP1891" s="164">
        <f t="shared" si="235"/>
        <v>0</v>
      </c>
      <c r="AS1891" s="184">
        <f t="shared" si="236"/>
        <v>0</v>
      </c>
      <c r="AT1891" s="164">
        <f t="shared" si="237"/>
        <v>0</v>
      </c>
    </row>
    <row r="1892" spans="2:46" x14ac:dyDescent="0.75">
      <c r="B1892" s="22">
        <v>1889</v>
      </c>
      <c r="AG1892" s="184">
        <f t="shared" si="232"/>
        <v>0</v>
      </c>
      <c r="AH1892" s="164">
        <f t="shared" si="238"/>
        <v>0</v>
      </c>
      <c r="AK1892" s="184">
        <f t="shared" si="233"/>
        <v>0</v>
      </c>
      <c r="AL1892" s="164">
        <f t="shared" si="239"/>
        <v>0</v>
      </c>
      <c r="AO1892" s="184">
        <f t="shared" si="234"/>
        <v>0</v>
      </c>
      <c r="AP1892" s="164">
        <f t="shared" si="235"/>
        <v>0</v>
      </c>
      <c r="AS1892" s="184">
        <f t="shared" si="236"/>
        <v>0</v>
      </c>
      <c r="AT1892" s="164">
        <f t="shared" si="237"/>
        <v>0</v>
      </c>
    </row>
    <row r="1893" spans="2:46" x14ac:dyDescent="0.75">
      <c r="B1893" s="22">
        <v>1890</v>
      </c>
      <c r="AG1893" s="184">
        <f t="shared" si="232"/>
        <v>0</v>
      </c>
      <c r="AH1893" s="164">
        <f t="shared" si="238"/>
        <v>0</v>
      </c>
      <c r="AK1893" s="184">
        <f t="shared" si="233"/>
        <v>0</v>
      </c>
      <c r="AL1893" s="164">
        <f t="shared" si="239"/>
        <v>0</v>
      </c>
      <c r="AO1893" s="184">
        <f t="shared" si="234"/>
        <v>0</v>
      </c>
      <c r="AP1893" s="164">
        <f t="shared" si="235"/>
        <v>0</v>
      </c>
      <c r="AS1893" s="184">
        <f t="shared" si="236"/>
        <v>0</v>
      </c>
      <c r="AT1893" s="164">
        <f t="shared" si="237"/>
        <v>0</v>
      </c>
    </row>
    <row r="1894" spans="2:46" x14ac:dyDescent="0.75">
      <c r="B1894" s="22">
        <v>1891</v>
      </c>
      <c r="AG1894" s="184">
        <f t="shared" si="232"/>
        <v>0</v>
      </c>
      <c r="AH1894" s="164">
        <f t="shared" si="238"/>
        <v>0</v>
      </c>
      <c r="AK1894" s="184">
        <f t="shared" si="233"/>
        <v>0</v>
      </c>
      <c r="AL1894" s="164">
        <f t="shared" si="239"/>
        <v>0</v>
      </c>
      <c r="AO1894" s="184">
        <f t="shared" si="234"/>
        <v>0</v>
      </c>
      <c r="AP1894" s="164">
        <f t="shared" si="235"/>
        <v>0</v>
      </c>
      <c r="AS1894" s="184">
        <f t="shared" si="236"/>
        <v>0</v>
      </c>
      <c r="AT1894" s="164">
        <f t="shared" si="237"/>
        <v>0</v>
      </c>
    </row>
    <row r="1895" spans="2:46" x14ac:dyDescent="0.75">
      <c r="B1895" s="22">
        <v>1892</v>
      </c>
      <c r="AG1895" s="184">
        <f t="shared" si="232"/>
        <v>0</v>
      </c>
      <c r="AH1895" s="164">
        <f t="shared" si="238"/>
        <v>0</v>
      </c>
      <c r="AK1895" s="184">
        <f t="shared" si="233"/>
        <v>0</v>
      </c>
      <c r="AL1895" s="164">
        <f t="shared" si="239"/>
        <v>0</v>
      </c>
      <c r="AO1895" s="184">
        <f t="shared" si="234"/>
        <v>0</v>
      </c>
      <c r="AP1895" s="164">
        <f t="shared" si="235"/>
        <v>0</v>
      </c>
      <c r="AS1895" s="184">
        <f t="shared" si="236"/>
        <v>0</v>
      </c>
      <c r="AT1895" s="164">
        <f t="shared" si="237"/>
        <v>0</v>
      </c>
    </row>
    <row r="1896" spans="2:46" x14ac:dyDescent="0.75">
      <c r="B1896" s="22">
        <v>1893</v>
      </c>
      <c r="AG1896" s="184">
        <f t="shared" si="232"/>
        <v>0</v>
      </c>
      <c r="AH1896" s="164">
        <f t="shared" si="238"/>
        <v>0</v>
      </c>
      <c r="AK1896" s="184">
        <f t="shared" si="233"/>
        <v>0</v>
      </c>
      <c r="AL1896" s="164">
        <f t="shared" si="239"/>
        <v>0</v>
      </c>
      <c r="AO1896" s="184">
        <f t="shared" si="234"/>
        <v>0</v>
      </c>
      <c r="AP1896" s="164">
        <f t="shared" si="235"/>
        <v>0</v>
      </c>
      <c r="AS1896" s="184">
        <f t="shared" si="236"/>
        <v>0</v>
      </c>
      <c r="AT1896" s="164">
        <f t="shared" si="237"/>
        <v>0</v>
      </c>
    </row>
    <row r="1897" spans="2:46" x14ac:dyDescent="0.75">
      <c r="B1897" s="22">
        <v>1894</v>
      </c>
      <c r="AG1897" s="184">
        <f t="shared" si="232"/>
        <v>0</v>
      </c>
      <c r="AH1897" s="164">
        <f t="shared" si="238"/>
        <v>0</v>
      </c>
      <c r="AK1897" s="184">
        <f t="shared" si="233"/>
        <v>0</v>
      </c>
      <c r="AL1897" s="164">
        <f t="shared" si="239"/>
        <v>0</v>
      </c>
      <c r="AO1897" s="184">
        <f t="shared" si="234"/>
        <v>0</v>
      </c>
      <c r="AP1897" s="164">
        <f t="shared" si="235"/>
        <v>0</v>
      </c>
      <c r="AS1897" s="184">
        <f t="shared" si="236"/>
        <v>0</v>
      </c>
      <c r="AT1897" s="164">
        <f t="shared" si="237"/>
        <v>0</v>
      </c>
    </row>
    <row r="1898" spans="2:46" x14ac:dyDescent="0.75">
      <c r="B1898" s="22">
        <v>1895</v>
      </c>
      <c r="AG1898" s="184">
        <f t="shared" si="232"/>
        <v>0</v>
      </c>
      <c r="AH1898" s="164">
        <f t="shared" si="238"/>
        <v>0</v>
      </c>
      <c r="AK1898" s="184">
        <f t="shared" si="233"/>
        <v>0</v>
      </c>
      <c r="AL1898" s="164">
        <f t="shared" si="239"/>
        <v>0</v>
      </c>
      <c r="AO1898" s="184">
        <f t="shared" si="234"/>
        <v>0</v>
      </c>
      <c r="AP1898" s="164">
        <f t="shared" si="235"/>
        <v>0</v>
      </c>
      <c r="AS1898" s="184">
        <f t="shared" si="236"/>
        <v>0</v>
      </c>
      <c r="AT1898" s="164">
        <f t="shared" si="237"/>
        <v>0</v>
      </c>
    </row>
    <row r="1899" spans="2:46" x14ac:dyDescent="0.75">
      <c r="B1899" s="22">
        <v>1896</v>
      </c>
      <c r="AG1899" s="184">
        <f t="shared" si="232"/>
        <v>0</v>
      </c>
      <c r="AH1899" s="164">
        <f t="shared" si="238"/>
        <v>0</v>
      </c>
      <c r="AK1899" s="184">
        <f t="shared" si="233"/>
        <v>0</v>
      </c>
      <c r="AL1899" s="164">
        <f t="shared" si="239"/>
        <v>0</v>
      </c>
      <c r="AO1899" s="184">
        <f t="shared" si="234"/>
        <v>0</v>
      </c>
      <c r="AP1899" s="164">
        <f t="shared" si="235"/>
        <v>0</v>
      </c>
      <c r="AS1899" s="184">
        <f t="shared" si="236"/>
        <v>0</v>
      </c>
      <c r="AT1899" s="164">
        <f t="shared" si="237"/>
        <v>0</v>
      </c>
    </row>
    <row r="1900" spans="2:46" x14ac:dyDescent="0.75">
      <c r="B1900" s="22">
        <v>1897</v>
      </c>
      <c r="AG1900" s="184">
        <f t="shared" si="232"/>
        <v>0</v>
      </c>
      <c r="AH1900" s="164">
        <f t="shared" si="238"/>
        <v>0</v>
      </c>
      <c r="AK1900" s="184">
        <f t="shared" si="233"/>
        <v>0</v>
      </c>
      <c r="AL1900" s="164">
        <f t="shared" si="239"/>
        <v>0</v>
      </c>
      <c r="AO1900" s="184">
        <f t="shared" si="234"/>
        <v>0</v>
      </c>
      <c r="AP1900" s="164">
        <f t="shared" si="235"/>
        <v>0</v>
      </c>
      <c r="AS1900" s="184">
        <f t="shared" si="236"/>
        <v>0</v>
      </c>
      <c r="AT1900" s="164">
        <f t="shared" si="237"/>
        <v>0</v>
      </c>
    </row>
    <row r="1901" spans="2:46" x14ac:dyDescent="0.75">
      <c r="B1901" s="22">
        <v>1898</v>
      </c>
      <c r="AG1901" s="184">
        <f t="shared" si="232"/>
        <v>0</v>
      </c>
      <c r="AH1901" s="164">
        <f t="shared" si="238"/>
        <v>0</v>
      </c>
      <c r="AK1901" s="184">
        <f t="shared" si="233"/>
        <v>0</v>
      </c>
      <c r="AL1901" s="164">
        <f t="shared" si="239"/>
        <v>0</v>
      </c>
      <c r="AO1901" s="184">
        <f t="shared" si="234"/>
        <v>0</v>
      </c>
      <c r="AP1901" s="164">
        <f t="shared" si="235"/>
        <v>0</v>
      </c>
      <c r="AS1901" s="184">
        <f t="shared" si="236"/>
        <v>0</v>
      </c>
      <c r="AT1901" s="164">
        <f t="shared" si="237"/>
        <v>0</v>
      </c>
    </row>
    <row r="1902" spans="2:46" x14ac:dyDescent="0.75">
      <c r="B1902" s="22">
        <v>1899</v>
      </c>
      <c r="AG1902" s="184">
        <f t="shared" si="232"/>
        <v>0</v>
      </c>
      <c r="AH1902" s="164">
        <f t="shared" si="238"/>
        <v>0</v>
      </c>
      <c r="AK1902" s="184">
        <f t="shared" si="233"/>
        <v>0</v>
      </c>
      <c r="AL1902" s="164">
        <f t="shared" si="239"/>
        <v>0</v>
      </c>
      <c r="AO1902" s="184">
        <f t="shared" si="234"/>
        <v>0</v>
      </c>
      <c r="AP1902" s="164">
        <f t="shared" si="235"/>
        <v>0</v>
      </c>
      <c r="AS1902" s="184">
        <f t="shared" si="236"/>
        <v>0</v>
      </c>
      <c r="AT1902" s="164">
        <f t="shared" si="237"/>
        <v>0</v>
      </c>
    </row>
    <row r="1903" spans="2:46" x14ac:dyDescent="0.75">
      <c r="B1903" s="22">
        <v>1900</v>
      </c>
      <c r="AG1903" s="184">
        <f t="shared" si="232"/>
        <v>0</v>
      </c>
      <c r="AH1903" s="164">
        <f t="shared" si="238"/>
        <v>0</v>
      </c>
      <c r="AK1903" s="184">
        <f t="shared" si="233"/>
        <v>0</v>
      </c>
      <c r="AL1903" s="164">
        <f t="shared" si="239"/>
        <v>0</v>
      </c>
      <c r="AO1903" s="184">
        <f t="shared" si="234"/>
        <v>0</v>
      </c>
      <c r="AP1903" s="164">
        <f t="shared" si="235"/>
        <v>0</v>
      </c>
      <c r="AS1903" s="184">
        <f t="shared" si="236"/>
        <v>0</v>
      </c>
      <c r="AT1903" s="164">
        <f t="shared" si="237"/>
        <v>0</v>
      </c>
    </row>
    <row r="1904" spans="2:46" x14ac:dyDescent="0.75">
      <c r="B1904" s="22">
        <v>1901</v>
      </c>
      <c r="AG1904" s="184">
        <f t="shared" si="232"/>
        <v>0</v>
      </c>
      <c r="AH1904" s="164">
        <f t="shared" si="238"/>
        <v>0</v>
      </c>
      <c r="AK1904" s="184">
        <f t="shared" si="233"/>
        <v>0</v>
      </c>
      <c r="AL1904" s="164">
        <f t="shared" si="239"/>
        <v>0</v>
      </c>
      <c r="AO1904" s="184">
        <f t="shared" si="234"/>
        <v>0</v>
      </c>
      <c r="AP1904" s="164">
        <f t="shared" si="235"/>
        <v>0</v>
      </c>
      <c r="AS1904" s="184">
        <f t="shared" si="236"/>
        <v>0</v>
      </c>
      <c r="AT1904" s="164">
        <f t="shared" si="237"/>
        <v>0</v>
      </c>
    </row>
    <row r="1905" spans="2:46" x14ac:dyDescent="0.75">
      <c r="B1905" s="22">
        <v>1902</v>
      </c>
      <c r="AG1905" s="184">
        <f t="shared" si="232"/>
        <v>0</v>
      </c>
      <c r="AH1905" s="164">
        <f t="shared" si="238"/>
        <v>0</v>
      </c>
      <c r="AK1905" s="184">
        <f t="shared" si="233"/>
        <v>0</v>
      </c>
      <c r="AL1905" s="164">
        <f t="shared" si="239"/>
        <v>0</v>
      </c>
      <c r="AO1905" s="184">
        <f t="shared" si="234"/>
        <v>0</v>
      </c>
      <c r="AP1905" s="164">
        <f t="shared" si="235"/>
        <v>0</v>
      </c>
      <c r="AS1905" s="184">
        <f t="shared" si="236"/>
        <v>0</v>
      </c>
      <c r="AT1905" s="164">
        <f t="shared" si="237"/>
        <v>0</v>
      </c>
    </row>
    <row r="1906" spans="2:46" x14ac:dyDescent="0.75">
      <c r="B1906" s="22">
        <v>1903</v>
      </c>
      <c r="AG1906" s="184">
        <f t="shared" si="232"/>
        <v>0</v>
      </c>
      <c r="AH1906" s="164">
        <f t="shared" si="238"/>
        <v>0</v>
      </c>
      <c r="AK1906" s="184">
        <f t="shared" si="233"/>
        <v>0</v>
      </c>
      <c r="AL1906" s="164">
        <f t="shared" si="239"/>
        <v>0</v>
      </c>
      <c r="AO1906" s="184">
        <f t="shared" si="234"/>
        <v>0</v>
      </c>
      <c r="AP1906" s="164">
        <f t="shared" si="235"/>
        <v>0</v>
      </c>
      <c r="AS1906" s="184">
        <f t="shared" si="236"/>
        <v>0</v>
      </c>
      <c r="AT1906" s="164">
        <f t="shared" si="237"/>
        <v>0</v>
      </c>
    </row>
    <row r="1907" spans="2:46" x14ac:dyDescent="0.75">
      <c r="B1907" s="22">
        <v>1904</v>
      </c>
      <c r="AG1907" s="184">
        <f t="shared" si="232"/>
        <v>0</v>
      </c>
      <c r="AH1907" s="164">
        <f t="shared" si="238"/>
        <v>0</v>
      </c>
      <c r="AK1907" s="184">
        <f t="shared" si="233"/>
        <v>0</v>
      </c>
      <c r="AL1907" s="164">
        <f t="shared" si="239"/>
        <v>0</v>
      </c>
      <c r="AO1907" s="184">
        <f t="shared" si="234"/>
        <v>0</v>
      </c>
      <c r="AP1907" s="164">
        <f t="shared" si="235"/>
        <v>0</v>
      </c>
      <c r="AS1907" s="184">
        <f t="shared" si="236"/>
        <v>0</v>
      </c>
      <c r="AT1907" s="164">
        <f t="shared" si="237"/>
        <v>0</v>
      </c>
    </row>
    <row r="1908" spans="2:46" x14ac:dyDescent="0.75">
      <c r="B1908" s="22">
        <v>1905</v>
      </c>
      <c r="AG1908" s="184">
        <f t="shared" si="232"/>
        <v>0</v>
      </c>
      <c r="AH1908" s="164">
        <f t="shared" si="238"/>
        <v>0</v>
      </c>
      <c r="AK1908" s="184">
        <f t="shared" si="233"/>
        <v>0</v>
      </c>
      <c r="AL1908" s="164">
        <f t="shared" si="239"/>
        <v>0</v>
      </c>
      <c r="AO1908" s="184">
        <f t="shared" si="234"/>
        <v>0</v>
      </c>
      <c r="AP1908" s="164">
        <f t="shared" si="235"/>
        <v>0</v>
      </c>
      <c r="AS1908" s="184">
        <f t="shared" si="236"/>
        <v>0</v>
      </c>
      <c r="AT1908" s="164">
        <f t="shared" si="237"/>
        <v>0</v>
      </c>
    </row>
    <row r="1909" spans="2:46" x14ac:dyDescent="0.75">
      <c r="B1909" s="22">
        <v>1906</v>
      </c>
      <c r="AG1909" s="184">
        <f t="shared" si="232"/>
        <v>0</v>
      </c>
      <c r="AH1909" s="164">
        <f t="shared" si="238"/>
        <v>0</v>
      </c>
      <c r="AK1909" s="184">
        <f t="shared" si="233"/>
        <v>0</v>
      </c>
      <c r="AL1909" s="164">
        <f t="shared" si="239"/>
        <v>0</v>
      </c>
      <c r="AO1909" s="184">
        <f t="shared" si="234"/>
        <v>0</v>
      </c>
      <c r="AP1909" s="164">
        <f t="shared" si="235"/>
        <v>0</v>
      </c>
      <c r="AS1909" s="184">
        <f t="shared" si="236"/>
        <v>0</v>
      </c>
      <c r="AT1909" s="164">
        <f t="shared" si="237"/>
        <v>0</v>
      </c>
    </row>
    <row r="1910" spans="2:46" x14ac:dyDescent="0.75">
      <c r="B1910" s="22">
        <v>1907</v>
      </c>
      <c r="AG1910" s="184">
        <f t="shared" si="232"/>
        <v>0</v>
      </c>
      <c r="AH1910" s="164">
        <f t="shared" si="238"/>
        <v>0</v>
      </c>
      <c r="AK1910" s="184">
        <f t="shared" si="233"/>
        <v>0</v>
      </c>
      <c r="AL1910" s="164">
        <f t="shared" si="239"/>
        <v>0</v>
      </c>
      <c r="AO1910" s="184">
        <f t="shared" si="234"/>
        <v>0</v>
      </c>
      <c r="AP1910" s="164">
        <f t="shared" si="235"/>
        <v>0</v>
      </c>
      <c r="AS1910" s="184">
        <f t="shared" si="236"/>
        <v>0</v>
      </c>
      <c r="AT1910" s="164">
        <f t="shared" si="237"/>
        <v>0</v>
      </c>
    </row>
    <row r="1911" spans="2:46" x14ac:dyDescent="0.75">
      <c r="B1911" s="22">
        <v>1908</v>
      </c>
      <c r="AG1911" s="184">
        <f t="shared" si="232"/>
        <v>0</v>
      </c>
      <c r="AH1911" s="164">
        <f t="shared" si="238"/>
        <v>0</v>
      </c>
      <c r="AK1911" s="184">
        <f t="shared" si="233"/>
        <v>0</v>
      </c>
      <c r="AL1911" s="164">
        <f t="shared" si="239"/>
        <v>0</v>
      </c>
      <c r="AO1911" s="184">
        <f t="shared" si="234"/>
        <v>0</v>
      </c>
      <c r="AP1911" s="164">
        <f t="shared" si="235"/>
        <v>0</v>
      </c>
      <c r="AS1911" s="184">
        <f t="shared" si="236"/>
        <v>0</v>
      </c>
      <c r="AT1911" s="164">
        <f t="shared" si="237"/>
        <v>0</v>
      </c>
    </row>
    <row r="1912" spans="2:46" x14ac:dyDescent="0.75">
      <c r="B1912" s="22">
        <v>1909</v>
      </c>
      <c r="AG1912" s="184">
        <f t="shared" si="232"/>
        <v>0</v>
      </c>
      <c r="AH1912" s="164">
        <f t="shared" si="238"/>
        <v>0</v>
      </c>
      <c r="AK1912" s="184">
        <f t="shared" si="233"/>
        <v>0</v>
      </c>
      <c r="AL1912" s="164">
        <f t="shared" si="239"/>
        <v>0</v>
      </c>
      <c r="AO1912" s="184">
        <f t="shared" si="234"/>
        <v>0</v>
      </c>
      <c r="AP1912" s="164">
        <f t="shared" si="235"/>
        <v>0</v>
      </c>
      <c r="AS1912" s="184">
        <f t="shared" si="236"/>
        <v>0</v>
      </c>
      <c r="AT1912" s="164">
        <f t="shared" si="237"/>
        <v>0</v>
      </c>
    </row>
    <row r="1913" spans="2:46" x14ac:dyDescent="0.75">
      <c r="B1913" s="22">
        <v>1910</v>
      </c>
      <c r="AG1913" s="184">
        <f t="shared" si="232"/>
        <v>0</v>
      </c>
      <c r="AH1913" s="164">
        <f t="shared" si="238"/>
        <v>0</v>
      </c>
      <c r="AK1913" s="184">
        <f t="shared" si="233"/>
        <v>0</v>
      </c>
      <c r="AL1913" s="164">
        <f t="shared" si="239"/>
        <v>0</v>
      </c>
      <c r="AO1913" s="184">
        <f t="shared" si="234"/>
        <v>0</v>
      </c>
      <c r="AP1913" s="164">
        <f t="shared" si="235"/>
        <v>0</v>
      </c>
      <c r="AS1913" s="184">
        <f t="shared" si="236"/>
        <v>0</v>
      </c>
      <c r="AT1913" s="164">
        <f t="shared" si="237"/>
        <v>0</v>
      </c>
    </row>
    <row r="1914" spans="2:46" x14ac:dyDescent="0.75">
      <c r="B1914" s="22">
        <v>1911</v>
      </c>
      <c r="AG1914" s="184">
        <f t="shared" si="232"/>
        <v>0</v>
      </c>
      <c r="AH1914" s="164">
        <f t="shared" si="238"/>
        <v>0</v>
      </c>
      <c r="AK1914" s="184">
        <f t="shared" si="233"/>
        <v>0</v>
      </c>
      <c r="AL1914" s="164">
        <f t="shared" si="239"/>
        <v>0</v>
      </c>
      <c r="AO1914" s="184">
        <f t="shared" si="234"/>
        <v>0</v>
      </c>
      <c r="AP1914" s="164">
        <f t="shared" si="235"/>
        <v>0</v>
      </c>
      <c r="AS1914" s="184">
        <f t="shared" si="236"/>
        <v>0</v>
      </c>
      <c r="AT1914" s="164">
        <f t="shared" si="237"/>
        <v>0</v>
      </c>
    </row>
    <row r="1915" spans="2:46" x14ac:dyDescent="0.75">
      <c r="B1915" s="22">
        <v>1912</v>
      </c>
      <c r="AG1915" s="184">
        <f t="shared" si="232"/>
        <v>0</v>
      </c>
      <c r="AH1915" s="164">
        <f t="shared" si="238"/>
        <v>0</v>
      </c>
      <c r="AK1915" s="184">
        <f t="shared" si="233"/>
        <v>0</v>
      </c>
      <c r="AL1915" s="164">
        <f t="shared" si="239"/>
        <v>0</v>
      </c>
      <c r="AO1915" s="184">
        <f t="shared" si="234"/>
        <v>0</v>
      </c>
      <c r="AP1915" s="164">
        <f t="shared" si="235"/>
        <v>0</v>
      </c>
      <c r="AS1915" s="184">
        <f t="shared" si="236"/>
        <v>0</v>
      </c>
      <c r="AT1915" s="164">
        <f t="shared" si="237"/>
        <v>0</v>
      </c>
    </row>
    <row r="1916" spans="2:46" x14ac:dyDescent="0.75">
      <c r="B1916" s="22">
        <v>1913</v>
      </c>
      <c r="AG1916" s="184">
        <f t="shared" si="232"/>
        <v>0</v>
      </c>
      <c r="AH1916" s="164">
        <f t="shared" si="238"/>
        <v>0</v>
      </c>
      <c r="AK1916" s="184">
        <f t="shared" si="233"/>
        <v>0</v>
      </c>
      <c r="AL1916" s="164">
        <f t="shared" si="239"/>
        <v>0</v>
      </c>
      <c r="AO1916" s="184">
        <f t="shared" si="234"/>
        <v>0</v>
      </c>
      <c r="AP1916" s="164">
        <f t="shared" si="235"/>
        <v>0</v>
      </c>
      <c r="AS1916" s="184">
        <f t="shared" si="236"/>
        <v>0</v>
      </c>
      <c r="AT1916" s="164">
        <f t="shared" si="237"/>
        <v>0</v>
      </c>
    </row>
    <row r="1917" spans="2:46" x14ac:dyDescent="0.75">
      <c r="B1917" s="22">
        <v>1914</v>
      </c>
      <c r="AG1917" s="184">
        <f t="shared" si="232"/>
        <v>0</v>
      </c>
      <c r="AH1917" s="164">
        <f t="shared" si="238"/>
        <v>0</v>
      </c>
      <c r="AK1917" s="184">
        <f t="shared" si="233"/>
        <v>0</v>
      </c>
      <c r="AL1917" s="164">
        <f t="shared" si="239"/>
        <v>0</v>
      </c>
      <c r="AO1917" s="184">
        <f t="shared" si="234"/>
        <v>0</v>
      </c>
      <c r="AP1917" s="164">
        <f t="shared" si="235"/>
        <v>0</v>
      </c>
      <c r="AS1917" s="184">
        <f t="shared" si="236"/>
        <v>0</v>
      </c>
      <c r="AT1917" s="164">
        <f t="shared" si="237"/>
        <v>0</v>
      </c>
    </row>
    <row r="1918" spans="2:46" x14ac:dyDescent="0.75">
      <c r="B1918" s="22">
        <v>1915</v>
      </c>
      <c r="AG1918" s="184">
        <f t="shared" si="232"/>
        <v>0</v>
      </c>
      <c r="AH1918" s="164">
        <f t="shared" si="238"/>
        <v>0</v>
      </c>
      <c r="AK1918" s="184">
        <f t="shared" si="233"/>
        <v>0</v>
      </c>
      <c r="AL1918" s="164">
        <f t="shared" si="239"/>
        <v>0</v>
      </c>
      <c r="AO1918" s="184">
        <f t="shared" si="234"/>
        <v>0</v>
      </c>
      <c r="AP1918" s="164">
        <f t="shared" si="235"/>
        <v>0</v>
      </c>
      <c r="AS1918" s="184">
        <f t="shared" si="236"/>
        <v>0</v>
      </c>
      <c r="AT1918" s="164">
        <f t="shared" si="237"/>
        <v>0</v>
      </c>
    </row>
    <row r="1919" spans="2:46" x14ac:dyDescent="0.75">
      <c r="B1919" s="22">
        <v>1916</v>
      </c>
      <c r="AG1919" s="184">
        <f t="shared" si="232"/>
        <v>0</v>
      </c>
      <c r="AH1919" s="164">
        <f t="shared" si="238"/>
        <v>0</v>
      </c>
      <c r="AK1919" s="184">
        <f t="shared" si="233"/>
        <v>0</v>
      </c>
      <c r="AL1919" s="164">
        <f t="shared" si="239"/>
        <v>0</v>
      </c>
      <c r="AO1919" s="184">
        <f t="shared" si="234"/>
        <v>0</v>
      </c>
      <c r="AP1919" s="164">
        <f t="shared" si="235"/>
        <v>0</v>
      </c>
      <c r="AS1919" s="184">
        <f t="shared" si="236"/>
        <v>0</v>
      </c>
      <c r="AT1919" s="164">
        <f t="shared" si="237"/>
        <v>0</v>
      </c>
    </row>
    <row r="1920" spans="2:46" x14ac:dyDescent="0.75">
      <c r="B1920" s="22">
        <v>1917</v>
      </c>
      <c r="AG1920" s="184">
        <f t="shared" si="232"/>
        <v>0</v>
      </c>
      <c r="AH1920" s="164">
        <f t="shared" si="238"/>
        <v>0</v>
      </c>
      <c r="AK1920" s="184">
        <f t="shared" si="233"/>
        <v>0</v>
      </c>
      <c r="AL1920" s="164">
        <f t="shared" si="239"/>
        <v>0</v>
      </c>
      <c r="AO1920" s="184">
        <f t="shared" si="234"/>
        <v>0</v>
      </c>
      <c r="AP1920" s="164">
        <f t="shared" si="235"/>
        <v>0</v>
      </c>
      <c r="AS1920" s="184">
        <f t="shared" si="236"/>
        <v>0</v>
      </c>
      <c r="AT1920" s="164">
        <f t="shared" si="237"/>
        <v>0</v>
      </c>
    </row>
    <row r="1921" spans="2:46" x14ac:dyDescent="0.75">
      <c r="B1921" s="22">
        <v>1918</v>
      </c>
      <c r="AG1921" s="184">
        <f t="shared" si="232"/>
        <v>0</v>
      </c>
      <c r="AH1921" s="164">
        <f t="shared" si="238"/>
        <v>0</v>
      </c>
      <c r="AK1921" s="184">
        <f t="shared" si="233"/>
        <v>0</v>
      </c>
      <c r="AL1921" s="164">
        <f t="shared" si="239"/>
        <v>0</v>
      </c>
      <c r="AO1921" s="184">
        <f t="shared" si="234"/>
        <v>0</v>
      </c>
      <c r="AP1921" s="164">
        <f t="shared" si="235"/>
        <v>0</v>
      </c>
      <c r="AS1921" s="184">
        <f t="shared" si="236"/>
        <v>0</v>
      </c>
      <c r="AT1921" s="164">
        <f t="shared" si="237"/>
        <v>0</v>
      </c>
    </row>
    <row r="1922" spans="2:46" x14ac:dyDescent="0.75">
      <c r="B1922" s="22">
        <v>1919</v>
      </c>
      <c r="AG1922" s="184">
        <f t="shared" si="232"/>
        <v>0</v>
      </c>
      <c r="AH1922" s="164">
        <f t="shared" si="238"/>
        <v>0</v>
      </c>
      <c r="AK1922" s="184">
        <f t="shared" si="233"/>
        <v>0</v>
      </c>
      <c r="AL1922" s="164">
        <f t="shared" si="239"/>
        <v>0</v>
      </c>
      <c r="AO1922" s="184">
        <f t="shared" si="234"/>
        <v>0</v>
      </c>
      <c r="AP1922" s="164">
        <f t="shared" si="235"/>
        <v>0</v>
      </c>
      <c r="AS1922" s="184">
        <f t="shared" si="236"/>
        <v>0</v>
      </c>
      <c r="AT1922" s="164">
        <f t="shared" si="237"/>
        <v>0</v>
      </c>
    </row>
    <row r="1923" spans="2:46" x14ac:dyDescent="0.75">
      <c r="B1923" s="22">
        <v>1920</v>
      </c>
      <c r="AG1923" s="184">
        <f t="shared" si="232"/>
        <v>0</v>
      </c>
      <c r="AH1923" s="164">
        <f t="shared" si="238"/>
        <v>0</v>
      </c>
      <c r="AK1923" s="184">
        <f t="shared" si="233"/>
        <v>0</v>
      </c>
      <c r="AL1923" s="164">
        <f t="shared" si="239"/>
        <v>0</v>
      </c>
      <c r="AO1923" s="184">
        <f t="shared" si="234"/>
        <v>0</v>
      </c>
      <c r="AP1923" s="164">
        <f t="shared" si="235"/>
        <v>0</v>
      </c>
      <c r="AS1923" s="184">
        <f t="shared" si="236"/>
        <v>0</v>
      </c>
      <c r="AT1923" s="164">
        <f t="shared" si="237"/>
        <v>0</v>
      </c>
    </row>
    <row r="1924" spans="2:46" x14ac:dyDescent="0.75">
      <c r="B1924" s="22">
        <v>1921</v>
      </c>
      <c r="AG1924" s="184">
        <f t="shared" ref="AG1924:AG1987" si="240">(U1924*wtp)-T1924</f>
        <v>0</v>
      </c>
      <c r="AH1924" s="164">
        <f t="shared" si="238"/>
        <v>0</v>
      </c>
      <c r="AK1924" s="184">
        <f t="shared" ref="AK1924:AK1987" si="241">(X1924*wtp)-W1924</f>
        <v>0</v>
      </c>
      <c r="AL1924" s="164">
        <f t="shared" si="239"/>
        <v>0</v>
      </c>
      <c r="AO1924" s="184">
        <f t="shared" ref="AO1924:AO1987" si="242">(AA1924*wtp)-Z1924</f>
        <v>0</v>
      </c>
      <c r="AP1924" s="164">
        <f t="shared" ref="AP1924:AP1987" si="243">IF(AO1924&gt;0,1,0)</f>
        <v>0</v>
      </c>
      <c r="AS1924" s="184">
        <f t="shared" ref="AS1924:AS1987" si="244">(AD1924*wtp)-AC1924</f>
        <v>0</v>
      </c>
      <c r="AT1924" s="164">
        <f t="shared" ref="AT1924:AT1987" si="245">IF(AS1924&gt;0,1,0)</f>
        <v>0</v>
      </c>
    </row>
    <row r="1925" spans="2:46" x14ac:dyDescent="0.75">
      <c r="B1925" s="22">
        <v>1922</v>
      </c>
      <c r="AG1925" s="184">
        <f t="shared" si="240"/>
        <v>0</v>
      </c>
      <c r="AH1925" s="164">
        <f t="shared" ref="AH1925:AH1988" si="246">IF(AG1925&gt;0,1,0)</f>
        <v>0</v>
      </c>
      <c r="AK1925" s="184">
        <f t="shared" si="241"/>
        <v>0</v>
      </c>
      <c r="AL1925" s="164">
        <f t="shared" ref="AL1925:AL1988" si="247">IF(AK1925&gt;0,1,0)</f>
        <v>0</v>
      </c>
      <c r="AO1925" s="184">
        <f t="shared" si="242"/>
        <v>0</v>
      </c>
      <c r="AP1925" s="164">
        <f t="shared" si="243"/>
        <v>0</v>
      </c>
      <c r="AS1925" s="184">
        <f t="shared" si="244"/>
        <v>0</v>
      </c>
      <c r="AT1925" s="164">
        <f t="shared" si="245"/>
        <v>0</v>
      </c>
    </row>
    <row r="1926" spans="2:46" x14ac:dyDescent="0.75">
      <c r="B1926" s="22">
        <v>1923</v>
      </c>
      <c r="AG1926" s="184">
        <f t="shared" si="240"/>
        <v>0</v>
      </c>
      <c r="AH1926" s="164">
        <f t="shared" si="246"/>
        <v>0</v>
      </c>
      <c r="AK1926" s="184">
        <f t="shared" si="241"/>
        <v>0</v>
      </c>
      <c r="AL1926" s="164">
        <f t="shared" si="247"/>
        <v>0</v>
      </c>
      <c r="AO1926" s="184">
        <f t="shared" si="242"/>
        <v>0</v>
      </c>
      <c r="AP1926" s="164">
        <f t="shared" si="243"/>
        <v>0</v>
      </c>
      <c r="AS1926" s="184">
        <f t="shared" si="244"/>
        <v>0</v>
      </c>
      <c r="AT1926" s="164">
        <f t="shared" si="245"/>
        <v>0</v>
      </c>
    </row>
    <row r="1927" spans="2:46" x14ac:dyDescent="0.75">
      <c r="B1927" s="22">
        <v>1924</v>
      </c>
      <c r="AG1927" s="184">
        <f t="shared" si="240"/>
        <v>0</v>
      </c>
      <c r="AH1927" s="164">
        <f t="shared" si="246"/>
        <v>0</v>
      </c>
      <c r="AK1927" s="184">
        <f t="shared" si="241"/>
        <v>0</v>
      </c>
      <c r="AL1927" s="164">
        <f t="shared" si="247"/>
        <v>0</v>
      </c>
      <c r="AO1927" s="184">
        <f t="shared" si="242"/>
        <v>0</v>
      </c>
      <c r="AP1927" s="164">
        <f t="shared" si="243"/>
        <v>0</v>
      </c>
      <c r="AS1927" s="184">
        <f t="shared" si="244"/>
        <v>0</v>
      </c>
      <c r="AT1927" s="164">
        <f t="shared" si="245"/>
        <v>0</v>
      </c>
    </row>
    <row r="1928" spans="2:46" x14ac:dyDescent="0.75">
      <c r="B1928" s="22">
        <v>1925</v>
      </c>
      <c r="AG1928" s="184">
        <f t="shared" si="240"/>
        <v>0</v>
      </c>
      <c r="AH1928" s="164">
        <f t="shared" si="246"/>
        <v>0</v>
      </c>
      <c r="AK1928" s="184">
        <f t="shared" si="241"/>
        <v>0</v>
      </c>
      <c r="AL1928" s="164">
        <f t="shared" si="247"/>
        <v>0</v>
      </c>
      <c r="AO1928" s="184">
        <f t="shared" si="242"/>
        <v>0</v>
      </c>
      <c r="AP1928" s="164">
        <f t="shared" si="243"/>
        <v>0</v>
      </c>
      <c r="AS1928" s="184">
        <f t="shared" si="244"/>
        <v>0</v>
      </c>
      <c r="AT1928" s="164">
        <f t="shared" si="245"/>
        <v>0</v>
      </c>
    </row>
    <row r="1929" spans="2:46" x14ac:dyDescent="0.75">
      <c r="B1929" s="22">
        <v>1926</v>
      </c>
      <c r="AG1929" s="184">
        <f t="shared" si="240"/>
        <v>0</v>
      </c>
      <c r="AH1929" s="164">
        <f t="shared" si="246"/>
        <v>0</v>
      </c>
      <c r="AK1929" s="184">
        <f t="shared" si="241"/>
        <v>0</v>
      </c>
      <c r="AL1929" s="164">
        <f t="shared" si="247"/>
        <v>0</v>
      </c>
      <c r="AO1929" s="184">
        <f t="shared" si="242"/>
        <v>0</v>
      </c>
      <c r="AP1929" s="164">
        <f t="shared" si="243"/>
        <v>0</v>
      </c>
      <c r="AS1929" s="184">
        <f t="shared" si="244"/>
        <v>0</v>
      </c>
      <c r="AT1929" s="164">
        <f t="shared" si="245"/>
        <v>0</v>
      </c>
    </row>
    <row r="1930" spans="2:46" x14ac:dyDescent="0.75">
      <c r="B1930" s="22">
        <v>1927</v>
      </c>
      <c r="AG1930" s="184">
        <f t="shared" si="240"/>
        <v>0</v>
      </c>
      <c r="AH1930" s="164">
        <f t="shared" si="246"/>
        <v>0</v>
      </c>
      <c r="AK1930" s="184">
        <f t="shared" si="241"/>
        <v>0</v>
      </c>
      <c r="AL1930" s="164">
        <f t="shared" si="247"/>
        <v>0</v>
      </c>
      <c r="AO1930" s="184">
        <f t="shared" si="242"/>
        <v>0</v>
      </c>
      <c r="AP1930" s="164">
        <f t="shared" si="243"/>
        <v>0</v>
      </c>
      <c r="AS1930" s="184">
        <f t="shared" si="244"/>
        <v>0</v>
      </c>
      <c r="AT1930" s="164">
        <f t="shared" si="245"/>
        <v>0</v>
      </c>
    </row>
    <row r="1931" spans="2:46" x14ac:dyDescent="0.75">
      <c r="B1931" s="22">
        <v>1928</v>
      </c>
      <c r="AG1931" s="184">
        <f t="shared" si="240"/>
        <v>0</v>
      </c>
      <c r="AH1931" s="164">
        <f t="shared" si="246"/>
        <v>0</v>
      </c>
      <c r="AK1931" s="184">
        <f t="shared" si="241"/>
        <v>0</v>
      </c>
      <c r="AL1931" s="164">
        <f t="shared" si="247"/>
        <v>0</v>
      </c>
      <c r="AO1931" s="184">
        <f t="shared" si="242"/>
        <v>0</v>
      </c>
      <c r="AP1931" s="164">
        <f t="shared" si="243"/>
        <v>0</v>
      </c>
      <c r="AS1931" s="184">
        <f t="shared" si="244"/>
        <v>0</v>
      </c>
      <c r="AT1931" s="164">
        <f t="shared" si="245"/>
        <v>0</v>
      </c>
    </row>
    <row r="1932" spans="2:46" x14ac:dyDescent="0.75">
      <c r="B1932" s="22">
        <v>1929</v>
      </c>
      <c r="AG1932" s="184">
        <f t="shared" si="240"/>
        <v>0</v>
      </c>
      <c r="AH1932" s="164">
        <f t="shared" si="246"/>
        <v>0</v>
      </c>
      <c r="AK1932" s="184">
        <f t="shared" si="241"/>
        <v>0</v>
      </c>
      <c r="AL1932" s="164">
        <f t="shared" si="247"/>
        <v>0</v>
      </c>
      <c r="AO1932" s="184">
        <f t="shared" si="242"/>
        <v>0</v>
      </c>
      <c r="AP1932" s="164">
        <f t="shared" si="243"/>
        <v>0</v>
      </c>
      <c r="AS1932" s="184">
        <f t="shared" si="244"/>
        <v>0</v>
      </c>
      <c r="AT1932" s="164">
        <f t="shared" si="245"/>
        <v>0</v>
      </c>
    </row>
    <row r="1933" spans="2:46" x14ac:dyDescent="0.75">
      <c r="B1933" s="22">
        <v>1930</v>
      </c>
      <c r="AG1933" s="184">
        <f t="shared" si="240"/>
        <v>0</v>
      </c>
      <c r="AH1933" s="164">
        <f t="shared" si="246"/>
        <v>0</v>
      </c>
      <c r="AK1933" s="184">
        <f t="shared" si="241"/>
        <v>0</v>
      </c>
      <c r="AL1933" s="164">
        <f t="shared" si="247"/>
        <v>0</v>
      </c>
      <c r="AO1933" s="184">
        <f t="shared" si="242"/>
        <v>0</v>
      </c>
      <c r="AP1933" s="164">
        <f t="shared" si="243"/>
        <v>0</v>
      </c>
      <c r="AS1933" s="184">
        <f t="shared" si="244"/>
        <v>0</v>
      </c>
      <c r="AT1933" s="164">
        <f t="shared" si="245"/>
        <v>0</v>
      </c>
    </row>
    <row r="1934" spans="2:46" x14ac:dyDescent="0.75">
      <c r="B1934" s="22">
        <v>1931</v>
      </c>
      <c r="AG1934" s="184">
        <f t="shared" si="240"/>
        <v>0</v>
      </c>
      <c r="AH1934" s="164">
        <f t="shared" si="246"/>
        <v>0</v>
      </c>
      <c r="AK1934" s="184">
        <f t="shared" si="241"/>
        <v>0</v>
      </c>
      <c r="AL1934" s="164">
        <f t="shared" si="247"/>
        <v>0</v>
      </c>
      <c r="AO1934" s="184">
        <f t="shared" si="242"/>
        <v>0</v>
      </c>
      <c r="AP1934" s="164">
        <f t="shared" si="243"/>
        <v>0</v>
      </c>
      <c r="AS1934" s="184">
        <f t="shared" si="244"/>
        <v>0</v>
      </c>
      <c r="AT1934" s="164">
        <f t="shared" si="245"/>
        <v>0</v>
      </c>
    </row>
    <row r="1935" spans="2:46" x14ac:dyDescent="0.75">
      <c r="B1935" s="22">
        <v>1932</v>
      </c>
      <c r="AG1935" s="184">
        <f t="shared" si="240"/>
        <v>0</v>
      </c>
      <c r="AH1935" s="164">
        <f t="shared" si="246"/>
        <v>0</v>
      </c>
      <c r="AK1935" s="184">
        <f t="shared" si="241"/>
        <v>0</v>
      </c>
      <c r="AL1935" s="164">
        <f t="shared" si="247"/>
        <v>0</v>
      </c>
      <c r="AO1935" s="184">
        <f t="shared" si="242"/>
        <v>0</v>
      </c>
      <c r="AP1935" s="164">
        <f t="shared" si="243"/>
        <v>0</v>
      </c>
      <c r="AS1935" s="184">
        <f t="shared" si="244"/>
        <v>0</v>
      </c>
      <c r="AT1935" s="164">
        <f t="shared" si="245"/>
        <v>0</v>
      </c>
    </row>
    <row r="1936" spans="2:46" x14ac:dyDescent="0.75">
      <c r="B1936" s="22">
        <v>1933</v>
      </c>
      <c r="AG1936" s="184">
        <f t="shared" si="240"/>
        <v>0</v>
      </c>
      <c r="AH1936" s="164">
        <f t="shared" si="246"/>
        <v>0</v>
      </c>
      <c r="AK1936" s="184">
        <f t="shared" si="241"/>
        <v>0</v>
      </c>
      <c r="AL1936" s="164">
        <f t="shared" si="247"/>
        <v>0</v>
      </c>
      <c r="AO1936" s="184">
        <f t="shared" si="242"/>
        <v>0</v>
      </c>
      <c r="AP1936" s="164">
        <f t="shared" si="243"/>
        <v>0</v>
      </c>
      <c r="AS1936" s="184">
        <f t="shared" si="244"/>
        <v>0</v>
      </c>
      <c r="AT1936" s="164">
        <f t="shared" si="245"/>
        <v>0</v>
      </c>
    </row>
    <row r="1937" spans="2:46" x14ac:dyDescent="0.75">
      <c r="B1937" s="22">
        <v>1934</v>
      </c>
      <c r="AG1937" s="184">
        <f t="shared" si="240"/>
        <v>0</v>
      </c>
      <c r="AH1937" s="164">
        <f t="shared" si="246"/>
        <v>0</v>
      </c>
      <c r="AK1937" s="184">
        <f t="shared" si="241"/>
        <v>0</v>
      </c>
      <c r="AL1937" s="164">
        <f t="shared" si="247"/>
        <v>0</v>
      </c>
      <c r="AO1937" s="184">
        <f t="shared" si="242"/>
        <v>0</v>
      </c>
      <c r="AP1937" s="164">
        <f t="shared" si="243"/>
        <v>0</v>
      </c>
      <c r="AS1937" s="184">
        <f t="shared" si="244"/>
        <v>0</v>
      </c>
      <c r="AT1937" s="164">
        <f t="shared" si="245"/>
        <v>0</v>
      </c>
    </row>
    <row r="1938" spans="2:46" x14ac:dyDescent="0.75">
      <c r="B1938" s="22">
        <v>1935</v>
      </c>
      <c r="AG1938" s="184">
        <f t="shared" si="240"/>
        <v>0</v>
      </c>
      <c r="AH1938" s="164">
        <f t="shared" si="246"/>
        <v>0</v>
      </c>
      <c r="AK1938" s="184">
        <f t="shared" si="241"/>
        <v>0</v>
      </c>
      <c r="AL1938" s="164">
        <f t="shared" si="247"/>
        <v>0</v>
      </c>
      <c r="AO1938" s="184">
        <f t="shared" si="242"/>
        <v>0</v>
      </c>
      <c r="AP1938" s="164">
        <f t="shared" si="243"/>
        <v>0</v>
      </c>
      <c r="AS1938" s="184">
        <f t="shared" si="244"/>
        <v>0</v>
      </c>
      <c r="AT1938" s="164">
        <f t="shared" si="245"/>
        <v>0</v>
      </c>
    </row>
    <row r="1939" spans="2:46" x14ac:dyDescent="0.75">
      <c r="B1939" s="22">
        <v>1936</v>
      </c>
      <c r="AG1939" s="184">
        <f t="shared" si="240"/>
        <v>0</v>
      </c>
      <c r="AH1939" s="164">
        <f t="shared" si="246"/>
        <v>0</v>
      </c>
      <c r="AK1939" s="184">
        <f t="shared" si="241"/>
        <v>0</v>
      </c>
      <c r="AL1939" s="164">
        <f t="shared" si="247"/>
        <v>0</v>
      </c>
      <c r="AO1939" s="184">
        <f t="shared" si="242"/>
        <v>0</v>
      </c>
      <c r="AP1939" s="164">
        <f t="shared" si="243"/>
        <v>0</v>
      </c>
      <c r="AS1939" s="184">
        <f t="shared" si="244"/>
        <v>0</v>
      </c>
      <c r="AT1939" s="164">
        <f t="shared" si="245"/>
        <v>0</v>
      </c>
    </row>
    <row r="1940" spans="2:46" x14ac:dyDescent="0.75">
      <c r="B1940" s="22">
        <v>1937</v>
      </c>
      <c r="AG1940" s="184">
        <f t="shared" si="240"/>
        <v>0</v>
      </c>
      <c r="AH1940" s="164">
        <f t="shared" si="246"/>
        <v>0</v>
      </c>
      <c r="AK1940" s="184">
        <f t="shared" si="241"/>
        <v>0</v>
      </c>
      <c r="AL1940" s="164">
        <f t="shared" si="247"/>
        <v>0</v>
      </c>
      <c r="AO1940" s="184">
        <f t="shared" si="242"/>
        <v>0</v>
      </c>
      <c r="AP1940" s="164">
        <f t="shared" si="243"/>
        <v>0</v>
      </c>
      <c r="AS1940" s="184">
        <f t="shared" si="244"/>
        <v>0</v>
      </c>
      <c r="AT1940" s="164">
        <f t="shared" si="245"/>
        <v>0</v>
      </c>
    </row>
    <row r="1941" spans="2:46" x14ac:dyDescent="0.75">
      <c r="B1941" s="22">
        <v>1938</v>
      </c>
      <c r="AG1941" s="184">
        <f t="shared" si="240"/>
        <v>0</v>
      </c>
      <c r="AH1941" s="164">
        <f t="shared" si="246"/>
        <v>0</v>
      </c>
      <c r="AK1941" s="184">
        <f t="shared" si="241"/>
        <v>0</v>
      </c>
      <c r="AL1941" s="164">
        <f t="shared" si="247"/>
        <v>0</v>
      </c>
      <c r="AO1941" s="184">
        <f t="shared" si="242"/>
        <v>0</v>
      </c>
      <c r="AP1941" s="164">
        <f t="shared" si="243"/>
        <v>0</v>
      </c>
      <c r="AS1941" s="184">
        <f t="shared" si="244"/>
        <v>0</v>
      </c>
      <c r="AT1941" s="164">
        <f t="shared" si="245"/>
        <v>0</v>
      </c>
    </row>
    <row r="1942" spans="2:46" x14ac:dyDescent="0.75">
      <c r="B1942" s="22">
        <v>1939</v>
      </c>
      <c r="AG1942" s="184">
        <f t="shared" si="240"/>
        <v>0</v>
      </c>
      <c r="AH1942" s="164">
        <f t="shared" si="246"/>
        <v>0</v>
      </c>
      <c r="AK1942" s="184">
        <f t="shared" si="241"/>
        <v>0</v>
      </c>
      <c r="AL1942" s="164">
        <f t="shared" si="247"/>
        <v>0</v>
      </c>
      <c r="AO1942" s="184">
        <f t="shared" si="242"/>
        <v>0</v>
      </c>
      <c r="AP1942" s="164">
        <f t="shared" si="243"/>
        <v>0</v>
      </c>
      <c r="AS1942" s="184">
        <f t="shared" si="244"/>
        <v>0</v>
      </c>
      <c r="AT1942" s="164">
        <f t="shared" si="245"/>
        <v>0</v>
      </c>
    </row>
    <row r="1943" spans="2:46" x14ac:dyDescent="0.75">
      <c r="B1943" s="22">
        <v>1940</v>
      </c>
      <c r="AG1943" s="184">
        <f t="shared" si="240"/>
        <v>0</v>
      </c>
      <c r="AH1943" s="164">
        <f t="shared" si="246"/>
        <v>0</v>
      </c>
      <c r="AK1943" s="184">
        <f t="shared" si="241"/>
        <v>0</v>
      </c>
      <c r="AL1943" s="164">
        <f t="shared" si="247"/>
        <v>0</v>
      </c>
      <c r="AO1943" s="184">
        <f t="shared" si="242"/>
        <v>0</v>
      </c>
      <c r="AP1943" s="164">
        <f t="shared" si="243"/>
        <v>0</v>
      </c>
      <c r="AS1943" s="184">
        <f t="shared" si="244"/>
        <v>0</v>
      </c>
      <c r="AT1943" s="164">
        <f t="shared" si="245"/>
        <v>0</v>
      </c>
    </row>
    <row r="1944" spans="2:46" x14ac:dyDescent="0.75">
      <c r="B1944" s="22">
        <v>1941</v>
      </c>
      <c r="AG1944" s="184">
        <f t="shared" si="240"/>
        <v>0</v>
      </c>
      <c r="AH1944" s="164">
        <f t="shared" si="246"/>
        <v>0</v>
      </c>
      <c r="AK1944" s="184">
        <f t="shared" si="241"/>
        <v>0</v>
      </c>
      <c r="AL1944" s="164">
        <f t="shared" si="247"/>
        <v>0</v>
      </c>
      <c r="AO1944" s="184">
        <f t="shared" si="242"/>
        <v>0</v>
      </c>
      <c r="AP1944" s="164">
        <f t="shared" si="243"/>
        <v>0</v>
      </c>
      <c r="AS1944" s="184">
        <f t="shared" si="244"/>
        <v>0</v>
      </c>
      <c r="AT1944" s="164">
        <f t="shared" si="245"/>
        <v>0</v>
      </c>
    </row>
    <row r="1945" spans="2:46" x14ac:dyDescent="0.75">
      <c r="B1945" s="22">
        <v>1942</v>
      </c>
      <c r="AG1945" s="184">
        <f t="shared" si="240"/>
        <v>0</v>
      </c>
      <c r="AH1945" s="164">
        <f t="shared" si="246"/>
        <v>0</v>
      </c>
      <c r="AK1945" s="184">
        <f t="shared" si="241"/>
        <v>0</v>
      </c>
      <c r="AL1945" s="164">
        <f t="shared" si="247"/>
        <v>0</v>
      </c>
      <c r="AO1945" s="184">
        <f t="shared" si="242"/>
        <v>0</v>
      </c>
      <c r="AP1945" s="164">
        <f t="shared" si="243"/>
        <v>0</v>
      </c>
      <c r="AS1945" s="184">
        <f t="shared" si="244"/>
        <v>0</v>
      </c>
      <c r="AT1945" s="164">
        <f t="shared" si="245"/>
        <v>0</v>
      </c>
    </row>
    <row r="1946" spans="2:46" x14ac:dyDescent="0.75">
      <c r="B1946" s="22">
        <v>1943</v>
      </c>
      <c r="AG1946" s="184">
        <f t="shared" si="240"/>
        <v>0</v>
      </c>
      <c r="AH1946" s="164">
        <f t="shared" si="246"/>
        <v>0</v>
      </c>
      <c r="AK1946" s="184">
        <f t="shared" si="241"/>
        <v>0</v>
      </c>
      <c r="AL1946" s="164">
        <f t="shared" si="247"/>
        <v>0</v>
      </c>
      <c r="AO1946" s="184">
        <f t="shared" si="242"/>
        <v>0</v>
      </c>
      <c r="AP1946" s="164">
        <f t="shared" si="243"/>
        <v>0</v>
      </c>
      <c r="AS1946" s="184">
        <f t="shared" si="244"/>
        <v>0</v>
      </c>
      <c r="AT1946" s="164">
        <f t="shared" si="245"/>
        <v>0</v>
      </c>
    </row>
    <row r="1947" spans="2:46" x14ac:dyDescent="0.75">
      <c r="B1947" s="22">
        <v>1944</v>
      </c>
      <c r="AG1947" s="184">
        <f t="shared" si="240"/>
        <v>0</v>
      </c>
      <c r="AH1947" s="164">
        <f t="shared" si="246"/>
        <v>0</v>
      </c>
      <c r="AK1947" s="184">
        <f t="shared" si="241"/>
        <v>0</v>
      </c>
      <c r="AL1947" s="164">
        <f t="shared" si="247"/>
        <v>0</v>
      </c>
      <c r="AO1947" s="184">
        <f t="shared" si="242"/>
        <v>0</v>
      </c>
      <c r="AP1947" s="164">
        <f t="shared" si="243"/>
        <v>0</v>
      </c>
      <c r="AS1947" s="184">
        <f t="shared" si="244"/>
        <v>0</v>
      </c>
      <c r="AT1947" s="164">
        <f t="shared" si="245"/>
        <v>0</v>
      </c>
    </row>
    <row r="1948" spans="2:46" x14ac:dyDescent="0.75">
      <c r="B1948" s="22">
        <v>1945</v>
      </c>
      <c r="AG1948" s="184">
        <f t="shared" si="240"/>
        <v>0</v>
      </c>
      <c r="AH1948" s="164">
        <f t="shared" si="246"/>
        <v>0</v>
      </c>
      <c r="AK1948" s="184">
        <f t="shared" si="241"/>
        <v>0</v>
      </c>
      <c r="AL1948" s="164">
        <f t="shared" si="247"/>
        <v>0</v>
      </c>
      <c r="AO1948" s="184">
        <f t="shared" si="242"/>
        <v>0</v>
      </c>
      <c r="AP1948" s="164">
        <f t="shared" si="243"/>
        <v>0</v>
      </c>
      <c r="AS1948" s="184">
        <f t="shared" si="244"/>
        <v>0</v>
      </c>
      <c r="AT1948" s="164">
        <f t="shared" si="245"/>
        <v>0</v>
      </c>
    </row>
    <row r="1949" spans="2:46" x14ac:dyDescent="0.75">
      <c r="B1949" s="22">
        <v>1946</v>
      </c>
      <c r="AG1949" s="184">
        <f t="shared" si="240"/>
        <v>0</v>
      </c>
      <c r="AH1949" s="164">
        <f t="shared" si="246"/>
        <v>0</v>
      </c>
      <c r="AK1949" s="184">
        <f t="shared" si="241"/>
        <v>0</v>
      </c>
      <c r="AL1949" s="164">
        <f t="shared" si="247"/>
        <v>0</v>
      </c>
      <c r="AO1949" s="184">
        <f t="shared" si="242"/>
        <v>0</v>
      </c>
      <c r="AP1949" s="164">
        <f t="shared" si="243"/>
        <v>0</v>
      </c>
      <c r="AS1949" s="184">
        <f t="shared" si="244"/>
        <v>0</v>
      </c>
      <c r="AT1949" s="164">
        <f t="shared" si="245"/>
        <v>0</v>
      </c>
    </row>
    <row r="1950" spans="2:46" x14ac:dyDescent="0.75">
      <c r="B1950" s="22">
        <v>1947</v>
      </c>
      <c r="AG1950" s="184">
        <f t="shared" si="240"/>
        <v>0</v>
      </c>
      <c r="AH1950" s="164">
        <f t="shared" si="246"/>
        <v>0</v>
      </c>
      <c r="AK1950" s="184">
        <f t="shared" si="241"/>
        <v>0</v>
      </c>
      <c r="AL1950" s="164">
        <f t="shared" si="247"/>
        <v>0</v>
      </c>
      <c r="AO1950" s="184">
        <f t="shared" si="242"/>
        <v>0</v>
      </c>
      <c r="AP1950" s="164">
        <f t="shared" si="243"/>
        <v>0</v>
      </c>
      <c r="AS1950" s="184">
        <f t="shared" si="244"/>
        <v>0</v>
      </c>
      <c r="AT1950" s="164">
        <f t="shared" si="245"/>
        <v>0</v>
      </c>
    </row>
    <row r="1951" spans="2:46" x14ac:dyDescent="0.75">
      <c r="B1951" s="22">
        <v>1948</v>
      </c>
      <c r="AG1951" s="184">
        <f t="shared" si="240"/>
        <v>0</v>
      </c>
      <c r="AH1951" s="164">
        <f t="shared" si="246"/>
        <v>0</v>
      </c>
      <c r="AK1951" s="184">
        <f t="shared" si="241"/>
        <v>0</v>
      </c>
      <c r="AL1951" s="164">
        <f t="shared" si="247"/>
        <v>0</v>
      </c>
      <c r="AO1951" s="184">
        <f t="shared" si="242"/>
        <v>0</v>
      </c>
      <c r="AP1951" s="164">
        <f t="shared" si="243"/>
        <v>0</v>
      </c>
      <c r="AS1951" s="184">
        <f t="shared" si="244"/>
        <v>0</v>
      </c>
      <c r="AT1951" s="164">
        <f t="shared" si="245"/>
        <v>0</v>
      </c>
    </row>
    <row r="1952" spans="2:46" x14ac:dyDescent="0.75">
      <c r="B1952" s="22">
        <v>1949</v>
      </c>
      <c r="AG1952" s="184">
        <f t="shared" si="240"/>
        <v>0</v>
      </c>
      <c r="AH1952" s="164">
        <f t="shared" si="246"/>
        <v>0</v>
      </c>
      <c r="AK1952" s="184">
        <f t="shared" si="241"/>
        <v>0</v>
      </c>
      <c r="AL1952" s="164">
        <f t="shared" si="247"/>
        <v>0</v>
      </c>
      <c r="AO1952" s="184">
        <f t="shared" si="242"/>
        <v>0</v>
      </c>
      <c r="AP1952" s="164">
        <f t="shared" si="243"/>
        <v>0</v>
      </c>
      <c r="AS1952" s="184">
        <f t="shared" si="244"/>
        <v>0</v>
      </c>
      <c r="AT1952" s="164">
        <f t="shared" si="245"/>
        <v>0</v>
      </c>
    </row>
    <row r="1953" spans="2:46" x14ac:dyDescent="0.75">
      <c r="B1953" s="22">
        <v>1950</v>
      </c>
      <c r="AG1953" s="184">
        <f t="shared" si="240"/>
        <v>0</v>
      </c>
      <c r="AH1953" s="164">
        <f t="shared" si="246"/>
        <v>0</v>
      </c>
      <c r="AK1953" s="184">
        <f t="shared" si="241"/>
        <v>0</v>
      </c>
      <c r="AL1953" s="164">
        <f t="shared" si="247"/>
        <v>0</v>
      </c>
      <c r="AO1953" s="184">
        <f t="shared" si="242"/>
        <v>0</v>
      </c>
      <c r="AP1953" s="164">
        <f t="shared" si="243"/>
        <v>0</v>
      </c>
      <c r="AS1953" s="184">
        <f t="shared" si="244"/>
        <v>0</v>
      </c>
      <c r="AT1953" s="164">
        <f t="shared" si="245"/>
        <v>0</v>
      </c>
    </row>
    <row r="1954" spans="2:46" x14ac:dyDescent="0.75">
      <c r="B1954" s="22">
        <v>1951</v>
      </c>
      <c r="AG1954" s="184">
        <f t="shared" si="240"/>
        <v>0</v>
      </c>
      <c r="AH1954" s="164">
        <f t="shared" si="246"/>
        <v>0</v>
      </c>
      <c r="AK1954" s="184">
        <f t="shared" si="241"/>
        <v>0</v>
      </c>
      <c r="AL1954" s="164">
        <f t="shared" si="247"/>
        <v>0</v>
      </c>
      <c r="AO1954" s="184">
        <f t="shared" si="242"/>
        <v>0</v>
      </c>
      <c r="AP1954" s="164">
        <f t="shared" si="243"/>
        <v>0</v>
      </c>
      <c r="AS1954" s="184">
        <f t="shared" si="244"/>
        <v>0</v>
      </c>
      <c r="AT1954" s="164">
        <f t="shared" si="245"/>
        <v>0</v>
      </c>
    </row>
    <row r="1955" spans="2:46" x14ac:dyDescent="0.75">
      <c r="B1955" s="22">
        <v>1952</v>
      </c>
      <c r="AG1955" s="184">
        <f t="shared" si="240"/>
        <v>0</v>
      </c>
      <c r="AH1955" s="164">
        <f t="shared" si="246"/>
        <v>0</v>
      </c>
      <c r="AK1955" s="184">
        <f t="shared" si="241"/>
        <v>0</v>
      </c>
      <c r="AL1955" s="164">
        <f t="shared" si="247"/>
        <v>0</v>
      </c>
      <c r="AO1955" s="184">
        <f t="shared" si="242"/>
        <v>0</v>
      </c>
      <c r="AP1955" s="164">
        <f t="shared" si="243"/>
        <v>0</v>
      </c>
      <c r="AS1955" s="184">
        <f t="shared" si="244"/>
        <v>0</v>
      </c>
      <c r="AT1955" s="164">
        <f t="shared" si="245"/>
        <v>0</v>
      </c>
    </row>
    <row r="1956" spans="2:46" x14ac:dyDescent="0.75">
      <c r="B1956" s="22">
        <v>1953</v>
      </c>
      <c r="AG1956" s="184">
        <f t="shared" si="240"/>
        <v>0</v>
      </c>
      <c r="AH1956" s="164">
        <f t="shared" si="246"/>
        <v>0</v>
      </c>
      <c r="AK1956" s="184">
        <f t="shared" si="241"/>
        <v>0</v>
      </c>
      <c r="AL1956" s="164">
        <f t="shared" si="247"/>
        <v>0</v>
      </c>
      <c r="AO1956" s="184">
        <f t="shared" si="242"/>
        <v>0</v>
      </c>
      <c r="AP1956" s="164">
        <f t="shared" si="243"/>
        <v>0</v>
      </c>
      <c r="AS1956" s="184">
        <f t="shared" si="244"/>
        <v>0</v>
      </c>
      <c r="AT1956" s="164">
        <f t="shared" si="245"/>
        <v>0</v>
      </c>
    </row>
    <row r="1957" spans="2:46" x14ac:dyDescent="0.75">
      <c r="B1957" s="22">
        <v>1954</v>
      </c>
      <c r="AG1957" s="184">
        <f t="shared" si="240"/>
        <v>0</v>
      </c>
      <c r="AH1957" s="164">
        <f t="shared" si="246"/>
        <v>0</v>
      </c>
      <c r="AK1957" s="184">
        <f t="shared" si="241"/>
        <v>0</v>
      </c>
      <c r="AL1957" s="164">
        <f t="shared" si="247"/>
        <v>0</v>
      </c>
      <c r="AO1957" s="184">
        <f t="shared" si="242"/>
        <v>0</v>
      </c>
      <c r="AP1957" s="164">
        <f t="shared" si="243"/>
        <v>0</v>
      </c>
      <c r="AS1957" s="184">
        <f t="shared" si="244"/>
        <v>0</v>
      </c>
      <c r="AT1957" s="164">
        <f t="shared" si="245"/>
        <v>0</v>
      </c>
    </row>
    <row r="1958" spans="2:46" x14ac:dyDescent="0.75">
      <c r="B1958" s="22">
        <v>1955</v>
      </c>
      <c r="AG1958" s="184">
        <f t="shared" si="240"/>
        <v>0</v>
      </c>
      <c r="AH1958" s="164">
        <f t="shared" si="246"/>
        <v>0</v>
      </c>
      <c r="AK1958" s="184">
        <f t="shared" si="241"/>
        <v>0</v>
      </c>
      <c r="AL1958" s="164">
        <f t="shared" si="247"/>
        <v>0</v>
      </c>
      <c r="AO1958" s="184">
        <f t="shared" si="242"/>
        <v>0</v>
      </c>
      <c r="AP1958" s="164">
        <f t="shared" si="243"/>
        <v>0</v>
      </c>
      <c r="AS1958" s="184">
        <f t="shared" si="244"/>
        <v>0</v>
      </c>
      <c r="AT1958" s="164">
        <f t="shared" si="245"/>
        <v>0</v>
      </c>
    </row>
    <row r="1959" spans="2:46" x14ac:dyDescent="0.75">
      <c r="B1959" s="22">
        <v>1956</v>
      </c>
      <c r="AG1959" s="184">
        <f t="shared" si="240"/>
        <v>0</v>
      </c>
      <c r="AH1959" s="164">
        <f t="shared" si="246"/>
        <v>0</v>
      </c>
      <c r="AK1959" s="184">
        <f t="shared" si="241"/>
        <v>0</v>
      </c>
      <c r="AL1959" s="164">
        <f t="shared" si="247"/>
        <v>0</v>
      </c>
      <c r="AO1959" s="184">
        <f t="shared" si="242"/>
        <v>0</v>
      </c>
      <c r="AP1959" s="164">
        <f t="shared" si="243"/>
        <v>0</v>
      </c>
      <c r="AS1959" s="184">
        <f t="shared" si="244"/>
        <v>0</v>
      </c>
      <c r="AT1959" s="164">
        <f t="shared" si="245"/>
        <v>0</v>
      </c>
    </row>
    <row r="1960" spans="2:46" x14ac:dyDescent="0.75">
      <c r="B1960" s="22">
        <v>1957</v>
      </c>
      <c r="AG1960" s="184">
        <f t="shared" si="240"/>
        <v>0</v>
      </c>
      <c r="AH1960" s="164">
        <f t="shared" si="246"/>
        <v>0</v>
      </c>
      <c r="AK1960" s="184">
        <f t="shared" si="241"/>
        <v>0</v>
      </c>
      <c r="AL1960" s="164">
        <f t="shared" si="247"/>
        <v>0</v>
      </c>
      <c r="AO1960" s="184">
        <f t="shared" si="242"/>
        <v>0</v>
      </c>
      <c r="AP1960" s="164">
        <f t="shared" si="243"/>
        <v>0</v>
      </c>
      <c r="AS1960" s="184">
        <f t="shared" si="244"/>
        <v>0</v>
      </c>
      <c r="AT1960" s="164">
        <f t="shared" si="245"/>
        <v>0</v>
      </c>
    </row>
    <row r="1961" spans="2:46" x14ac:dyDescent="0.75">
      <c r="B1961" s="22">
        <v>1958</v>
      </c>
      <c r="AG1961" s="184">
        <f t="shared" si="240"/>
        <v>0</v>
      </c>
      <c r="AH1961" s="164">
        <f t="shared" si="246"/>
        <v>0</v>
      </c>
      <c r="AK1961" s="184">
        <f t="shared" si="241"/>
        <v>0</v>
      </c>
      <c r="AL1961" s="164">
        <f t="shared" si="247"/>
        <v>0</v>
      </c>
      <c r="AO1961" s="184">
        <f t="shared" si="242"/>
        <v>0</v>
      </c>
      <c r="AP1961" s="164">
        <f t="shared" si="243"/>
        <v>0</v>
      </c>
      <c r="AS1961" s="184">
        <f t="shared" si="244"/>
        <v>0</v>
      </c>
      <c r="AT1961" s="164">
        <f t="shared" si="245"/>
        <v>0</v>
      </c>
    </row>
    <row r="1962" spans="2:46" x14ac:dyDescent="0.75">
      <c r="B1962" s="22">
        <v>1959</v>
      </c>
      <c r="AG1962" s="184">
        <f t="shared" si="240"/>
        <v>0</v>
      </c>
      <c r="AH1962" s="164">
        <f t="shared" si="246"/>
        <v>0</v>
      </c>
      <c r="AK1962" s="184">
        <f t="shared" si="241"/>
        <v>0</v>
      </c>
      <c r="AL1962" s="164">
        <f t="shared" si="247"/>
        <v>0</v>
      </c>
      <c r="AO1962" s="184">
        <f t="shared" si="242"/>
        <v>0</v>
      </c>
      <c r="AP1962" s="164">
        <f t="shared" si="243"/>
        <v>0</v>
      </c>
      <c r="AS1962" s="184">
        <f t="shared" si="244"/>
        <v>0</v>
      </c>
      <c r="AT1962" s="164">
        <f t="shared" si="245"/>
        <v>0</v>
      </c>
    </row>
    <row r="1963" spans="2:46" x14ac:dyDescent="0.75">
      <c r="B1963" s="22">
        <v>1960</v>
      </c>
      <c r="AG1963" s="184">
        <f t="shared" si="240"/>
        <v>0</v>
      </c>
      <c r="AH1963" s="164">
        <f t="shared" si="246"/>
        <v>0</v>
      </c>
      <c r="AK1963" s="184">
        <f t="shared" si="241"/>
        <v>0</v>
      </c>
      <c r="AL1963" s="164">
        <f t="shared" si="247"/>
        <v>0</v>
      </c>
      <c r="AO1963" s="184">
        <f t="shared" si="242"/>
        <v>0</v>
      </c>
      <c r="AP1963" s="164">
        <f t="shared" si="243"/>
        <v>0</v>
      </c>
      <c r="AS1963" s="184">
        <f t="shared" si="244"/>
        <v>0</v>
      </c>
      <c r="AT1963" s="164">
        <f t="shared" si="245"/>
        <v>0</v>
      </c>
    </row>
    <row r="1964" spans="2:46" x14ac:dyDescent="0.75">
      <c r="B1964" s="22">
        <v>1961</v>
      </c>
      <c r="AG1964" s="184">
        <f t="shared" si="240"/>
        <v>0</v>
      </c>
      <c r="AH1964" s="164">
        <f t="shared" si="246"/>
        <v>0</v>
      </c>
      <c r="AK1964" s="184">
        <f t="shared" si="241"/>
        <v>0</v>
      </c>
      <c r="AL1964" s="164">
        <f t="shared" si="247"/>
        <v>0</v>
      </c>
      <c r="AO1964" s="184">
        <f t="shared" si="242"/>
        <v>0</v>
      </c>
      <c r="AP1964" s="164">
        <f t="shared" si="243"/>
        <v>0</v>
      </c>
      <c r="AS1964" s="184">
        <f t="shared" si="244"/>
        <v>0</v>
      </c>
      <c r="AT1964" s="164">
        <f t="shared" si="245"/>
        <v>0</v>
      </c>
    </row>
    <row r="1965" spans="2:46" x14ac:dyDescent="0.75">
      <c r="B1965" s="22">
        <v>1962</v>
      </c>
      <c r="AG1965" s="184">
        <f t="shared" si="240"/>
        <v>0</v>
      </c>
      <c r="AH1965" s="164">
        <f t="shared" si="246"/>
        <v>0</v>
      </c>
      <c r="AK1965" s="184">
        <f t="shared" si="241"/>
        <v>0</v>
      </c>
      <c r="AL1965" s="164">
        <f t="shared" si="247"/>
        <v>0</v>
      </c>
      <c r="AO1965" s="184">
        <f t="shared" si="242"/>
        <v>0</v>
      </c>
      <c r="AP1965" s="164">
        <f t="shared" si="243"/>
        <v>0</v>
      </c>
      <c r="AS1965" s="184">
        <f t="shared" si="244"/>
        <v>0</v>
      </c>
      <c r="AT1965" s="164">
        <f t="shared" si="245"/>
        <v>0</v>
      </c>
    </row>
    <row r="1966" spans="2:46" x14ac:dyDescent="0.75">
      <c r="B1966" s="22">
        <v>1963</v>
      </c>
      <c r="AG1966" s="184">
        <f t="shared" si="240"/>
        <v>0</v>
      </c>
      <c r="AH1966" s="164">
        <f t="shared" si="246"/>
        <v>0</v>
      </c>
      <c r="AK1966" s="184">
        <f t="shared" si="241"/>
        <v>0</v>
      </c>
      <c r="AL1966" s="164">
        <f t="shared" si="247"/>
        <v>0</v>
      </c>
      <c r="AO1966" s="184">
        <f t="shared" si="242"/>
        <v>0</v>
      </c>
      <c r="AP1966" s="164">
        <f t="shared" si="243"/>
        <v>0</v>
      </c>
      <c r="AS1966" s="184">
        <f t="shared" si="244"/>
        <v>0</v>
      </c>
      <c r="AT1966" s="164">
        <f t="shared" si="245"/>
        <v>0</v>
      </c>
    </row>
    <row r="1967" spans="2:46" x14ac:dyDescent="0.75">
      <c r="B1967" s="22">
        <v>1964</v>
      </c>
      <c r="AG1967" s="184">
        <f t="shared" si="240"/>
        <v>0</v>
      </c>
      <c r="AH1967" s="164">
        <f t="shared" si="246"/>
        <v>0</v>
      </c>
      <c r="AK1967" s="184">
        <f t="shared" si="241"/>
        <v>0</v>
      </c>
      <c r="AL1967" s="164">
        <f t="shared" si="247"/>
        <v>0</v>
      </c>
      <c r="AO1967" s="184">
        <f t="shared" si="242"/>
        <v>0</v>
      </c>
      <c r="AP1967" s="164">
        <f t="shared" si="243"/>
        <v>0</v>
      </c>
      <c r="AS1967" s="184">
        <f t="shared" si="244"/>
        <v>0</v>
      </c>
      <c r="AT1967" s="164">
        <f t="shared" si="245"/>
        <v>0</v>
      </c>
    </row>
    <row r="1968" spans="2:46" x14ac:dyDescent="0.75">
      <c r="B1968" s="22">
        <v>1965</v>
      </c>
      <c r="AG1968" s="184">
        <f t="shared" si="240"/>
        <v>0</v>
      </c>
      <c r="AH1968" s="164">
        <f t="shared" si="246"/>
        <v>0</v>
      </c>
      <c r="AK1968" s="184">
        <f t="shared" si="241"/>
        <v>0</v>
      </c>
      <c r="AL1968" s="164">
        <f t="shared" si="247"/>
        <v>0</v>
      </c>
      <c r="AO1968" s="184">
        <f t="shared" si="242"/>
        <v>0</v>
      </c>
      <c r="AP1968" s="164">
        <f t="shared" si="243"/>
        <v>0</v>
      </c>
      <c r="AS1968" s="184">
        <f t="shared" si="244"/>
        <v>0</v>
      </c>
      <c r="AT1968" s="164">
        <f t="shared" si="245"/>
        <v>0</v>
      </c>
    </row>
    <row r="1969" spans="2:46" x14ac:dyDescent="0.75">
      <c r="B1969" s="22">
        <v>1966</v>
      </c>
      <c r="AG1969" s="184">
        <f t="shared" si="240"/>
        <v>0</v>
      </c>
      <c r="AH1969" s="164">
        <f t="shared" si="246"/>
        <v>0</v>
      </c>
      <c r="AK1969" s="184">
        <f t="shared" si="241"/>
        <v>0</v>
      </c>
      <c r="AL1969" s="164">
        <f t="shared" si="247"/>
        <v>0</v>
      </c>
      <c r="AO1969" s="184">
        <f t="shared" si="242"/>
        <v>0</v>
      </c>
      <c r="AP1969" s="164">
        <f t="shared" si="243"/>
        <v>0</v>
      </c>
      <c r="AS1969" s="184">
        <f t="shared" si="244"/>
        <v>0</v>
      </c>
      <c r="AT1969" s="164">
        <f t="shared" si="245"/>
        <v>0</v>
      </c>
    </row>
    <row r="1970" spans="2:46" x14ac:dyDescent="0.75">
      <c r="B1970" s="22">
        <v>1967</v>
      </c>
      <c r="AG1970" s="184">
        <f t="shared" si="240"/>
        <v>0</v>
      </c>
      <c r="AH1970" s="164">
        <f t="shared" si="246"/>
        <v>0</v>
      </c>
      <c r="AK1970" s="184">
        <f t="shared" si="241"/>
        <v>0</v>
      </c>
      <c r="AL1970" s="164">
        <f t="shared" si="247"/>
        <v>0</v>
      </c>
      <c r="AO1970" s="184">
        <f t="shared" si="242"/>
        <v>0</v>
      </c>
      <c r="AP1970" s="164">
        <f t="shared" si="243"/>
        <v>0</v>
      </c>
      <c r="AS1970" s="184">
        <f t="shared" si="244"/>
        <v>0</v>
      </c>
      <c r="AT1970" s="164">
        <f t="shared" si="245"/>
        <v>0</v>
      </c>
    </row>
    <row r="1971" spans="2:46" x14ac:dyDescent="0.75">
      <c r="B1971" s="22">
        <v>1968</v>
      </c>
      <c r="AG1971" s="184">
        <f t="shared" si="240"/>
        <v>0</v>
      </c>
      <c r="AH1971" s="164">
        <f t="shared" si="246"/>
        <v>0</v>
      </c>
      <c r="AK1971" s="184">
        <f t="shared" si="241"/>
        <v>0</v>
      </c>
      <c r="AL1971" s="164">
        <f t="shared" si="247"/>
        <v>0</v>
      </c>
      <c r="AO1971" s="184">
        <f t="shared" si="242"/>
        <v>0</v>
      </c>
      <c r="AP1971" s="164">
        <f t="shared" si="243"/>
        <v>0</v>
      </c>
      <c r="AS1971" s="184">
        <f t="shared" si="244"/>
        <v>0</v>
      </c>
      <c r="AT1971" s="164">
        <f t="shared" si="245"/>
        <v>0</v>
      </c>
    </row>
    <row r="1972" spans="2:46" x14ac:dyDescent="0.75">
      <c r="B1972" s="22">
        <v>1969</v>
      </c>
      <c r="AG1972" s="184">
        <f t="shared" si="240"/>
        <v>0</v>
      </c>
      <c r="AH1972" s="164">
        <f t="shared" si="246"/>
        <v>0</v>
      </c>
      <c r="AK1972" s="184">
        <f t="shared" si="241"/>
        <v>0</v>
      </c>
      <c r="AL1972" s="164">
        <f t="shared" si="247"/>
        <v>0</v>
      </c>
      <c r="AO1972" s="184">
        <f t="shared" si="242"/>
        <v>0</v>
      </c>
      <c r="AP1972" s="164">
        <f t="shared" si="243"/>
        <v>0</v>
      </c>
      <c r="AS1972" s="184">
        <f t="shared" si="244"/>
        <v>0</v>
      </c>
      <c r="AT1972" s="164">
        <f t="shared" si="245"/>
        <v>0</v>
      </c>
    </row>
    <row r="1973" spans="2:46" x14ac:dyDescent="0.75">
      <c r="B1973" s="22">
        <v>1970</v>
      </c>
      <c r="AG1973" s="184">
        <f t="shared" si="240"/>
        <v>0</v>
      </c>
      <c r="AH1973" s="164">
        <f t="shared" si="246"/>
        <v>0</v>
      </c>
      <c r="AK1973" s="184">
        <f t="shared" si="241"/>
        <v>0</v>
      </c>
      <c r="AL1973" s="164">
        <f t="shared" si="247"/>
        <v>0</v>
      </c>
      <c r="AO1973" s="184">
        <f t="shared" si="242"/>
        <v>0</v>
      </c>
      <c r="AP1973" s="164">
        <f t="shared" si="243"/>
        <v>0</v>
      </c>
      <c r="AS1973" s="184">
        <f t="shared" si="244"/>
        <v>0</v>
      </c>
      <c r="AT1973" s="164">
        <f t="shared" si="245"/>
        <v>0</v>
      </c>
    </row>
    <row r="1974" spans="2:46" x14ac:dyDescent="0.75">
      <c r="B1974" s="22">
        <v>1971</v>
      </c>
      <c r="AG1974" s="184">
        <f t="shared" si="240"/>
        <v>0</v>
      </c>
      <c r="AH1974" s="164">
        <f t="shared" si="246"/>
        <v>0</v>
      </c>
      <c r="AK1974" s="184">
        <f t="shared" si="241"/>
        <v>0</v>
      </c>
      <c r="AL1974" s="164">
        <f t="shared" si="247"/>
        <v>0</v>
      </c>
      <c r="AO1974" s="184">
        <f t="shared" si="242"/>
        <v>0</v>
      </c>
      <c r="AP1974" s="164">
        <f t="shared" si="243"/>
        <v>0</v>
      </c>
      <c r="AS1974" s="184">
        <f t="shared" si="244"/>
        <v>0</v>
      </c>
      <c r="AT1974" s="164">
        <f t="shared" si="245"/>
        <v>0</v>
      </c>
    </row>
    <row r="1975" spans="2:46" x14ac:dyDescent="0.75">
      <c r="B1975" s="22">
        <v>1972</v>
      </c>
      <c r="AG1975" s="184">
        <f t="shared" si="240"/>
        <v>0</v>
      </c>
      <c r="AH1975" s="164">
        <f t="shared" si="246"/>
        <v>0</v>
      </c>
      <c r="AK1975" s="184">
        <f t="shared" si="241"/>
        <v>0</v>
      </c>
      <c r="AL1975" s="164">
        <f t="shared" si="247"/>
        <v>0</v>
      </c>
      <c r="AO1975" s="184">
        <f t="shared" si="242"/>
        <v>0</v>
      </c>
      <c r="AP1975" s="164">
        <f t="shared" si="243"/>
        <v>0</v>
      </c>
      <c r="AS1975" s="184">
        <f t="shared" si="244"/>
        <v>0</v>
      </c>
      <c r="AT1975" s="164">
        <f t="shared" si="245"/>
        <v>0</v>
      </c>
    </row>
    <row r="1976" spans="2:46" x14ac:dyDescent="0.75">
      <c r="B1976" s="22">
        <v>1973</v>
      </c>
      <c r="AG1976" s="184">
        <f t="shared" si="240"/>
        <v>0</v>
      </c>
      <c r="AH1976" s="164">
        <f t="shared" si="246"/>
        <v>0</v>
      </c>
      <c r="AK1976" s="184">
        <f t="shared" si="241"/>
        <v>0</v>
      </c>
      <c r="AL1976" s="164">
        <f t="shared" si="247"/>
        <v>0</v>
      </c>
      <c r="AO1976" s="184">
        <f t="shared" si="242"/>
        <v>0</v>
      </c>
      <c r="AP1976" s="164">
        <f t="shared" si="243"/>
        <v>0</v>
      </c>
      <c r="AS1976" s="184">
        <f t="shared" si="244"/>
        <v>0</v>
      </c>
      <c r="AT1976" s="164">
        <f t="shared" si="245"/>
        <v>0</v>
      </c>
    </row>
    <row r="1977" spans="2:46" x14ac:dyDescent="0.75">
      <c r="B1977" s="22">
        <v>1974</v>
      </c>
      <c r="AG1977" s="184">
        <f t="shared" si="240"/>
        <v>0</v>
      </c>
      <c r="AH1977" s="164">
        <f t="shared" si="246"/>
        <v>0</v>
      </c>
      <c r="AK1977" s="184">
        <f t="shared" si="241"/>
        <v>0</v>
      </c>
      <c r="AL1977" s="164">
        <f t="shared" si="247"/>
        <v>0</v>
      </c>
      <c r="AO1977" s="184">
        <f t="shared" si="242"/>
        <v>0</v>
      </c>
      <c r="AP1977" s="164">
        <f t="shared" si="243"/>
        <v>0</v>
      </c>
      <c r="AS1977" s="184">
        <f t="shared" si="244"/>
        <v>0</v>
      </c>
      <c r="AT1977" s="164">
        <f t="shared" si="245"/>
        <v>0</v>
      </c>
    </row>
    <row r="1978" spans="2:46" x14ac:dyDescent="0.75">
      <c r="B1978" s="22">
        <v>1975</v>
      </c>
      <c r="AG1978" s="184">
        <f t="shared" si="240"/>
        <v>0</v>
      </c>
      <c r="AH1978" s="164">
        <f t="shared" si="246"/>
        <v>0</v>
      </c>
      <c r="AK1978" s="184">
        <f t="shared" si="241"/>
        <v>0</v>
      </c>
      <c r="AL1978" s="164">
        <f t="shared" si="247"/>
        <v>0</v>
      </c>
      <c r="AO1978" s="184">
        <f t="shared" si="242"/>
        <v>0</v>
      </c>
      <c r="AP1978" s="164">
        <f t="shared" si="243"/>
        <v>0</v>
      </c>
      <c r="AS1978" s="184">
        <f t="shared" si="244"/>
        <v>0</v>
      </c>
      <c r="AT1978" s="164">
        <f t="shared" si="245"/>
        <v>0</v>
      </c>
    </row>
    <row r="1979" spans="2:46" x14ac:dyDescent="0.75">
      <c r="B1979" s="22">
        <v>1976</v>
      </c>
      <c r="AG1979" s="184">
        <f t="shared" si="240"/>
        <v>0</v>
      </c>
      <c r="AH1979" s="164">
        <f t="shared" si="246"/>
        <v>0</v>
      </c>
      <c r="AK1979" s="184">
        <f t="shared" si="241"/>
        <v>0</v>
      </c>
      <c r="AL1979" s="164">
        <f t="shared" si="247"/>
        <v>0</v>
      </c>
      <c r="AO1979" s="184">
        <f t="shared" si="242"/>
        <v>0</v>
      </c>
      <c r="AP1979" s="164">
        <f t="shared" si="243"/>
        <v>0</v>
      </c>
      <c r="AS1979" s="184">
        <f t="shared" si="244"/>
        <v>0</v>
      </c>
      <c r="AT1979" s="164">
        <f t="shared" si="245"/>
        <v>0</v>
      </c>
    </row>
    <row r="1980" spans="2:46" x14ac:dyDescent="0.75">
      <c r="B1980" s="22">
        <v>1977</v>
      </c>
      <c r="AG1980" s="184">
        <f t="shared" si="240"/>
        <v>0</v>
      </c>
      <c r="AH1980" s="164">
        <f t="shared" si="246"/>
        <v>0</v>
      </c>
      <c r="AK1980" s="184">
        <f t="shared" si="241"/>
        <v>0</v>
      </c>
      <c r="AL1980" s="164">
        <f t="shared" si="247"/>
        <v>0</v>
      </c>
      <c r="AO1980" s="184">
        <f t="shared" si="242"/>
        <v>0</v>
      </c>
      <c r="AP1980" s="164">
        <f t="shared" si="243"/>
        <v>0</v>
      </c>
      <c r="AS1980" s="184">
        <f t="shared" si="244"/>
        <v>0</v>
      </c>
      <c r="AT1980" s="164">
        <f t="shared" si="245"/>
        <v>0</v>
      </c>
    </row>
    <row r="1981" spans="2:46" x14ac:dyDescent="0.75">
      <c r="B1981" s="22">
        <v>1978</v>
      </c>
      <c r="AG1981" s="184">
        <f t="shared" si="240"/>
        <v>0</v>
      </c>
      <c r="AH1981" s="164">
        <f t="shared" si="246"/>
        <v>0</v>
      </c>
      <c r="AK1981" s="184">
        <f t="shared" si="241"/>
        <v>0</v>
      </c>
      <c r="AL1981" s="164">
        <f t="shared" si="247"/>
        <v>0</v>
      </c>
      <c r="AO1981" s="184">
        <f t="shared" si="242"/>
        <v>0</v>
      </c>
      <c r="AP1981" s="164">
        <f t="shared" si="243"/>
        <v>0</v>
      </c>
      <c r="AS1981" s="184">
        <f t="shared" si="244"/>
        <v>0</v>
      </c>
      <c r="AT1981" s="164">
        <f t="shared" si="245"/>
        <v>0</v>
      </c>
    </row>
    <row r="1982" spans="2:46" x14ac:dyDescent="0.75">
      <c r="B1982" s="22">
        <v>1979</v>
      </c>
      <c r="AG1982" s="184">
        <f t="shared" si="240"/>
        <v>0</v>
      </c>
      <c r="AH1982" s="164">
        <f t="shared" si="246"/>
        <v>0</v>
      </c>
      <c r="AK1982" s="184">
        <f t="shared" si="241"/>
        <v>0</v>
      </c>
      <c r="AL1982" s="164">
        <f t="shared" si="247"/>
        <v>0</v>
      </c>
      <c r="AO1982" s="184">
        <f t="shared" si="242"/>
        <v>0</v>
      </c>
      <c r="AP1982" s="164">
        <f t="shared" si="243"/>
        <v>0</v>
      </c>
      <c r="AS1982" s="184">
        <f t="shared" si="244"/>
        <v>0</v>
      </c>
      <c r="AT1982" s="164">
        <f t="shared" si="245"/>
        <v>0</v>
      </c>
    </row>
    <row r="1983" spans="2:46" x14ac:dyDescent="0.75">
      <c r="B1983" s="22">
        <v>1980</v>
      </c>
      <c r="AG1983" s="184">
        <f t="shared" si="240"/>
        <v>0</v>
      </c>
      <c r="AH1983" s="164">
        <f t="shared" si="246"/>
        <v>0</v>
      </c>
      <c r="AK1983" s="184">
        <f t="shared" si="241"/>
        <v>0</v>
      </c>
      <c r="AL1983" s="164">
        <f t="shared" si="247"/>
        <v>0</v>
      </c>
      <c r="AO1983" s="184">
        <f t="shared" si="242"/>
        <v>0</v>
      </c>
      <c r="AP1983" s="164">
        <f t="shared" si="243"/>
        <v>0</v>
      </c>
      <c r="AS1983" s="184">
        <f t="shared" si="244"/>
        <v>0</v>
      </c>
      <c r="AT1983" s="164">
        <f t="shared" si="245"/>
        <v>0</v>
      </c>
    </row>
    <row r="1984" spans="2:46" x14ac:dyDescent="0.75">
      <c r="B1984" s="22">
        <v>1981</v>
      </c>
      <c r="AG1984" s="184">
        <f t="shared" si="240"/>
        <v>0</v>
      </c>
      <c r="AH1984" s="164">
        <f t="shared" si="246"/>
        <v>0</v>
      </c>
      <c r="AK1984" s="184">
        <f t="shared" si="241"/>
        <v>0</v>
      </c>
      <c r="AL1984" s="164">
        <f t="shared" si="247"/>
        <v>0</v>
      </c>
      <c r="AO1984" s="184">
        <f t="shared" si="242"/>
        <v>0</v>
      </c>
      <c r="AP1984" s="164">
        <f t="shared" si="243"/>
        <v>0</v>
      </c>
      <c r="AS1984" s="184">
        <f t="shared" si="244"/>
        <v>0</v>
      </c>
      <c r="AT1984" s="164">
        <f t="shared" si="245"/>
        <v>0</v>
      </c>
    </row>
    <row r="1985" spans="2:46" x14ac:dyDescent="0.75">
      <c r="B1985" s="22">
        <v>1982</v>
      </c>
      <c r="AG1985" s="184">
        <f t="shared" si="240"/>
        <v>0</v>
      </c>
      <c r="AH1985" s="164">
        <f t="shared" si="246"/>
        <v>0</v>
      </c>
      <c r="AK1985" s="184">
        <f t="shared" si="241"/>
        <v>0</v>
      </c>
      <c r="AL1985" s="164">
        <f t="shared" si="247"/>
        <v>0</v>
      </c>
      <c r="AO1985" s="184">
        <f t="shared" si="242"/>
        <v>0</v>
      </c>
      <c r="AP1985" s="164">
        <f t="shared" si="243"/>
        <v>0</v>
      </c>
      <c r="AS1985" s="184">
        <f t="shared" si="244"/>
        <v>0</v>
      </c>
      <c r="AT1985" s="164">
        <f t="shared" si="245"/>
        <v>0</v>
      </c>
    </row>
    <row r="1986" spans="2:46" x14ac:dyDescent="0.75">
      <c r="B1986" s="22">
        <v>1983</v>
      </c>
      <c r="AG1986" s="184">
        <f t="shared" si="240"/>
        <v>0</v>
      </c>
      <c r="AH1986" s="164">
        <f t="shared" si="246"/>
        <v>0</v>
      </c>
      <c r="AK1986" s="184">
        <f t="shared" si="241"/>
        <v>0</v>
      </c>
      <c r="AL1986" s="164">
        <f t="shared" si="247"/>
        <v>0</v>
      </c>
      <c r="AO1986" s="184">
        <f t="shared" si="242"/>
        <v>0</v>
      </c>
      <c r="AP1986" s="164">
        <f t="shared" si="243"/>
        <v>0</v>
      </c>
      <c r="AS1986" s="184">
        <f t="shared" si="244"/>
        <v>0</v>
      </c>
      <c r="AT1986" s="164">
        <f t="shared" si="245"/>
        <v>0</v>
      </c>
    </row>
    <row r="1987" spans="2:46" x14ac:dyDescent="0.75">
      <c r="B1987" s="22">
        <v>1984</v>
      </c>
      <c r="AG1987" s="184">
        <f t="shared" si="240"/>
        <v>0</v>
      </c>
      <c r="AH1987" s="164">
        <f t="shared" si="246"/>
        <v>0</v>
      </c>
      <c r="AK1987" s="184">
        <f t="shared" si="241"/>
        <v>0</v>
      </c>
      <c r="AL1987" s="164">
        <f t="shared" si="247"/>
        <v>0</v>
      </c>
      <c r="AO1987" s="184">
        <f t="shared" si="242"/>
        <v>0</v>
      </c>
      <c r="AP1987" s="164">
        <f t="shared" si="243"/>
        <v>0</v>
      </c>
      <c r="AS1987" s="184">
        <f t="shared" si="244"/>
        <v>0</v>
      </c>
      <c r="AT1987" s="164">
        <f t="shared" si="245"/>
        <v>0</v>
      </c>
    </row>
    <row r="1988" spans="2:46" x14ac:dyDescent="0.75">
      <c r="B1988" s="22">
        <v>1985</v>
      </c>
      <c r="AG1988" s="184">
        <f t="shared" ref="AG1988:AG2051" si="248">(U1988*wtp)-T1988</f>
        <v>0</v>
      </c>
      <c r="AH1988" s="164">
        <f t="shared" si="246"/>
        <v>0</v>
      </c>
      <c r="AK1988" s="184">
        <f t="shared" ref="AK1988:AK2051" si="249">(X1988*wtp)-W1988</f>
        <v>0</v>
      </c>
      <c r="AL1988" s="164">
        <f t="shared" si="247"/>
        <v>0</v>
      </c>
      <c r="AO1988" s="184">
        <f t="shared" ref="AO1988:AO2051" si="250">(AA1988*wtp)-Z1988</f>
        <v>0</v>
      </c>
      <c r="AP1988" s="164">
        <f t="shared" ref="AP1988:AP2051" si="251">IF(AO1988&gt;0,1,0)</f>
        <v>0</v>
      </c>
      <c r="AS1988" s="184">
        <f t="shared" ref="AS1988:AS2051" si="252">(AD1988*wtp)-AC1988</f>
        <v>0</v>
      </c>
      <c r="AT1988" s="164">
        <f t="shared" ref="AT1988:AT2051" si="253">IF(AS1988&gt;0,1,0)</f>
        <v>0</v>
      </c>
    </row>
    <row r="1989" spans="2:46" x14ac:dyDescent="0.75">
      <c r="B1989" s="22">
        <v>1986</v>
      </c>
      <c r="AG1989" s="184">
        <f t="shared" si="248"/>
        <v>0</v>
      </c>
      <c r="AH1989" s="164">
        <f t="shared" ref="AH1989:AH2052" si="254">IF(AG1989&gt;0,1,0)</f>
        <v>0</v>
      </c>
      <c r="AK1989" s="184">
        <f t="shared" si="249"/>
        <v>0</v>
      </c>
      <c r="AL1989" s="164">
        <f t="shared" ref="AL1989:AL2052" si="255">IF(AK1989&gt;0,1,0)</f>
        <v>0</v>
      </c>
      <c r="AO1989" s="184">
        <f t="shared" si="250"/>
        <v>0</v>
      </c>
      <c r="AP1989" s="164">
        <f t="shared" si="251"/>
        <v>0</v>
      </c>
      <c r="AS1989" s="184">
        <f t="shared" si="252"/>
        <v>0</v>
      </c>
      <c r="AT1989" s="164">
        <f t="shared" si="253"/>
        <v>0</v>
      </c>
    </row>
    <row r="1990" spans="2:46" x14ac:dyDescent="0.75">
      <c r="B1990" s="22">
        <v>1987</v>
      </c>
      <c r="AG1990" s="184">
        <f t="shared" si="248"/>
        <v>0</v>
      </c>
      <c r="AH1990" s="164">
        <f t="shared" si="254"/>
        <v>0</v>
      </c>
      <c r="AK1990" s="184">
        <f t="shared" si="249"/>
        <v>0</v>
      </c>
      <c r="AL1990" s="164">
        <f t="shared" si="255"/>
        <v>0</v>
      </c>
      <c r="AO1990" s="184">
        <f t="shared" si="250"/>
        <v>0</v>
      </c>
      <c r="AP1990" s="164">
        <f t="shared" si="251"/>
        <v>0</v>
      </c>
      <c r="AS1990" s="184">
        <f t="shared" si="252"/>
        <v>0</v>
      </c>
      <c r="AT1990" s="164">
        <f t="shared" si="253"/>
        <v>0</v>
      </c>
    </row>
    <row r="1991" spans="2:46" x14ac:dyDescent="0.75">
      <c r="B1991" s="22">
        <v>1988</v>
      </c>
      <c r="AG1991" s="184">
        <f t="shared" si="248"/>
        <v>0</v>
      </c>
      <c r="AH1991" s="164">
        <f t="shared" si="254"/>
        <v>0</v>
      </c>
      <c r="AK1991" s="184">
        <f t="shared" si="249"/>
        <v>0</v>
      </c>
      <c r="AL1991" s="164">
        <f t="shared" si="255"/>
        <v>0</v>
      </c>
      <c r="AO1991" s="184">
        <f t="shared" si="250"/>
        <v>0</v>
      </c>
      <c r="AP1991" s="164">
        <f t="shared" si="251"/>
        <v>0</v>
      </c>
      <c r="AS1991" s="184">
        <f t="shared" si="252"/>
        <v>0</v>
      </c>
      <c r="AT1991" s="164">
        <f t="shared" si="253"/>
        <v>0</v>
      </c>
    </row>
    <row r="1992" spans="2:46" x14ac:dyDescent="0.75">
      <c r="B1992" s="22">
        <v>1989</v>
      </c>
      <c r="AG1992" s="184">
        <f t="shared" si="248"/>
        <v>0</v>
      </c>
      <c r="AH1992" s="164">
        <f t="shared" si="254"/>
        <v>0</v>
      </c>
      <c r="AK1992" s="184">
        <f t="shared" si="249"/>
        <v>0</v>
      </c>
      <c r="AL1992" s="164">
        <f t="shared" si="255"/>
        <v>0</v>
      </c>
      <c r="AO1992" s="184">
        <f t="shared" si="250"/>
        <v>0</v>
      </c>
      <c r="AP1992" s="164">
        <f t="shared" si="251"/>
        <v>0</v>
      </c>
      <c r="AS1992" s="184">
        <f t="shared" si="252"/>
        <v>0</v>
      </c>
      <c r="AT1992" s="164">
        <f t="shared" si="253"/>
        <v>0</v>
      </c>
    </row>
    <row r="1993" spans="2:46" x14ac:dyDescent="0.75">
      <c r="B1993" s="22">
        <v>1990</v>
      </c>
      <c r="AG1993" s="184">
        <f t="shared" si="248"/>
        <v>0</v>
      </c>
      <c r="AH1993" s="164">
        <f t="shared" si="254"/>
        <v>0</v>
      </c>
      <c r="AK1993" s="184">
        <f t="shared" si="249"/>
        <v>0</v>
      </c>
      <c r="AL1993" s="164">
        <f t="shared" si="255"/>
        <v>0</v>
      </c>
      <c r="AO1993" s="184">
        <f t="shared" si="250"/>
        <v>0</v>
      </c>
      <c r="AP1993" s="164">
        <f t="shared" si="251"/>
        <v>0</v>
      </c>
      <c r="AS1993" s="184">
        <f t="shared" si="252"/>
        <v>0</v>
      </c>
      <c r="AT1993" s="164">
        <f t="shared" si="253"/>
        <v>0</v>
      </c>
    </row>
    <row r="1994" spans="2:46" x14ac:dyDescent="0.75">
      <c r="B1994" s="22">
        <v>1991</v>
      </c>
      <c r="AG1994" s="184">
        <f t="shared" si="248"/>
        <v>0</v>
      </c>
      <c r="AH1994" s="164">
        <f t="shared" si="254"/>
        <v>0</v>
      </c>
      <c r="AK1994" s="184">
        <f t="shared" si="249"/>
        <v>0</v>
      </c>
      <c r="AL1994" s="164">
        <f t="shared" si="255"/>
        <v>0</v>
      </c>
      <c r="AO1994" s="184">
        <f t="shared" si="250"/>
        <v>0</v>
      </c>
      <c r="AP1994" s="164">
        <f t="shared" si="251"/>
        <v>0</v>
      </c>
      <c r="AS1994" s="184">
        <f t="shared" si="252"/>
        <v>0</v>
      </c>
      <c r="AT1994" s="164">
        <f t="shared" si="253"/>
        <v>0</v>
      </c>
    </row>
    <row r="1995" spans="2:46" x14ac:dyDescent="0.75">
      <c r="B1995" s="22">
        <v>1992</v>
      </c>
      <c r="AG1995" s="184">
        <f t="shared" si="248"/>
        <v>0</v>
      </c>
      <c r="AH1995" s="164">
        <f t="shared" si="254"/>
        <v>0</v>
      </c>
      <c r="AK1995" s="184">
        <f t="shared" si="249"/>
        <v>0</v>
      </c>
      <c r="AL1995" s="164">
        <f t="shared" si="255"/>
        <v>0</v>
      </c>
      <c r="AO1995" s="184">
        <f t="shared" si="250"/>
        <v>0</v>
      </c>
      <c r="AP1995" s="164">
        <f t="shared" si="251"/>
        <v>0</v>
      </c>
      <c r="AS1995" s="184">
        <f t="shared" si="252"/>
        <v>0</v>
      </c>
      <c r="AT1995" s="164">
        <f t="shared" si="253"/>
        <v>0</v>
      </c>
    </row>
    <row r="1996" spans="2:46" x14ac:dyDescent="0.75">
      <c r="B1996" s="22">
        <v>1993</v>
      </c>
      <c r="AG1996" s="184">
        <f t="shared" si="248"/>
        <v>0</v>
      </c>
      <c r="AH1996" s="164">
        <f t="shared" si="254"/>
        <v>0</v>
      </c>
      <c r="AK1996" s="184">
        <f t="shared" si="249"/>
        <v>0</v>
      </c>
      <c r="AL1996" s="164">
        <f t="shared" si="255"/>
        <v>0</v>
      </c>
      <c r="AO1996" s="184">
        <f t="shared" si="250"/>
        <v>0</v>
      </c>
      <c r="AP1996" s="164">
        <f t="shared" si="251"/>
        <v>0</v>
      </c>
      <c r="AS1996" s="184">
        <f t="shared" si="252"/>
        <v>0</v>
      </c>
      <c r="AT1996" s="164">
        <f t="shared" si="253"/>
        <v>0</v>
      </c>
    </row>
    <row r="1997" spans="2:46" x14ac:dyDescent="0.75">
      <c r="B1997" s="22">
        <v>1994</v>
      </c>
      <c r="AG1997" s="184">
        <f t="shared" si="248"/>
        <v>0</v>
      </c>
      <c r="AH1997" s="164">
        <f t="shared" si="254"/>
        <v>0</v>
      </c>
      <c r="AK1997" s="184">
        <f t="shared" si="249"/>
        <v>0</v>
      </c>
      <c r="AL1997" s="164">
        <f t="shared" si="255"/>
        <v>0</v>
      </c>
      <c r="AO1997" s="184">
        <f t="shared" si="250"/>
        <v>0</v>
      </c>
      <c r="AP1997" s="164">
        <f t="shared" si="251"/>
        <v>0</v>
      </c>
      <c r="AS1997" s="184">
        <f t="shared" si="252"/>
        <v>0</v>
      </c>
      <c r="AT1997" s="164">
        <f t="shared" si="253"/>
        <v>0</v>
      </c>
    </row>
    <row r="1998" spans="2:46" x14ac:dyDescent="0.75">
      <c r="B1998" s="22">
        <v>1995</v>
      </c>
      <c r="AG1998" s="184">
        <f t="shared" si="248"/>
        <v>0</v>
      </c>
      <c r="AH1998" s="164">
        <f t="shared" si="254"/>
        <v>0</v>
      </c>
      <c r="AK1998" s="184">
        <f t="shared" si="249"/>
        <v>0</v>
      </c>
      <c r="AL1998" s="164">
        <f t="shared" si="255"/>
        <v>0</v>
      </c>
      <c r="AO1998" s="184">
        <f t="shared" si="250"/>
        <v>0</v>
      </c>
      <c r="AP1998" s="164">
        <f t="shared" si="251"/>
        <v>0</v>
      </c>
      <c r="AS1998" s="184">
        <f t="shared" si="252"/>
        <v>0</v>
      </c>
      <c r="AT1998" s="164">
        <f t="shared" si="253"/>
        <v>0</v>
      </c>
    </row>
    <row r="1999" spans="2:46" x14ac:dyDescent="0.75">
      <c r="B1999" s="22">
        <v>1996</v>
      </c>
      <c r="AG1999" s="184">
        <f t="shared" si="248"/>
        <v>0</v>
      </c>
      <c r="AH1999" s="164">
        <f t="shared" si="254"/>
        <v>0</v>
      </c>
      <c r="AK1999" s="184">
        <f t="shared" si="249"/>
        <v>0</v>
      </c>
      <c r="AL1999" s="164">
        <f t="shared" si="255"/>
        <v>0</v>
      </c>
      <c r="AO1999" s="184">
        <f t="shared" si="250"/>
        <v>0</v>
      </c>
      <c r="AP1999" s="164">
        <f t="shared" si="251"/>
        <v>0</v>
      </c>
      <c r="AS1999" s="184">
        <f t="shared" si="252"/>
        <v>0</v>
      </c>
      <c r="AT1999" s="164">
        <f t="shared" si="253"/>
        <v>0</v>
      </c>
    </row>
    <row r="2000" spans="2:46" x14ac:dyDescent="0.75">
      <c r="B2000" s="22">
        <v>1997</v>
      </c>
      <c r="AG2000" s="184">
        <f t="shared" si="248"/>
        <v>0</v>
      </c>
      <c r="AH2000" s="164">
        <f t="shared" si="254"/>
        <v>0</v>
      </c>
      <c r="AK2000" s="184">
        <f t="shared" si="249"/>
        <v>0</v>
      </c>
      <c r="AL2000" s="164">
        <f t="shared" si="255"/>
        <v>0</v>
      </c>
      <c r="AO2000" s="184">
        <f t="shared" si="250"/>
        <v>0</v>
      </c>
      <c r="AP2000" s="164">
        <f t="shared" si="251"/>
        <v>0</v>
      </c>
      <c r="AS2000" s="184">
        <f t="shared" si="252"/>
        <v>0</v>
      </c>
      <c r="AT2000" s="164">
        <f t="shared" si="253"/>
        <v>0</v>
      </c>
    </row>
    <row r="2001" spans="2:46" x14ac:dyDescent="0.75">
      <c r="B2001" s="22">
        <v>1998</v>
      </c>
      <c r="AG2001" s="184">
        <f t="shared" si="248"/>
        <v>0</v>
      </c>
      <c r="AH2001" s="164">
        <f t="shared" si="254"/>
        <v>0</v>
      </c>
      <c r="AK2001" s="184">
        <f t="shared" si="249"/>
        <v>0</v>
      </c>
      <c r="AL2001" s="164">
        <f t="shared" si="255"/>
        <v>0</v>
      </c>
      <c r="AO2001" s="184">
        <f t="shared" si="250"/>
        <v>0</v>
      </c>
      <c r="AP2001" s="164">
        <f t="shared" si="251"/>
        <v>0</v>
      </c>
      <c r="AS2001" s="184">
        <f t="shared" si="252"/>
        <v>0</v>
      </c>
      <c r="AT2001" s="164">
        <f t="shared" si="253"/>
        <v>0</v>
      </c>
    </row>
    <row r="2002" spans="2:46" x14ac:dyDescent="0.75">
      <c r="B2002" s="22">
        <v>1999</v>
      </c>
      <c r="AG2002" s="184">
        <f t="shared" si="248"/>
        <v>0</v>
      </c>
      <c r="AH2002" s="164">
        <f t="shared" si="254"/>
        <v>0</v>
      </c>
      <c r="AK2002" s="184">
        <f t="shared" si="249"/>
        <v>0</v>
      </c>
      <c r="AL2002" s="164">
        <f t="shared" si="255"/>
        <v>0</v>
      </c>
      <c r="AO2002" s="184">
        <f t="shared" si="250"/>
        <v>0</v>
      </c>
      <c r="AP2002" s="164">
        <f t="shared" si="251"/>
        <v>0</v>
      </c>
      <c r="AS2002" s="184">
        <f t="shared" si="252"/>
        <v>0</v>
      </c>
      <c r="AT2002" s="164">
        <f t="shared" si="253"/>
        <v>0</v>
      </c>
    </row>
    <row r="2003" spans="2:46" x14ac:dyDescent="0.75">
      <c r="B2003" s="22">
        <v>2000</v>
      </c>
      <c r="AG2003" s="184">
        <f t="shared" si="248"/>
        <v>0</v>
      </c>
      <c r="AH2003" s="164">
        <f t="shared" si="254"/>
        <v>0</v>
      </c>
      <c r="AK2003" s="184">
        <f t="shared" si="249"/>
        <v>0</v>
      </c>
      <c r="AL2003" s="164">
        <f t="shared" si="255"/>
        <v>0</v>
      </c>
      <c r="AO2003" s="184">
        <f t="shared" si="250"/>
        <v>0</v>
      </c>
      <c r="AP2003" s="164">
        <f t="shared" si="251"/>
        <v>0</v>
      </c>
      <c r="AS2003" s="184">
        <f t="shared" si="252"/>
        <v>0</v>
      </c>
      <c r="AT2003" s="164">
        <f t="shared" si="253"/>
        <v>0</v>
      </c>
    </row>
    <row r="2004" spans="2:46" x14ac:dyDescent="0.75">
      <c r="B2004" s="22">
        <v>2001</v>
      </c>
      <c r="AG2004" s="184">
        <f t="shared" si="248"/>
        <v>0</v>
      </c>
      <c r="AH2004" s="164">
        <f t="shared" si="254"/>
        <v>0</v>
      </c>
      <c r="AK2004" s="184">
        <f t="shared" si="249"/>
        <v>0</v>
      </c>
      <c r="AL2004" s="164">
        <f t="shared" si="255"/>
        <v>0</v>
      </c>
      <c r="AO2004" s="184">
        <f t="shared" si="250"/>
        <v>0</v>
      </c>
      <c r="AP2004" s="164">
        <f t="shared" si="251"/>
        <v>0</v>
      </c>
      <c r="AS2004" s="184">
        <f t="shared" si="252"/>
        <v>0</v>
      </c>
      <c r="AT2004" s="164">
        <f t="shared" si="253"/>
        <v>0</v>
      </c>
    </row>
    <row r="2005" spans="2:46" x14ac:dyDescent="0.75">
      <c r="B2005" s="22">
        <v>2002</v>
      </c>
      <c r="AG2005" s="184">
        <f t="shared" si="248"/>
        <v>0</v>
      </c>
      <c r="AH2005" s="164">
        <f t="shared" si="254"/>
        <v>0</v>
      </c>
      <c r="AK2005" s="184">
        <f t="shared" si="249"/>
        <v>0</v>
      </c>
      <c r="AL2005" s="164">
        <f t="shared" si="255"/>
        <v>0</v>
      </c>
      <c r="AO2005" s="184">
        <f t="shared" si="250"/>
        <v>0</v>
      </c>
      <c r="AP2005" s="164">
        <f t="shared" si="251"/>
        <v>0</v>
      </c>
      <c r="AS2005" s="184">
        <f t="shared" si="252"/>
        <v>0</v>
      </c>
      <c r="AT2005" s="164">
        <f t="shared" si="253"/>
        <v>0</v>
      </c>
    </row>
    <row r="2006" spans="2:46" x14ac:dyDescent="0.75">
      <c r="B2006" s="22">
        <v>2003</v>
      </c>
      <c r="AG2006" s="184">
        <f t="shared" si="248"/>
        <v>0</v>
      </c>
      <c r="AH2006" s="164">
        <f t="shared" si="254"/>
        <v>0</v>
      </c>
      <c r="AK2006" s="184">
        <f t="shared" si="249"/>
        <v>0</v>
      </c>
      <c r="AL2006" s="164">
        <f t="shared" si="255"/>
        <v>0</v>
      </c>
      <c r="AO2006" s="184">
        <f t="shared" si="250"/>
        <v>0</v>
      </c>
      <c r="AP2006" s="164">
        <f t="shared" si="251"/>
        <v>0</v>
      </c>
      <c r="AS2006" s="184">
        <f t="shared" si="252"/>
        <v>0</v>
      </c>
      <c r="AT2006" s="164">
        <f t="shared" si="253"/>
        <v>0</v>
      </c>
    </row>
    <row r="2007" spans="2:46" x14ac:dyDescent="0.75">
      <c r="B2007" s="22">
        <v>2004</v>
      </c>
      <c r="AG2007" s="184">
        <f t="shared" si="248"/>
        <v>0</v>
      </c>
      <c r="AH2007" s="164">
        <f t="shared" si="254"/>
        <v>0</v>
      </c>
      <c r="AK2007" s="184">
        <f t="shared" si="249"/>
        <v>0</v>
      </c>
      <c r="AL2007" s="164">
        <f t="shared" si="255"/>
        <v>0</v>
      </c>
      <c r="AO2007" s="184">
        <f t="shared" si="250"/>
        <v>0</v>
      </c>
      <c r="AP2007" s="164">
        <f t="shared" si="251"/>
        <v>0</v>
      </c>
      <c r="AS2007" s="184">
        <f t="shared" si="252"/>
        <v>0</v>
      </c>
      <c r="AT2007" s="164">
        <f t="shared" si="253"/>
        <v>0</v>
      </c>
    </row>
    <row r="2008" spans="2:46" x14ac:dyDescent="0.75">
      <c r="B2008" s="22">
        <v>2005</v>
      </c>
      <c r="AG2008" s="184">
        <f t="shared" si="248"/>
        <v>0</v>
      </c>
      <c r="AH2008" s="164">
        <f t="shared" si="254"/>
        <v>0</v>
      </c>
      <c r="AK2008" s="184">
        <f t="shared" si="249"/>
        <v>0</v>
      </c>
      <c r="AL2008" s="164">
        <f t="shared" si="255"/>
        <v>0</v>
      </c>
      <c r="AO2008" s="184">
        <f t="shared" si="250"/>
        <v>0</v>
      </c>
      <c r="AP2008" s="164">
        <f t="shared" si="251"/>
        <v>0</v>
      </c>
      <c r="AS2008" s="184">
        <f t="shared" si="252"/>
        <v>0</v>
      </c>
      <c r="AT2008" s="164">
        <f t="shared" si="253"/>
        <v>0</v>
      </c>
    </row>
    <row r="2009" spans="2:46" x14ac:dyDescent="0.75">
      <c r="B2009" s="22">
        <v>2006</v>
      </c>
      <c r="AG2009" s="184">
        <f t="shared" si="248"/>
        <v>0</v>
      </c>
      <c r="AH2009" s="164">
        <f t="shared" si="254"/>
        <v>0</v>
      </c>
      <c r="AK2009" s="184">
        <f t="shared" si="249"/>
        <v>0</v>
      </c>
      <c r="AL2009" s="164">
        <f t="shared" si="255"/>
        <v>0</v>
      </c>
      <c r="AO2009" s="184">
        <f t="shared" si="250"/>
        <v>0</v>
      </c>
      <c r="AP2009" s="164">
        <f t="shared" si="251"/>
        <v>0</v>
      </c>
      <c r="AS2009" s="184">
        <f t="shared" si="252"/>
        <v>0</v>
      </c>
      <c r="AT2009" s="164">
        <f t="shared" si="253"/>
        <v>0</v>
      </c>
    </row>
    <row r="2010" spans="2:46" x14ac:dyDescent="0.75">
      <c r="B2010" s="22">
        <v>2007</v>
      </c>
      <c r="AG2010" s="184">
        <f t="shared" si="248"/>
        <v>0</v>
      </c>
      <c r="AH2010" s="164">
        <f t="shared" si="254"/>
        <v>0</v>
      </c>
      <c r="AK2010" s="184">
        <f t="shared" si="249"/>
        <v>0</v>
      </c>
      <c r="AL2010" s="164">
        <f t="shared" si="255"/>
        <v>0</v>
      </c>
      <c r="AO2010" s="184">
        <f t="shared" si="250"/>
        <v>0</v>
      </c>
      <c r="AP2010" s="164">
        <f t="shared" si="251"/>
        <v>0</v>
      </c>
      <c r="AS2010" s="184">
        <f t="shared" si="252"/>
        <v>0</v>
      </c>
      <c r="AT2010" s="164">
        <f t="shared" si="253"/>
        <v>0</v>
      </c>
    </row>
    <row r="2011" spans="2:46" x14ac:dyDescent="0.75">
      <c r="B2011" s="22">
        <v>2008</v>
      </c>
      <c r="AG2011" s="184">
        <f t="shared" si="248"/>
        <v>0</v>
      </c>
      <c r="AH2011" s="164">
        <f t="shared" si="254"/>
        <v>0</v>
      </c>
      <c r="AK2011" s="184">
        <f t="shared" si="249"/>
        <v>0</v>
      </c>
      <c r="AL2011" s="164">
        <f t="shared" si="255"/>
        <v>0</v>
      </c>
      <c r="AO2011" s="184">
        <f t="shared" si="250"/>
        <v>0</v>
      </c>
      <c r="AP2011" s="164">
        <f t="shared" si="251"/>
        <v>0</v>
      </c>
      <c r="AS2011" s="184">
        <f t="shared" si="252"/>
        <v>0</v>
      </c>
      <c r="AT2011" s="164">
        <f t="shared" si="253"/>
        <v>0</v>
      </c>
    </row>
    <row r="2012" spans="2:46" x14ac:dyDescent="0.75">
      <c r="B2012" s="22">
        <v>2009</v>
      </c>
      <c r="AG2012" s="184">
        <f t="shared" si="248"/>
        <v>0</v>
      </c>
      <c r="AH2012" s="164">
        <f t="shared" si="254"/>
        <v>0</v>
      </c>
      <c r="AK2012" s="184">
        <f t="shared" si="249"/>
        <v>0</v>
      </c>
      <c r="AL2012" s="164">
        <f t="shared" si="255"/>
        <v>0</v>
      </c>
      <c r="AO2012" s="184">
        <f t="shared" si="250"/>
        <v>0</v>
      </c>
      <c r="AP2012" s="164">
        <f t="shared" si="251"/>
        <v>0</v>
      </c>
      <c r="AS2012" s="184">
        <f t="shared" si="252"/>
        <v>0</v>
      </c>
      <c r="AT2012" s="164">
        <f t="shared" si="253"/>
        <v>0</v>
      </c>
    </row>
    <row r="2013" spans="2:46" x14ac:dyDescent="0.75">
      <c r="B2013" s="22">
        <v>2010</v>
      </c>
      <c r="AG2013" s="184">
        <f t="shared" si="248"/>
        <v>0</v>
      </c>
      <c r="AH2013" s="164">
        <f t="shared" si="254"/>
        <v>0</v>
      </c>
      <c r="AK2013" s="184">
        <f t="shared" si="249"/>
        <v>0</v>
      </c>
      <c r="AL2013" s="164">
        <f t="shared" si="255"/>
        <v>0</v>
      </c>
      <c r="AO2013" s="184">
        <f t="shared" si="250"/>
        <v>0</v>
      </c>
      <c r="AP2013" s="164">
        <f t="shared" si="251"/>
        <v>0</v>
      </c>
      <c r="AS2013" s="184">
        <f t="shared" si="252"/>
        <v>0</v>
      </c>
      <c r="AT2013" s="164">
        <f t="shared" si="253"/>
        <v>0</v>
      </c>
    </row>
    <row r="2014" spans="2:46" x14ac:dyDescent="0.75">
      <c r="B2014" s="22">
        <v>2011</v>
      </c>
      <c r="AG2014" s="184">
        <f t="shared" si="248"/>
        <v>0</v>
      </c>
      <c r="AH2014" s="164">
        <f t="shared" si="254"/>
        <v>0</v>
      </c>
      <c r="AK2014" s="184">
        <f t="shared" si="249"/>
        <v>0</v>
      </c>
      <c r="AL2014" s="164">
        <f t="shared" si="255"/>
        <v>0</v>
      </c>
      <c r="AO2014" s="184">
        <f t="shared" si="250"/>
        <v>0</v>
      </c>
      <c r="AP2014" s="164">
        <f t="shared" si="251"/>
        <v>0</v>
      </c>
      <c r="AS2014" s="184">
        <f t="shared" si="252"/>
        <v>0</v>
      </c>
      <c r="AT2014" s="164">
        <f t="shared" si="253"/>
        <v>0</v>
      </c>
    </row>
    <row r="2015" spans="2:46" x14ac:dyDescent="0.75">
      <c r="B2015" s="22">
        <v>2012</v>
      </c>
      <c r="AG2015" s="184">
        <f t="shared" si="248"/>
        <v>0</v>
      </c>
      <c r="AH2015" s="164">
        <f t="shared" si="254"/>
        <v>0</v>
      </c>
      <c r="AK2015" s="184">
        <f t="shared" si="249"/>
        <v>0</v>
      </c>
      <c r="AL2015" s="164">
        <f t="shared" si="255"/>
        <v>0</v>
      </c>
      <c r="AO2015" s="184">
        <f t="shared" si="250"/>
        <v>0</v>
      </c>
      <c r="AP2015" s="164">
        <f t="shared" si="251"/>
        <v>0</v>
      </c>
      <c r="AS2015" s="184">
        <f t="shared" si="252"/>
        <v>0</v>
      </c>
      <c r="AT2015" s="164">
        <f t="shared" si="253"/>
        <v>0</v>
      </c>
    </row>
    <row r="2016" spans="2:46" x14ac:dyDescent="0.75">
      <c r="B2016" s="22">
        <v>2013</v>
      </c>
      <c r="AG2016" s="184">
        <f t="shared" si="248"/>
        <v>0</v>
      </c>
      <c r="AH2016" s="164">
        <f t="shared" si="254"/>
        <v>0</v>
      </c>
      <c r="AK2016" s="184">
        <f t="shared" si="249"/>
        <v>0</v>
      </c>
      <c r="AL2016" s="164">
        <f t="shared" si="255"/>
        <v>0</v>
      </c>
      <c r="AO2016" s="184">
        <f t="shared" si="250"/>
        <v>0</v>
      </c>
      <c r="AP2016" s="164">
        <f t="shared" si="251"/>
        <v>0</v>
      </c>
      <c r="AS2016" s="184">
        <f t="shared" si="252"/>
        <v>0</v>
      </c>
      <c r="AT2016" s="164">
        <f t="shared" si="253"/>
        <v>0</v>
      </c>
    </row>
    <row r="2017" spans="2:46" x14ac:dyDescent="0.75">
      <c r="B2017" s="22">
        <v>2014</v>
      </c>
      <c r="AG2017" s="184">
        <f t="shared" si="248"/>
        <v>0</v>
      </c>
      <c r="AH2017" s="164">
        <f t="shared" si="254"/>
        <v>0</v>
      </c>
      <c r="AK2017" s="184">
        <f t="shared" si="249"/>
        <v>0</v>
      </c>
      <c r="AL2017" s="164">
        <f t="shared" si="255"/>
        <v>0</v>
      </c>
      <c r="AO2017" s="184">
        <f t="shared" si="250"/>
        <v>0</v>
      </c>
      <c r="AP2017" s="164">
        <f t="shared" si="251"/>
        <v>0</v>
      </c>
      <c r="AS2017" s="184">
        <f t="shared" si="252"/>
        <v>0</v>
      </c>
      <c r="AT2017" s="164">
        <f t="shared" si="253"/>
        <v>0</v>
      </c>
    </row>
    <row r="2018" spans="2:46" x14ac:dyDescent="0.75">
      <c r="B2018" s="22">
        <v>2015</v>
      </c>
      <c r="AG2018" s="184">
        <f t="shared" si="248"/>
        <v>0</v>
      </c>
      <c r="AH2018" s="164">
        <f t="shared" si="254"/>
        <v>0</v>
      </c>
      <c r="AK2018" s="184">
        <f t="shared" si="249"/>
        <v>0</v>
      </c>
      <c r="AL2018" s="164">
        <f t="shared" si="255"/>
        <v>0</v>
      </c>
      <c r="AO2018" s="184">
        <f t="shared" si="250"/>
        <v>0</v>
      </c>
      <c r="AP2018" s="164">
        <f t="shared" si="251"/>
        <v>0</v>
      </c>
      <c r="AS2018" s="184">
        <f t="shared" si="252"/>
        <v>0</v>
      </c>
      <c r="AT2018" s="164">
        <f t="shared" si="253"/>
        <v>0</v>
      </c>
    </row>
    <row r="2019" spans="2:46" x14ac:dyDescent="0.75">
      <c r="B2019" s="22">
        <v>2016</v>
      </c>
      <c r="AG2019" s="184">
        <f t="shared" si="248"/>
        <v>0</v>
      </c>
      <c r="AH2019" s="164">
        <f t="shared" si="254"/>
        <v>0</v>
      </c>
      <c r="AK2019" s="184">
        <f t="shared" si="249"/>
        <v>0</v>
      </c>
      <c r="AL2019" s="164">
        <f t="shared" si="255"/>
        <v>0</v>
      </c>
      <c r="AO2019" s="184">
        <f t="shared" si="250"/>
        <v>0</v>
      </c>
      <c r="AP2019" s="164">
        <f t="shared" si="251"/>
        <v>0</v>
      </c>
      <c r="AS2019" s="184">
        <f t="shared" si="252"/>
        <v>0</v>
      </c>
      <c r="AT2019" s="164">
        <f t="shared" si="253"/>
        <v>0</v>
      </c>
    </row>
    <row r="2020" spans="2:46" x14ac:dyDescent="0.75">
      <c r="B2020" s="22">
        <v>2017</v>
      </c>
      <c r="AG2020" s="184">
        <f t="shared" si="248"/>
        <v>0</v>
      </c>
      <c r="AH2020" s="164">
        <f t="shared" si="254"/>
        <v>0</v>
      </c>
      <c r="AK2020" s="184">
        <f t="shared" si="249"/>
        <v>0</v>
      </c>
      <c r="AL2020" s="164">
        <f t="shared" si="255"/>
        <v>0</v>
      </c>
      <c r="AO2020" s="184">
        <f t="shared" si="250"/>
        <v>0</v>
      </c>
      <c r="AP2020" s="164">
        <f t="shared" si="251"/>
        <v>0</v>
      </c>
      <c r="AS2020" s="184">
        <f t="shared" si="252"/>
        <v>0</v>
      </c>
      <c r="AT2020" s="164">
        <f t="shared" si="253"/>
        <v>0</v>
      </c>
    </row>
    <row r="2021" spans="2:46" x14ac:dyDescent="0.75">
      <c r="B2021" s="22">
        <v>2018</v>
      </c>
      <c r="AG2021" s="184">
        <f t="shared" si="248"/>
        <v>0</v>
      </c>
      <c r="AH2021" s="164">
        <f t="shared" si="254"/>
        <v>0</v>
      </c>
      <c r="AK2021" s="184">
        <f t="shared" si="249"/>
        <v>0</v>
      </c>
      <c r="AL2021" s="164">
        <f t="shared" si="255"/>
        <v>0</v>
      </c>
      <c r="AO2021" s="184">
        <f t="shared" si="250"/>
        <v>0</v>
      </c>
      <c r="AP2021" s="164">
        <f t="shared" si="251"/>
        <v>0</v>
      </c>
      <c r="AS2021" s="184">
        <f t="shared" si="252"/>
        <v>0</v>
      </c>
      <c r="AT2021" s="164">
        <f t="shared" si="253"/>
        <v>0</v>
      </c>
    </row>
    <row r="2022" spans="2:46" x14ac:dyDescent="0.75">
      <c r="B2022" s="22">
        <v>2019</v>
      </c>
      <c r="AG2022" s="184">
        <f t="shared" si="248"/>
        <v>0</v>
      </c>
      <c r="AH2022" s="164">
        <f t="shared" si="254"/>
        <v>0</v>
      </c>
      <c r="AK2022" s="184">
        <f t="shared" si="249"/>
        <v>0</v>
      </c>
      <c r="AL2022" s="164">
        <f t="shared" si="255"/>
        <v>0</v>
      </c>
      <c r="AO2022" s="184">
        <f t="shared" si="250"/>
        <v>0</v>
      </c>
      <c r="AP2022" s="164">
        <f t="shared" si="251"/>
        <v>0</v>
      </c>
      <c r="AS2022" s="184">
        <f t="shared" si="252"/>
        <v>0</v>
      </c>
      <c r="AT2022" s="164">
        <f t="shared" si="253"/>
        <v>0</v>
      </c>
    </row>
    <row r="2023" spans="2:46" x14ac:dyDescent="0.75">
      <c r="B2023" s="22">
        <v>2020</v>
      </c>
      <c r="AG2023" s="184">
        <f t="shared" si="248"/>
        <v>0</v>
      </c>
      <c r="AH2023" s="164">
        <f t="shared" si="254"/>
        <v>0</v>
      </c>
      <c r="AK2023" s="184">
        <f t="shared" si="249"/>
        <v>0</v>
      </c>
      <c r="AL2023" s="164">
        <f t="shared" si="255"/>
        <v>0</v>
      </c>
      <c r="AO2023" s="184">
        <f t="shared" si="250"/>
        <v>0</v>
      </c>
      <c r="AP2023" s="164">
        <f t="shared" si="251"/>
        <v>0</v>
      </c>
      <c r="AS2023" s="184">
        <f t="shared" si="252"/>
        <v>0</v>
      </c>
      <c r="AT2023" s="164">
        <f t="shared" si="253"/>
        <v>0</v>
      </c>
    </row>
    <row r="2024" spans="2:46" x14ac:dyDescent="0.75">
      <c r="B2024" s="22">
        <v>2021</v>
      </c>
      <c r="AG2024" s="184">
        <f t="shared" si="248"/>
        <v>0</v>
      </c>
      <c r="AH2024" s="164">
        <f t="shared" si="254"/>
        <v>0</v>
      </c>
      <c r="AK2024" s="184">
        <f t="shared" si="249"/>
        <v>0</v>
      </c>
      <c r="AL2024" s="164">
        <f t="shared" si="255"/>
        <v>0</v>
      </c>
      <c r="AO2024" s="184">
        <f t="shared" si="250"/>
        <v>0</v>
      </c>
      <c r="AP2024" s="164">
        <f t="shared" si="251"/>
        <v>0</v>
      </c>
      <c r="AS2024" s="184">
        <f t="shared" si="252"/>
        <v>0</v>
      </c>
      <c r="AT2024" s="164">
        <f t="shared" si="253"/>
        <v>0</v>
      </c>
    </row>
    <row r="2025" spans="2:46" x14ac:dyDescent="0.75">
      <c r="B2025" s="22">
        <v>2022</v>
      </c>
      <c r="AG2025" s="184">
        <f t="shared" si="248"/>
        <v>0</v>
      </c>
      <c r="AH2025" s="164">
        <f t="shared" si="254"/>
        <v>0</v>
      </c>
      <c r="AK2025" s="184">
        <f t="shared" si="249"/>
        <v>0</v>
      </c>
      <c r="AL2025" s="164">
        <f t="shared" si="255"/>
        <v>0</v>
      </c>
      <c r="AO2025" s="184">
        <f t="shared" si="250"/>
        <v>0</v>
      </c>
      <c r="AP2025" s="164">
        <f t="shared" si="251"/>
        <v>0</v>
      </c>
      <c r="AS2025" s="184">
        <f t="shared" si="252"/>
        <v>0</v>
      </c>
      <c r="AT2025" s="164">
        <f t="shared" si="253"/>
        <v>0</v>
      </c>
    </row>
    <row r="2026" spans="2:46" x14ac:dyDescent="0.75">
      <c r="B2026" s="22">
        <v>2023</v>
      </c>
      <c r="AG2026" s="184">
        <f t="shared" si="248"/>
        <v>0</v>
      </c>
      <c r="AH2026" s="164">
        <f t="shared" si="254"/>
        <v>0</v>
      </c>
      <c r="AK2026" s="184">
        <f t="shared" si="249"/>
        <v>0</v>
      </c>
      <c r="AL2026" s="164">
        <f t="shared" si="255"/>
        <v>0</v>
      </c>
      <c r="AO2026" s="184">
        <f t="shared" si="250"/>
        <v>0</v>
      </c>
      <c r="AP2026" s="164">
        <f t="shared" si="251"/>
        <v>0</v>
      </c>
      <c r="AS2026" s="184">
        <f t="shared" si="252"/>
        <v>0</v>
      </c>
      <c r="AT2026" s="164">
        <f t="shared" si="253"/>
        <v>0</v>
      </c>
    </row>
    <row r="2027" spans="2:46" x14ac:dyDescent="0.75">
      <c r="B2027" s="22">
        <v>2024</v>
      </c>
      <c r="AG2027" s="184">
        <f t="shared" si="248"/>
        <v>0</v>
      </c>
      <c r="AH2027" s="164">
        <f t="shared" si="254"/>
        <v>0</v>
      </c>
      <c r="AK2027" s="184">
        <f t="shared" si="249"/>
        <v>0</v>
      </c>
      <c r="AL2027" s="164">
        <f t="shared" si="255"/>
        <v>0</v>
      </c>
      <c r="AO2027" s="184">
        <f t="shared" si="250"/>
        <v>0</v>
      </c>
      <c r="AP2027" s="164">
        <f t="shared" si="251"/>
        <v>0</v>
      </c>
      <c r="AS2027" s="184">
        <f t="shared" si="252"/>
        <v>0</v>
      </c>
      <c r="AT2027" s="164">
        <f t="shared" si="253"/>
        <v>0</v>
      </c>
    </row>
    <row r="2028" spans="2:46" x14ac:dyDescent="0.75">
      <c r="B2028" s="22">
        <v>2025</v>
      </c>
      <c r="AG2028" s="184">
        <f t="shared" si="248"/>
        <v>0</v>
      </c>
      <c r="AH2028" s="164">
        <f t="shared" si="254"/>
        <v>0</v>
      </c>
      <c r="AK2028" s="184">
        <f t="shared" si="249"/>
        <v>0</v>
      </c>
      <c r="AL2028" s="164">
        <f t="shared" si="255"/>
        <v>0</v>
      </c>
      <c r="AO2028" s="184">
        <f t="shared" si="250"/>
        <v>0</v>
      </c>
      <c r="AP2028" s="164">
        <f t="shared" si="251"/>
        <v>0</v>
      </c>
      <c r="AS2028" s="184">
        <f t="shared" si="252"/>
        <v>0</v>
      </c>
      <c r="AT2028" s="164">
        <f t="shared" si="253"/>
        <v>0</v>
      </c>
    </row>
    <row r="2029" spans="2:46" x14ac:dyDescent="0.75">
      <c r="B2029" s="22">
        <v>2026</v>
      </c>
      <c r="AG2029" s="184">
        <f t="shared" si="248"/>
        <v>0</v>
      </c>
      <c r="AH2029" s="164">
        <f t="shared" si="254"/>
        <v>0</v>
      </c>
      <c r="AK2029" s="184">
        <f t="shared" si="249"/>
        <v>0</v>
      </c>
      <c r="AL2029" s="164">
        <f t="shared" si="255"/>
        <v>0</v>
      </c>
      <c r="AO2029" s="184">
        <f t="shared" si="250"/>
        <v>0</v>
      </c>
      <c r="AP2029" s="164">
        <f t="shared" si="251"/>
        <v>0</v>
      </c>
      <c r="AS2029" s="184">
        <f t="shared" si="252"/>
        <v>0</v>
      </c>
      <c r="AT2029" s="164">
        <f t="shared" si="253"/>
        <v>0</v>
      </c>
    </row>
    <row r="2030" spans="2:46" x14ac:dyDescent="0.75">
      <c r="B2030" s="22">
        <v>2027</v>
      </c>
      <c r="AG2030" s="184">
        <f t="shared" si="248"/>
        <v>0</v>
      </c>
      <c r="AH2030" s="164">
        <f t="shared" si="254"/>
        <v>0</v>
      </c>
      <c r="AK2030" s="184">
        <f t="shared" si="249"/>
        <v>0</v>
      </c>
      <c r="AL2030" s="164">
        <f t="shared" si="255"/>
        <v>0</v>
      </c>
      <c r="AO2030" s="184">
        <f t="shared" si="250"/>
        <v>0</v>
      </c>
      <c r="AP2030" s="164">
        <f t="shared" si="251"/>
        <v>0</v>
      </c>
      <c r="AS2030" s="184">
        <f t="shared" si="252"/>
        <v>0</v>
      </c>
      <c r="AT2030" s="164">
        <f t="shared" si="253"/>
        <v>0</v>
      </c>
    </row>
    <row r="2031" spans="2:46" x14ac:dyDescent="0.75">
      <c r="B2031" s="22">
        <v>2028</v>
      </c>
      <c r="AG2031" s="184">
        <f t="shared" si="248"/>
        <v>0</v>
      </c>
      <c r="AH2031" s="164">
        <f t="shared" si="254"/>
        <v>0</v>
      </c>
      <c r="AK2031" s="184">
        <f t="shared" si="249"/>
        <v>0</v>
      </c>
      <c r="AL2031" s="164">
        <f t="shared" si="255"/>
        <v>0</v>
      </c>
      <c r="AO2031" s="184">
        <f t="shared" si="250"/>
        <v>0</v>
      </c>
      <c r="AP2031" s="164">
        <f t="shared" si="251"/>
        <v>0</v>
      </c>
      <c r="AS2031" s="184">
        <f t="shared" si="252"/>
        <v>0</v>
      </c>
      <c r="AT2031" s="164">
        <f t="shared" si="253"/>
        <v>0</v>
      </c>
    </row>
    <row r="2032" spans="2:46" x14ac:dyDescent="0.75">
      <c r="B2032" s="22">
        <v>2029</v>
      </c>
      <c r="AG2032" s="184">
        <f t="shared" si="248"/>
        <v>0</v>
      </c>
      <c r="AH2032" s="164">
        <f t="shared" si="254"/>
        <v>0</v>
      </c>
      <c r="AK2032" s="184">
        <f t="shared" si="249"/>
        <v>0</v>
      </c>
      <c r="AL2032" s="164">
        <f t="shared" si="255"/>
        <v>0</v>
      </c>
      <c r="AO2032" s="184">
        <f t="shared" si="250"/>
        <v>0</v>
      </c>
      <c r="AP2032" s="164">
        <f t="shared" si="251"/>
        <v>0</v>
      </c>
      <c r="AS2032" s="184">
        <f t="shared" si="252"/>
        <v>0</v>
      </c>
      <c r="AT2032" s="164">
        <f t="shared" si="253"/>
        <v>0</v>
      </c>
    </row>
    <row r="2033" spans="2:46" x14ac:dyDescent="0.75">
      <c r="B2033" s="22">
        <v>2030</v>
      </c>
      <c r="AG2033" s="184">
        <f t="shared" si="248"/>
        <v>0</v>
      </c>
      <c r="AH2033" s="164">
        <f t="shared" si="254"/>
        <v>0</v>
      </c>
      <c r="AK2033" s="184">
        <f t="shared" si="249"/>
        <v>0</v>
      </c>
      <c r="AL2033" s="164">
        <f t="shared" si="255"/>
        <v>0</v>
      </c>
      <c r="AO2033" s="184">
        <f t="shared" si="250"/>
        <v>0</v>
      </c>
      <c r="AP2033" s="164">
        <f t="shared" si="251"/>
        <v>0</v>
      </c>
      <c r="AS2033" s="184">
        <f t="shared" si="252"/>
        <v>0</v>
      </c>
      <c r="AT2033" s="164">
        <f t="shared" si="253"/>
        <v>0</v>
      </c>
    </row>
    <row r="2034" spans="2:46" x14ac:dyDescent="0.75">
      <c r="B2034" s="22">
        <v>2031</v>
      </c>
      <c r="AG2034" s="184">
        <f t="shared" si="248"/>
        <v>0</v>
      </c>
      <c r="AH2034" s="164">
        <f t="shared" si="254"/>
        <v>0</v>
      </c>
      <c r="AK2034" s="184">
        <f t="shared" si="249"/>
        <v>0</v>
      </c>
      <c r="AL2034" s="164">
        <f t="shared" si="255"/>
        <v>0</v>
      </c>
      <c r="AO2034" s="184">
        <f t="shared" si="250"/>
        <v>0</v>
      </c>
      <c r="AP2034" s="164">
        <f t="shared" si="251"/>
        <v>0</v>
      </c>
      <c r="AS2034" s="184">
        <f t="shared" si="252"/>
        <v>0</v>
      </c>
      <c r="AT2034" s="164">
        <f t="shared" si="253"/>
        <v>0</v>
      </c>
    </row>
    <row r="2035" spans="2:46" x14ac:dyDescent="0.75">
      <c r="B2035" s="22">
        <v>2032</v>
      </c>
      <c r="AG2035" s="184">
        <f t="shared" si="248"/>
        <v>0</v>
      </c>
      <c r="AH2035" s="164">
        <f t="shared" si="254"/>
        <v>0</v>
      </c>
      <c r="AK2035" s="184">
        <f t="shared" si="249"/>
        <v>0</v>
      </c>
      <c r="AL2035" s="164">
        <f t="shared" si="255"/>
        <v>0</v>
      </c>
      <c r="AO2035" s="184">
        <f t="shared" si="250"/>
        <v>0</v>
      </c>
      <c r="AP2035" s="164">
        <f t="shared" si="251"/>
        <v>0</v>
      </c>
      <c r="AS2035" s="184">
        <f t="shared" si="252"/>
        <v>0</v>
      </c>
      <c r="AT2035" s="164">
        <f t="shared" si="253"/>
        <v>0</v>
      </c>
    </row>
    <row r="2036" spans="2:46" x14ac:dyDescent="0.75">
      <c r="B2036" s="22">
        <v>2033</v>
      </c>
      <c r="AG2036" s="184">
        <f t="shared" si="248"/>
        <v>0</v>
      </c>
      <c r="AH2036" s="164">
        <f t="shared" si="254"/>
        <v>0</v>
      </c>
      <c r="AK2036" s="184">
        <f t="shared" si="249"/>
        <v>0</v>
      </c>
      <c r="AL2036" s="164">
        <f t="shared" si="255"/>
        <v>0</v>
      </c>
      <c r="AO2036" s="184">
        <f t="shared" si="250"/>
        <v>0</v>
      </c>
      <c r="AP2036" s="164">
        <f t="shared" si="251"/>
        <v>0</v>
      </c>
      <c r="AS2036" s="184">
        <f t="shared" si="252"/>
        <v>0</v>
      </c>
      <c r="AT2036" s="164">
        <f t="shared" si="253"/>
        <v>0</v>
      </c>
    </row>
    <row r="2037" spans="2:46" x14ac:dyDescent="0.75">
      <c r="B2037" s="22">
        <v>2034</v>
      </c>
      <c r="AG2037" s="184">
        <f t="shared" si="248"/>
        <v>0</v>
      </c>
      <c r="AH2037" s="164">
        <f t="shared" si="254"/>
        <v>0</v>
      </c>
      <c r="AK2037" s="184">
        <f t="shared" si="249"/>
        <v>0</v>
      </c>
      <c r="AL2037" s="164">
        <f t="shared" si="255"/>
        <v>0</v>
      </c>
      <c r="AO2037" s="184">
        <f t="shared" si="250"/>
        <v>0</v>
      </c>
      <c r="AP2037" s="164">
        <f t="shared" si="251"/>
        <v>0</v>
      </c>
      <c r="AS2037" s="184">
        <f t="shared" si="252"/>
        <v>0</v>
      </c>
      <c r="AT2037" s="164">
        <f t="shared" si="253"/>
        <v>0</v>
      </c>
    </row>
    <row r="2038" spans="2:46" x14ac:dyDescent="0.75">
      <c r="B2038" s="22">
        <v>2035</v>
      </c>
      <c r="AG2038" s="184">
        <f t="shared" si="248"/>
        <v>0</v>
      </c>
      <c r="AH2038" s="164">
        <f t="shared" si="254"/>
        <v>0</v>
      </c>
      <c r="AK2038" s="184">
        <f t="shared" si="249"/>
        <v>0</v>
      </c>
      <c r="AL2038" s="164">
        <f t="shared" si="255"/>
        <v>0</v>
      </c>
      <c r="AO2038" s="184">
        <f t="shared" si="250"/>
        <v>0</v>
      </c>
      <c r="AP2038" s="164">
        <f t="shared" si="251"/>
        <v>0</v>
      </c>
      <c r="AS2038" s="184">
        <f t="shared" si="252"/>
        <v>0</v>
      </c>
      <c r="AT2038" s="164">
        <f t="shared" si="253"/>
        <v>0</v>
      </c>
    </row>
    <row r="2039" spans="2:46" x14ac:dyDescent="0.75">
      <c r="B2039" s="22">
        <v>2036</v>
      </c>
      <c r="AG2039" s="184">
        <f t="shared" si="248"/>
        <v>0</v>
      </c>
      <c r="AH2039" s="164">
        <f t="shared" si="254"/>
        <v>0</v>
      </c>
      <c r="AK2039" s="184">
        <f t="shared" si="249"/>
        <v>0</v>
      </c>
      <c r="AL2039" s="164">
        <f t="shared" si="255"/>
        <v>0</v>
      </c>
      <c r="AO2039" s="184">
        <f t="shared" si="250"/>
        <v>0</v>
      </c>
      <c r="AP2039" s="164">
        <f t="shared" si="251"/>
        <v>0</v>
      </c>
      <c r="AS2039" s="184">
        <f t="shared" si="252"/>
        <v>0</v>
      </c>
      <c r="AT2039" s="164">
        <f t="shared" si="253"/>
        <v>0</v>
      </c>
    </row>
    <row r="2040" spans="2:46" x14ac:dyDescent="0.75">
      <c r="B2040" s="22">
        <v>2037</v>
      </c>
      <c r="AG2040" s="184">
        <f t="shared" si="248"/>
        <v>0</v>
      </c>
      <c r="AH2040" s="164">
        <f t="shared" si="254"/>
        <v>0</v>
      </c>
      <c r="AK2040" s="184">
        <f t="shared" si="249"/>
        <v>0</v>
      </c>
      <c r="AL2040" s="164">
        <f t="shared" si="255"/>
        <v>0</v>
      </c>
      <c r="AO2040" s="184">
        <f t="shared" si="250"/>
        <v>0</v>
      </c>
      <c r="AP2040" s="164">
        <f t="shared" si="251"/>
        <v>0</v>
      </c>
      <c r="AS2040" s="184">
        <f t="shared" si="252"/>
        <v>0</v>
      </c>
      <c r="AT2040" s="164">
        <f t="shared" si="253"/>
        <v>0</v>
      </c>
    </row>
    <row r="2041" spans="2:46" x14ac:dyDescent="0.75">
      <c r="B2041" s="22">
        <v>2038</v>
      </c>
      <c r="AG2041" s="184">
        <f t="shared" si="248"/>
        <v>0</v>
      </c>
      <c r="AH2041" s="164">
        <f t="shared" si="254"/>
        <v>0</v>
      </c>
      <c r="AK2041" s="184">
        <f t="shared" si="249"/>
        <v>0</v>
      </c>
      <c r="AL2041" s="164">
        <f t="shared" si="255"/>
        <v>0</v>
      </c>
      <c r="AO2041" s="184">
        <f t="shared" si="250"/>
        <v>0</v>
      </c>
      <c r="AP2041" s="164">
        <f t="shared" si="251"/>
        <v>0</v>
      </c>
      <c r="AS2041" s="184">
        <f t="shared" si="252"/>
        <v>0</v>
      </c>
      <c r="AT2041" s="164">
        <f t="shared" si="253"/>
        <v>0</v>
      </c>
    </row>
    <row r="2042" spans="2:46" x14ac:dyDescent="0.75">
      <c r="B2042" s="22">
        <v>2039</v>
      </c>
      <c r="AG2042" s="184">
        <f t="shared" si="248"/>
        <v>0</v>
      </c>
      <c r="AH2042" s="164">
        <f t="shared" si="254"/>
        <v>0</v>
      </c>
      <c r="AK2042" s="184">
        <f t="shared" si="249"/>
        <v>0</v>
      </c>
      <c r="AL2042" s="164">
        <f t="shared" si="255"/>
        <v>0</v>
      </c>
      <c r="AO2042" s="184">
        <f t="shared" si="250"/>
        <v>0</v>
      </c>
      <c r="AP2042" s="164">
        <f t="shared" si="251"/>
        <v>0</v>
      </c>
      <c r="AS2042" s="184">
        <f t="shared" si="252"/>
        <v>0</v>
      </c>
      <c r="AT2042" s="164">
        <f t="shared" si="253"/>
        <v>0</v>
      </c>
    </row>
    <row r="2043" spans="2:46" x14ac:dyDescent="0.75">
      <c r="B2043" s="22">
        <v>2040</v>
      </c>
      <c r="AG2043" s="184">
        <f t="shared" si="248"/>
        <v>0</v>
      </c>
      <c r="AH2043" s="164">
        <f t="shared" si="254"/>
        <v>0</v>
      </c>
      <c r="AK2043" s="184">
        <f t="shared" si="249"/>
        <v>0</v>
      </c>
      <c r="AL2043" s="164">
        <f t="shared" si="255"/>
        <v>0</v>
      </c>
      <c r="AO2043" s="184">
        <f t="shared" si="250"/>
        <v>0</v>
      </c>
      <c r="AP2043" s="164">
        <f t="shared" si="251"/>
        <v>0</v>
      </c>
      <c r="AS2043" s="184">
        <f t="shared" si="252"/>
        <v>0</v>
      </c>
      <c r="AT2043" s="164">
        <f t="shared" si="253"/>
        <v>0</v>
      </c>
    </row>
    <row r="2044" spans="2:46" x14ac:dyDescent="0.75">
      <c r="B2044" s="22">
        <v>2041</v>
      </c>
      <c r="AG2044" s="184">
        <f t="shared" si="248"/>
        <v>0</v>
      </c>
      <c r="AH2044" s="164">
        <f t="shared" si="254"/>
        <v>0</v>
      </c>
      <c r="AK2044" s="184">
        <f t="shared" si="249"/>
        <v>0</v>
      </c>
      <c r="AL2044" s="164">
        <f t="shared" si="255"/>
        <v>0</v>
      </c>
      <c r="AO2044" s="184">
        <f t="shared" si="250"/>
        <v>0</v>
      </c>
      <c r="AP2044" s="164">
        <f t="shared" si="251"/>
        <v>0</v>
      </c>
      <c r="AS2044" s="184">
        <f t="shared" si="252"/>
        <v>0</v>
      </c>
      <c r="AT2044" s="164">
        <f t="shared" si="253"/>
        <v>0</v>
      </c>
    </row>
    <row r="2045" spans="2:46" x14ac:dyDescent="0.75">
      <c r="B2045" s="22">
        <v>2042</v>
      </c>
      <c r="AG2045" s="184">
        <f t="shared" si="248"/>
        <v>0</v>
      </c>
      <c r="AH2045" s="164">
        <f t="shared" si="254"/>
        <v>0</v>
      </c>
      <c r="AK2045" s="184">
        <f t="shared" si="249"/>
        <v>0</v>
      </c>
      <c r="AL2045" s="164">
        <f t="shared" si="255"/>
        <v>0</v>
      </c>
      <c r="AO2045" s="184">
        <f t="shared" si="250"/>
        <v>0</v>
      </c>
      <c r="AP2045" s="164">
        <f t="shared" si="251"/>
        <v>0</v>
      </c>
      <c r="AS2045" s="184">
        <f t="shared" si="252"/>
        <v>0</v>
      </c>
      <c r="AT2045" s="164">
        <f t="shared" si="253"/>
        <v>0</v>
      </c>
    </row>
    <row r="2046" spans="2:46" x14ac:dyDescent="0.75">
      <c r="B2046" s="22">
        <v>2043</v>
      </c>
      <c r="AG2046" s="184">
        <f t="shared" si="248"/>
        <v>0</v>
      </c>
      <c r="AH2046" s="164">
        <f t="shared" si="254"/>
        <v>0</v>
      </c>
      <c r="AK2046" s="184">
        <f t="shared" si="249"/>
        <v>0</v>
      </c>
      <c r="AL2046" s="164">
        <f t="shared" si="255"/>
        <v>0</v>
      </c>
      <c r="AO2046" s="184">
        <f t="shared" si="250"/>
        <v>0</v>
      </c>
      <c r="AP2046" s="164">
        <f t="shared" si="251"/>
        <v>0</v>
      </c>
      <c r="AS2046" s="184">
        <f t="shared" si="252"/>
        <v>0</v>
      </c>
      <c r="AT2046" s="164">
        <f t="shared" si="253"/>
        <v>0</v>
      </c>
    </row>
    <row r="2047" spans="2:46" x14ac:dyDescent="0.75">
      <c r="B2047" s="22">
        <v>2044</v>
      </c>
      <c r="AG2047" s="184">
        <f t="shared" si="248"/>
        <v>0</v>
      </c>
      <c r="AH2047" s="164">
        <f t="shared" si="254"/>
        <v>0</v>
      </c>
      <c r="AK2047" s="184">
        <f t="shared" si="249"/>
        <v>0</v>
      </c>
      <c r="AL2047" s="164">
        <f t="shared" si="255"/>
        <v>0</v>
      </c>
      <c r="AO2047" s="184">
        <f t="shared" si="250"/>
        <v>0</v>
      </c>
      <c r="AP2047" s="164">
        <f t="shared" si="251"/>
        <v>0</v>
      </c>
      <c r="AS2047" s="184">
        <f t="shared" si="252"/>
        <v>0</v>
      </c>
      <c r="AT2047" s="164">
        <f t="shared" si="253"/>
        <v>0</v>
      </c>
    </row>
    <row r="2048" spans="2:46" x14ac:dyDescent="0.75">
      <c r="B2048" s="22">
        <v>2045</v>
      </c>
      <c r="AG2048" s="184">
        <f t="shared" si="248"/>
        <v>0</v>
      </c>
      <c r="AH2048" s="164">
        <f t="shared" si="254"/>
        <v>0</v>
      </c>
      <c r="AK2048" s="184">
        <f t="shared" si="249"/>
        <v>0</v>
      </c>
      <c r="AL2048" s="164">
        <f t="shared" si="255"/>
        <v>0</v>
      </c>
      <c r="AO2048" s="184">
        <f t="shared" si="250"/>
        <v>0</v>
      </c>
      <c r="AP2048" s="164">
        <f t="shared" si="251"/>
        <v>0</v>
      </c>
      <c r="AS2048" s="184">
        <f t="shared" si="252"/>
        <v>0</v>
      </c>
      <c r="AT2048" s="164">
        <f t="shared" si="253"/>
        <v>0</v>
      </c>
    </row>
    <row r="2049" spans="2:46" x14ac:dyDescent="0.75">
      <c r="B2049" s="22">
        <v>2046</v>
      </c>
      <c r="AG2049" s="184">
        <f t="shared" si="248"/>
        <v>0</v>
      </c>
      <c r="AH2049" s="164">
        <f t="shared" si="254"/>
        <v>0</v>
      </c>
      <c r="AK2049" s="184">
        <f t="shared" si="249"/>
        <v>0</v>
      </c>
      <c r="AL2049" s="164">
        <f t="shared" si="255"/>
        <v>0</v>
      </c>
      <c r="AO2049" s="184">
        <f t="shared" si="250"/>
        <v>0</v>
      </c>
      <c r="AP2049" s="164">
        <f t="shared" si="251"/>
        <v>0</v>
      </c>
      <c r="AS2049" s="184">
        <f t="shared" si="252"/>
        <v>0</v>
      </c>
      <c r="AT2049" s="164">
        <f t="shared" si="253"/>
        <v>0</v>
      </c>
    </row>
    <row r="2050" spans="2:46" x14ac:dyDescent="0.75">
      <c r="B2050" s="22">
        <v>2047</v>
      </c>
      <c r="AG2050" s="184">
        <f t="shared" si="248"/>
        <v>0</v>
      </c>
      <c r="AH2050" s="164">
        <f t="shared" si="254"/>
        <v>0</v>
      </c>
      <c r="AK2050" s="184">
        <f t="shared" si="249"/>
        <v>0</v>
      </c>
      <c r="AL2050" s="164">
        <f t="shared" si="255"/>
        <v>0</v>
      </c>
      <c r="AO2050" s="184">
        <f t="shared" si="250"/>
        <v>0</v>
      </c>
      <c r="AP2050" s="164">
        <f t="shared" si="251"/>
        <v>0</v>
      </c>
      <c r="AS2050" s="184">
        <f t="shared" si="252"/>
        <v>0</v>
      </c>
      <c r="AT2050" s="164">
        <f t="shared" si="253"/>
        <v>0</v>
      </c>
    </row>
    <row r="2051" spans="2:46" x14ac:dyDescent="0.75">
      <c r="B2051" s="22">
        <v>2048</v>
      </c>
      <c r="AG2051" s="184">
        <f t="shared" si="248"/>
        <v>0</v>
      </c>
      <c r="AH2051" s="164">
        <f t="shared" si="254"/>
        <v>0</v>
      </c>
      <c r="AK2051" s="184">
        <f t="shared" si="249"/>
        <v>0</v>
      </c>
      <c r="AL2051" s="164">
        <f t="shared" si="255"/>
        <v>0</v>
      </c>
      <c r="AO2051" s="184">
        <f t="shared" si="250"/>
        <v>0</v>
      </c>
      <c r="AP2051" s="164">
        <f t="shared" si="251"/>
        <v>0</v>
      </c>
      <c r="AS2051" s="184">
        <f t="shared" si="252"/>
        <v>0</v>
      </c>
      <c r="AT2051" s="164">
        <f t="shared" si="253"/>
        <v>0</v>
      </c>
    </row>
    <row r="2052" spans="2:46" x14ac:dyDescent="0.75">
      <c r="B2052" s="22">
        <v>2049</v>
      </c>
      <c r="AG2052" s="184">
        <f t="shared" ref="AG2052:AG2115" si="256">(U2052*wtp)-T2052</f>
        <v>0</v>
      </c>
      <c r="AH2052" s="164">
        <f t="shared" si="254"/>
        <v>0</v>
      </c>
      <c r="AK2052" s="184">
        <f t="shared" ref="AK2052:AK2115" si="257">(X2052*wtp)-W2052</f>
        <v>0</v>
      </c>
      <c r="AL2052" s="164">
        <f t="shared" si="255"/>
        <v>0</v>
      </c>
      <c r="AO2052" s="184">
        <f t="shared" ref="AO2052:AO2115" si="258">(AA2052*wtp)-Z2052</f>
        <v>0</v>
      </c>
      <c r="AP2052" s="164">
        <f t="shared" ref="AP2052:AP2115" si="259">IF(AO2052&gt;0,1,0)</f>
        <v>0</v>
      </c>
      <c r="AS2052" s="184">
        <f t="shared" ref="AS2052:AS2115" si="260">(AD2052*wtp)-AC2052</f>
        <v>0</v>
      </c>
      <c r="AT2052" s="164">
        <f t="shared" ref="AT2052:AT2115" si="261">IF(AS2052&gt;0,1,0)</f>
        <v>0</v>
      </c>
    </row>
    <row r="2053" spans="2:46" x14ac:dyDescent="0.75">
      <c r="B2053" s="22">
        <v>2050</v>
      </c>
      <c r="AG2053" s="184">
        <f t="shared" si="256"/>
        <v>0</v>
      </c>
      <c r="AH2053" s="164">
        <f t="shared" ref="AH2053:AH2116" si="262">IF(AG2053&gt;0,1,0)</f>
        <v>0</v>
      </c>
      <c r="AK2053" s="184">
        <f t="shared" si="257"/>
        <v>0</v>
      </c>
      <c r="AL2053" s="164">
        <f t="shared" ref="AL2053:AL2116" si="263">IF(AK2053&gt;0,1,0)</f>
        <v>0</v>
      </c>
      <c r="AO2053" s="184">
        <f t="shared" si="258"/>
        <v>0</v>
      </c>
      <c r="AP2053" s="164">
        <f t="shared" si="259"/>
        <v>0</v>
      </c>
      <c r="AS2053" s="184">
        <f t="shared" si="260"/>
        <v>0</v>
      </c>
      <c r="AT2053" s="164">
        <f t="shared" si="261"/>
        <v>0</v>
      </c>
    </row>
    <row r="2054" spans="2:46" x14ac:dyDescent="0.75">
      <c r="B2054" s="22">
        <v>2051</v>
      </c>
      <c r="AG2054" s="184">
        <f t="shared" si="256"/>
        <v>0</v>
      </c>
      <c r="AH2054" s="164">
        <f t="shared" si="262"/>
        <v>0</v>
      </c>
      <c r="AK2054" s="184">
        <f t="shared" si="257"/>
        <v>0</v>
      </c>
      <c r="AL2054" s="164">
        <f t="shared" si="263"/>
        <v>0</v>
      </c>
      <c r="AO2054" s="184">
        <f t="shared" si="258"/>
        <v>0</v>
      </c>
      <c r="AP2054" s="164">
        <f t="shared" si="259"/>
        <v>0</v>
      </c>
      <c r="AS2054" s="184">
        <f t="shared" si="260"/>
        <v>0</v>
      </c>
      <c r="AT2054" s="164">
        <f t="shared" si="261"/>
        <v>0</v>
      </c>
    </row>
    <row r="2055" spans="2:46" x14ac:dyDescent="0.75">
      <c r="B2055" s="22">
        <v>2052</v>
      </c>
      <c r="AG2055" s="184">
        <f t="shared" si="256"/>
        <v>0</v>
      </c>
      <c r="AH2055" s="164">
        <f t="shared" si="262"/>
        <v>0</v>
      </c>
      <c r="AK2055" s="184">
        <f t="shared" si="257"/>
        <v>0</v>
      </c>
      <c r="AL2055" s="164">
        <f t="shared" si="263"/>
        <v>0</v>
      </c>
      <c r="AO2055" s="184">
        <f t="shared" si="258"/>
        <v>0</v>
      </c>
      <c r="AP2055" s="164">
        <f t="shared" si="259"/>
        <v>0</v>
      </c>
      <c r="AS2055" s="184">
        <f t="shared" si="260"/>
        <v>0</v>
      </c>
      <c r="AT2055" s="164">
        <f t="shared" si="261"/>
        <v>0</v>
      </c>
    </row>
    <row r="2056" spans="2:46" x14ac:dyDescent="0.75">
      <c r="B2056" s="22">
        <v>2053</v>
      </c>
      <c r="AG2056" s="184">
        <f t="shared" si="256"/>
        <v>0</v>
      </c>
      <c r="AH2056" s="164">
        <f t="shared" si="262"/>
        <v>0</v>
      </c>
      <c r="AK2056" s="184">
        <f t="shared" si="257"/>
        <v>0</v>
      </c>
      <c r="AL2056" s="164">
        <f t="shared" si="263"/>
        <v>0</v>
      </c>
      <c r="AO2056" s="184">
        <f t="shared" si="258"/>
        <v>0</v>
      </c>
      <c r="AP2056" s="164">
        <f t="shared" si="259"/>
        <v>0</v>
      </c>
      <c r="AS2056" s="184">
        <f t="shared" si="260"/>
        <v>0</v>
      </c>
      <c r="AT2056" s="164">
        <f t="shared" si="261"/>
        <v>0</v>
      </c>
    </row>
    <row r="2057" spans="2:46" x14ac:dyDescent="0.75">
      <c r="B2057" s="22">
        <v>2054</v>
      </c>
      <c r="AG2057" s="184">
        <f t="shared" si="256"/>
        <v>0</v>
      </c>
      <c r="AH2057" s="164">
        <f t="shared" si="262"/>
        <v>0</v>
      </c>
      <c r="AK2057" s="184">
        <f t="shared" si="257"/>
        <v>0</v>
      </c>
      <c r="AL2057" s="164">
        <f t="shared" si="263"/>
        <v>0</v>
      </c>
      <c r="AO2057" s="184">
        <f t="shared" si="258"/>
        <v>0</v>
      </c>
      <c r="AP2057" s="164">
        <f t="shared" si="259"/>
        <v>0</v>
      </c>
      <c r="AS2057" s="184">
        <f t="shared" si="260"/>
        <v>0</v>
      </c>
      <c r="AT2057" s="164">
        <f t="shared" si="261"/>
        <v>0</v>
      </c>
    </row>
    <row r="2058" spans="2:46" x14ac:dyDescent="0.75">
      <c r="B2058" s="22">
        <v>2055</v>
      </c>
      <c r="AG2058" s="184">
        <f t="shared" si="256"/>
        <v>0</v>
      </c>
      <c r="AH2058" s="164">
        <f t="shared" si="262"/>
        <v>0</v>
      </c>
      <c r="AK2058" s="184">
        <f t="shared" si="257"/>
        <v>0</v>
      </c>
      <c r="AL2058" s="164">
        <f t="shared" si="263"/>
        <v>0</v>
      </c>
      <c r="AO2058" s="184">
        <f t="shared" si="258"/>
        <v>0</v>
      </c>
      <c r="AP2058" s="164">
        <f t="shared" si="259"/>
        <v>0</v>
      </c>
      <c r="AS2058" s="184">
        <f t="shared" si="260"/>
        <v>0</v>
      </c>
      <c r="AT2058" s="164">
        <f t="shared" si="261"/>
        <v>0</v>
      </c>
    </row>
    <row r="2059" spans="2:46" x14ac:dyDescent="0.75">
      <c r="B2059" s="22">
        <v>2056</v>
      </c>
      <c r="AG2059" s="184">
        <f t="shared" si="256"/>
        <v>0</v>
      </c>
      <c r="AH2059" s="164">
        <f t="shared" si="262"/>
        <v>0</v>
      </c>
      <c r="AK2059" s="184">
        <f t="shared" si="257"/>
        <v>0</v>
      </c>
      <c r="AL2059" s="164">
        <f t="shared" si="263"/>
        <v>0</v>
      </c>
      <c r="AO2059" s="184">
        <f t="shared" si="258"/>
        <v>0</v>
      </c>
      <c r="AP2059" s="164">
        <f t="shared" si="259"/>
        <v>0</v>
      </c>
      <c r="AS2059" s="184">
        <f t="shared" si="260"/>
        <v>0</v>
      </c>
      <c r="AT2059" s="164">
        <f t="shared" si="261"/>
        <v>0</v>
      </c>
    </row>
    <row r="2060" spans="2:46" x14ac:dyDescent="0.75">
      <c r="B2060" s="22">
        <v>2057</v>
      </c>
      <c r="AG2060" s="184">
        <f t="shared" si="256"/>
        <v>0</v>
      </c>
      <c r="AH2060" s="164">
        <f t="shared" si="262"/>
        <v>0</v>
      </c>
      <c r="AK2060" s="184">
        <f t="shared" si="257"/>
        <v>0</v>
      </c>
      <c r="AL2060" s="164">
        <f t="shared" si="263"/>
        <v>0</v>
      </c>
      <c r="AO2060" s="184">
        <f t="shared" si="258"/>
        <v>0</v>
      </c>
      <c r="AP2060" s="164">
        <f t="shared" si="259"/>
        <v>0</v>
      </c>
      <c r="AS2060" s="184">
        <f t="shared" si="260"/>
        <v>0</v>
      </c>
      <c r="AT2060" s="164">
        <f t="shared" si="261"/>
        <v>0</v>
      </c>
    </row>
    <row r="2061" spans="2:46" x14ac:dyDescent="0.75">
      <c r="B2061" s="22">
        <v>2058</v>
      </c>
      <c r="AG2061" s="184">
        <f t="shared" si="256"/>
        <v>0</v>
      </c>
      <c r="AH2061" s="164">
        <f t="shared" si="262"/>
        <v>0</v>
      </c>
      <c r="AK2061" s="184">
        <f t="shared" si="257"/>
        <v>0</v>
      </c>
      <c r="AL2061" s="164">
        <f t="shared" si="263"/>
        <v>0</v>
      </c>
      <c r="AO2061" s="184">
        <f t="shared" si="258"/>
        <v>0</v>
      </c>
      <c r="AP2061" s="164">
        <f t="shared" si="259"/>
        <v>0</v>
      </c>
      <c r="AS2061" s="184">
        <f t="shared" si="260"/>
        <v>0</v>
      </c>
      <c r="AT2061" s="164">
        <f t="shared" si="261"/>
        <v>0</v>
      </c>
    </row>
    <row r="2062" spans="2:46" x14ac:dyDescent="0.75">
      <c r="B2062" s="22">
        <v>2059</v>
      </c>
      <c r="AG2062" s="184">
        <f t="shared" si="256"/>
        <v>0</v>
      </c>
      <c r="AH2062" s="164">
        <f t="shared" si="262"/>
        <v>0</v>
      </c>
      <c r="AK2062" s="184">
        <f t="shared" si="257"/>
        <v>0</v>
      </c>
      <c r="AL2062" s="164">
        <f t="shared" si="263"/>
        <v>0</v>
      </c>
      <c r="AO2062" s="184">
        <f t="shared" si="258"/>
        <v>0</v>
      </c>
      <c r="AP2062" s="164">
        <f t="shared" si="259"/>
        <v>0</v>
      </c>
      <c r="AS2062" s="184">
        <f t="shared" si="260"/>
        <v>0</v>
      </c>
      <c r="AT2062" s="164">
        <f t="shared" si="261"/>
        <v>0</v>
      </c>
    </row>
    <row r="2063" spans="2:46" x14ac:dyDescent="0.75">
      <c r="B2063" s="22">
        <v>2060</v>
      </c>
      <c r="AG2063" s="184">
        <f t="shared" si="256"/>
        <v>0</v>
      </c>
      <c r="AH2063" s="164">
        <f t="shared" si="262"/>
        <v>0</v>
      </c>
      <c r="AK2063" s="184">
        <f t="shared" si="257"/>
        <v>0</v>
      </c>
      <c r="AL2063" s="164">
        <f t="shared" si="263"/>
        <v>0</v>
      </c>
      <c r="AO2063" s="184">
        <f t="shared" si="258"/>
        <v>0</v>
      </c>
      <c r="AP2063" s="164">
        <f t="shared" si="259"/>
        <v>0</v>
      </c>
      <c r="AS2063" s="184">
        <f t="shared" si="260"/>
        <v>0</v>
      </c>
      <c r="AT2063" s="164">
        <f t="shared" si="261"/>
        <v>0</v>
      </c>
    </row>
    <row r="2064" spans="2:46" x14ac:dyDescent="0.75">
      <c r="B2064" s="22">
        <v>2061</v>
      </c>
      <c r="AG2064" s="184">
        <f t="shared" si="256"/>
        <v>0</v>
      </c>
      <c r="AH2064" s="164">
        <f t="shared" si="262"/>
        <v>0</v>
      </c>
      <c r="AK2064" s="184">
        <f t="shared" si="257"/>
        <v>0</v>
      </c>
      <c r="AL2064" s="164">
        <f t="shared" si="263"/>
        <v>0</v>
      </c>
      <c r="AO2064" s="184">
        <f t="shared" si="258"/>
        <v>0</v>
      </c>
      <c r="AP2064" s="164">
        <f t="shared" si="259"/>
        <v>0</v>
      </c>
      <c r="AS2064" s="184">
        <f t="shared" si="260"/>
        <v>0</v>
      </c>
      <c r="AT2064" s="164">
        <f t="shared" si="261"/>
        <v>0</v>
      </c>
    </row>
    <row r="2065" spans="2:46" x14ac:dyDescent="0.75">
      <c r="B2065" s="22">
        <v>2062</v>
      </c>
      <c r="AG2065" s="184">
        <f t="shared" si="256"/>
        <v>0</v>
      </c>
      <c r="AH2065" s="164">
        <f t="shared" si="262"/>
        <v>0</v>
      </c>
      <c r="AK2065" s="184">
        <f t="shared" si="257"/>
        <v>0</v>
      </c>
      <c r="AL2065" s="164">
        <f t="shared" si="263"/>
        <v>0</v>
      </c>
      <c r="AO2065" s="184">
        <f t="shared" si="258"/>
        <v>0</v>
      </c>
      <c r="AP2065" s="164">
        <f t="shared" si="259"/>
        <v>0</v>
      </c>
      <c r="AS2065" s="184">
        <f t="shared" si="260"/>
        <v>0</v>
      </c>
      <c r="AT2065" s="164">
        <f t="shared" si="261"/>
        <v>0</v>
      </c>
    </row>
    <row r="2066" spans="2:46" x14ac:dyDescent="0.75">
      <c r="B2066" s="22">
        <v>2063</v>
      </c>
      <c r="AG2066" s="184">
        <f t="shared" si="256"/>
        <v>0</v>
      </c>
      <c r="AH2066" s="164">
        <f t="shared" si="262"/>
        <v>0</v>
      </c>
      <c r="AK2066" s="184">
        <f t="shared" si="257"/>
        <v>0</v>
      </c>
      <c r="AL2066" s="164">
        <f t="shared" si="263"/>
        <v>0</v>
      </c>
      <c r="AO2066" s="184">
        <f t="shared" si="258"/>
        <v>0</v>
      </c>
      <c r="AP2066" s="164">
        <f t="shared" si="259"/>
        <v>0</v>
      </c>
      <c r="AS2066" s="184">
        <f t="shared" si="260"/>
        <v>0</v>
      </c>
      <c r="AT2066" s="164">
        <f t="shared" si="261"/>
        <v>0</v>
      </c>
    </row>
    <row r="2067" spans="2:46" x14ac:dyDescent="0.75">
      <c r="B2067" s="22">
        <v>2064</v>
      </c>
      <c r="AG2067" s="184">
        <f t="shared" si="256"/>
        <v>0</v>
      </c>
      <c r="AH2067" s="164">
        <f t="shared" si="262"/>
        <v>0</v>
      </c>
      <c r="AK2067" s="184">
        <f t="shared" si="257"/>
        <v>0</v>
      </c>
      <c r="AL2067" s="164">
        <f t="shared" si="263"/>
        <v>0</v>
      </c>
      <c r="AO2067" s="184">
        <f t="shared" si="258"/>
        <v>0</v>
      </c>
      <c r="AP2067" s="164">
        <f t="shared" si="259"/>
        <v>0</v>
      </c>
      <c r="AS2067" s="184">
        <f t="shared" si="260"/>
        <v>0</v>
      </c>
      <c r="AT2067" s="164">
        <f t="shared" si="261"/>
        <v>0</v>
      </c>
    </row>
    <row r="2068" spans="2:46" x14ac:dyDescent="0.75">
      <c r="B2068" s="22">
        <v>2065</v>
      </c>
      <c r="AG2068" s="184">
        <f t="shared" si="256"/>
        <v>0</v>
      </c>
      <c r="AH2068" s="164">
        <f t="shared" si="262"/>
        <v>0</v>
      </c>
      <c r="AK2068" s="184">
        <f t="shared" si="257"/>
        <v>0</v>
      </c>
      <c r="AL2068" s="164">
        <f t="shared" si="263"/>
        <v>0</v>
      </c>
      <c r="AO2068" s="184">
        <f t="shared" si="258"/>
        <v>0</v>
      </c>
      <c r="AP2068" s="164">
        <f t="shared" si="259"/>
        <v>0</v>
      </c>
      <c r="AS2068" s="184">
        <f t="shared" si="260"/>
        <v>0</v>
      </c>
      <c r="AT2068" s="164">
        <f t="shared" si="261"/>
        <v>0</v>
      </c>
    </row>
    <row r="2069" spans="2:46" x14ac:dyDescent="0.75">
      <c r="B2069" s="22">
        <v>2066</v>
      </c>
      <c r="AG2069" s="184">
        <f t="shared" si="256"/>
        <v>0</v>
      </c>
      <c r="AH2069" s="164">
        <f t="shared" si="262"/>
        <v>0</v>
      </c>
      <c r="AK2069" s="184">
        <f t="shared" si="257"/>
        <v>0</v>
      </c>
      <c r="AL2069" s="164">
        <f t="shared" si="263"/>
        <v>0</v>
      </c>
      <c r="AO2069" s="184">
        <f t="shared" si="258"/>
        <v>0</v>
      </c>
      <c r="AP2069" s="164">
        <f t="shared" si="259"/>
        <v>0</v>
      </c>
      <c r="AS2069" s="184">
        <f t="shared" si="260"/>
        <v>0</v>
      </c>
      <c r="AT2069" s="164">
        <f t="shared" si="261"/>
        <v>0</v>
      </c>
    </row>
    <row r="2070" spans="2:46" x14ac:dyDescent="0.75">
      <c r="B2070" s="22">
        <v>2067</v>
      </c>
      <c r="AG2070" s="184">
        <f t="shared" si="256"/>
        <v>0</v>
      </c>
      <c r="AH2070" s="164">
        <f t="shared" si="262"/>
        <v>0</v>
      </c>
      <c r="AK2070" s="184">
        <f t="shared" si="257"/>
        <v>0</v>
      </c>
      <c r="AL2070" s="164">
        <f t="shared" si="263"/>
        <v>0</v>
      </c>
      <c r="AO2070" s="184">
        <f t="shared" si="258"/>
        <v>0</v>
      </c>
      <c r="AP2070" s="164">
        <f t="shared" si="259"/>
        <v>0</v>
      </c>
      <c r="AS2070" s="184">
        <f t="shared" si="260"/>
        <v>0</v>
      </c>
      <c r="AT2070" s="164">
        <f t="shared" si="261"/>
        <v>0</v>
      </c>
    </row>
    <row r="2071" spans="2:46" x14ac:dyDescent="0.75">
      <c r="B2071" s="22">
        <v>2068</v>
      </c>
      <c r="AG2071" s="184">
        <f t="shared" si="256"/>
        <v>0</v>
      </c>
      <c r="AH2071" s="164">
        <f t="shared" si="262"/>
        <v>0</v>
      </c>
      <c r="AK2071" s="184">
        <f t="shared" si="257"/>
        <v>0</v>
      </c>
      <c r="AL2071" s="164">
        <f t="shared" si="263"/>
        <v>0</v>
      </c>
      <c r="AO2071" s="184">
        <f t="shared" si="258"/>
        <v>0</v>
      </c>
      <c r="AP2071" s="164">
        <f t="shared" si="259"/>
        <v>0</v>
      </c>
      <c r="AS2071" s="184">
        <f t="shared" si="260"/>
        <v>0</v>
      </c>
      <c r="AT2071" s="164">
        <f t="shared" si="261"/>
        <v>0</v>
      </c>
    </row>
    <row r="2072" spans="2:46" x14ac:dyDescent="0.75">
      <c r="B2072" s="22">
        <v>2069</v>
      </c>
      <c r="AG2072" s="184">
        <f t="shared" si="256"/>
        <v>0</v>
      </c>
      <c r="AH2072" s="164">
        <f t="shared" si="262"/>
        <v>0</v>
      </c>
      <c r="AK2072" s="184">
        <f t="shared" si="257"/>
        <v>0</v>
      </c>
      <c r="AL2072" s="164">
        <f t="shared" si="263"/>
        <v>0</v>
      </c>
      <c r="AO2072" s="184">
        <f t="shared" si="258"/>
        <v>0</v>
      </c>
      <c r="AP2072" s="164">
        <f t="shared" si="259"/>
        <v>0</v>
      </c>
      <c r="AS2072" s="184">
        <f t="shared" si="260"/>
        <v>0</v>
      </c>
      <c r="AT2072" s="164">
        <f t="shared" si="261"/>
        <v>0</v>
      </c>
    </row>
    <row r="2073" spans="2:46" x14ac:dyDescent="0.75">
      <c r="B2073" s="22">
        <v>2070</v>
      </c>
      <c r="AG2073" s="184">
        <f t="shared" si="256"/>
        <v>0</v>
      </c>
      <c r="AH2073" s="164">
        <f t="shared" si="262"/>
        <v>0</v>
      </c>
      <c r="AK2073" s="184">
        <f t="shared" si="257"/>
        <v>0</v>
      </c>
      <c r="AL2073" s="164">
        <f t="shared" si="263"/>
        <v>0</v>
      </c>
      <c r="AO2073" s="184">
        <f t="shared" si="258"/>
        <v>0</v>
      </c>
      <c r="AP2073" s="164">
        <f t="shared" si="259"/>
        <v>0</v>
      </c>
      <c r="AS2073" s="184">
        <f t="shared" si="260"/>
        <v>0</v>
      </c>
      <c r="AT2073" s="164">
        <f t="shared" si="261"/>
        <v>0</v>
      </c>
    </row>
    <row r="2074" spans="2:46" x14ac:dyDescent="0.75">
      <c r="B2074" s="22">
        <v>2071</v>
      </c>
      <c r="AG2074" s="184">
        <f t="shared" si="256"/>
        <v>0</v>
      </c>
      <c r="AH2074" s="164">
        <f t="shared" si="262"/>
        <v>0</v>
      </c>
      <c r="AK2074" s="184">
        <f t="shared" si="257"/>
        <v>0</v>
      </c>
      <c r="AL2074" s="164">
        <f t="shared" si="263"/>
        <v>0</v>
      </c>
      <c r="AO2074" s="184">
        <f t="shared" si="258"/>
        <v>0</v>
      </c>
      <c r="AP2074" s="164">
        <f t="shared" si="259"/>
        <v>0</v>
      </c>
      <c r="AS2074" s="184">
        <f t="shared" si="260"/>
        <v>0</v>
      </c>
      <c r="AT2074" s="164">
        <f t="shared" si="261"/>
        <v>0</v>
      </c>
    </row>
    <row r="2075" spans="2:46" x14ac:dyDescent="0.75">
      <c r="B2075" s="22">
        <v>2072</v>
      </c>
      <c r="AG2075" s="184">
        <f t="shared" si="256"/>
        <v>0</v>
      </c>
      <c r="AH2075" s="164">
        <f t="shared" si="262"/>
        <v>0</v>
      </c>
      <c r="AK2075" s="184">
        <f t="shared" si="257"/>
        <v>0</v>
      </c>
      <c r="AL2075" s="164">
        <f t="shared" si="263"/>
        <v>0</v>
      </c>
      <c r="AO2075" s="184">
        <f t="shared" si="258"/>
        <v>0</v>
      </c>
      <c r="AP2075" s="164">
        <f t="shared" si="259"/>
        <v>0</v>
      </c>
      <c r="AS2075" s="184">
        <f t="shared" si="260"/>
        <v>0</v>
      </c>
      <c r="AT2075" s="164">
        <f t="shared" si="261"/>
        <v>0</v>
      </c>
    </row>
    <row r="2076" spans="2:46" x14ac:dyDescent="0.75">
      <c r="B2076" s="22">
        <v>2073</v>
      </c>
      <c r="AG2076" s="184">
        <f t="shared" si="256"/>
        <v>0</v>
      </c>
      <c r="AH2076" s="164">
        <f t="shared" si="262"/>
        <v>0</v>
      </c>
      <c r="AK2076" s="184">
        <f t="shared" si="257"/>
        <v>0</v>
      </c>
      <c r="AL2076" s="164">
        <f t="shared" si="263"/>
        <v>0</v>
      </c>
      <c r="AO2076" s="184">
        <f t="shared" si="258"/>
        <v>0</v>
      </c>
      <c r="AP2076" s="164">
        <f t="shared" si="259"/>
        <v>0</v>
      </c>
      <c r="AS2076" s="184">
        <f t="shared" si="260"/>
        <v>0</v>
      </c>
      <c r="AT2076" s="164">
        <f t="shared" si="261"/>
        <v>0</v>
      </c>
    </row>
    <row r="2077" spans="2:46" x14ac:dyDescent="0.75">
      <c r="B2077" s="22">
        <v>2074</v>
      </c>
      <c r="AG2077" s="184">
        <f t="shared" si="256"/>
        <v>0</v>
      </c>
      <c r="AH2077" s="164">
        <f t="shared" si="262"/>
        <v>0</v>
      </c>
      <c r="AK2077" s="184">
        <f t="shared" si="257"/>
        <v>0</v>
      </c>
      <c r="AL2077" s="164">
        <f t="shared" si="263"/>
        <v>0</v>
      </c>
      <c r="AO2077" s="184">
        <f t="shared" si="258"/>
        <v>0</v>
      </c>
      <c r="AP2077" s="164">
        <f t="shared" si="259"/>
        <v>0</v>
      </c>
      <c r="AS2077" s="184">
        <f t="shared" si="260"/>
        <v>0</v>
      </c>
      <c r="AT2077" s="164">
        <f t="shared" si="261"/>
        <v>0</v>
      </c>
    </row>
    <row r="2078" spans="2:46" x14ac:dyDescent="0.75">
      <c r="B2078" s="22">
        <v>2075</v>
      </c>
      <c r="AG2078" s="184">
        <f t="shared" si="256"/>
        <v>0</v>
      </c>
      <c r="AH2078" s="164">
        <f t="shared" si="262"/>
        <v>0</v>
      </c>
      <c r="AK2078" s="184">
        <f t="shared" si="257"/>
        <v>0</v>
      </c>
      <c r="AL2078" s="164">
        <f t="shared" si="263"/>
        <v>0</v>
      </c>
      <c r="AO2078" s="184">
        <f t="shared" si="258"/>
        <v>0</v>
      </c>
      <c r="AP2078" s="164">
        <f t="shared" si="259"/>
        <v>0</v>
      </c>
      <c r="AS2078" s="184">
        <f t="shared" si="260"/>
        <v>0</v>
      </c>
      <c r="AT2078" s="164">
        <f t="shared" si="261"/>
        <v>0</v>
      </c>
    </row>
    <row r="2079" spans="2:46" x14ac:dyDescent="0.75">
      <c r="B2079" s="22">
        <v>2076</v>
      </c>
      <c r="AG2079" s="184">
        <f t="shared" si="256"/>
        <v>0</v>
      </c>
      <c r="AH2079" s="164">
        <f t="shared" si="262"/>
        <v>0</v>
      </c>
      <c r="AK2079" s="184">
        <f t="shared" si="257"/>
        <v>0</v>
      </c>
      <c r="AL2079" s="164">
        <f t="shared" si="263"/>
        <v>0</v>
      </c>
      <c r="AO2079" s="184">
        <f t="shared" si="258"/>
        <v>0</v>
      </c>
      <c r="AP2079" s="164">
        <f t="shared" si="259"/>
        <v>0</v>
      </c>
      <c r="AS2079" s="184">
        <f t="shared" si="260"/>
        <v>0</v>
      </c>
      <c r="AT2079" s="164">
        <f t="shared" si="261"/>
        <v>0</v>
      </c>
    </row>
    <row r="2080" spans="2:46" x14ac:dyDescent="0.75">
      <c r="B2080" s="22">
        <v>2077</v>
      </c>
      <c r="AG2080" s="184">
        <f t="shared" si="256"/>
        <v>0</v>
      </c>
      <c r="AH2080" s="164">
        <f t="shared" si="262"/>
        <v>0</v>
      </c>
      <c r="AK2080" s="184">
        <f t="shared" si="257"/>
        <v>0</v>
      </c>
      <c r="AL2080" s="164">
        <f t="shared" si="263"/>
        <v>0</v>
      </c>
      <c r="AO2080" s="184">
        <f t="shared" si="258"/>
        <v>0</v>
      </c>
      <c r="AP2080" s="164">
        <f t="shared" si="259"/>
        <v>0</v>
      </c>
      <c r="AS2080" s="184">
        <f t="shared" si="260"/>
        <v>0</v>
      </c>
      <c r="AT2080" s="164">
        <f t="shared" si="261"/>
        <v>0</v>
      </c>
    </row>
    <row r="2081" spans="2:46" x14ac:dyDescent="0.75">
      <c r="B2081" s="22">
        <v>2078</v>
      </c>
      <c r="AG2081" s="184">
        <f t="shared" si="256"/>
        <v>0</v>
      </c>
      <c r="AH2081" s="164">
        <f t="shared" si="262"/>
        <v>0</v>
      </c>
      <c r="AK2081" s="184">
        <f t="shared" si="257"/>
        <v>0</v>
      </c>
      <c r="AL2081" s="164">
        <f t="shared" si="263"/>
        <v>0</v>
      </c>
      <c r="AO2081" s="184">
        <f t="shared" si="258"/>
        <v>0</v>
      </c>
      <c r="AP2081" s="164">
        <f t="shared" si="259"/>
        <v>0</v>
      </c>
      <c r="AS2081" s="184">
        <f t="shared" si="260"/>
        <v>0</v>
      </c>
      <c r="AT2081" s="164">
        <f t="shared" si="261"/>
        <v>0</v>
      </c>
    </row>
    <row r="2082" spans="2:46" x14ac:dyDescent="0.75">
      <c r="B2082" s="22">
        <v>2079</v>
      </c>
      <c r="AG2082" s="184">
        <f t="shared" si="256"/>
        <v>0</v>
      </c>
      <c r="AH2082" s="164">
        <f t="shared" si="262"/>
        <v>0</v>
      </c>
      <c r="AK2082" s="184">
        <f t="shared" si="257"/>
        <v>0</v>
      </c>
      <c r="AL2082" s="164">
        <f t="shared" si="263"/>
        <v>0</v>
      </c>
      <c r="AO2082" s="184">
        <f t="shared" si="258"/>
        <v>0</v>
      </c>
      <c r="AP2082" s="164">
        <f t="shared" si="259"/>
        <v>0</v>
      </c>
      <c r="AS2082" s="184">
        <f t="shared" si="260"/>
        <v>0</v>
      </c>
      <c r="AT2082" s="164">
        <f t="shared" si="261"/>
        <v>0</v>
      </c>
    </row>
    <row r="2083" spans="2:46" x14ac:dyDescent="0.75">
      <c r="B2083" s="22">
        <v>2080</v>
      </c>
      <c r="AG2083" s="184">
        <f t="shared" si="256"/>
        <v>0</v>
      </c>
      <c r="AH2083" s="164">
        <f t="shared" si="262"/>
        <v>0</v>
      </c>
      <c r="AK2083" s="184">
        <f t="shared" si="257"/>
        <v>0</v>
      </c>
      <c r="AL2083" s="164">
        <f t="shared" si="263"/>
        <v>0</v>
      </c>
      <c r="AO2083" s="184">
        <f t="shared" si="258"/>
        <v>0</v>
      </c>
      <c r="AP2083" s="164">
        <f t="shared" si="259"/>
        <v>0</v>
      </c>
      <c r="AS2083" s="184">
        <f t="shared" si="260"/>
        <v>0</v>
      </c>
      <c r="AT2083" s="164">
        <f t="shared" si="261"/>
        <v>0</v>
      </c>
    </row>
    <row r="2084" spans="2:46" x14ac:dyDescent="0.75">
      <c r="B2084" s="22">
        <v>2081</v>
      </c>
      <c r="AG2084" s="184">
        <f t="shared" si="256"/>
        <v>0</v>
      </c>
      <c r="AH2084" s="164">
        <f t="shared" si="262"/>
        <v>0</v>
      </c>
      <c r="AK2084" s="184">
        <f t="shared" si="257"/>
        <v>0</v>
      </c>
      <c r="AL2084" s="164">
        <f t="shared" si="263"/>
        <v>0</v>
      </c>
      <c r="AO2084" s="184">
        <f t="shared" si="258"/>
        <v>0</v>
      </c>
      <c r="AP2084" s="164">
        <f t="shared" si="259"/>
        <v>0</v>
      </c>
      <c r="AS2084" s="184">
        <f t="shared" si="260"/>
        <v>0</v>
      </c>
      <c r="AT2084" s="164">
        <f t="shared" si="261"/>
        <v>0</v>
      </c>
    </row>
    <row r="2085" spans="2:46" x14ac:dyDescent="0.75">
      <c r="B2085" s="22">
        <v>2082</v>
      </c>
      <c r="AG2085" s="184">
        <f t="shared" si="256"/>
        <v>0</v>
      </c>
      <c r="AH2085" s="164">
        <f t="shared" si="262"/>
        <v>0</v>
      </c>
      <c r="AK2085" s="184">
        <f t="shared" si="257"/>
        <v>0</v>
      </c>
      <c r="AL2085" s="164">
        <f t="shared" si="263"/>
        <v>0</v>
      </c>
      <c r="AO2085" s="184">
        <f t="shared" si="258"/>
        <v>0</v>
      </c>
      <c r="AP2085" s="164">
        <f t="shared" si="259"/>
        <v>0</v>
      </c>
      <c r="AS2085" s="184">
        <f t="shared" si="260"/>
        <v>0</v>
      </c>
      <c r="AT2085" s="164">
        <f t="shared" si="261"/>
        <v>0</v>
      </c>
    </row>
    <row r="2086" spans="2:46" x14ac:dyDescent="0.75">
      <c r="B2086" s="22">
        <v>2083</v>
      </c>
      <c r="AG2086" s="184">
        <f t="shared" si="256"/>
        <v>0</v>
      </c>
      <c r="AH2086" s="164">
        <f t="shared" si="262"/>
        <v>0</v>
      </c>
      <c r="AK2086" s="184">
        <f t="shared" si="257"/>
        <v>0</v>
      </c>
      <c r="AL2086" s="164">
        <f t="shared" si="263"/>
        <v>0</v>
      </c>
      <c r="AO2086" s="184">
        <f t="shared" si="258"/>
        <v>0</v>
      </c>
      <c r="AP2086" s="164">
        <f t="shared" si="259"/>
        <v>0</v>
      </c>
      <c r="AS2086" s="184">
        <f t="shared" si="260"/>
        <v>0</v>
      </c>
      <c r="AT2086" s="164">
        <f t="shared" si="261"/>
        <v>0</v>
      </c>
    </row>
    <row r="2087" spans="2:46" x14ac:dyDescent="0.75">
      <c r="B2087" s="22">
        <v>2084</v>
      </c>
      <c r="AG2087" s="184">
        <f t="shared" si="256"/>
        <v>0</v>
      </c>
      <c r="AH2087" s="164">
        <f t="shared" si="262"/>
        <v>0</v>
      </c>
      <c r="AK2087" s="184">
        <f t="shared" si="257"/>
        <v>0</v>
      </c>
      <c r="AL2087" s="164">
        <f t="shared" si="263"/>
        <v>0</v>
      </c>
      <c r="AO2087" s="184">
        <f t="shared" si="258"/>
        <v>0</v>
      </c>
      <c r="AP2087" s="164">
        <f t="shared" si="259"/>
        <v>0</v>
      </c>
      <c r="AS2087" s="184">
        <f t="shared" si="260"/>
        <v>0</v>
      </c>
      <c r="AT2087" s="164">
        <f t="shared" si="261"/>
        <v>0</v>
      </c>
    </row>
    <row r="2088" spans="2:46" x14ac:dyDescent="0.75">
      <c r="B2088" s="22">
        <v>2085</v>
      </c>
      <c r="AG2088" s="184">
        <f t="shared" si="256"/>
        <v>0</v>
      </c>
      <c r="AH2088" s="164">
        <f t="shared" si="262"/>
        <v>0</v>
      </c>
      <c r="AK2088" s="184">
        <f t="shared" si="257"/>
        <v>0</v>
      </c>
      <c r="AL2088" s="164">
        <f t="shared" si="263"/>
        <v>0</v>
      </c>
      <c r="AO2088" s="184">
        <f t="shared" si="258"/>
        <v>0</v>
      </c>
      <c r="AP2088" s="164">
        <f t="shared" si="259"/>
        <v>0</v>
      </c>
      <c r="AS2088" s="184">
        <f t="shared" si="260"/>
        <v>0</v>
      </c>
      <c r="AT2088" s="164">
        <f t="shared" si="261"/>
        <v>0</v>
      </c>
    </row>
    <row r="2089" spans="2:46" x14ac:dyDescent="0.75">
      <c r="B2089" s="22">
        <v>2086</v>
      </c>
      <c r="AG2089" s="184">
        <f t="shared" si="256"/>
        <v>0</v>
      </c>
      <c r="AH2089" s="164">
        <f t="shared" si="262"/>
        <v>0</v>
      </c>
      <c r="AK2089" s="184">
        <f t="shared" si="257"/>
        <v>0</v>
      </c>
      <c r="AL2089" s="164">
        <f t="shared" si="263"/>
        <v>0</v>
      </c>
      <c r="AO2089" s="184">
        <f t="shared" si="258"/>
        <v>0</v>
      </c>
      <c r="AP2089" s="164">
        <f t="shared" si="259"/>
        <v>0</v>
      </c>
      <c r="AS2089" s="184">
        <f t="shared" si="260"/>
        <v>0</v>
      </c>
      <c r="AT2089" s="164">
        <f t="shared" si="261"/>
        <v>0</v>
      </c>
    </row>
    <row r="2090" spans="2:46" x14ac:dyDescent="0.75">
      <c r="B2090" s="22">
        <v>2087</v>
      </c>
      <c r="AG2090" s="184">
        <f t="shared" si="256"/>
        <v>0</v>
      </c>
      <c r="AH2090" s="164">
        <f t="shared" si="262"/>
        <v>0</v>
      </c>
      <c r="AK2090" s="184">
        <f t="shared" si="257"/>
        <v>0</v>
      </c>
      <c r="AL2090" s="164">
        <f t="shared" si="263"/>
        <v>0</v>
      </c>
      <c r="AO2090" s="184">
        <f t="shared" si="258"/>
        <v>0</v>
      </c>
      <c r="AP2090" s="164">
        <f t="shared" si="259"/>
        <v>0</v>
      </c>
      <c r="AS2090" s="184">
        <f t="shared" si="260"/>
        <v>0</v>
      </c>
      <c r="AT2090" s="164">
        <f t="shared" si="261"/>
        <v>0</v>
      </c>
    </row>
    <row r="2091" spans="2:46" x14ac:dyDescent="0.75">
      <c r="B2091" s="22">
        <v>2088</v>
      </c>
      <c r="AG2091" s="184">
        <f t="shared" si="256"/>
        <v>0</v>
      </c>
      <c r="AH2091" s="164">
        <f t="shared" si="262"/>
        <v>0</v>
      </c>
      <c r="AK2091" s="184">
        <f t="shared" si="257"/>
        <v>0</v>
      </c>
      <c r="AL2091" s="164">
        <f t="shared" si="263"/>
        <v>0</v>
      </c>
      <c r="AO2091" s="184">
        <f t="shared" si="258"/>
        <v>0</v>
      </c>
      <c r="AP2091" s="164">
        <f t="shared" si="259"/>
        <v>0</v>
      </c>
      <c r="AS2091" s="184">
        <f t="shared" si="260"/>
        <v>0</v>
      </c>
      <c r="AT2091" s="164">
        <f t="shared" si="261"/>
        <v>0</v>
      </c>
    </row>
    <row r="2092" spans="2:46" x14ac:dyDescent="0.75">
      <c r="B2092" s="22">
        <v>2089</v>
      </c>
      <c r="AG2092" s="184">
        <f t="shared" si="256"/>
        <v>0</v>
      </c>
      <c r="AH2092" s="164">
        <f t="shared" si="262"/>
        <v>0</v>
      </c>
      <c r="AK2092" s="184">
        <f t="shared" si="257"/>
        <v>0</v>
      </c>
      <c r="AL2092" s="164">
        <f t="shared" si="263"/>
        <v>0</v>
      </c>
      <c r="AO2092" s="184">
        <f t="shared" si="258"/>
        <v>0</v>
      </c>
      <c r="AP2092" s="164">
        <f t="shared" si="259"/>
        <v>0</v>
      </c>
      <c r="AS2092" s="184">
        <f t="shared" si="260"/>
        <v>0</v>
      </c>
      <c r="AT2092" s="164">
        <f t="shared" si="261"/>
        <v>0</v>
      </c>
    </row>
    <row r="2093" spans="2:46" x14ac:dyDescent="0.75">
      <c r="B2093" s="22">
        <v>2090</v>
      </c>
      <c r="AG2093" s="184">
        <f t="shared" si="256"/>
        <v>0</v>
      </c>
      <c r="AH2093" s="164">
        <f t="shared" si="262"/>
        <v>0</v>
      </c>
      <c r="AK2093" s="184">
        <f t="shared" si="257"/>
        <v>0</v>
      </c>
      <c r="AL2093" s="164">
        <f t="shared" si="263"/>
        <v>0</v>
      </c>
      <c r="AO2093" s="184">
        <f t="shared" si="258"/>
        <v>0</v>
      </c>
      <c r="AP2093" s="164">
        <f t="shared" si="259"/>
        <v>0</v>
      </c>
      <c r="AS2093" s="184">
        <f t="shared" si="260"/>
        <v>0</v>
      </c>
      <c r="AT2093" s="164">
        <f t="shared" si="261"/>
        <v>0</v>
      </c>
    </row>
    <row r="2094" spans="2:46" x14ac:dyDescent="0.75">
      <c r="B2094" s="22">
        <v>2091</v>
      </c>
      <c r="AG2094" s="184">
        <f t="shared" si="256"/>
        <v>0</v>
      </c>
      <c r="AH2094" s="164">
        <f t="shared" si="262"/>
        <v>0</v>
      </c>
      <c r="AK2094" s="184">
        <f t="shared" si="257"/>
        <v>0</v>
      </c>
      <c r="AL2094" s="164">
        <f t="shared" si="263"/>
        <v>0</v>
      </c>
      <c r="AO2094" s="184">
        <f t="shared" si="258"/>
        <v>0</v>
      </c>
      <c r="AP2094" s="164">
        <f t="shared" si="259"/>
        <v>0</v>
      </c>
      <c r="AS2094" s="184">
        <f t="shared" si="260"/>
        <v>0</v>
      </c>
      <c r="AT2094" s="164">
        <f t="shared" si="261"/>
        <v>0</v>
      </c>
    </row>
    <row r="2095" spans="2:46" x14ac:dyDescent="0.75">
      <c r="B2095" s="22">
        <v>2092</v>
      </c>
      <c r="AG2095" s="184">
        <f t="shared" si="256"/>
        <v>0</v>
      </c>
      <c r="AH2095" s="164">
        <f t="shared" si="262"/>
        <v>0</v>
      </c>
      <c r="AK2095" s="184">
        <f t="shared" si="257"/>
        <v>0</v>
      </c>
      <c r="AL2095" s="164">
        <f t="shared" si="263"/>
        <v>0</v>
      </c>
      <c r="AO2095" s="184">
        <f t="shared" si="258"/>
        <v>0</v>
      </c>
      <c r="AP2095" s="164">
        <f t="shared" si="259"/>
        <v>0</v>
      </c>
      <c r="AS2095" s="184">
        <f t="shared" si="260"/>
        <v>0</v>
      </c>
      <c r="AT2095" s="164">
        <f t="shared" si="261"/>
        <v>0</v>
      </c>
    </row>
    <row r="2096" spans="2:46" x14ac:dyDescent="0.75">
      <c r="B2096" s="22">
        <v>2093</v>
      </c>
      <c r="AG2096" s="184">
        <f t="shared" si="256"/>
        <v>0</v>
      </c>
      <c r="AH2096" s="164">
        <f t="shared" si="262"/>
        <v>0</v>
      </c>
      <c r="AK2096" s="184">
        <f t="shared" si="257"/>
        <v>0</v>
      </c>
      <c r="AL2096" s="164">
        <f t="shared" si="263"/>
        <v>0</v>
      </c>
      <c r="AO2096" s="184">
        <f t="shared" si="258"/>
        <v>0</v>
      </c>
      <c r="AP2096" s="164">
        <f t="shared" si="259"/>
        <v>0</v>
      </c>
      <c r="AS2096" s="184">
        <f t="shared" si="260"/>
        <v>0</v>
      </c>
      <c r="AT2096" s="164">
        <f t="shared" si="261"/>
        <v>0</v>
      </c>
    </row>
    <row r="2097" spans="2:46" x14ac:dyDescent="0.75">
      <c r="B2097" s="22">
        <v>2094</v>
      </c>
      <c r="AG2097" s="184">
        <f t="shared" si="256"/>
        <v>0</v>
      </c>
      <c r="AH2097" s="164">
        <f t="shared" si="262"/>
        <v>0</v>
      </c>
      <c r="AK2097" s="184">
        <f t="shared" si="257"/>
        <v>0</v>
      </c>
      <c r="AL2097" s="164">
        <f t="shared" si="263"/>
        <v>0</v>
      </c>
      <c r="AO2097" s="184">
        <f t="shared" si="258"/>
        <v>0</v>
      </c>
      <c r="AP2097" s="164">
        <f t="shared" si="259"/>
        <v>0</v>
      </c>
      <c r="AS2097" s="184">
        <f t="shared" si="260"/>
        <v>0</v>
      </c>
      <c r="AT2097" s="164">
        <f t="shared" si="261"/>
        <v>0</v>
      </c>
    </row>
    <row r="2098" spans="2:46" x14ac:dyDescent="0.75">
      <c r="B2098" s="22">
        <v>2095</v>
      </c>
      <c r="AG2098" s="184">
        <f t="shared" si="256"/>
        <v>0</v>
      </c>
      <c r="AH2098" s="164">
        <f t="shared" si="262"/>
        <v>0</v>
      </c>
      <c r="AK2098" s="184">
        <f t="shared" si="257"/>
        <v>0</v>
      </c>
      <c r="AL2098" s="164">
        <f t="shared" si="263"/>
        <v>0</v>
      </c>
      <c r="AO2098" s="184">
        <f t="shared" si="258"/>
        <v>0</v>
      </c>
      <c r="AP2098" s="164">
        <f t="shared" si="259"/>
        <v>0</v>
      </c>
      <c r="AS2098" s="184">
        <f t="shared" si="260"/>
        <v>0</v>
      </c>
      <c r="AT2098" s="164">
        <f t="shared" si="261"/>
        <v>0</v>
      </c>
    </row>
    <row r="2099" spans="2:46" x14ac:dyDescent="0.75">
      <c r="B2099" s="22">
        <v>2096</v>
      </c>
      <c r="AG2099" s="184">
        <f t="shared" si="256"/>
        <v>0</v>
      </c>
      <c r="AH2099" s="164">
        <f t="shared" si="262"/>
        <v>0</v>
      </c>
      <c r="AK2099" s="184">
        <f t="shared" si="257"/>
        <v>0</v>
      </c>
      <c r="AL2099" s="164">
        <f t="shared" si="263"/>
        <v>0</v>
      </c>
      <c r="AO2099" s="184">
        <f t="shared" si="258"/>
        <v>0</v>
      </c>
      <c r="AP2099" s="164">
        <f t="shared" si="259"/>
        <v>0</v>
      </c>
      <c r="AS2099" s="184">
        <f t="shared" si="260"/>
        <v>0</v>
      </c>
      <c r="AT2099" s="164">
        <f t="shared" si="261"/>
        <v>0</v>
      </c>
    </row>
    <row r="2100" spans="2:46" x14ac:dyDescent="0.75">
      <c r="B2100" s="22">
        <v>2097</v>
      </c>
      <c r="AG2100" s="184">
        <f t="shared" si="256"/>
        <v>0</v>
      </c>
      <c r="AH2100" s="164">
        <f t="shared" si="262"/>
        <v>0</v>
      </c>
      <c r="AK2100" s="184">
        <f t="shared" si="257"/>
        <v>0</v>
      </c>
      <c r="AL2100" s="164">
        <f t="shared" si="263"/>
        <v>0</v>
      </c>
      <c r="AO2100" s="184">
        <f t="shared" si="258"/>
        <v>0</v>
      </c>
      <c r="AP2100" s="164">
        <f t="shared" si="259"/>
        <v>0</v>
      </c>
      <c r="AS2100" s="184">
        <f t="shared" si="260"/>
        <v>0</v>
      </c>
      <c r="AT2100" s="164">
        <f t="shared" si="261"/>
        <v>0</v>
      </c>
    </row>
    <row r="2101" spans="2:46" x14ac:dyDescent="0.75">
      <c r="B2101" s="22">
        <v>2098</v>
      </c>
      <c r="AG2101" s="184">
        <f t="shared" si="256"/>
        <v>0</v>
      </c>
      <c r="AH2101" s="164">
        <f t="shared" si="262"/>
        <v>0</v>
      </c>
      <c r="AK2101" s="184">
        <f t="shared" si="257"/>
        <v>0</v>
      </c>
      <c r="AL2101" s="164">
        <f t="shared" si="263"/>
        <v>0</v>
      </c>
      <c r="AO2101" s="184">
        <f t="shared" si="258"/>
        <v>0</v>
      </c>
      <c r="AP2101" s="164">
        <f t="shared" si="259"/>
        <v>0</v>
      </c>
      <c r="AS2101" s="184">
        <f t="shared" si="260"/>
        <v>0</v>
      </c>
      <c r="AT2101" s="164">
        <f t="shared" si="261"/>
        <v>0</v>
      </c>
    </row>
    <row r="2102" spans="2:46" x14ac:dyDescent="0.75">
      <c r="B2102" s="22">
        <v>2099</v>
      </c>
      <c r="AG2102" s="184">
        <f t="shared" si="256"/>
        <v>0</v>
      </c>
      <c r="AH2102" s="164">
        <f t="shared" si="262"/>
        <v>0</v>
      </c>
      <c r="AK2102" s="184">
        <f t="shared" si="257"/>
        <v>0</v>
      </c>
      <c r="AL2102" s="164">
        <f t="shared" si="263"/>
        <v>0</v>
      </c>
      <c r="AO2102" s="184">
        <f t="shared" si="258"/>
        <v>0</v>
      </c>
      <c r="AP2102" s="164">
        <f t="shared" si="259"/>
        <v>0</v>
      </c>
      <c r="AS2102" s="184">
        <f t="shared" si="260"/>
        <v>0</v>
      </c>
      <c r="AT2102" s="164">
        <f t="shared" si="261"/>
        <v>0</v>
      </c>
    </row>
    <row r="2103" spans="2:46" x14ac:dyDescent="0.75">
      <c r="B2103" s="22">
        <v>2100</v>
      </c>
      <c r="AG2103" s="184">
        <f t="shared" si="256"/>
        <v>0</v>
      </c>
      <c r="AH2103" s="164">
        <f t="shared" si="262"/>
        <v>0</v>
      </c>
      <c r="AK2103" s="184">
        <f t="shared" si="257"/>
        <v>0</v>
      </c>
      <c r="AL2103" s="164">
        <f t="shared" si="263"/>
        <v>0</v>
      </c>
      <c r="AO2103" s="184">
        <f t="shared" si="258"/>
        <v>0</v>
      </c>
      <c r="AP2103" s="164">
        <f t="shared" si="259"/>
        <v>0</v>
      </c>
      <c r="AS2103" s="184">
        <f t="shared" si="260"/>
        <v>0</v>
      </c>
      <c r="AT2103" s="164">
        <f t="shared" si="261"/>
        <v>0</v>
      </c>
    </row>
    <row r="2104" spans="2:46" x14ac:dyDescent="0.75">
      <c r="B2104" s="22">
        <v>2101</v>
      </c>
      <c r="AG2104" s="184">
        <f t="shared" si="256"/>
        <v>0</v>
      </c>
      <c r="AH2104" s="164">
        <f t="shared" si="262"/>
        <v>0</v>
      </c>
      <c r="AK2104" s="184">
        <f t="shared" si="257"/>
        <v>0</v>
      </c>
      <c r="AL2104" s="164">
        <f t="shared" si="263"/>
        <v>0</v>
      </c>
      <c r="AO2104" s="184">
        <f t="shared" si="258"/>
        <v>0</v>
      </c>
      <c r="AP2104" s="164">
        <f t="shared" si="259"/>
        <v>0</v>
      </c>
      <c r="AS2104" s="184">
        <f t="shared" si="260"/>
        <v>0</v>
      </c>
      <c r="AT2104" s="164">
        <f t="shared" si="261"/>
        <v>0</v>
      </c>
    </row>
    <row r="2105" spans="2:46" x14ac:dyDescent="0.75">
      <c r="B2105" s="22">
        <v>2102</v>
      </c>
      <c r="AG2105" s="184">
        <f t="shared" si="256"/>
        <v>0</v>
      </c>
      <c r="AH2105" s="164">
        <f t="shared" si="262"/>
        <v>0</v>
      </c>
      <c r="AK2105" s="184">
        <f t="shared" si="257"/>
        <v>0</v>
      </c>
      <c r="AL2105" s="164">
        <f t="shared" si="263"/>
        <v>0</v>
      </c>
      <c r="AO2105" s="184">
        <f t="shared" si="258"/>
        <v>0</v>
      </c>
      <c r="AP2105" s="164">
        <f t="shared" si="259"/>
        <v>0</v>
      </c>
      <c r="AS2105" s="184">
        <f t="shared" si="260"/>
        <v>0</v>
      </c>
      <c r="AT2105" s="164">
        <f t="shared" si="261"/>
        <v>0</v>
      </c>
    </row>
    <row r="2106" spans="2:46" x14ac:dyDescent="0.75">
      <c r="B2106" s="22">
        <v>2103</v>
      </c>
      <c r="AG2106" s="184">
        <f t="shared" si="256"/>
        <v>0</v>
      </c>
      <c r="AH2106" s="164">
        <f t="shared" si="262"/>
        <v>0</v>
      </c>
      <c r="AK2106" s="184">
        <f t="shared" si="257"/>
        <v>0</v>
      </c>
      <c r="AL2106" s="164">
        <f t="shared" si="263"/>
        <v>0</v>
      </c>
      <c r="AO2106" s="184">
        <f t="shared" si="258"/>
        <v>0</v>
      </c>
      <c r="AP2106" s="164">
        <f t="shared" si="259"/>
        <v>0</v>
      </c>
      <c r="AS2106" s="184">
        <f t="shared" si="260"/>
        <v>0</v>
      </c>
      <c r="AT2106" s="164">
        <f t="shared" si="261"/>
        <v>0</v>
      </c>
    </row>
    <row r="2107" spans="2:46" x14ac:dyDescent="0.75">
      <c r="B2107" s="22">
        <v>2104</v>
      </c>
      <c r="AG2107" s="184">
        <f t="shared" si="256"/>
        <v>0</v>
      </c>
      <c r="AH2107" s="164">
        <f t="shared" si="262"/>
        <v>0</v>
      </c>
      <c r="AK2107" s="184">
        <f t="shared" si="257"/>
        <v>0</v>
      </c>
      <c r="AL2107" s="164">
        <f t="shared" si="263"/>
        <v>0</v>
      </c>
      <c r="AO2107" s="184">
        <f t="shared" si="258"/>
        <v>0</v>
      </c>
      <c r="AP2107" s="164">
        <f t="shared" si="259"/>
        <v>0</v>
      </c>
      <c r="AS2107" s="184">
        <f t="shared" si="260"/>
        <v>0</v>
      </c>
      <c r="AT2107" s="164">
        <f t="shared" si="261"/>
        <v>0</v>
      </c>
    </row>
    <row r="2108" spans="2:46" x14ac:dyDescent="0.75">
      <c r="B2108" s="22">
        <v>2105</v>
      </c>
      <c r="AG2108" s="184">
        <f t="shared" si="256"/>
        <v>0</v>
      </c>
      <c r="AH2108" s="164">
        <f t="shared" si="262"/>
        <v>0</v>
      </c>
      <c r="AK2108" s="184">
        <f t="shared" si="257"/>
        <v>0</v>
      </c>
      <c r="AL2108" s="164">
        <f t="shared" si="263"/>
        <v>0</v>
      </c>
      <c r="AO2108" s="184">
        <f t="shared" si="258"/>
        <v>0</v>
      </c>
      <c r="AP2108" s="164">
        <f t="shared" si="259"/>
        <v>0</v>
      </c>
      <c r="AS2108" s="184">
        <f t="shared" si="260"/>
        <v>0</v>
      </c>
      <c r="AT2108" s="164">
        <f t="shared" si="261"/>
        <v>0</v>
      </c>
    </row>
    <row r="2109" spans="2:46" x14ac:dyDescent="0.75">
      <c r="B2109" s="22">
        <v>2106</v>
      </c>
      <c r="AG2109" s="184">
        <f t="shared" si="256"/>
        <v>0</v>
      </c>
      <c r="AH2109" s="164">
        <f t="shared" si="262"/>
        <v>0</v>
      </c>
      <c r="AK2109" s="184">
        <f t="shared" si="257"/>
        <v>0</v>
      </c>
      <c r="AL2109" s="164">
        <f t="shared" si="263"/>
        <v>0</v>
      </c>
      <c r="AO2109" s="184">
        <f t="shared" si="258"/>
        <v>0</v>
      </c>
      <c r="AP2109" s="164">
        <f t="shared" si="259"/>
        <v>0</v>
      </c>
      <c r="AS2109" s="184">
        <f t="shared" si="260"/>
        <v>0</v>
      </c>
      <c r="AT2109" s="164">
        <f t="shared" si="261"/>
        <v>0</v>
      </c>
    </row>
    <row r="2110" spans="2:46" x14ac:dyDescent="0.75">
      <c r="B2110" s="22">
        <v>2107</v>
      </c>
      <c r="AG2110" s="184">
        <f t="shared" si="256"/>
        <v>0</v>
      </c>
      <c r="AH2110" s="164">
        <f t="shared" si="262"/>
        <v>0</v>
      </c>
      <c r="AK2110" s="184">
        <f t="shared" si="257"/>
        <v>0</v>
      </c>
      <c r="AL2110" s="164">
        <f t="shared" si="263"/>
        <v>0</v>
      </c>
      <c r="AO2110" s="184">
        <f t="shared" si="258"/>
        <v>0</v>
      </c>
      <c r="AP2110" s="164">
        <f t="shared" si="259"/>
        <v>0</v>
      </c>
      <c r="AS2110" s="184">
        <f t="shared" si="260"/>
        <v>0</v>
      </c>
      <c r="AT2110" s="164">
        <f t="shared" si="261"/>
        <v>0</v>
      </c>
    </row>
    <row r="2111" spans="2:46" x14ac:dyDescent="0.75">
      <c r="B2111" s="22">
        <v>2108</v>
      </c>
      <c r="AG2111" s="184">
        <f t="shared" si="256"/>
        <v>0</v>
      </c>
      <c r="AH2111" s="164">
        <f t="shared" si="262"/>
        <v>0</v>
      </c>
      <c r="AK2111" s="184">
        <f t="shared" si="257"/>
        <v>0</v>
      </c>
      <c r="AL2111" s="164">
        <f t="shared" si="263"/>
        <v>0</v>
      </c>
      <c r="AO2111" s="184">
        <f t="shared" si="258"/>
        <v>0</v>
      </c>
      <c r="AP2111" s="164">
        <f t="shared" si="259"/>
        <v>0</v>
      </c>
      <c r="AS2111" s="184">
        <f t="shared" si="260"/>
        <v>0</v>
      </c>
      <c r="AT2111" s="164">
        <f t="shared" si="261"/>
        <v>0</v>
      </c>
    </row>
    <row r="2112" spans="2:46" x14ac:dyDescent="0.75">
      <c r="B2112" s="22">
        <v>2109</v>
      </c>
      <c r="AG2112" s="184">
        <f t="shared" si="256"/>
        <v>0</v>
      </c>
      <c r="AH2112" s="164">
        <f t="shared" si="262"/>
        <v>0</v>
      </c>
      <c r="AK2112" s="184">
        <f t="shared" si="257"/>
        <v>0</v>
      </c>
      <c r="AL2112" s="164">
        <f t="shared" si="263"/>
        <v>0</v>
      </c>
      <c r="AO2112" s="184">
        <f t="shared" si="258"/>
        <v>0</v>
      </c>
      <c r="AP2112" s="164">
        <f t="shared" si="259"/>
        <v>0</v>
      </c>
      <c r="AS2112" s="184">
        <f t="shared" si="260"/>
        <v>0</v>
      </c>
      <c r="AT2112" s="164">
        <f t="shared" si="261"/>
        <v>0</v>
      </c>
    </row>
    <row r="2113" spans="2:46" x14ac:dyDescent="0.75">
      <c r="B2113" s="22">
        <v>2110</v>
      </c>
      <c r="AG2113" s="184">
        <f t="shared" si="256"/>
        <v>0</v>
      </c>
      <c r="AH2113" s="164">
        <f t="shared" si="262"/>
        <v>0</v>
      </c>
      <c r="AK2113" s="184">
        <f t="shared" si="257"/>
        <v>0</v>
      </c>
      <c r="AL2113" s="164">
        <f t="shared" si="263"/>
        <v>0</v>
      </c>
      <c r="AO2113" s="184">
        <f t="shared" si="258"/>
        <v>0</v>
      </c>
      <c r="AP2113" s="164">
        <f t="shared" si="259"/>
        <v>0</v>
      </c>
      <c r="AS2113" s="184">
        <f t="shared" si="260"/>
        <v>0</v>
      </c>
      <c r="AT2113" s="164">
        <f t="shared" si="261"/>
        <v>0</v>
      </c>
    </row>
    <row r="2114" spans="2:46" x14ac:dyDescent="0.75">
      <c r="B2114" s="22">
        <v>2111</v>
      </c>
      <c r="AG2114" s="184">
        <f t="shared" si="256"/>
        <v>0</v>
      </c>
      <c r="AH2114" s="164">
        <f t="shared" si="262"/>
        <v>0</v>
      </c>
      <c r="AK2114" s="184">
        <f t="shared" si="257"/>
        <v>0</v>
      </c>
      <c r="AL2114" s="164">
        <f t="shared" si="263"/>
        <v>0</v>
      </c>
      <c r="AO2114" s="184">
        <f t="shared" si="258"/>
        <v>0</v>
      </c>
      <c r="AP2114" s="164">
        <f t="shared" si="259"/>
        <v>0</v>
      </c>
      <c r="AS2114" s="184">
        <f t="shared" si="260"/>
        <v>0</v>
      </c>
      <c r="AT2114" s="164">
        <f t="shared" si="261"/>
        <v>0</v>
      </c>
    </row>
    <row r="2115" spans="2:46" x14ac:dyDescent="0.75">
      <c r="B2115" s="22">
        <v>2112</v>
      </c>
      <c r="AG2115" s="184">
        <f t="shared" si="256"/>
        <v>0</v>
      </c>
      <c r="AH2115" s="164">
        <f t="shared" si="262"/>
        <v>0</v>
      </c>
      <c r="AK2115" s="184">
        <f t="shared" si="257"/>
        <v>0</v>
      </c>
      <c r="AL2115" s="164">
        <f t="shared" si="263"/>
        <v>0</v>
      </c>
      <c r="AO2115" s="184">
        <f t="shared" si="258"/>
        <v>0</v>
      </c>
      <c r="AP2115" s="164">
        <f t="shared" si="259"/>
        <v>0</v>
      </c>
      <c r="AS2115" s="184">
        <f t="shared" si="260"/>
        <v>0</v>
      </c>
      <c r="AT2115" s="164">
        <f t="shared" si="261"/>
        <v>0</v>
      </c>
    </row>
    <row r="2116" spans="2:46" x14ac:dyDescent="0.75">
      <c r="B2116" s="22">
        <v>2113</v>
      </c>
      <c r="AG2116" s="184">
        <f t="shared" ref="AG2116:AG2179" si="264">(U2116*wtp)-T2116</f>
        <v>0</v>
      </c>
      <c r="AH2116" s="164">
        <f t="shared" si="262"/>
        <v>0</v>
      </c>
      <c r="AK2116" s="184">
        <f t="shared" ref="AK2116:AK2179" si="265">(X2116*wtp)-W2116</f>
        <v>0</v>
      </c>
      <c r="AL2116" s="164">
        <f t="shared" si="263"/>
        <v>0</v>
      </c>
      <c r="AO2116" s="184">
        <f t="shared" ref="AO2116:AO2179" si="266">(AA2116*wtp)-Z2116</f>
        <v>0</v>
      </c>
      <c r="AP2116" s="164">
        <f t="shared" ref="AP2116:AP2179" si="267">IF(AO2116&gt;0,1,0)</f>
        <v>0</v>
      </c>
      <c r="AS2116" s="184">
        <f t="shared" ref="AS2116:AS2179" si="268">(AD2116*wtp)-AC2116</f>
        <v>0</v>
      </c>
      <c r="AT2116" s="164">
        <f t="shared" ref="AT2116:AT2179" si="269">IF(AS2116&gt;0,1,0)</f>
        <v>0</v>
      </c>
    </row>
    <row r="2117" spans="2:46" x14ac:dyDescent="0.75">
      <c r="B2117" s="22">
        <v>2114</v>
      </c>
      <c r="AG2117" s="184">
        <f t="shared" si="264"/>
        <v>0</v>
      </c>
      <c r="AH2117" s="164">
        <f t="shared" ref="AH2117:AH2180" si="270">IF(AG2117&gt;0,1,0)</f>
        <v>0</v>
      </c>
      <c r="AK2117" s="184">
        <f t="shared" si="265"/>
        <v>0</v>
      </c>
      <c r="AL2117" s="164">
        <f t="shared" ref="AL2117:AL2180" si="271">IF(AK2117&gt;0,1,0)</f>
        <v>0</v>
      </c>
      <c r="AO2117" s="184">
        <f t="shared" si="266"/>
        <v>0</v>
      </c>
      <c r="AP2117" s="164">
        <f t="shared" si="267"/>
        <v>0</v>
      </c>
      <c r="AS2117" s="184">
        <f t="shared" si="268"/>
        <v>0</v>
      </c>
      <c r="AT2117" s="164">
        <f t="shared" si="269"/>
        <v>0</v>
      </c>
    </row>
    <row r="2118" spans="2:46" x14ac:dyDescent="0.75">
      <c r="B2118" s="22">
        <v>2115</v>
      </c>
      <c r="AG2118" s="184">
        <f t="shared" si="264"/>
        <v>0</v>
      </c>
      <c r="AH2118" s="164">
        <f t="shared" si="270"/>
        <v>0</v>
      </c>
      <c r="AK2118" s="184">
        <f t="shared" si="265"/>
        <v>0</v>
      </c>
      <c r="AL2118" s="164">
        <f t="shared" si="271"/>
        <v>0</v>
      </c>
      <c r="AO2118" s="184">
        <f t="shared" si="266"/>
        <v>0</v>
      </c>
      <c r="AP2118" s="164">
        <f t="shared" si="267"/>
        <v>0</v>
      </c>
      <c r="AS2118" s="184">
        <f t="shared" si="268"/>
        <v>0</v>
      </c>
      <c r="AT2118" s="164">
        <f t="shared" si="269"/>
        <v>0</v>
      </c>
    </row>
    <row r="2119" spans="2:46" x14ac:dyDescent="0.75">
      <c r="B2119" s="22">
        <v>2116</v>
      </c>
      <c r="AG2119" s="184">
        <f t="shared" si="264"/>
        <v>0</v>
      </c>
      <c r="AH2119" s="164">
        <f t="shared" si="270"/>
        <v>0</v>
      </c>
      <c r="AK2119" s="184">
        <f t="shared" si="265"/>
        <v>0</v>
      </c>
      <c r="AL2119" s="164">
        <f t="shared" si="271"/>
        <v>0</v>
      </c>
      <c r="AO2119" s="184">
        <f t="shared" si="266"/>
        <v>0</v>
      </c>
      <c r="AP2119" s="164">
        <f t="shared" si="267"/>
        <v>0</v>
      </c>
      <c r="AS2119" s="184">
        <f t="shared" si="268"/>
        <v>0</v>
      </c>
      <c r="AT2119" s="164">
        <f t="shared" si="269"/>
        <v>0</v>
      </c>
    </row>
    <row r="2120" spans="2:46" x14ac:dyDescent="0.75">
      <c r="B2120" s="22">
        <v>2117</v>
      </c>
      <c r="AG2120" s="184">
        <f t="shared" si="264"/>
        <v>0</v>
      </c>
      <c r="AH2120" s="164">
        <f t="shared" si="270"/>
        <v>0</v>
      </c>
      <c r="AK2120" s="184">
        <f t="shared" si="265"/>
        <v>0</v>
      </c>
      <c r="AL2120" s="164">
        <f t="shared" si="271"/>
        <v>0</v>
      </c>
      <c r="AO2120" s="184">
        <f t="shared" si="266"/>
        <v>0</v>
      </c>
      <c r="AP2120" s="164">
        <f t="shared" si="267"/>
        <v>0</v>
      </c>
      <c r="AS2120" s="184">
        <f t="shared" si="268"/>
        <v>0</v>
      </c>
      <c r="AT2120" s="164">
        <f t="shared" si="269"/>
        <v>0</v>
      </c>
    </row>
    <row r="2121" spans="2:46" x14ac:dyDescent="0.75">
      <c r="B2121" s="22">
        <v>2118</v>
      </c>
      <c r="AG2121" s="184">
        <f t="shared" si="264"/>
        <v>0</v>
      </c>
      <c r="AH2121" s="164">
        <f t="shared" si="270"/>
        <v>0</v>
      </c>
      <c r="AK2121" s="184">
        <f t="shared" si="265"/>
        <v>0</v>
      </c>
      <c r="AL2121" s="164">
        <f t="shared" si="271"/>
        <v>0</v>
      </c>
      <c r="AO2121" s="184">
        <f t="shared" si="266"/>
        <v>0</v>
      </c>
      <c r="AP2121" s="164">
        <f t="shared" si="267"/>
        <v>0</v>
      </c>
      <c r="AS2121" s="184">
        <f t="shared" si="268"/>
        <v>0</v>
      </c>
      <c r="AT2121" s="164">
        <f t="shared" si="269"/>
        <v>0</v>
      </c>
    </row>
    <row r="2122" spans="2:46" x14ac:dyDescent="0.75">
      <c r="B2122" s="22">
        <v>2119</v>
      </c>
      <c r="AG2122" s="184">
        <f t="shared" si="264"/>
        <v>0</v>
      </c>
      <c r="AH2122" s="164">
        <f t="shared" si="270"/>
        <v>0</v>
      </c>
      <c r="AK2122" s="184">
        <f t="shared" si="265"/>
        <v>0</v>
      </c>
      <c r="AL2122" s="164">
        <f t="shared" si="271"/>
        <v>0</v>
      </c>
      <c r="AO2122" s="184">
        <f t="shared" si="266"/>
        <v>0</v>
      </c>
      <c r="AP2122" s="164">
        <f t="shared" si="267"/>
        <v>0</v>
      </c>
      <c r="AS2122" s="184">
        <f t="shared" si="268"/>
        <v>0</v>
      </c>
      <c r="AT2122" s="164">
        <f t="shared" si="269"/>
        <v>0</v>
      </c>
    </row>
    <row r="2123" spans="2:46" x14ac:dyDescent="0.75">
      <c r="B2123" s="22">
        <v>2120</v>
      </c>
      <c r="AG2123" s="184">
        <f t="shared" si="264"/>
        <v>0</v>
      </c>
      <c r="AH2123" s="164">
        <f t="shared" si="270"/>
        <v>0</v>
      </c>
      <c r="AK2123" s="184">
        <f t="shared" si="265"/>
        <v>0</v>
      </c>
      <c r="AL2123" s="164">
        <f t="shared" si="271"/>
        <v>0</v>
      </c>
      <c r="AO2123" s="184">
        <f t="shared" si="266"/>
        <v>0</v>
      </c>
      <c r="AP2123" s="164">
        <f t="shared" si="267"/>
        <v>0</v>
      </c>
      <c r="AS2123" s="184">
        <f t="shared" si="268"/>
        <v>0</v>
      </c>
      <c r="AT2123" s="164">
        <f t="shared" si="269"/>
        <v>0</v>
      </c>
    </row>
    <row r="2124" spans="2:46" x14ac:dyDescent="0.75">
      <c r="B2124" s="22">
        <v>2121</v>
      </c>
      <c r="AG2124" s="184">
        <f t="shared" si="264"/>
        <v>0</v>
      </c>
      <c r="AH2124" s="164">
        <f t="shared" si="270"/>
        <v>0</v>
      </c>
      <c r="AK2124" s="184">
        <f t="shared" si="265"/>
        <v>0</v>
      </c>
      <c r="AL2124" s="164">
        <f t="shared" si="271"/>
        <v>0</v>
      </c>
      <c r="AO2124" s="184">
        <f t="shared" si="266"/>
        <v>0</v>
      </c>
      <c r="AP2124" s="164">
        <f t="shared" si="267"/>
        <v>0</v>
      </c>
      <c r="AS2124" s="184">
        <f t="shared" si="268"/>
        <v>0</v>
      </c>
      <c r="AT2124" s="164">
        <f t="shared" si="269"/>
        <v>0</v>
      </c>
    </row>
    <row r="2125" spans="2:46" x14ac:dyDescent="0.75">
      <c r="B2125" s="22">
        <v>2122</v>
      </c>
      <c r="AG2125" s="184">
        <f t="shared" si="264"/>
        <v>0</v>
      </c>
      <c r="AH2125" s="164">
        <f t="shared" si="270"/>
        <v>0</v>
      </c>
      <c r="AK2125" s="184">
        <f t="shared" si="265"/>
        <v>0</v>
      </c>
      <c r="AL2125" s="164">
        <f t="shared" si="271"/>
        <v>0</v>
      </c>
      <c r="AO2125" s="184">
        <f t="shared" si="266"/>
        <v>0</v>
      </c>
      <c r="AP2125" s="164">
        <f t="shared" si="267"/>
        <v>0</v>
      </c>
      <c r="AS2125" s="184">
        <f t="shared" si="268"/>
        <v>0</v>
      </c>
      <c r="AT2125" s="164">
        <f t="shared" si="269"/>
        <v>0</v>
      </c>
    </row>
    <row r="2126" spans="2:46" x14ac:dyDescent="0.75">
      <c r="B2126" s="22">
        <v>2123</v>
      </c>
      <c r="AG2126" s="184">
        <f t="shared" si="264"/>
        <v>0</v>
      </c>
      <c r="AH2126" s="164">
        <f t="shared" si="270"/>
        <v>0</v>
      </c>
      <c r="AK2126" s="184">
        <f t="shared" si="265"/>
        <v>0</v>
      </c>
      <c r="AL2126" s="164">
        <f t="shared" si="271"/>
        <v>0</v>
      </c>
      <c r="AO2126" s="184">
        <f t="shared" si="266"/>
        <v>0</v>
      </c>
      <c r="AP2126" s="164">
        <f t="shared" si="267"/>
        <v>0</v>
      </c>
      <c r="AS2126" s="184">
        <f t="shared" si="268"/>
        <v>0</v>
      </c>
      <c r="AT2126" s="164">
        <f t="shared" si="269"/>
        <v>0</v>
      </c>
    </row>
    <row r="2127" spans="2:46" x14ac:dyDescent="0.75">
      <c r="B2127" s="22">
        <v>2124</v>
      </c>
      <c r="AG2127" s="184">
        <f t="shared" si="264"/>
        <v>0</v>
      </c>
      <c r="AH2127" s="164">
        <f t="shared" si="270"/>
        <v>0</v>
      </c>
      <c r="AK2127" s="184">
        <f t="shared" si="265"/>
        <v>0</v>
      </c>
      <c r="AL2127" s="164">
        <f t="shared" si="271"/>
        <v>0</v>
      </c>
      <c r="AO2127" s="184">
        <f t="shared" si="266"/>
        <v>0</v>
      </c>
      <c r="AP2127" s="164">
        <f t="shared" si="267"/>
        <v>0</v>
      </c>
      <c r="AS2127" s="184">
        <f t="shared" si="268"/>
        <v>0</v>
      </c>
      <c r="AT2127" s="164">
        <f t="shared" si="269"/>
        <v>0</v>
      </c>
    </row>
    <row r="2128" spans="2:46" x14ac:dyDescent="0.75">
      <c r="B2128" s="22">
        <v>2125</v>
      </c>
      <c r="AG2128" s="184">
        <f t="shared" si="264"/>
        <v>0</v>
      </c>
      <c r="AH2128" s="164">
        <f t="shared" si="270"/>
        <v>0</v>
      </c>
      <c r="AK2128" s="184">
        <f t="shared" si="265"/>
        <v>0</v>
      </c>
      <c r="AL2128" s="164">
        <f t="shared" si="271"/>
        <v>0</v>
      </c>
      <c r="AO2128" s="184">
        <f t="shared" si="266"/>
        <v>0</v>
      </c>
      <c r="AP2128" s="164">
        <f t="shared" si="267"/>
        <v>0</v>
      </c>
      <c r="AS2128" s="184">
        <f t="shared" si="268"/>
        <v>0</v>
      </c>
      <c r="AT2128" s="164">
        <f t="shared" si="269"/>
        <v>0</v>
      </c>
    </row>
    <row r="2129" spans="2:46" x14ac:dyDescent="0.75">
      <c r="B2129" s="22">
        <v>2126</v>
      </c>
      <c r="AG2129" s="184">
        <f t="shared" si="264"/>
        <v>0</v>
      </c>
      <c r="AH2129" s="164">
        <f t="shared" si="270"/>
        <v>0</v>
      </c>
      <c r="AK2129" s="184">
        <f t="shared" si="265"/>
        <v>0</v>
      </c>
      <c r="AL2129" s="164">
        <f t="shared" si="271"/>
        <v>0</v>
      </c>
      <c r="AO2129" s="184">
        <f t="shared" si="266"/>
        <v>0</v>
      </c>
      <c r="AP2129" s="164">
        <f t="shared" si="267"/>
        <v>0</v>
      </c>
      <c r="AS2129" s="184">
        <f t="shared" si="268"/>
        <v>0</v>
      </c>
      <c r="AT2129" s="164">
        <f t="shared" si="269"/>
        <v>0</v>
      </c>
    </row>
    <row r="2130" spans="2:46" x14ac:dyDescent="0.75">
      <c r="B2130" s="22">
        <v>2127</v>
      </c>
      <c r="AG2130" s="184">
        <f t="shared" si="264"/>
        <v>0</v>
      </c>
      <c r="AH2130" s="164">
        <f t="shared" si="270"/>
        <v>0</v>
      </c>
      <c r="AK2130" s="184">
        <f t="shared" si="265"/>
        <v>0</v>
      </c>
      <c r="AL2130" s="164">
        <f t="shared" si="271"/>
        <v>0</v>
      </c>
      <c r="AO2130" s="184">
        <f t="shared" si="266"/>
        <v>0</v>
      </c>
      <c r="AP2130" s="164">
        <f t="shared" si="267"/>
        <v>0</v>
      </c>
      <c r="AS2130" s="184">
        <f t="shared" si="268"/>
        <v>0</v>
      </c>
      <c r="AT2130" s="164">
        <f t="shared" si="269"/>
        <v>0</v>
      </c>
    </row>
    <row r="2131" spans="2:46" x14ac:dyDescent="0.75">
      <c r="B2131" s="22">
        <v>2128</v>
      </c>
      <c r="AG2131" s="184">
        <f t="shared" si="264"/>
        <v>0</v>
      </c>
      <c r="AH2131" s="164">
        <f t="shared" si="270"/>
        <v>0</v>
      </c>
      <c r="AK2131" s="184">
        <f t="shared" si="265"/>
        <v>0</v>
      </c>
      <c r="AL2131" s="164">
        <f t="shared" si="271"/>
        <v>0</v>
      </c>
      <c r="AO2131" s="184">
        <f t="shared" si="266"/>
        <v>0</v>
      </c>
      <c r="AP2131" s="164">
        <f t="shared" si="267"/>
        <v>0</v>
      </c>
      <c r="AS2131" s="184">
        <f t="shared" si="268"/>
        <v>0</v>
      </c>
      <c r="AT2131" s="164">
        <f t="shared" si="269"/>
        <v>0</v>
      </c>
    </row>
    <row r="2132" spans="2:46" x14ac:dyDescent="0.75">
      <c r="B2132" s="22">
        <v>2129</v>
      </c>
      <c r="AG2132" s="184">
        <f t="shared" si="264"/>
        <v>0</v>
      </c>
      <c r="AH2132" s="164">
        <f t="shared" si="270"/>
        <v>0</v>
      </c>
      <c r="AK2132" s="184">
        <f t="shared" si="265"/>
        <v>0</v>
      </c>
      <c r="AL2132" s="164">
        <f t="shared" si="271"/>
        <v>0</v>
      </c>
      <c r="AO2132" s="184">
        <f t="shared" si="266"/>
        <v>0</v>
      </c>
      <c r="AP2132" s="164">
        <f t="shared" si="267"/>
        <v>0</v>
      </c>
      <c r="AS2132" s="184">
        <f t="shared" si="268"/>
        <v>0</v>
      </c>
      <c r="AT2132" s="164">
        <f t="shared" si="269"/>
        <v>0</v>
      </c>
    </row>
    <row r="2133" spans="2:46" x14ac:dyDescent="0.75">
      <c r="B2133" s="22">
        <v>2130</v>
      </c>
      <c r="AG2133" s="184">
        <f t="shared" si="264"/>
        <v>0</v>
      </c>
      <c r="AH2133" s="164">
        <f t="shared" si="270"/>
        <v>0</v>
      </c>
      <c r="AK2133" s="184">
        <f t="shared" si="265"/>
        <v>0</v>
      </c>
      <c r="AL2133" s="164">
        <f t="shared" si="271"/>
        <v>0</v>
      </c>
      <c r="AO2133" s="184">
        <f t="shared" si="266"/>
        <v>0</v>
      </c>
      <c r="AP2133" s="164">
        <f t="shared" si="267"/>
        <v>0</v>
      </c>
      <c r="AS2133" s="184">
        <f t="shared" si="268"/>
        <v>0</v>
      </c>
      <c r="AT2133" s="164">
        <f t="shared" si="269"/>
        <v>0</v>
      </c>
    </row>
    <row r="2134" spans="2:46" x14ac:dyDescent="0.75">
      <c r="B2134" s="22">
        <v>2131</v>
      </c>
      <c r="AG2134" s="184">
        <f t="shared" si="264"/>
        <v>0</v>
      </c>
      <c r="AH2134" s="164">
        <f t="shared" si="270"/>
        <v>0</v>
      </c>
      <c r="AK2134" s="184">
        <f t="shared" si="265"/>
        <v>0</v>
      </c>
      <c r="AL2134" s="164">
        <f t="shared" si="271"/>
        <v>0</v>
      </c>
      <c r="AO2134" s="184">
        <f t="shared" si="266"/>
        <v>0</v>
      </c>
      <c r="AP2134" s="164">
        <f t="shared" si="267"/>
        <v>0</v>
      </c>
      <c r="AS2134" s="184">
        <f t="shared" si="268"/>
        <v>0</v>
      </c>
      <c r="AT2134" s="164">
        <f t="shared" si="269"/>
        <v>0</v>
      </c>
    </row>
    <row r="2135" spans="2:46" x14ac:dyDescent="0.75">
      <c r="B2135" s="22">
        <v>2132</v>
      </c>
      <c r="AG2135" s="184">
        <f t="shared" si="264"/>
        <v>0</v>
      </c>
      <c r="AH2135" s="164">
        <f t="shared" si="270"/>
        <v>0</v>
      </c>
      <c r="AK2135" s="184">
        <f t="shared" si="265"/>
        <v>0</v>
      </c>
      <c r="AL2135" s="164">
        <f t="shared" si="271"/>
        <v>0</v>
      </c>
      <c r="AO2135" s="184">
        <f t="shared" si="266"/>
        <v>0</v>
      </c>
      <c r="AP2135" s="164">
        <f t="shared" si="267"/>
        <v>0</v>
      </c>
      <c r="AS2135" s="184">
        <f t="shared" si="268"/>
        <v>0</v>
      </c>
      <c r="AT2135" s="164">
        <f t="shared" si="269"/>
        <v>0</v>
      </c>
    </row>
    <row r="2136" spans="2:46" x14ac:dyDescent="0.75">
      <c r="B2136" s="22">
        <v>2133</v>
      </c>
      <c r="AG2136" s="184">
        <f t="shared" si="264"/>
        <v>0</v>
      </c>
      <c r="AH2136" s="164">
        <f t="shared" si="270"/>
        <v>0</v>
      </c>
      <c r="AK2136" s="184">
        <f t="shared" si="265"/>
        <v>0</v>
      </c>
      <c r="AL2136" s="164">
        <f t="shared" si="271"/>
        <v>0</v>
      </c>
      <c r="AO2136" s="184">
        <f t="shared" si="266"/>
        <v>0</v>
      </c>
      <c r="AP2136" s="164">
        <f t="shared" si="267"/>
        <v>0</v>
      </c>
      <c r="AS2136" s="184">
        <f t="shared" si="268"/>
        <v>0</v>
      </c>
      <c r="AT2136" s="164">
        <f t="shared" si="269"/>
        <v>0</v>
      </c>
    </row>
    <row r="2137" spans="2:46" x14ac:dyDescent="0.75">
      <c r="B2137" s="22">
        <v>2134</v>
      </c>
      <c r="AG2137" s="184">
        <f t="shared" si="264"/>
        <v>0</v>
      </c>
      <c r="AH2137" s="164">
        <f t="shared" si="270"/>
        <v>0</v>
      </c>
      <c r="AK2137" s="184">
        <f t="shared" si="265"/>
        <v>0</v>
      </c>
      <c r="AL2137" s="164">
        <f t="shared" si="271"/>
        <v>0</v>
      </c>
      <c r="AO2137" s="184">
        <f t="shared" si="266"/>
        <v>0</v>
      </c>
      <c r="AP2137" s="164">
        <f t="shared" si="267"/>
        <v>0</v>
      </c>
      <c r="AS2137" s="184">
        <f t="shared" si="268"/>
        <v>0</v>
      </c>
      <c r="AT2137" s="164">
        <f t="shared" si="269"/>
        <v>0</v>
      </c>
    </row>
    <row r="2138" spans="2:46" x14ac:dyDescent="0.75">
      <c r="B2138" s="22">
        <v>2135</v>
      </c>
      <c r="AG2138" s="184">
        <f t="shared" si="264"/>
        <v>0</v>
      </c>
      <c r="AH2138" s="164">
        <f t="shared" si="270"/>
        <v>0</v>
      </c>
      <c r="AK2138" s="184">
        <f t="shared" si="265"/>
        <v>0</v>
      </c>
      <c r="AL2138" s="164">
        <f t="shared" si="271"/>
        <v>0</v>
      </c>
      <c r="AO2138" s="184">
        <f t="shared" si="266"/>
        <v>0</v>
      </c>
      <c r="AP2138" s="164">
        <f t="shared" si="267"/>
        <v>0</v>
      </c>
      <c r="AS2138" s="184">
        <f t="shared" si="268"/>
        <v>0</v>
      </c>
      <c r="AT2138" s="164">
        <f t="shared" si="269"/>
        <v>0</v>
      </c>
    </row>
    <row r="2139" spans="2:46" x14ac:dyDescent="0.75">
      <c r="B2139" s="22">
        <v>2136</v>
      </c>
      <c r="AG2139" s="184">
        <f t="shared" si="264"/>
        <v>0</v>
      </c>
      <c r="AH2139" s="164">
        <f t="shared" si="270"/>
        <v>0</v>
      </c>
      <c r="AK2139" s="184">
        <f t="shared" si="265"/>
        <v>0</v>
      </c>
      <c r="AL2139" s="164">
        <f t="shared" si="271"/>
        <v>0</v>
      </c>
      <c r="AO2139" s="184">
        <f t="shared" si="266"/>
        <v>0</v>
      </c>
      <c r="AP2139" s="164">
        <f t="shared" si="267"/>
        <v>0</v>
      </c>
      <c r="AS2139" s="184">
        <f t="shared" si="268"/>
        <v>0</v>
      </c>
      <c r="AT2139" s="164">
        <f t="shared" si="269"/>
        <v>0</v>
      </c>
    </row>
    <row r="2140" spans="2:46" x14ac:dyDescent="0.75">
      <c r="B2140" s="22">
        <v>2137</v>
      </c>
      <c r="AG2140" s="184">
        <f t="shared" si="264"/>
        <v>0</v>
      </c>
      <c r="AH2140" s="164">
        <f t="shared" si="270"/>
        <v>0</v>
      </c>
      <c r="AK2140" s="184">
        <f t="shared" si="265"/>
        <v>0</v>
      </c>
      <c r="AL2140" s="164">
        <f t="shared" si="271"/>
        <v>0</v>
      </c>
      <c r="AO2140" s="184">
        <f t="shared" si="266"/>
        <v>0</v>
      </c>
      <c r="AP2140" s="164">
        <f t="shared" si="267"/>
        <v>0</v>
      </c>
      <c r="AS2140" s="184">
        <f t="shared" si="268"/>
        <v>0</v>
      </c>
      <c r="AT2140" s="164">
        <f t="shared" si="269"/>
        <v>0</v>
      </c>
    </row>
    <row r="2141" spans="2:46" x14ac:dyDescent="0.75">
      <c r="B2141" s="22">
        <v>2138</v>
      </c>
      <c r="AG2141" s="184">
        <f t="shared" si="264"/>
        <v>0</v>
      </c>
      <c r="AH2141" s="164">
        <f t="shared" si="270"/>
        <v>0</v>
      </c>
      <c r="AK2141" s="184">
        <f t="shared" si="265"/>
        <v>0</v>
      </c>
      <c r="AL2141" s="164">
        <f t="shared" si="271"/>
        <v>0</v>
      </c>
      <c r="AO2141" s="184">
        <f t="shared" si="266"/>
        <v>0</v>
      </c>
      <c r="AP2141" s="164">
        <f t="shared" si="267"/>
        <v>0</v>
      </c>
      <c r="AS2141" s="184">
        <f t="shared" si="268"/>
        <v>0</v>
      </c>
      <c r="AT2141" s="164">
        <f t="shared" si="269"/>
        <v>0</v>
      </c>
    </row>
    <row r="2142" spans="2:46" x14ac:dyDescent="0.75">
      <c r="B2142" s="22">
        <v>2139</v>
      </c>
      <c r="AG2142" s="184">
        <f t="shared" si="264"/>
        <v>0</v>
      </c>
      <c r="AH2142" s="164">
        <f t="shared" si="270"/>
        <v>0</v>
      </c>
      <c r="AK2142" s="184">
        <f t="shared" si="265"/>
        <v>0</v>
      </c>
      <c r="AL2142" s="164">
        <f t="shared" si="271"/>
        <v>0</v>
      </c>
      <c r="AO2142" s="184">
        <f t="shared" si="266"/>
        <v>0</v>
      </c>
      <c r="AP2142" s="164">
        <f t="shared" si="267"/>
        <v>0</v>
      </c>
      <c r="AS2142" s="184">
        <f t="shared" si="268"/>
        <v>0</v>
      </c>
      <c r="AT2142" s="164">
        <f t="shared" si="269"/>
        <v>0</v>
      </c>
    </row>
    <row r="2143" spans="2:46" x14ac:dyDescent="0.75">
      <c r="B2143" s="22">
        <v>2140</v>
      </c>
      <c r="AG2143" s="184">
        <f t="shared" si="264"/>
        <v>0</v>
      </c>
      <c r="AH2143" s="164">
        <f t="shared" si="270"/>
        <v>0</v>
      </c>
      <c r="AK2143" s="184">
        <f t="shared" si="265"/>
        <v>0</v>
      </c>
      <c r="AL2143" s="164">
        <f t="shared" si="271"/>
        <v>0</v>
      </c>
      <c r="AO2143" s="184">
        <f t="shared" si="266"/>
        <v>0</v>
      </c>
      <c r="AP2143" s="164">
        <f t="shared" si="267"/>
        <v>0</v>
      </c>
      <c r="AS2143" s="184">
        <f t="shared" si="268"/>
        <v>0</v>
      </c>
      <c r="AT2143" s="164">
        <f t="shared" si="269"/>
        <v>0</v>
      </c>
    </row>
    <row r="2144" spans="2:46" x14ac:dyDescent="0.75">
      <c r="B2144" s="22">
        <v>2141</v>
      </c>
      <c r="AG2144" s="184">
        <f t="shared" si="264"/>
        <v>0</v>
      </c>
      <c r="AH2144" s="164">
        <f t="shared" si="270"/>
        <v>0</v>
      </c>
      <c r="AK2144" s="184">
        <f t="shared" si="265"/>
        <v>0</v>
      </c>
      <c r="AL2144" s="164">
        <f t="shared" si="271"/>
        <v>0</v>
      </c>
      <c r="AO2144" s="184">
        <f t="shared" si="266"/>
        <v>0</v>
      </c>
      <c r="AP2144" s="164">
        <f t="shared" si="267"/>
        <v>0</v>
      </c>
      <c r="AS2144" s="184">
        <f t="shared" si="268"/>
        <v>0</v>
      </c>
      <c r="AT2144" s="164">
        <f t="shared" si="269"/>
        <v>0</v>
      </c>
    </row>
    <row r="2145" spans="2:46" x14ac:dyDescent="0.75">
      <c r="B2145" s="22">
        <v>2142</v>
      </c>
      <c r="AG2145" s="184">
        <f t="shared" si="264"/>
        <v>0</v>
      </c>
      <c r="AH2145" s="164">
        <f t="shared" si="270"/>
        <v>0</v>
      </c>
      <c r="AK2145" s="184">
        <f t="shared" si="265"/>
        <v>0</v>
      </c>
      <c r="AL2145" s="164">
        <f t="shared" si="271"/>
        <v>0</v>
      </c>
      <c r="AO2145" s="184">
        <f t="shared" si="266"/>
        <v>0</v>
      </c>
      <c r="AP2145" s="164">
        <f t="shared" si="267"/>
        <v>0</v>
      </c>
      <c r="AS2145" s="184">
        <f t="shared" si="268"/>
        <v>0</v>
      </c>
      <c r="AT2145" s="164">
        <f t="shared" si="269"/>
        <v>0</v>
      </c>
    </row>
    <row r="2146" spans="2:46" x14ac:dyDescent="0.75">
      <c r="B2146" s="22">
        <v>2143</v>
      </c>
      <c r="AG2146" s="184">
        <f t="shared" si="264"/>
        <v>0</v>
      </c>
      <c r="AH2146" s="164">
        <f t="shared" si="270"/>
        <v>0</v>
      </c>
      <c r="AK2146" s="184">
        <f t="shared" si="265"/>
        <v>0</v>
      </c>
      <c r="AL2146" s="164">
        <f t="shared" si="271"/>
        <v>0</v>
      </c>
      <c r="AO2146" s="184">
        <f t="shared" si="266"/>
        <v>0</v>
      </c>
      <c r="AP2146" s="164">
        <f t="shared" si="267"/>
        <v>0</v>
      </c>
      <c r="AS2146" s="184">
        <f t="shared" si="268"/>
        <v>0</v>
      </c>
      <c r="AT2146" s="164">
        <f t="shared" si="269"/>
        <v>0</v>
      </c>
    </row>
    <row r="2147" spans="2:46" x14ac:dyDescent="0.75">
      <c r="B2147" s="22">
        <v>2144</v>
      </c>
      <c r="AG2147" s="184">
        <f t="shared" si="264"/>
        <v>0</v>
      </c>
      <c r="AH2147" s="164">
        <f t="shared" si="270"/>
        <v>0</v>
      </c>
      <c r="AK2147" s="184">
        <f t="shared" si="265"/>
        <v>0</v>
      </c>
      <c r="AL2147" s="164">
        <f t="shared" si="271"/>
        <v>0</v>
      </c>
      <c r="AO2147" s="184">
        <f t="shared" si="266"/>
        <v>0</v>
      </c>
      <c r="AP2147" s="164">
        <f t="shared" si="267"/>
        <v>0</v>
      </c>
      <c r="AS2147" s="184">
        <f t="shared" si="268"/>
        <v>0</v>
      </c>
      <c r="AT2147" s="164">
        <f t="shared" si="269"/>
        <v>0</v>
      </c>
    </row>
    <row r="2148" spans="2:46" x14ac:dyDescent="0.75">
      <c r="B2148" s="22">
        <v>2145</v>
      </c>
      <c r="AG2148" s="184">
        <f t="shared" si="264"/>
        <v>0</v>
      </c>
      <c r="AH2148" s="164">
        <f t="shared" si="270"/>
        <v>0</v>
      </c>
      <c r="AK2148" s="184">
        <f t="shared" si="265"/>
        <v>0</v>
      </c>
      <c r="AL2148" s="164">
        <f t="shared" si="271"/>
        <v>0</v>
      </c>
      <c r="AO2148" s="184">
        <f t="shared" si="266"/>
        <v>0</v>
      </c>
      <c r="AP2148" s="164">
        <f t="shared" si="267"/>
        <v>0</v>
      </c>
      <c r="AS2148" s="184">
        <f t="shared" si="268"/>
        <v>0</v>
      </c>
      <c r="AT2148" s="164">
        <f t="shared" si="269"/>
        <v>0</v>
      </c>
    </row>
    <row r="2149" spans="2:46" x14ac:dyDescent="0.75">
      <c r="B2149" s="22">
        <v>2146</v>
      </c>
      <c r="AG2149" s="184">
        <f t="shared" si="264"/>
        <v>0</v>
      </c>
      <c r="AH2149" s="164">
        <f t="shared" si="270"/>
        <v>0</v>
      </c>
      <c r="AK2149" s="184">
        <f t="shared" si="265"/>
        <v>0</v>
      </c>
      <c r="AL2149" s="164">
        <f t="shared" si="271"/>
        <v>0</v>
      </c>
      <c r="AO2149" s="184">
        <f t="shared" si="266"/>
        <v>0</v>
      </c>
      <c r="AP2149" s="164">
        <f t="shared" si="267"/>
        <v>0</v>
      </c>
      <c r="AS2149" s="184">
        <f t="shared" si="268"/>
        <v>0</v>
      </c>
      <c r="AT2149" s="164">
        <f t="shared" si="269"/>
        <v>0</v>
      </c>
    </row>
    <row r="2150" spans="2:46" x14ac:dyDescent="0.75">
      <c r="B2150" s="22">
        <v>2147</v>
      </c>
      <c r="AG2150" s="184">
        <f t="shared" si="264"/>
        <v>0</v>
      </c>
      <c r="AH2150" s="164">
        <f t="shared" si="270"/>
        <v>0</v>
      </c>
      <c r="AK2150" s="184">
        <f t="shared" si="265"/>
        <v>0</v>
      </c>
      <c r="AL2150" s="164">
        <f t="shared" si="271"/>
        <v>0</v>
      </c>
      <c r="AO2150" s="184">
        <f t="shared" si="266"/>
        <v>0</v>
      </c>
      <c r="AP2150" s="164">
        <f t="shared" si="267"/>
        <v>0</v>
      </c>
      <c r="AS2150" s="184">
        <f t="shared" si="268"/>
        <v>0</v>
      </c>
      <c r="AT2150" s="164">
        <f t="shared" si="269"/>
        <v>0</v>
      </c>
    </row>
    <row r="2151" spans="2:46" x14ac:dyDescent="0.75">
      <c r="B2151" s="22">
        <v>2148</v>
      </c>
      <c r="AG2151" s="184">
        <f t="shared" si="264"/>
        <v>0</v>
      </c>
      <c r="AH2151" s="164">
        <f t="shared" si="270"/>
        <v>0</v>
      </c>
      <c r="AK2151" s="184">
        <f t="shared" si="265"/>
        <v>0</v>
      </c>
      <c r="AL2151" s="164">
        <f t="shared" si="271"/>
        <v>0</v>
      </c>
      <c r="AO2151" s="184">
        <f t="shared" si="266"/>
        <v>0</v>
      </c>
      <c r="AP2151" s="164">
        <f t="shared" si="267"/>
        <v>0</v>
      </c>
      <c r="AS2151" s="184">
        <f t="shared" si="268"/>
        <v>0</v>
      </c>
      <c r="AT2151" s="164">
        <f t="shared" si="269"/>
        <v>0</v>
      </c>
    </row>
    <row r="2152" spans="2:46" x14ac:dyDescent="0.75">
      <c r="B2152" s="22">
        <v>2149</v>
      </c>
      <c r="AG2152" s="184">
        <f t="shared" si="264"/>
        <v>0</v>
      </c>
      <c r="AH2152" s="164">
        <f t="shared" si="270"/>
        <v>0</v>
      </c>
      <c r="AK2152" s="184">
        <f t="shared" si="265"/>
        <v>0</v>
      </c>
      <c r="AL2152" s="164">
        <f t="shared" si="271"/>
        <v>0</v>
      </c>
      <c r="AO2152" s="184">
        <f t="shared" si="266"/>
        <v>0</v>
      </c>
      <c r="AP2152" s="164">
        <f t="shared" si="267"/>
        <v>0</v>
      </c>
      <c r="AS2152" s="184">
        <f t="shared" si="268"/>
        <v>0</v>
      </c>
      <c r="AT2152" s="164">
        <f t="shared" si="269"/>
        <v>0</v>
      </c>
    </row>
    <row r="2153" spans="2:46" x14ac:dyDescent="0.75">
      <c r="B2153" s="22">
        <v>2150</v>
      </c>
      <c r="AG2153" s="184">
        <f t="shared" si="264"/>
        <v>0</v>
      </c>
      <c r="AH2153" s="164">
        <f t="shared" si="270"/>
        <v>0</v>
      </c>
      <c r="AK2153" s="184">
        <f t="shared" si="265"/>
        <v>0</v>
      </c>
      <c r="AL2153" s="164">
        <f t="shared" si="271"/>
        <v>0</v>
      </c>
      <c r="AO2153" s="184">
        <f t="shared" si="266"/>
        <v>0</v>
      </c>
      <c r="AP2153" s="164">
        <f t="shared" si="267"/>
        <v>0</v>
      </c>
      <c r="AS2153" s="184">
        <f t="shared" si="268"/>
        <v>0</v>
      </c>
      <c r="AT2153" s="164">
        <f t="shared" si="269"/>
        <v>0</v>
      </c>
    </row>
    <row r="2154" spans="2:46" x14ac:dyDescent="0.75">
      <c r="B2154" s="22">
        <v>2151</v>
      </c>
      <c r="AG2154" s="184">
        <f t="shared" si="264"/>
        <v>0</v>
      </c>
      <c r="AH2154" s="164">
        <f t="shared" si="270"/>
        <v>0</v>
      </c>
      <c r="AK2154" s="184">
        <f t="shared" si="265"/>
        <v>0</v>
      </c>
      <c r="AL2154" s="164">
        <f t="shared" si="271"/>
        <v>0</v>
      </c>
      <c r="AO2154" s="184">
        <f t="shared" si="266"/>
        <v>0</v>
      </c>
      <c r="AP2154" s="164">
        <f t="shared" si="267"/>
        <v>0</v>
      </c>
      <c r="AS2154" s="184">
        <f t="shared" si="268"/>
        <v>0</v>
      </c>
      <c r="AT2154" s="164">
        <f t="shared" si="269"/>
        <v>0</v>
      </c>
    </row>
    <row r="2155" spans="2:46" x14ac:dyDescent="0.75">
      <c r="B2155" s="22">
        <v>2152</v>
      </c>
      <c r="AG2155" s="184">
        <f t="shared" si="264"/>
        <v>0</v>
      </c>
      <c r="AH2155" s="164">
        <f t="shared" si="270"/>
        <v>0</v>
      </c>
      <c r="AK2155" s="184">
        <f t="shared" si="265"/>
        <v>0</v>
      </c>
      <c r="AL2155" s="164">
        <f t="shared" si="271"/>
        <v>0</v>
      </c>
      <c r="AO2155" s="184">
        <f t="shared" si="266"/>
        <v>0</v>
      </c>
      <c r="AP2155" s="164">
        <f t="shared" si="267"/>
        <v>0</v>
      </c>
      <c r="AS2155" s="184">
        <f t="shared" si="268"/>
        <v>0</v>
      </c>
      <c r="AT2155" s="164">
        <f t="shared" si="269"/>
        <v>0</v>
      </c>
    </row>
    <row r="2156" spans="2:46" x14ac:dyDescent="0.75">
      <c r="B2156" s="22">
        <v>2153</v>
      </c>
      <c r="AG2156" s="184">
        <f t="shared" si="264"/>
        <v>0</v>
      </c>
      <c r="AH2156" s="164">
        <f t="shared" si="270"/>
        <v>0</v>
      </c>
      <c r="AK2156" s="184">
        <f t="shared" si="265"/>
        <v>0</v>
      </c>
      <c r="AL2156" s="164">
        <f t="shared" si="271"/>
        <v>0</v>
      </c>
      <c r="AO2156" s="184">
        <f t="shared" si="266"/>
        <v>0</v>
      </c>
      <c r="AP2156" s="164">
        <f t="shared" si="267"/>
        <v>0</v>
      </c>
      <c r="AS2156" s="184">
        <f t="shared" si="268"/>
        <v>0</v>
      </c>
      <c r="AT2156" s="164">
        <f t="shared" si="269"/>
        <v>0</v>
      </c>
    </row>
    <row r="2157" spans="2:46" x14ac:dyDescent="0.75">
      <c r="B2157" s="22">
        <v>2154</v>
      </c>
      <c r="AG2157" s="184">
        <f t="shared" si="264"/>
        <v>0</v>
      </c>
      <c r="AH2157" s="164">
        <f t="shared" si="270"/>
        <v>0</v>
      </c>
      <c r="AK2157" s="184">
        <f t="shared" si="265"/>
        <v>0</v>
      </c>
      <c r="AL2157" s="164">
        <f t="shared" si="271"/>
        <v>0</v>
      </c>
      <c r="AO2157" s="184">
        <f t="shared" si="266"/>
        <v>0</v>
      </c>
      <c r="AP2157" s="164">
        <f t="shared" si="267"/>
        <v>0</v>
      </c>
      <c r="AS2157" s="184">
        <f t="shared" si="268"/>
        <v>0</v>
      </c>
      <c r="AT2157" s="164">
        <f t="shared" si="269"/>
        <v>0</v>
      </c>
    </row>
    <row r="2158" spans="2:46" x14ac:dyDescent="0.75">
      <c r="B2158" s="22">
        <v>2155</v>
      </c>
      <c r="AG2158" s="184">
        <f t="shared" si="264"/>
        <v>0</v>
      </c>
      <c r="AH2158" s="164">
        <f t="shared" si="270"/>
        <v>0</v>
      </c>
      <c r="AK2158" s="184">
        <f t="shared" si="265"/>
        <v>0</v>
      </c>
      <c r="AL2158" s="164">
        <f t="shared" si="271"/>
        <v>0</v>
      </c>
      <c r="AO2158" s="184">
        <f t="shared" si="266"/>
        <v>0</v>
      </c>
      <c r="AP2158" s="164">
        <f t="shared" si="267"/>
        <v>0</v>
      </c>
      <c r="AS2158" s="184">
        <f t="shared" si="268"/>
        <v>0</v>
      </c>
      <c r="AT2158" s="164">
        <f t="shared" si="269"/>
        <v>0</v>
      </c>
    </row>
    <row r="2159" spans="2:46" x14ac:dyDescent="0.75">
      <c r="B2159" s="22">
        <v>2156</v>
      </c>
      <c r="AG2159" s="184">
        <f t="shared" si="264"/>
        <v>0</v>
      </c>
      <c r="AH2159" s="164">
        <f t="shared" si="270"/>
        <v>0</v>
      </c>
      <c r="AK2159" s="184">
        <f t="shared" si="265"/>
        <v>0</v>
      </c>
      <c r="AL2159" s="164">
        <f t="shared" si="271"/>
        <v>0</v>
      </c>
      <c r="AO2159" s="184">
        <f t="shared" si="266"/>
        <v>0</v>
      </c>
      <c r="AP2159" s="164">
        <f t="shared" si="267"/>
        <v>0</v>
      </c>
      <c r="AS2159" s="184">
        <f t="shared" si="268"/>
        <v>0</v>
      </c>
      <c r="AT2159" s="164">
        <f t="shared" si="269"/>
        <v>0</v>
      </c>
    </row>
    <row r="2160" spans="2:46" x14ac:dyDescent="0.75">
      <c r="B2160" s="22">
        <v>2157</v>
      </c>
      <c r="AG2160" s="184">
        <f t="shared" si="264"/>
        <v>0</v>
      </c>
      <c r="AH2160" s="164">
        <f t="shared" si="270"/>
        <v>0</v>
      </c>
      <c r="AK2160" s="184">
        <f t="shared" si="265"/>
        <v>0</v>
      </c>
      <c r="AL2160" s="164">
        <f t="shared" si="271"/>
        <v>0</v>
      </c>
      <c r="AO2160" s="184">
        <f t="shared" si="266"/>
        <v>0</v>
      </c>
      <c r="AP2160" s="164">
        <f t="shared" si="267"/>
        <v>0</v>
      </c>
      <c r="AS2160" s="184">
        <f t="shared" si="268"/>
        <v>0</v>
      </c>
      <c r="AT2160" s="164">
        <f t="shared" si="269"/>
        <v>0</v>
      </c>
    </row>
    <row r="2161" spans="2:46" x14ac:dyDescent="0.75">
      <c r="B2161" s="22">
        <v>2158</v>
      </c>
      <c r="AG2161" s="184">
        <f t="shared" si="264"/>
        <v>0</v>
      </c>
      <c r="AH2161" s="164">
        <f t="shared" si="270"/>
        <v>0</v>
      </c>
      <c r="AK2161" s="184">
        <f t="shared" si="265"/>
        <v>0</v>
      </c>
      <c r="AL2161" s="164">
        <f t="shared" si="271"/>
        <v>0</v>
      </c>
      <c r="AO2161" s="184">
        <f t="shared" si="266"/>
        <v>0</v>
      </c>
      <c r="AP2161" s="164">
        <f t="shared" si="267"/>
        <v>0</v>
      </c>
      <c r="AS2161" s="184">
        <f t="shared" si="268"/>
        <v>0</v>
      </c>
      <c r="AT2161" s="164">
        <f t="shared" si="269"/>
        <v>0</v>
      </c>
    </row>
    <row r="2162" spans="2:46" x14ac:dyDescent="0.75">
      <c r="B2162" s="22">
        <v>2159</v>
      </c>
      <c r="AG2162" s="184">
        <f t="shared" si="264"/>
        <v>0</v>
      </c>
      <c r="AH2162" s="164">
        <f t="shared" si="270"/>
        <v>0</v>
      </c>
      <c r="AK2162" s="184">
        <f t="shared" si="265"/>
        <v>0</v>
      </c>
      <c r="AL2162" s="164">
        <f t="shared" si="271"/>
        <v>0</v>
      </c>
      <c r="AO2162" s="184">
        <f t="shared" si="266"/>
        <v>0</v>
      </c>
      <c r="AP2162" s="164">
        <f t="shared" si="267"/>
        <v>0</v>
      </c>
      <c r="AS2162" s="184">
        <f t="shared" si="268"/>
        <v>0</v>
      </c>
      <c r="AT2162" s="164">
        <f t="shared" si="269"/>
        <v>0</v>
      </c>
    </row>
    <row r="2163" spans="2:46" x14ac:dyDescent="0.75">
      <c r="B2163" s="22">
        <v>2160</v>
      </c>
      <c r="AG2163" s="184">
        <f t="shared" si="264"/>
        <v>0</v>
      </c>
      <c r="AH2163" s="164">
        <f t="shared" si="270"/>
        <v>0</v>
      </c>
      <c r="AK2163" s="184">
        <f t="shared" si="265"/>
        <v>0</v>
      </c>
      <c r="AL2163" s="164">
        <f t="shared" si="271"/>
        <v>0</v>
      </c>
      <c r="AO2163" s="184">
        <f t="shared" si="266"/>
        <v>0</v>
      </c>
      <c r="AP2163" s="164">
        <f t="shared" si="267"/>
        <v>0</v>
      </c>
      <c r="AS2163" s="184">
        <f t="shared" si="268"/>
        <v>0</v>
      </c>
      <c r="AT2163" s="164">
        <f t="shared" si="269"/>
        <v>0</v>
      </c>
    </row>
    <row r="2164" spans="2:46" x14ac:dyDescent="0.75">
      <c r="B2164" s="22">
        <v>2161</v>
      </c>
      <c r="AG2164" s="184">
        <f t="shared" si="264"/>
        <v>0</v>
      </c>
      <c r="AH2164" s="164">
        <f t="shared" si="270"/>
        <v>0</v>
      </c>
      <c r="AK2164" s="184">
        <f t="shared" si="265"/>
        <v>0</v>
      </c>
      <c r="AL2164" s="164">
        <f t="shared" si="271"/>
        <v>0</v>
      </c>
      <c r="AO2164" s="184">
        <f t="shared" si="266"/>
        <v>0</v>
      </c>
      <c r="AP2164" s="164">
        <f t="shared" si="267"/>
        <v>0</v>
      </c>
      <c r="AS2164" s="184">
        <f t="shared" si="268"/>
        <v>0</v>
      </c>
      <c r="AT2164" s="164">
        <f t="shared" si="269"/>
        <v>0</v>
      </c>
    </row>
    <row r="2165" spans="2:46" x14ac:dyDescent="0.75">
      <c r="B2165" s="22">
        <v>2162</v>
      </c>
      <c r="AG2165" s="184">
        <f t="shared" si="264"/>
        <v>0</v>
      </c>
      <c r="AH2165" s="164">
        <f t="shared" si="270"/>
        <v>0</v>
      </c>
      <c r="AK2165" s="184">
        <f t="shared" si="265"/>
        <v>0</v>
      </c>
      <c r="AL2165" s="164">
        <f t="shared" si="271"/>
        <v>0</v>
      </c>
      <c r="AO2165" s="184">
        <f t="shared" si="266"/>
        <v>0</v>
      </c>
      <c r="AP2165" s="164">
        <f t="shared" si="267"/>
        <v>0</v>
      </c>
      <c r="AS2165" s="184">
        <f t="shared" si="268"/>
        <v>0</v>
      </c>
      <c r="AT2165" s="164">
        <f t="shared" si="269"/>
        <v>0</v>
      </c>
    </row>
    <row r="2166" spans="2:46" x14ac:dyDescent="0.75">
      <c r="B2166" s="22">
        <v>2163</v>
      </c>
      <c r="AG2166" s="184">
        <f t="shared" si="264"/>
        <v>0</v>
      </c>
      <c r="AH2166" s="164">
        <f t="shared" si="270"/>
        <v>0</v>
      </c>
      <c r="AK2166" s="184">
        <f t="shared" si="265"/>
        <v>0</v>
      </c>
      <c r="AL2166" s="164">
        <f t="shared" si="271"/>
        <v>0</v>
      </c>
      <c r="AO2166" s="184">
        <f t="shared" si="266"/>
        <v>0</v>
      </c>
      <c r="AP2166" s="164">
        <f t="shared" si="267"/>
        <v>0</v>
      </c>
      <c r="AS2166" s="184">
        <f t="shared" si="268"/>
        <v>0</v>
      </c>
      <c r="AT2166" s="164">
        <f t="shared" si="269"/>
        <v>0</v>
      </c>
    </row>
    <row r="2167" spans="2:46" x14ac:dyDescent="0.75">
      <c r="B2167" s="22">
        <v>2164</v>
      </c>
      <c r="AG2167" s="184">
        <f t="shared" si="264"/>
        <v>0</v>
      </c>
      <c r="AH2167" s="164">
        <f t="shared" si="270"/>
        <v>0</v>
      </c>
      <c r="AK2167" s="184">
        <f t="shared" si="265"/>
        <v>0</v>
      </c>
      <c r="AL2167" s="164">
        <f t="shared" si="271"/>
        <v>0</v>
      </c>
      <c r="AO2167" s="184">
        <f t="shared" si="266"/>
        <v>0</v>
      </c>
      <c r="AP2167" s="164">
        <f t="shared" si="267"/>
        <v>0</v>
      </c>
      <c r="AS2167" s="184">
        <f t="shared" si="268"/>
        <v>0</v>
      </c>
      <c r="AT2167" s="164">
        <f t="shared" si="269"/>
        <v>0</v>
      </c>
    </row>
    <row r="2168" spans="2:46" x14ac:dyDescent="0.75">
      <c r="B2168" s="22">
        <v>2165</v>
      </c>
      <c r="AG2168" s="184">
        <f t="shared" si="264"/>
        <v>0</v>
      </c>
      <c r="AH2168" s="164">
        <f t="shared" si="270"/>
        <v>0</v>
      </c>
      <c r="AK2168" s="184">
        <f t="shared" si="265"/>
        <v>0</v>
      </c>
      <c r="AL2168" s="164">
        <f t="shared" si="271"/>
        <v>0</v>
      </c>
      <c r="AO2168" s="184">
        <f t="shared" si="266"/>
        <v>0</v>
      </c>
      <c r="AP2168" s="164">
        <f t="shared" si="267"/>
        <v>0</v>
      </c>
      <c r="AS2168" s="184">
        <f t="shared" si="268"/>
        <v>0</v>
      </c>
      <c r="AT2168" s="164">
        <f t="shared" si="269"/>
        <v>0</v>
      </c>
    </row>
    <row r="2169" spans="2:46" x14ac:dyDescent="0.75">
      <c r="B2169" s="22">
        <v>2166</v>
      </c>
      <c r="AG2169" s="184">
        <f t="shared" si="264"/>
        <v>0</v>
      </c>
      <c r="AH2169" s="164">
        <f t="shared" si="270"/>
        <v>0</v>
      </c>
      <c r="AK2169" s="184">
        <f t="shared" si="265"/>
        <v>0</v>
      </c>
      <c r="AL2169" s="164">
        <f t="shared" si="271"/>
        <v>0</v>
      </c>
      <c r="AO2169" s="184">
        <f t="shared" si="266"/>
        <v>0</v>
      </c>
      <c r="AP2169" s="164">
        <f t="shared" si="267"/>
        <v>0</v>
      </c>
      <c r="AS2169" s="184">
        <f t="shared" si="268"/>
        <v>0</v>
      </c>
      <c r="AT2169" s="164">
        <f t="shared" si="269"/>
        <v>0</v>
      </c>
    </row>
    <row r="2170" spans="2:46" x14ac:dyDescent="0.75">
      <c r="B2170" s="22">
        <v>2167</v>
      </c>
      <c r="AG2170" s="184">
        <f t="shared" si="264"/>
        <v>0</v>
      </c>
      <c r="AH2170" s="164">
        <f t="shared" si="270"/>
        <v>0</v>
      </c>
      <c r="AK2170" s="184">
        <f t="shared" si="265"/>
        <v>0</v>
      </c>
      <c r="AL2170" s="164">
        <f t="shared" si="271"/>
        <v>0</v>
      </c>
      <c r="AO2170" s="184">
        <f t="shared" si="266"/>
        <v>0</v>
      </c>
      <c r="AP2170" s="164">
        <f t="shared" si="267"/>
        <v>0</v>
      </c>
      <c r="AS2170" s="184">
        <f t="shared" si="268"/>
        <v>0</v>
      </c>
      <c r="AT2170" s="164">
        <f t="shared" si="269"/>
        <v>0</v>
      </c>
    </row>
    <row r="2171" spans="2:46" x14ac:dyDescent="0.75">
      <c r="B2171" s="22">
        <v>2168</v>
      </c>
      <c r="AG2171" s="184">
        <f t="shared" si="264"/>
        <v>0</v>
      </c>
      <c r="AH2171" s="164">
        <f t="shared" si="270"/>
        <v>0</v>
      </c>
      <c r="AK2171" s="184">
        <f t="shared" si="265"/>
        <v>0</v>
      </c>
      <c r="AL2171" s="164">
        <f t="shared" si="271"/>
        <v>0</v>
      </c>
      <c r="AO2171" s="184">
        <f t="shared" si="266"/>
        <v>0</v>
      </c>
      <c r="AP2171" s="164">
        <f t="shared" si="267"/>
        <v>0</v>
      </c>
      <c r="AS2171" s="184">
        <f t="shared" si="268"/>
        <v>0</v>
      </c>
      <c r="AT2171" s="164">
        <f t="shared" si="269"/>
        <v>0</v>
      </c>
    </row>
    <row r="2172" spans="2:46" x14ac:dyDescent="0.75">
      <c r="B2172" s="22">
        <v>2169</v>
      </c>
      <c r="AG2172" s="184">
        <f t="shared" si="264"/>
        <v>0</v>
      </c>
      <c r="AH2172" s="164">
        <f t="shared" si="270"/>
        <v>0</v>
      </c>
      <c r="AK2172" s="184">
        <f t="shared" si="265"/>
        <v>0</v>
      </c>
      <c r="AL2172" s="164">
        <f t="shared" si="271"/>
        <v>0</v>
      </c>
      <c r="AO2172" s="184">
        <f t="shared" si="266"/>
        <v>0</v>
      </c>
      <c r="AP2172" s="164">
        <f t="shared" si="267"/>
        <v>0</v>
      </c>
      <c r="AS2172" s="184">
        <f t="shared" si="268"/>
        <v>0</v>
      </c>
      <c r="AT2172" s="164">
        <f t="shared" si="269"/>
        <v>0</v>
      </c>
    </row>
    <row r="2173" spans="2:46" x14ac:dyDescent="0.75">
      <c r="B2173" s="22">
        <v>2170</v>
      </c>
      <c r="AG2173" s="184">
        <f t="shared" si="264"/>
        <v>0</v>
      </c>
      <c r="AH2173" s="164">
        <f t="shared" si="270"/>
        <v>0</v>
      </c>
      <c r="AK2173" s="184">
        <f t="shared" si="265"/>
        <v>0</v>
      </c>
      <c r="AL2173" s="164">
        <f t="shared" si="271"/>
        <v>0</v>
      </c>
      <c r="AO2173" s="184">
        <f t="shared" si="266"/>
        <v>0</v>
      </c>
      <c r="AP2173" s="164">
        <f t="shared" si="267"/>
        <v>0</v>
      </c>
      <c r="AS2173" s="184">
        <f t="shared" si="268"/>
        <v>0</v>
      </c>
      <c r="AT2173" s="164">
        <f t="shared" si="269"/>
        <v>0</v>
      </c>
    </row>
    <row r="2174" spans="2:46" x14ac:dyDescent="0.75">
      <c r="B2174" s="22">
        <v>2171</v>
      </c>
      <c r="AG2174" s="184">
        <f t="shared" si="264"/>
        <v>0</v>
      </c>
      <c r="AH2174" s="164">
        <f t="shared" si="270"/>
        <v>0</v>
      </c>
      <c r="AK2174" s="184">
        <f t="shared" si="265"/>
        <v>0</v>
      </c>
      <c r="AL2174" s="164">
        <f t="shared" si="271"/>
        <v>0</v>
      </c>
      <c r="AO2174" s="184">
        <f t="shared" si="266"/>
        <v>0</v>
      </c>
      <c r="AP2174" s="164">
        <f t="shared" si="267"/>
        <v>0</v>
      </c>
      <c r="AS2174" s="184">
        <f t="shared" si="268"/>
        <v>0</v>
      </c>
      <c r="AT2174" s="164">
        <f t="shared" si="269"/>
        <v>0</v>
      </c>
    </row>
    <row r="2175" spans="2:46" x14ac:dyDescent="0.75">
      <c r="B2175" s="22">
        <v>2172</v>
      </c>
      <c r="AG2175" s="184">
        <f t="shared" si="264"/>
        <v>0</v>
      </c>
      <c r="AH2175" s="164">
        <f t="shared" si="270"/>
        <v>0</v>
      </c>
      <c r="AK2175" s="184">
        <f t="shared" si="265"/>
        <v>0</v>
      </c>
      <c r="AL2175" s="164">
        <f t="shared" si="271"/>
        <v>0</v>
      </c>
      <c r="AO2175" s="184">
        <f t="shared" si="266"/>
        <v>0</v>
      </c>
      <c r="AP2175" s="164">
        <f t="shared" si="267"/>
        <v>0</v>
      </c>
      <c r="AS2175" s="184">
        <f t="shared" si="268"/>
        <v>0</v>
      </c>
      <c r="AT2175" s="164">
        <f t="shared" si="269"/>
        <v>0</v>
      </c>
    </row>
    <row r="2176" spans="2:46" x14ac:dyDescent="0.75">
      <c r="B2176" s="22">
        <v>2173</v>
      </c>
      <c r="AG2176" s="184">
        <f t="shared" si="264"/>
        <v>0</v>
      </c>
      <c r="AH2176" s="164">
        <f t="shared" si="270"/>
        <v>0</v>
      </c>
      <c r="AK2176" s="184">
        <f t="shared" si="265"/>
        <v>0</v>
      </c>
      <c r="AL2176" s="164">
        <f t="shared" si="271"/>
        <v>0</v>
      </c>
      <c r="AO2176" s="184">
        <f t="shared" si="266"/>
        <v>0</v>
      </c>
      <c r="AP2176" s="164">
        <f t="shared" si="267"/>
        <v>0</v>
      </c>
      <c r="AS2176" s="184">
        <f t="shared" si="268"/>
        <v>0</v>
      </c>
      <c r="AT2176" s="164">
        <f t="shared" si="269"/>
        <v>0</v>
      </c>
    </row>
    <row r="2177" spans="2:46" x14ac:dyDescent="0.75">
      <c r="B2177" s="22">
        <v>2174</v>
      </c>
      <c r="AG2177" s="184">
        <f t="shared" si="264"/>
        <v>0</v>
      </c>
      <c r="AH2177" s="164">
        <f t="shared" si="270"/>
        <v>0</v>
      </c>
      <c r="AK2177" s="184">
        <f t="shared" si="265"/>
        <v>0</v>
      </c>
      <c r="AL2177" s="164">
        <f t="shared" si="271"/>
        <v>0</v>
      </c>
      <c r="AO2177" s="184">
        <f t="shared" si="266"/>
        <v>0</v>
      </c>
      <c r="AP2177" s="164">
        <f t="shared" si="267"/>
        <v>0</v>
      </c>
      <c r="AS2177" s="184">
        <f t="shared" si="268"/>
        <v>0</v>
      </c>
      <c r="AT2177" s="164">
        <f t="shared" si="269"/>
        <v>0</v>
      </c>
    </row>
    <row r="2178" spans="2:46" x14ac:dyDescent="0.75">
      <c r="B2178" s="22">
        <v>2175</v>
      </c>
      <c r="AG2178" s="184">
        <f t="shared" si="264"/>
        <v>0</v>
      </c>
      <c r="AH2178" s="164">
        <f t="shared" si="270"/>
        <v>0</v>
      </c>
      <c r="AK2178" s="184">
        <f t="shared" si="265"/>
        <v>0</v>
      </c>
      <c r="AL2178" s="164">
        <f t="shared" si="271"/>
        <v>0</v>
      </c>
      <c r="AO2178" s="184">
        <f t="shared" si="266"/>
        <v>0</v>
      </c>
      <c r="AP2178" s="164">
        <f t="shared" si="267"/>
        <v>0</v>
      </c>
      <c r="AS2178" s="184">
        <f t="shared" si="268"/>
        <v>0</v>
      </c>
      <c r="AT2178" s="164">
        <f t="shared" si="269"/>
        <v>0</v>
      </c>
    </row>
    <row r="2179" spans="2:46" x14ac:dyDescent="0.75">
      <c r="B2179" s="22">
        <v>2176</v>
      </c>
      <c r="AG2179" s="184">
        <f t="shared" si="264"/>
        <v>0</v>
      </c>
      <c r="AH2179" s="164">
        <f t="shared" si="270"/>
        <v>0</v>
      </c>
      <c r="AK2179" s="184">
        <f t="shared" si="265"/>
        <v>0</v>
      </c>
      <c r="AL2179" s="164">
        <f t="shared" si="271"/>
        <v>0</v>
      </c>
      <c r="AO2179" s="184">
        <f t="shared" si="266"/>
        <v>0</v>
      </c>
      <c r="AP2179" s="164">
        <f t="shared" si="267"/>
        <v>0</v>
      </c>
      <c r="AS2179" s="184">
        <f t="shared" si="268"/>
        <v>0</v>
      </c>
      <c r="AT2179" s="164">
        <f t="shared" si="269"/>
        <v>0</v>
      </c>
    </row>
    <row r="2180" spans="2:46" x14ac:dyDescent="0.75">
      <c r="B2180" s="22">
        <v>2177</v>
      </c>
      <c r="AG2180" s="184">
        <f t="shared" ref="AG2180:AG2243" si="272">(U2180*wtp)-T2180</f>
        <v>0</v>
      </c>
      <c r="AH2180" s="164">
        <f t="shared" si="270"/>
        <v>0</v>
      </c>
      <c r="AK2180" s="184">
        <f t="shared" ref="AK2180:AK2243" si="273">(X2180*wtp)-W2180</f>
        <v>0</v>
      </c>
      <c r="AL2180" s="164">
        <f t="shared" si="271"/>
        <v>0</v>
      </c>
      <c r="AO2180" s="184">
        <f t="shared" ref="AO2180:AO2243" si="274">(AA2180*wtp)-Z2180</f>
        <v>0</v>
      </c>
      <c r="AP2180" s="164">
        <f t="shared" ref="AP2180:AP2243" si="275">IF(AO2180&gt;0,1,0)</f>
        <v>0</v>
      </c>
      <c r="AS2180" s="184">
        <f t="shared" ref="AS2180:AS2243" si="276">(AD2180*wtp)-AC2180</f>
        <v>0</v>
      </c>
      <c r="AT2180" s="164">
        <f t="shared" ref="AT2180:AT2243" si="277">IF(AS2180&gt;0,1,0)</f>
        <v>0</v>
      </c>
    </row>
    <row r="2181" spans="2:46" x14ac:dyDescent="0.75">
      <c r="B2181" s="22">
        <v>2178</v>
      </c>
      <c r="AG2181" s="184">
        <f t="shared" si="272"/>
        <v>0</v>
      </c>
      <c r="AH2181" s="164">
        <f t="shared" ref="AH2181:AH2244" si="278">IF(AG2181&gt;0,1,0)</f>
        <v>0</v>
      </c>
      <c r="AK2181" s="184">
        <f t="shared" si="273"/>
        <v>0</v>
      </c>
      <c r="AL2181" s="164">
        <f t="shared" ref="AL2181:AL2244" si="279">IF(AK2181&gt;0,1,0)</f>
        <v>0</v>
      </c>
      <c r="AO2181" s="184">
        <f t="shared" si="274"/>
        <v>0</v>
      </c>
      <c r="AP2181" s="164">
        <f t="shared" si="275"/>
        <v>0</v>
      </c>
      <c r="AS2181" s="184">
        <f t="shared" si="276"/>
        <v>0</v>
      </c>
      <c r="AT2181" s="164">
        <f t="shared" si="277"/>
        <v>0</v>
      </c>
    </row>
    <row r="2182" spans="2:46" x14ac:dyDescent="0.75">
      <c r="B2182" s="22">
        <v>2179</v>
      </c>
      <c r="AG2182" s="184">
        <f t="shared" si="272"/>
        <v>0</v>
      </c>
      <c r="AH2182" s="164">
        <f t="shared" si="278"/>
        <v>0</v>
      </c>
      <c r="AK2182" s="184">
        <f t="shared" si="273"/>
        <v>0</v>
      </c>
      <c r="AL2182" s="164">
        <f t="shared" si="279"/>
        <v>0</v>
      </c>
      <c r="AO2182" s="184">
        <f t="shared" si="274"/>
        <v>0</v>
      </c>
      <c r="AP2182" s="164">
        <f t="shared" si="275"/>
        <v>0</v>
      </c>
      <c r="AS2182" s="184">
        <f t="shared" si="276"/>
        <v>0</v>
      </c>
      <c r="AT2182" s="164">
        <f t="shared" si="277"/>
        <v>0</v>
      </c>
    </row>
    <row r="2183" spans="2:46" x14ac:dyDescent="0.75">
      <c r="B2183" s="22">
        <v>2180</v>
      </c>
      <c r="AG2183" s="184">
        <f t="shared" si="272"/>
        <v>0</v>
      </c>
      <c r="AH2183" s="164">
        <f t="shared" si="278"/>
        <v>0</v>
      </c>
      <c r="AK2183" s="184">
        <f t="shared" si="273"/>
        <v>0</v>
      </c>
      <c r="AL2183" s="164">
        <f t="shared" si="279"/>
        <v>0</v>
      </c>
      <c r="AO2183" s="184">
        <f t="shared" si="274"/>
        <v>0</v>
      </c>
      <c r="AP2183" s="164">
        <f t="shared" si="275"/>
        <v>0</v>
      </c>
      <c r="AS2183" s="184">
        <f t="shared" si="276"/>
        <v>0</v>
      </c>
      <c r="AT2183" s="164">
        <f t="shared" si="277"/>
        <v>0</v>
      </c>
    </row>
    <row r="2184" spans="2:46" x14ac:dyDescent="0.75">
      <c r="B2184" s="22">
        <v>2181</v>
      </c>
      <c r="AG2184" s="184">
        <f t="shared" si="272"/>
        <v>0</v>
      </c>
      <c r="AH2184" s="164">
        <f t="shared" si="278"/>
        <v>0</v>
      </c>
      <c r="AK2184" s="184">
        <f t="shared" si="273"/>
        <v>0</v>
      </c>
      <c r="AL2184" s="164">
        <f t="shared" si="279"/>
        <v>0</v>
      </c>
      <c r="AO2184" s="184">
        <f t="shared" si="274"/>
        <v>0</v>
      </c>
      <c r="AP2184" s="164">
        <f t="shared" si="275"/>
        <v>0</v>
      </c>
      <c r="AS2184" s="184">
        <f t="shared" si="276"/>
        <v>0</v>
      </c>
      <c r="AT2184" s="164">
        <f t="shared" si="277"/>
        <v>0</v>
      </c>
    </row>
    <row r="2185" spans="2:46" x14ac:dyDescent="0.75">
      <c r="B2185" s="22">
        <v>2182</v>
      </c>
      <c r="AG2185" s="184">
        <f t="shared" si="272"/>
        <v>0</v>
      </c>
      <c r="AH2185" s="164">
        <f t="shared" si="278"/>
        <v>0</v>
      </c>
      <c r="AK2185" s="184">
        <f t="shared" si="273"/>
        <v>0</v>
      </c>
      <c r="AL2185" s="164">
        <f t="shared" si="279"/>
        <v>0</v>
      </c>
      <c r="AO2185" s="184">
        <f t="shared" si="274"/>
        <v>0</v>
      </c>
      <c r="AP2185" s="164">
        <f t="shared" si="275"/>
        <v>0</v>
      </c>
      <c r="AS2185" s="184">
        <f t="shared" si="276"/>
        <v>0</v>
      </c>
      <c r="AT2185" s="164">
        <f t="shared" si="277"/>
        <v>0</v>
      </c>
    </row>
    <row r="2186" spans="2:46" x14ac:dyDescent="0.75">
      <c r="B2186" s="22">
        <v>2183</v>
      </c>
      <c r="AG2186" s="184">
        <f t="shared" si="272"/>
        <v>0</v>
      </c>
      <c r="AH2186" s="164">
        <f t="shared" si="278"/>
        <v>0</v>
      </c>
      <c r="AK2186" s="184">
        <f t="shared" si="273"/>
        <v>0</v>
      </c>
      <c r="AL2186" s="164">
        <f t="shared" si="279"/>
        <v>0</v>
      </c>
      <c r="AO2186" s="184">
        <f t="shared" si="274"/>
        <v>0</v>
      </c>
      <c r="AP2186" s="164">
        <f t="shared" si="275"/>
        <v>0</v>
      </c>
      <c r="AS2186" s="184">
        <f t="shared" si="276"/>
        <v>0</v>
      </c>
      <c r="AT2186" s="164">
        <f t="shared" si="277"/>
        <v>0</v>
      </c>
    </row>
    <row r="2187" spans="2:46" x14ac:dyDescent="0.75">
      <c r="B2187" s="22">
        <v>2184</v>
      </c>
      <c r="AG2187" s="184">
        <f t="shared" si="272"/>
        <v>0</v>
      </c>
      <c r="AH2187" s="164">
        <f t="shared" si="278"/>
        <v>0</v>
      </c>
      <c r="AK2187" s="184">
        <f t="shared" si="273"/>
        <v>0</v>
      </c>
      <c r="AL2187" s="164">
        <f t="shared" si="279"/>
        <v>0</v>
      </c>
      <c r="AO2187" s="184">
        <f t="shared" si="274"/>
        <v>0</v>
      </c>
      <c r="AP2187" s="164">
        <f t="shared" si="275"/>
        <v>0</v>
      </c>
      <c r="AS2187" s="184">
        <f t="shared" si="276"/>
        <v>0</v>
      </c>
      <c r="AT2187" s="164">
        <f t="shared" si="277"/>
        <v>0</v>
      </c>
    </row>
    <row r="2188" spans="2:46" x14ac:dyDescent="0.75">
      <c r="B2188" s="22">
        <v>2185</v>
      </c>
      <c r="AG2188" s="184">
        <f t="shared" si="272"/>
        <v>0</v>
      </c>
      <c r="AH2188" s="164">
        <f t="shared" si="278"/>
        <v>0</v>
      </c>
      <c r="AK2188" s="184">
        <f t="shared" si="273"/>
        <v>0</v>
      </c>
      <c r="AL2188" s="164">
        <f t="shared" si="279"/>
        <v>0</v>
      </c>
      <c r="AO2188" s="184">
        <f t="shared" si="274"/>
        <v>0</v>
      </c>
      <c r="AP2188" s="164">
        <f t="shared" si="275"/>
        <v>0</v>
      </c>
      <c r="AS2188" s="184">
        <f t="shared" si="276"/>
        <v>0</v>
      </c>
      <c r="AT2188" s="164">
        <f t="shared" si="277"/>
        <v>0</v>
      </c>
    </row>
    <row r="2189" spans="2:46" x14ac:dyDescent="0.75">
      <c r="B2189" s="22">
        <v>2186</v>
      </c>
      <c r="AG2189" s="184">
        <f t="shared" si="272"/>
        <v>0</v>
      </c>
      <c r="AH2189" s="164">
        <f t="shared" si="278"/>
        <v>0</v>
      </c>
      <c r="AK2189" s="184">
        <f t="shared" si="273"/>
        <v>0</v>
      </c>
      <c r="AL2189" s="164">
        <f t="shared" si="279"/>
        <v>0</v>
      </c>
      <c r="AO2189" s="184">
        <f t="shared" si="274"/>
        <v>0</v>
      </c>
      <c r="AP2189" s="164">
        <f t="shared" si="275"/>
        <v>0</v>
      </c>
      <c r="AS2189" s="184">
        <f t="shared" si="276"/>
        <v>0</v>
      </c>
      <c r="AT2189" s="164">
        <f t="shared" si="277"/>
        <v>0</v>
      </c>
    </row>
    <row r="2190" spans="2:46" x14ac:dyDescent="0.75">
      <c r="B2190" s="22">
        <v>2187</v>
      </c>
      <c r="AG2190" s="184">
        <f t="shared" si="272"/>
        <v>0</v>
      </c>
      <c r="AH2190" s="164">
        <f t="shared" si="278"/>
        <v>0</v>
      </c>
      <c r="AK2190" s="184">
        <f t="shared" si="273"/>
        <v>0</v>
      </c>
      <c r="AL2190" s="164">
        <f t="shared" si="279"/>
        <v>0</v>
      </c>
      <c r="AO2190" s="184">
        <f t="shared" si="274"/>
        <v>0</v>
      </c>
      <c r="AP2190" s="164">
        <f t="shared" si="275"/>
        <v>0</v>
      </c>
      <c r="AS2190" s="184">
        <f t="shared" si="276"/>
        <v>0</v>
      </c>
      <c r="AT2190" s="164">
        <f t="shared" si="277"/>
        <v>0</v>
      </c>
    </row>
    <row r="2191" spans="2:46" x14ac:dyDescent="0.75">
      <c r="B2191" s="22">
        <v>2188</v>
      </c>
      <c r="AG2191" s="184">
        <f t="shared" si="272"/>
        <v>0</v>
      </c>
      <c r="AH2191" s="164">
        <f t="shared" si="278"/>
        <v>0</v>
      </c>
      <c r="AK2191" s="184">
        <f t="shared" si="273"/>
        <v>0</v>
      </c>
      <c r="AL2191" s="164">
        <f t="shared" si="279"/>
        <v>0</v>
      </c>
      <c r="AO2191" s="184">
        <f t="shared" si="274"/>
        <v>0</v>
      </c>
      <c r="AP2191" s="164">
        <f t="shared" si="275"/>
        <v>0</v>
      </c>
      <c r="AS2191" s="184">
        <f t="shared" si="276"/>
        <v>0</v>
      </c>
      <c r="AT2191" s="164">
        <f t="shared" si="277"/>
        <v>0</v>
      </c>
    </row>
    <row r="2192" spans="2:46" x14ac:dyDescent="0.75">
      <c r="B2192" s="22">
        <v>2189</v>
      </c>
      <c r="AG2192" s="184">
        <f t="shared" si="272"/>
        <v>0</v>
      </c>
      <c r="AH2192" s="164">
        <f t="shared" si="278"/>
        <v>0</v>
      </c>
      <c r="AK2192" s="184">
        <f t="shared" si="273"/>
        <v>0</v>
      </c>
      <c r="AL2192" s="164">
        <f t="shared" si="279"/>
        <v>0</v>
      </c>
      <c r="AO2192" s="184">
        <f t="shared" si="274"/>
        <v>0</v>
      </c>
      <c r="AP2192" s="164">
        <f t="shared" si="275"/>
        <v>0</v>
      </c>
      <c r="AS2192" s="184">
        <f t="shared" si="276"/>
        <v>0</v>
      </c>
      <c r="AT2192" s="164">
        <f t="shared" si="277"/>
        <v>0</v>
      </c>
    </row>
    <row r="2193" spans="2:46" x14ac:dyDescent="0.75">
      <c r="B2193" s="22">
        <v>2190</v>
      </c>
      <c r="AG2193" s="184">
        <f t="shared" si="272"/>
        <v>0</v>
      </c>
      <c r="AH2193" s="164">
        <f t="shared" si="278"/>
        <v>0</v>
      </c>
      <c r="AK2193" s="184">
        <f t="shared" si="273"/>
        <v>0</v>
      </c>
      <c r="AL2193" s="164">
        <f t="shared" si="279"/>
        <v>0</v>
      </c>
      <c r="AO2193" s="184">
        <f t="shared" si="274"/>
        <v>0</v>
      </c>
      <c r="AP2193" s="164">
        <f t="shared" si="275"/>
        <v>0</v>
      </c>
      <c r="AS2193" s="184">
        <f t="shared" si="276"/>
        <v>0</v>
      </c>
      <c r="AT2193" s="164">
        <f t="shared" si="277"/>
        <v>0</v>
      </c>
    </row>
    <row r="2194" spans="2:46" x14ac:dyDescent="0.75">
      <c r="B2194" s="22">
        <v>2191</v>
      </c>
      <c r="AG2194" s="184">
        <f t="shared" si="272"/>
        <v>0</v>
      </c>
      <c r="AH2194" s="164">
        <f t="shared" si="278"/>
        <v>0</v>
      </c>
      <c r="AK2194" s="184">
        <f t="shared" si="273"/>
        <v>0</v>
      </c>
      <c r="AL2194" s="164">
        <f t="shared" si="279"/>
        <v>0</v>
      </c>
      <c r="AO2194" s="184">
        <f t="shared" si="274"/>
        <v>0</v>
      </c>
      <c r="AP2194" s="164">
        <f t="shared" si="275"/>
        <v>0</v>
      </c>
      <c r="AS2194" s="184">
        <f t="shared" si="276"/>
        <v>0</v>
      </c>
      <c r="AT2194" s="164">
        <f t="shared" si="277"/>
        <v>0</v>
      </c>
    </row>
    <row r="2195" spans="2:46" x14ac:dyDescent="0.75">
      <c r="B2195" s="22">
        <v>2192</v>
      </c>
      <c r="AG2195" s="184">
        <f t="shared" si="272"/>
        <v>0</v>
      </c>
      <c r="AH2195" s="164">
        <f t="shared" si="278"/>
        <v>0</v>
      </c>
      <c r="AK2195" s="184">
        <f t="shared" si="273"/>
        <v>0</v>
      </c>
      <c r="AL2195" s="164">
        <f t="shared" si="279"/>
        <v>0</v>
      </c>
      <c r="AO2195" s="184">
        <f t="shared" si="274"/>
        <v>0</v>
      </c>
      <c r="AP2195" s="164">
        <f t="shared" si="275"/>
        <v>0</v>
      </c>
      <c r="AS2195" s="184">
        <f t="shared" si="276"/>
        <v>0</v>
      </c>
      <c r="AT2195" s="164">
        <f t="shared" si="277"/>
        <v>0</v>
      </c>
    </row>
    <row r="2196" spans="2:46" x14ac:dyDescent="0.75">
      <c r="B2196" s="22">
        <v>2193</v>
      </c>
      <c r="AG2196" s="184">
        <f t="shared" si="272"/>
        <v>0</v>
      </c>
      <c r="AH2196" s="164">
        <f t="shared" si="278"/>
        <v>0</v>
      </c>
      <c r="AK2196" s="184">
        <f t="shared" si="273"/>
        <v>0</v>
      </c>
      <c r="AL2196" s="164">
        <f t="shared" si="279"/>
        <v>0</v>
      </c>
      <c r="AO2196" s="184">
        <f t="shared" si="274"/>
        <v>0</v>
      </c>
      <c r="AP2196" s="164">
        <f t="shared" si="275"/>
        <v>0</v>
      </c>
      <c r="AS2196" s="184">
        <f t="shared" si="276"/>
        <v>0</v>
      </c>
      <c r="AT2196" s="164">
        <f t="shared" si="277"/>
        <v>0</v>
      </c>
    </row>
    <row r="2197" spans="2:46" x14ac:dyDescent="0.75">
      <c r="B2197" s="22">
        <v>2194</v>
      </c>
      <c r="AG2197" s="184">
        <f t="shared" si="272"/>
        <v>0</v>
      </c>
      <c r="AH2197" s="164">
        <f t="shared" si="278"/>
        <v>0</v>
      </c>
      <c r="AK2197" s="184">
        <f t="shared" si="273"/>
        <v>0</v>
      </c>
      <c r="AL2197" s="164">
        <f t="shared" si="279"/>
        <v>0</v>
      </c>
      <c r="AO2197" s="184">
        <f t="shared" si="274"/>
        <v>0</v>
      </c>
      <c r="AP2197" s="164">
        <f t="shared" si="275"/>
        <v>0</v>
      </c>
      <c r="AS2197" s="184">
        <f t="shared" si="276"/>
        <v>0</v>
      </c>
      <c r="AT2197" s="164">
        <f t="shared" si="277"/>
        <v>0</v>
      </c>
    </row>
    <row r="2198" spans="2:46" x14ac:dyDescent="0.75">
      <c r="B2198" s="22">
        <v>2195</v>
      </c>
      <c r="AG2198" s="184">
        <f t="shared" si="272"/>
        <v>0</v>
      </c>
      <c r="AH2198" s="164">
        <f t="shared" si="278"/>
        <v>0</v>
      </c>
      <c r="AK2198" s="184">
        <f t="shared" si="273"/>
        <v>0</v>
      </c>
      <c r="AL2198" s="164">
        <f t="shared" si="279"/>
        <v>0</v>
      </c>
      <c r="AO2198" s="184">
        <f t="shared" si="274"/>
        <v>0</v>
      </c>
      <c r="AP2198" s="164">
        <f t="shared" si="275"/>
        <v>0</v>
      </c>
      <c r="AS2198" s="184">
        <f t="shared" si="276"/>
        <v>0</v>
      </c>
      <c r="AT2198" s="164">
        <f t="shared" si="277"/>
        <v>0</v>
      </c>
    </row>
    <row r="2199" spans="2:46" x14ac:dyDescent="0.75">
      <c r="B2199" s="22">
        <v>2196</v>
      </c>
      <c r="AG2199" s="184">
        <f t="shared" si="272"/>
        <v>0</v>
      </c>
      <c r="AH2199" s="164">
        <f t="shared" si="278"/>
        <v>0</v>
      </c>
      <c r="AK2199" s="184">
        <f t="shared" si="273"/>
        <v>0</v>
      </c>
      <c r="AL2199" s="164">
        <f t="shared" si="279"/>
        <v>0</v>
      </c>
      <c r="AO2199" s="184">
        <f t="shared" si="274"/>
        <v>0</v>
      </c>
      <c r="AP2199" s="164">
        <f t="shared" si="275"/>
        <v>0</v>
      </c>
      <c r="AS2199" s="184">
        <f t="shared" si="276"/>
        <v>0</v>
      </c>
      <c r="AT2199" s="164">
        <f t="shared" si="277"/>
        <v>0</v>
      </c>
    </row>
    <row r="2200" spans="2:46" x14ac:dyDescent="0.75">
      <c r="B2200" s="22">
        <v>2197</v>
      </c>
      <c r="AG2200" s="184">
        <f t="shared" si="272"/>
        <v>0</v>
      </c>
      <c r="AH2200" s="164">
        <f t="shared" si="278"/>
        <v>0</v>
      </c>
      <c r="AK2200" s="184">
        <f t="shared" si="273"/>
        <v>0</v>
      </c>
      <c r="AL2200" s="164">
        <f t="shared" si="279"/>
        <v>0</v>
      </c>
      <c r="AO2200" s="184">
        <f t="shared" si="274"/>
        <v>0</v>
      </c>
      <c r="AP2200" s="164">
        <f t="shared" si="275"/>
        <v>0</v>
      </c>
      <c r="AS2200" s="184">
        <f t="shared" si="276"/>
        <v>0</v>
      </c>
      <c r="AT2200" s="164">
        <f t="shared" si="277"/>
        <v>0</v>
      </c>
    </row>
    <row r="2201" spans="2:46" x14ac:dyDescent="0.75">
      <c r="B2201" s="22">
        <v>2198</v>
      </c>
      <c r="AG2201" s="184">
        <f t="shared" si="272"/>
        <v>0</v>
      </c>
      <c r="AH2201" s="164">
        <f t="shared" si="278"/>
        <v>0</v>
      </c>
      <c r="AK2201" s="184">
        <f t="shared" si="273"/>
        <v>0</v>
      </c>
      <c r="AL2201" s="164">
        <f t="shared" si="279"/>
        <v>0</v>
      </c>
      <c r="AO2201" s="184">
        <f t="shared" si="274"/>
        <v>0</v>
      </c>
      <c r="AP2201" s="164">
        <f t="shared" si="275"/>
        <v>0</v>
      </c>
      <c r="AS2201" s="184">
        <f t="shared" si="276"/>
        <v>0</v>
      </c>
      <c r="AT2201" s="164">
        <f t="shared" si="277"/>
        <v>0</v>
      </c>
    </row>
    <row r="2202" spans="2:46" x14ac:dyDescent="0.75">
      <c r="B2202" s="22">
        <v>2199</v>
      </c>
      <c r="AG2202" s="184">
        <f t="shared" si="272"/>
        <v>0</v>
      </c>
      <c r="AH2202" s="164">
        <f t="shared" si="278"/>
        <v>0</v>
      </c>
      <c r="AK2202" s="184">
        <f t="shared" si="273"/>
        <v>0</v>
      </c>
      <c r="AL2202" s="164">
        <f t="shared" si="279"/>
        <v>0</v>
      </c>
      <c r="AO2202" s="184">
        <f t="shared" si="274"/>
        <v>0</v>
      </c>
      <c r="AP2202" s="164">
        <f t="shared" si="275"/>
        <v>0</v>
      </c>
      <c r="AS2202" s="184">
        <f t="shared" si="276"/>
        <v>0</v>
      </c>
      <c r="AT2202" s="164">
        <f t="shared" si="277"/>
        <v>0</v>
      </c>
    </row>
    <row r="2203" spans="2:46" x14ac:dyDescent="0.75">
      <c r="B2203" s="22">
        <v>2200</v>
      </c>
      <c r="AG2203" s="184">
        <f t="shared" si="272"/>
        <v>0</v>
      </c>
      <c r="AH2203" s="164">
        <f t="shared" si="278"/>
        <v>0</v>
      </c>
      <c r="AK2203" s="184">
        <f t="shared" si="273"/>
        <v>0</v>
      </c>
      <c r="AL2203" s="164">
        <f t="shared" si="279"/>
        <v>0</v>
      </c>
      <c r="AO2203" s="184">
        <f t="shared" si="274"/>
        <v>0</v>
      </c>
      <c r="AP2203" s="164">
        <f t="shared" si="275"/>
        <v>0</v>
      </c>
      <c r="AS2203" s="184">
        <f t="shared" si="276"/>
        <v>0</v>
      </c>
      <c r="AT2203" s="164">
        <f t="shared" si="277"/>
        <v>0</v>
      </c>
    </row>
    <row r="2204" spans="2:46" x14ac:dyDescent="0.75">
      <c r="B2204" s="22">
        <v>2201</v>
      </c>
      <c r="AG2204" s="184">
        <f t="shared" si="272"/>
        <v>0</v>
      </c>
      <c r="AH2204" s="164">
        <f t="shared" si="278"/>
        <v>0</v>
      </c>
      <c r="AK2204" s="184">
        <f t="shared" si="273"/>
        <v>0</v>
      </c>
      <c r="AL2204" s="164">
        <f t="shared" si="279"/>
        <v>0</v>
      </c>
      <c r="AO2204" s="184">
        <f t="shared" si="274"/>
        <v>0</v>
      </c>
      <c r="AP2204" s="164">
        <f t="shared" si="275"/>
        <v>0</v>
      </c>
      <c r="AS2204" s="184">
        <f t="shared" si="276"/>
        <v>0</v>
      </c>
      <c r="AT2204" s="164">
        <f t="shared" si="277"/>
        <v>0</v>
      </c>
    </row>
    <row r="2205" spans="2:46" x14ac:dyDescent="0.75">
      <c r="B2205" s="22">
        <v>2202</v>
      </c>
      <c r="AG2205" s="184">
        <f t="shared" si="272"/>
        <v>0</v>
      </c>
      <c r="AH2205" s="164">
        <f t="shared" si="278"/>
        <v>0</v>
      </c>
      <c r="AK2205" s="184">
        <f t="shared" si="273"/>
        <v>0</v>
      </c>
      <c r="AL2205" s="164">
        <f t="shared" si="279"/>
        <v>0</v>
      </c>
      <c r="AO2205" s="184">
        <f t="shared" si="274"/>
        <v>0</v>
      </c>
      <c r="AP2205" s="164">
        <f t="shared" si="275"/>
        <v>0</v>
      </c>
      <c r="AS2205" s="184">
        <f t="shared" si="276"/>
        <v>0</v>
      </c>
      <c r="AT2205" s="164">
        <f t="shared" si="277"/>
        <v>0</v>
      </c>
    </row>
    <row r="2206" spans="2:46" x14ac:dyDescent="0.75">
      <c r="B2206" s="22">
        <v>2203</v>
      </c>
      <c r="AG2206" s="184">
        <f t="shared" si="272"/>
        <v>0</v>
      </c>
      <c r="AH2206" s="164">
        <f t="shared" si="278"/>
        <v>0</v>
      </c>
      <c r="AK2206" s="184">
        <f t="shared" si="273"/>
        <v>0</v>
      </c>
      <c r="AL2206" s="164">
        <f t="shared" si="279"/>
        <v>0</v>
      </c>
      <c r="AO2206" s="184">
        <f t="shared" si="274"/>
        <v>0</v>
      </c>
      <c r="AP2206" s="164">
        <f t="shared" si="275"/>
        <v>0</v>
      </c>
      <c r="AS2206" s="184">
        <f t="shared" si="276"/>
        <v>0</v>
      </c>
      <c r="AT2206" s="164">
        <f t="shared" si="277"/>
        <v>0</v>
      </c>
    </row>
    <row r="2207" spans="2:46" x14ac:dyDescent="0.75">
      <c r="B2207" s="22">
        <v>2204</v>
      </c>
      <c r="AG2207" s="184">
        <f t="shared" si="272"/>
        <v>0</v>
      </c>
      <c r="AH2207" s="164">
        <f t="shared" si="278"/>
        <v>0</v>
      </c>
      <c r="AK2207" s="184">
        <f t="shared" si="273"/>
        <v>0</v>
      </c>
      <c r="AL2207" s="164">
        <f t="shared" si="279"/>
        <v>0</v>
      </c>
      <c r="AO2207" s="184">
        <f t="shared" si="274"/>
        <v>0</v>
      </c>
      <c r="AP2207" s="164">
        <f t="shared" si="275"/>
        <v>0</v>
      </c>
      <c r="AS2207" s="184">
        <f t="shared" si="276"/>
        <v>0</v>
      </c>
      <c r="AT2207" s="164">
        <f t="shared" si="277"/>
        <v>0</v>
      </c>
    </row>
    <row r="2208" spans="2:46" x14ac:dyDescent="0.75">
      <c r="B2208" s="22">
        <v>2205</v>
      </c>
      <c r="AG2208" s="184">
        <f t="shared" si="272"/>
        <v>0</v>
      </c>
      <c r="AH2208" s="164">
        <f t="shared" si="278"/>
        <v>0</v>
      </c>
      <c r="AK2208" s="184">
        <f t="shared" si="273"/>
        <v>0</v>
      </c>
      <c r="AL2208" s="164">
        <f t="shared" si="279"/>
        <v>0</v>
      </c>
      <c r="AO2208" s="184">
        <f t="shared" si="274"/>
        <v>0</v>
      </c>
      <c r="AP2208" s="164">
        <f t="shared" si="275"/>
        <v>0</v>
      </c>
      <c r="AS2208" s="184">
        <f t="shared" si="276"/>
        <v>0</v>
      </c>
      <c r="AT2208" s="164">
        <f t="shared" si="277"/>
        <v>0</v>
      </c>
    </row>
    <row r="2209" spans="2:46" x14ac:dyDescent="0.75">
      <c r="B2209" s="22">
        <v>2206</v>
      </c>
      <c r="AG2209" s="184">
        <f t="shared" si="272"/>
        <v>0</v>
      </c>
      <c r="AH2209" s="164">
        <f t="shared" si="278"/>
        <v>0</v>
      </c>
      <c r="AK2209" s="184">
        <f t="shared" si="273"/>
        <v>0</v>
      </c>
      <c r="AL2209" s="164">
        <f t="shared" si="279"/>
        <v>0</v>
      </c>
      <c r="AO2209" s="184">
        <f t="shared" si="274"/>
        <v>0</v>
      </c>
      <c r="AP2209" s="164">
        <f t="shared" si="275"/>
        <v>0</v>
      </c>
      <c r="AS2209" s="184">
        <f t="shared" si="276"/>
        <v>0</v>
      </c>
      <c r="AT2209" s="164">
        <f t="shared" si="277"/>
        <v>0</v>
      </c>
    </row>
    <row r="2210" spans="2:46" x14ac:dyDescent="0.75">
      <c r="B2210" s="22">
        <v>2207</v>
      </c>
      <c r="AG2210" s="184">
        <f t="shared" si="272"/>
        <v>0</v>
      </c>
      <c r="AH2210" s="164">
        <f t="shared" si="278"/>
        <v>0</v>
      </c>
      <c r="AK2210" s="184">
        <f t="shared" si="273"/>
        <v>0</v>
      </c>
      <c r="AL2210" s="164">
        <f t="shared" si="279"/>
        <v>0</v>
      </c>
      <c r="AO2210" s="184">
        <f t="shared" si="274"/>
        <v>0</v>
      </c>
      <c r="AP2210" s="164">
        <f t="shared" si="275"/>
        <v>0</v>
      </c>
      <c r="AS2210" s="184">
        <f t="shared" si="276"/>
        <v>0</v>
      </c>
      <c r="AT2210" s="164">
        <f t="shared" si="277"/>
        <v>0</v>
      </c>
    </row>
    <row r="2211" spans="2:46" x14ac:dyDescent="0.75">
      <c r="B2211" s="22">
        <v>2208</v>
      </c>
      <c r="AG2211" s="184">
        <f t="shared" si="272"/>
        <v>0</v>
      </c>
      <c r="AH2211" s="164">
        <f t="shared" si="278"/>
        <v>0</v>
      </c>
      <c r="AK2211" s="184">
        <f t="shared" si="273"/>
        <v>0</v>
      </c>
      <c r="AL2211" s="164">
        <f t="shared" si="279"/>
        <v>0</v>
      </c>
      <c r="AO2211" s="184">
        <f t="shared" si="274"/>
        <v>0</v>
      </c>
      <c r="AP2211" s="164">
        <f t="shared" si="275"/>
        <v>0</v>
      </c>
      <c r="AS2211" s="184">
        <f t="shared" si="276"/>
        <v>0</v>
      </c>
      <c r="AT2211" s="164">
        <f t="shared" si="277"/>
        <v>0</v>
      </c>
    </row>
    <row r="2212" spans="2:46" x14ac:dyDescent="0.75">
      <c r="B2212" s="22">
        <v>2209</v>
      </c>
      <c r="AG2212" s="184">
        <f t="shared" si="272"/>
        <v>0</v>
      </c>
      <c r="AH2212" s="164">
        <f t="shared" si="278"/>
        <v>0</v>
      </c>
      <c r="AK2212" s="184">
        <f t="shared" si="273"/>
        <v>0</v>
      </c>
      <c r="AL2212" s="164">
        <f t="shared" si="279"/>
        <v>0</v>
      </c>
      <c r="AO2212" s="184">
        <f t="shared" si="274"/>
        <v>0</v>
      </c>
      <c r="AP2212" s="164">
        <f t="shared" si="275"/>
        <v>0</v>
      </c>
      <c r="AS2212" s="184">
        <f t="shared" si="276"/>
        <v>0</v>
      </c>
      <c r="AT2212" s="164">
        <f t="shared" si="277"/>
        <v>0</v>
      </c>
    </row>
    <row r="2213" spans="2:46" x14ac:dyDescent="0.75">
      <c r="B2213" s="22">
        <v>2210</v>
      </c>
      <c r="AG2213" s="184">
        <f t="shared" si="272"/>
        <v>0</v>
      </c>
      <c r="AH2213" s="164">
        <f t="shared" si="278"/>
        <v>0</v>
      </c>
      <c r="AK2213" s="184">
        <f t="shared" si="273"/>
        <v>0</v>
      </c>
      <c r="AL2213" s="164">
        <f t="shared" si="279"/>
        <v>0</v>
      </c>
      <c r="AO2213" s="184">
        <f t="shared" si="274"/>
        <v>0</v>
      </c>
      <c r="AP2213" s="164">
        <f t="shared" si="275"/>
        <v>0</v>
      </c>
      <c r="AS2213" s="184">
        <f t="shared" si="276"/>
        <v>0</v>
      </c>
      <c r="AT2213" s="164">
        <f t="shared" si="277"/>
        <v>0</v>
      </c>
    </row>
    <row r="2214" spans="2:46" x14ac:dyDescent="0.75">
      <c r="B2214" s="22">
        <v>2211</v>
      </c>
      <c r="AG2214" s="184">
        <f t="shared" si="272"/>
        <v>0</v>
      </c>
      <c r="AH2214" s="164">
        <f t="shared" si="278"/>
        <v>0</v>
      </c>
      <c r="AK2214" s="184">
        <f t="shared" si="273"/>
        <v>0</v>
      </c>
      <c r="AL2214" s="164">
        <f t="shared" si="279"/>
        <v>0</v>
      </c>
      <c r="AO2214" s="184">
        <f t="shared" si="274"/>
        <v>0</v>
      </c>
      <c r="AP2214" s="164">
        <f t="shared" si="275"/>
        <v>0</v>
      </c>
      <c r="AS2214" s="184">
        <f t="shared" si="276"/>
        <v>0</v>
      </c>
      <c r="AT2214" s="164">
        <f t="shared" si="277"/>
        <v>0</v>
      </c>
    </row>
    <row r="2215" spans="2:46" x14ac:dyDescent="0.75">
      <c r="B2215" s="22">
        <v>2212</v>
      </c>
      <c r="AG2215" s="184">
        <f t="shared" si="272"/>
        <v>0</v>
      </c>
      <c r="AH2215" s="164">
        <f t="shared" si="278"/>
        <v>0</v>
      </c>
      <c r="AK2215" s="184">
        <f t="shared" si="273"/>
        <v>0</v>
      </c>
      <c r="AL2215" s="164">
        <f t="shared" si="279"/>
        <v>0</v>
      </c>
      <c r="AO2215" s="184">
        <f t="shared" si="274"/>
        <v>0</v>
      </c>
      <c r="AP2215" s="164">
        <f t="shared" si="275"/>
        <v>0</v>
      </c>
      <c r="AS2215" s="184">
        <f t="shared" si="276"/>
        <v>0</v>
      </c>
      <c r="AT2215" s="164">
        <f t="shared" si="277"/>
        <v>0</v>
      </c>
    </row>
    <row r="2216" spans="2:46" x14ac:dyDescent="0.75">
      <c r="B2216" s="22">
        <v>2213</v>
      </c>
      <c r="AG2216" s="184">
        <f t="shared" si="272"/>
        <v>0</v>
      </c>
      <c r="AH2216" s="164">
        <f t="shared" si="278"/>
        <v>0</v>
      </c>
      <c r="AK2216" s="184">
        <f t="shared" si="273"/>
        <v>0</v>
      </c>
      <c r="AL2216" s="164">
        <f t="shared" si="279"/>
        <v>0</v>
      </c>
      <c r="AO2216" s="184">
        <f t="shared" si="274"/>
        <v>0</v>
      </c>
      <c r="AP2216" s="164">
        <f t="shared" si="275"/>
        <v>0</v>
      </c>
      <c r="AS2216" s="184">
        <f t="shared" si="276"/>
        <v>0</v>
      </c>
      <c r="AT2216" s="164">
        <f t="shared" si="277"/>
        <v>0</v>
      </c>
    </row>
    <row r="2217" spans="2:46" x14ac:dyDescent="0.75">
      <c r="B2217" s="22">
        <v>2214</v>
      </c>
      <c r="AG2217" s="184">
        <f t="shared" si="272"/>
        <v>0</v>
      </c>
      <c r="AH2217" s="164">
        <f t="shared" si="278"/>
        <v>0</v>
      </c>
      <c r="AK2217" s="184">
        <f t="shared" si="273"/>
        <v>0</v>
      </c>
      <c r="AL2217" s="164">
        <f t="shared" si="279"/>
        <v>0</v>
      </c>
      <c r="AO2217" s="184">
        <f t="shared" si="274"/>
        <v>0</v>
      </c>
      <c r="AP2217" s="164">
        <f t="shared" si="275"/>
        <v>0</v>
      </c>
      <c r="AS2217" s="184">
        <f t="shared" si="276"/>
        <v>0</v>
      </c>
      <c r="AT2217" s="164">
        <f t="shared" si="277"/>
        <v>0</v>
      </c>
    </row>
    <row r="2218" spans="2:46" x14ac:dyDescent="0.75">
      <c r="B2218" s="22">
        <v>2215</v>
      </c>
      <c r="AG2218" s="184">
        <f t="shared" si="272"/>
        <v>0</v>
      </c>
      <c r="AH2218" s="164">
        <f t="shared" si="278"/>
        <v>0</v>
      </c>
      <c r="AK2218" s="184">
        <f t="shared" si="273"/>
        <v>0</v>
      </c>
      <c r="AL2218" s="164">
        <f t="shared" si="279"/>
        <v>0</v>
      </c>
      <c r="AO2218" s="184">
        <f t="shared" si="274"/>
        <v>0</v>
      </c>
      <c r="AP2218" s="164">
        <f t="shared" si="275"/>
        <v>0</v>
      </c>
      <c r="AS2218" s="184">
        <f t="shared" si="276"/>
        <v>0</v>
      </c>
      <c r="AT2218" s="164">
        <f t="shared" si="277"/>
        <v>0</v>
      </c>
    </row>
    <row r="2219" spans="2:46" x14ac:dyDescent="0.75">
      <c r="B2219" s="22">
        <v>2216</v>
      </c>
      <c r="AG2219" s="184">
        <f t="shared" si="272"/>
        <v>0</v>
      </c>
      <c r="AH2219" s="164">
        <f t="shared" si="278"/>
        <v>0</v>
      </c>
      <c r="AK2219" s="184">
        <f t="shared" si="273"/>
        <v>0</v>
      </c>
      <c r="AL2219" s="164">
        <f t="shared" si="279"/>
        <v>0</v>
      </c>
      <c r="AO2219" s="184">
        <f t="shared" si="274"/>
        <v>0</v>
      </c>
      <c r="AP2219" s="164">
        <f t="shared" si="275"/>
        <v>0</v>
      </c>
      <c r="AS2219" s="184">
        <f t="shared" si="276"/>
        <v>0</v>
      </c>
      <c r="AT2219" s="164">
        <f t="shared" si="277"/>
        <v>0</v>
      </c>
    </row>
    <row r="2220" spans="2:46" x14ac:dyDescent="0.75">
      <c r="B2220" s="22">
        <v>2217</v>
      </c>
      <c r="AG2220" s="184">
        <f t="shared" si="272"/>
        <v>0</v>
      </c>
      <c r="AH2220" s="164">
        <f t="shared" si="278"/>
        <v>0</v>
      </c>
      <c r="AK2220" s="184">
        <f t="shared" si="273"/>
        <v>0</v>
      </c>
      <c r="AL2220" s="164">
        <f t="shared" si="279"/>
        <v>0</v>
      </c>
      <c r="AO2220" s="184">
        <f t="shared" si="274"/>
        <v>0</v>
      </c>
      <c r="AP2220" s="164">
        <f t="shared" si="275"/>
        <v>0</v>
      </c>
      <c r="AS2220" s="184">
        <f t="shared" si="276"/>
        <v>0</v>
      </c>
      <c r="AT2220" s="164">
        <f t="shared" si="277"/>
        <v>0</v>
      </c>
    </row>
    <row r="2221" spans="2:46" x14ac:dyDescent="0.75">
      <c r="B2221" s="22">
        <v>2218</v>
      </c>
      <c r="AG2221" s="184">
        <f t="shared" si="272"/>
        <v>0</v>
      </c>
      <c r="AH2221" s="164">
        <f t="shared" si="278"/>
        <v>0</v>
      </c>
      <c r="AK2221" s="184">
        <f t="shared" si="273"/>
        <v>0</v>
      </c>
      <c r="AL2221" s="164">
        <f t="shared" si="279"/>
        <v>0</v>
      </c>
      <c r="AO2221" s="184">
        <f t="shared" si="274"/>
        <v>0</v>
      </c>
      <c r="AP2221" s="164">
        <f t="shared" si="275"/>
        <v>0</v>
      </c>
      <c r="AS2221" s="184">
        <f t="shared" si="276"/>
        <v>0</v>
      </c>
      <c r="AT2221" s="164">
        <f t="shared" si="277"/>
        <v>0</v>
      </c>
    </row>
    <row r="2222" spans="2:46" x14ac:dyDescent="0.75">
      <c r="B2222" s="22">
        <v>2219</v>
      </c>
      <c r="AG2222" s="184">
        <f t="shared" si="272"/>
        <v>0</v>
      </c>
      <c r="AH2222" s="164">
        <f t="shared" si="278"/>
        <v>0</v>
      </c>
      <c r="AK2222" s="184">
        <f t="shared" si="273"/>
        <v>0</v>
      </c>
      <c r="AL2222" s="164">
        <f t="shared" si="279"/>
        <v>0</v>
      </c>
      <c r="AO2222" s="184">
        <f t="shared" si="274"/>
        <v>0</v>
      </c>
      <c r="AP2222" s="164">
        <f t="shared" si="275"/>
        <v>0</v>
      </c>
      <c r="AS2222" s="184">
        <f t="shared" si="276"/>
        <v>0</v>
      </c>
      <c r="AT2222" s="164">
        <f t="shared" si="277"/>
        <v>0</v>
      </c>
    </row>
    <row r="2223" spans="2:46" x14ac:dyDescent="0.75">
      <c r="B2223" s="22">
        <v>2220</v>
      </c>
      <c r="AG2223" s="184">
        <f t="shared" si="272"/>
        <v>0</v>
      </c>
      <c r="AH2223" s="164">
        <f t="shared" si="278"/>
        <v>0</v>
      </c>
      <c r="AK2223" s="184">
        <f t="shared" si="273"/>
        <v>0</v>
      </c>
      <c r="AL2223" s="164">
        <f t="shared" si="279"/>
        <v>0</v>
      </c>
      <c r="AO2223" s="184">
        <f t="shared" si="274"/>
        <v>0</v>
      </c>
      <c r="AP2223" s="164">
        <f t="shared" si="275"/>
        <v>0</v>
      </c>
      <c r="AS2223" s="184">
        <f t="shared" si="276"/>
        <v>0</v>
      </c>
      <c r="AT2223" s="164">
        <f t="shared" si="277"/>
        <v>0</v>
      </c>
    </row>
    <row r="2224" spans="2:46" x14ac:dyDescent="0.75">
      <c r="B2224" s="22">
        <v>2221</v>
      </c>
      <c r="AG2224" s="184">
        <f t="shared" si="272"/>
        <v>0</v>
      </c>
      <c r="AH2224" s="164">
        <f t="shared" si="278"/>
        <v>0</v>
      </c>
      <c r="AK2224" s="184">
        <f t="shared" si="273"/>
        <v>0</v>
      </c>
      <c r="AL2224" s="164">
        <f t="shared" si="279"/>
        <v>0</v>
      </c>
      <c r="AO2224" s="184">
        <f t="shared" si="274"/>
        <v>0</v>
      </c>
      <c r="AP2224" s="164">
        <f t="shared" si="275"/>
        <v>0</v>
      </c>
      <c r="AS2224" s="184">
        <f t="shared" si="276"/>
        <v>0</v>
      </c>
      <c r="AT2224" s="164">
        <f t="shared" si="277"/>
        <v>0</v>
      </c>
    </row>
    <row r="2225" spans="2:46" x14ac:dyDescent="0.75">
      <c r="B2225" s="22">
        <v>2222</v>
      </c>
      <c r="AG2225" s="184">
        <f t="shared" si="272"/>
        <v>0</v>
      </c>
      <c r="AH2225" s="164">
        <f t="shared" si="278"/>
        <v>0</v>
      </c>
      <c r="AK2225" s="184">
        <f t="shared" si="273"/>
        <v>0</v>
      </c>
      <c r="AL2225" s="164">
        <f t="shared" si="279"/>
        <v>0</v>
      </c>
      <c r="AO2225" s="184">
        <f t="shared" si="274"/>
        <v>0</v>
      </c>
      <c r="AP2225" s="164">
        <f t="shared" si="275"/>
        <v>0</v>
      </c>
      <c r="AS2225" s="184">
        <f t="shared" si="276"/>
        <v>0</v>
      </c>
      <c r="AT2225" s="164">
        <f t="shared" si="277"/>
        <v>0</v>
      </c>
    </row>
    <row r="2226" spans="2:46" x14ac:dyDescent="0.75">
      <c r="B2226" s="22">
        <v>2223</v>
      </c>
      <c r="AG2226" s="184">
        <f t="shared" si="272"/>
        <v>0</v>
      </c>
      <c r="AH2226" s="164">
        <f t="shared" si="278"/>
        <v>0</v>
      </c>
      <c r="AK2226" s="184">
        <f t="shared" si="273"/>
        <v>0</v>
      </c>
      <c r="AL2226" s="164">
        <f t="shared" si="279"/>
        <v>0</v>
      </c>
      <c r="AO2226" s="184">
        <f t="shared" si="274"/>
        <v>0</v>
      </c>
      <c r="AP2226" s="164">
        <f t="shared" si="275"/>
        <v>0</v>
      </c>
      <c r="AS2226" s="184">
        <f t="shared" si="276"/>
        <v>0</v>
      </c>
      <c r="AT2226" s="164">
        <f t="shared" si="277"/>
        <v>0</v>
      </c>
    </row>
    <row r="2227" spans="2:46" x14ac:dyDescent="0.75">
      <c r="B2227" s="22">
        <v>2224</v>
      </c>
      <c r="AG2227" s="184">
        <f t="shared" si="272"/>
        <v>0</v>
      </c>
      <c r="AH2227" s="164">
        <f t="shared" si="278"/>
        <v>0</v>
      </c>
      <c r="AK2227" s="184">
        <f t="shared" si="273"/>
        <v>0</v>
      </c>
      <c r="AL2227" s="164">
        <f t="shared" si="279"/>
        <v>0</v>
      </c>
      <c r="AO2227" s="184">
        <f t="shared" si="274"/>
        <v>0</v>
      </c>
      <c r="AP2227" s="164">
        <f t="shared" si="275"/>
        <v>0</v>
      </c>
      <c r="AS2227" s="184">
        <f t="shared" si="276"/>
        <v>0</v>
      </c>
      <c r="AT2227" s="164">
        <f t="shared" si="277"/>
        <v>0</v>
      </c>
    </row>
    <row r="2228" spans="2:46" x14ac:dyDescent="0.75">
      <c r="B2228" s="22">
        <v>2225</v>
      </c>
      <c r="AG2228" s="184">
        <f t="shared" si="272"/>
        <v>0</v>
      </c>
      <c r="AH2228" s="164">
        <f t="shared" si="278"/>
        <v>0</v>
      </c>
      <c r="AK2228" s="184">
        <f t="shared" si="273"/>
        <v>0</v>
      </c>
      <c r="AL2228" s="164">
        <f t="shared" si="279"/>
        <v>0</v>
      </c>
      <c r="AO2228" s="184">
        <f t="shared" si="274"/>
        <v>0</v>
      </c>
      <c r="AP2228" s="164">
        <f t="shared" si="275"/>
        <v>0</v>
      </c>
      <c r="AS2228" s="184">
        <f t="shared" si="276"/>
        <v>0</v>
      </c>
      <c r="AT2228" s="164">
        <f t="shared" si="277"/>
        <v>0</v>
      </c>
    </row>
    <row r="2229" spans="2:46" x14ac:dyDescent="0.75">
      <c r="B2229" s="22">
        <v>2226</v>
      </c>
      <c r="AG2229" s="184">
        <f t="shared" si="272"/>
        <v>0</v>
      </c>
      <c r="AH2229" s="164">
        <f t="shared" si="278"/>
        <v>0</v>
      </c>
      <c r="AK2229" s="184">
        <f t="shared" si="273"/>
        <v>0</v>
      </c>
      <c r="AL2229" s="164">
        <f t="shared" si="279"/>
        <v>0</v>
      </c>
      <c r="AO2229" s="184">
        <f t="shared" si="274"/>
        <v>0</v>
      </c>
      <c r="AP2229" s="164">
        <f t="shared" si="275"/>
        <v>0</v>
      </c>
      <c r="AS2229" s="184">
        <f t="shared" si="276"/>
        <v>0</v>
      </c>
      <c r="AT2229" s="164">
        <f t="shared" si="277"/>
        <v>0</v>
      </c>
    </row>
    <row r="2230" spans="2:46" x14ac:dyDescent="0.75">
      <c r="B2230" s="22">
        <v>2227</v>
      </c>
      <c r="AG2230" s="184">
        <f t="shared" si="272"/>
        <v>0</v>
      </c>
      <c r="AH2230" s="164">
        <f t="shared" si="278"/>
        <v>0</v>
      </c>
      <c r="AK2230" s="184">
        <f t="shared" si="273"/>
        <v>0</v>
      </c>
      <c r="AL2230" s="164">
        <f t="shared" si="279"/>
        <v>0</v>
      </c>
      <c r="AO2230" s="184">
        <f t="shared" si="274"/>
        <v>0</v>
      </c>
      <c r="AP2230" s="164">
        <f t="shared" si="275"/>
        <v>0</v>
      </c>
      <c r="AS2230" s="184">
        <f t="shared" si="276"/>
        <v>0</v>
      </c>
      <c r="AT2230" s="164">
        <f t="shared" si="277"/>
        <v>0</v>
      </c>
    </row>
    <row r="2231" spans="2:46" x14ac:dyDescent="0.75">
      <c r="B2231" s="22">
        <v>2228</v>
      </c>
      <c r="AG2231" s="184">
        <f t="shared" si="272"/>
        <v>0</v>
      </c>
      <c r="AH2231" s="164">
        <f t="shared" si="278"/>
        <v>0</v>
      </c>
      <c r="AK2231" s="184">
        <f t="shared" si="273"/>
        <v>0</v>
      </c>
      <c r="AL2231" s="164">
        <f t="shared" si="279"/>
        <v>0</v>
      </c>
      <c r="AO2231" s="184">
        <f t="shared" si="274"/>
        <v>0</v>
      </c>
      <c r="AP2231" s="164">
        <f t="shared" si="275"/>
        <v>0</v>
      </c>
      <c r="AS2231" s="184">
        <f t="shared" si="276"/>
        <v>0</v>
      </c>
      <c r="AT2231" s="164">
        <f t="shared" si="277"/>
        <v>0</v>
      </c>
    </row>
    <row r="2232" spans="2:46" x14ac:dyDescent="0.75">
      <c r="B2232" s="22">
        <v>2229</v>
      </c>
      <c r="AG2232" s="184">
        <f t="shared" si="272"/>
        <v>0</v>
      </c>
      <c r="AH2232" s="164">
        <f t="shared" si="278"/>
        <v>0</v>
      </c>
      <c r="AK2232" s="184">
        <f t="shared" si="273"/>
        <v>0</v>
      </c>
      <c r="AL2232" s="164">
        <f t="shared" si="279"/>
        <v>0</v>
      </c>
      <c r="AO2232" s="184">
        <f t="shared" si="274"/>
        <v>0</v>
      </c>
      <c r="AP2232" s="164">
        <f t="shared" si="275"/>
        <v>0</v>
      </c>
      <c r="AS2232" s="184">
        <f t="shared" si="276"/>
        <v>0</v>
      </c>
      <c r="AT2232" s="164">
        <f t="shared" si="277"/>
        <v>0</v>
      </c>
    </row>
    <row r="2233" spans="2:46" x14ac:dyDescent="0.75">
      <c r="B2233" s="22">
        <v>2230</v>
      </c>
      <c r="AG2233" s="184">
        <f t="shared" si="272"/>
        <v>0</v>
      </c>
      <c r="AH2233" s="164">
        <f t="shared" si="278"/>
        <v>0</v>
      </c>
      <c r="AK2233" s="184">
        <f t="shared" si="273"/>
        <v>0</v>
      </c>
      <c r="AL2233" s="164">
        <f t="shared" si="279"/>
        <v>0</v>
      </c>
      <c r="AO2233" s="184">
        <f t="shared" si="274"/>
        <v>0</v>
      </c>
      <c r="AP2233" s="164">
        <f t="shared" si="275"/>
        <v>0</v>
      </c>
      <c r="AS2233" s="184">
        <f t="shared" si="276"/>
        <v>0</v>
      </c>
      <c r="AT2233" s="164">
        <f t="shared" si="277"/>
        <v>0</v>
      </c>
    </row>
    <row r="2234" spans="2:46" x14ac:dyDescent="0.75">
      <c r="B2234" s="22">
        <v>2231</v>
      </c>
      <c r="AG2234" s="184">
        <f t="shared" si="272"/>
        <v>0</v>
      </c>
      <c r="AH2234" s="164">
        <f t="shared" si="278"/>
        <v>0</v>
      </c>
      <c r="AK2234" s="184">
        <f t="shared" si="273"/>
        <v>0</v>
      </c>
      <c r="AL2234" s="164">
        <f t="shared" si="279"/>
        <v>0</v>
      </c>
      <c r="AO2234" s="184">
        <f t="shared" si="274"/>
        <v>0</v>
      </c>
      <c r="AP2234" s="164">
        <f t="shared" si="275"/>
        <v>0</v>
      </c>
      <c r="AS2234" s="184">
        <f t="shared" si="276"/>
        <v>0</v>
      </c>
      <c r="AT2234" s="164">
        <f t="shared" si="277"/>
        <v>0</v>
      </c>
    </row>
    <row r="2235" spans="2:46" x14ac:dyDescent="0.75">
      <c r="B2235" s="22">
        <v>2232</v>
      </c>
      <c r="AG2235" s="184">
        <f t="shared" si="272"/>
        <v>0</v>
      </c>
      <c r="AH2235" s="164">
        <f t="shared" si="278"/>
        <v>0</v>
      </c>
      <c r="AK2235" s="184">
        <f t="shared" si="273"/>
        <v>0</v>
      </c>
      <c r="AL2235" s="164">
        <f t="shared" si="279"/>
        <v>0</v>
      </c>
      <c r="AO2235" s="184">
        <f t="shared" si="274"/>
        <v>0</v>
      </c>
      <c r="AP2235" s="164">
        <f t="shared" si="275"/>
        <v>0</v>
      </c>
      <c r="AS2235" s="184">
        <f t="shared" si="276"/>
        <v>0</v>
      </c>
      <c r="AT2235" s="164">
        <f t="shared" si="277"/>
        <v>0</v>
      </c>
    </row>
    <row r="2236" spans="2:46" x14ac:dyDescent="0.75">
      <c r="B2236" s="22">
        <v>2233</v>
      </c>
      <c r="AG2236" s="184">
        <f t="shared" si="272"/>
        <v>0</v>
      </c>
      <c r="AH2236" s="164">
        <f t="shared" si="278"/>
        <v>0</v>
      </c>
      <c r="AK2236" s="184">
        <f t="shared" si="273"/>
        <v>0</v>
      </c>
      <c r="AL2236" s="164">
        <f t="shared" si="279"/>
        <v>0</v>
      </c>
      <c r="AO2236" s="184">
        <f t="shared" si="274"/>
        <v>0</v>
      </c>
      <c r="AP2236" s="164">
        <f t="shared" si="275"/>
        <v>0</v>
      </c>
      <c r="AS2236" s="184">
        <f t="shared" si="276"/>
        <v>0</v>
      </c>
      <c r="AT2236" s="164">
        <f t="shared" si="277"/>
        <v>0</v>
      </c>
    </row>
    <row r="2237" spans="2:46" x14ac:dyDescent="0.75">
      <c r="B2237" s="22">
        <v>2234</v>
      </c>
      <c r="AG2237" s="184">
        <f t="shared" si="272"/>
        <v>0</v>
      </c>
      <c r="AH2237" s="164">
        <f t="shared" si="278"/>
        <v>0</v>
      </c>
      <c r="AK2237" s="184">
        <f t="shared" si="273"/>
        <v>0</v>
      </c>
      <c r="AL2237" s="164">
        <f t="shared" si="279"/>
        <v>0</v>
      </c>
      <c r="AO2237" s="184">
        <f t="shared" si="274"/>
        <v>0</v>
      </c>
      <c r="AP2237" s="164">
        <f t="shared" si="275"/>
        <v>0</v>
      </c>
      <c r="AS2237" s="184">
        <f t="shared" si="276"/>
        <v>0</v>
      </c>
      <c r="AT2237" s="164">
        <f t="shared" si="277"/>
        <v>0</v>
      </c>
    </row>
    <row r="2238" spans="2:46" x14ac:dyDescent="0.75">
      <c r="B2238" s="22">
        <v>2235</v>
      </c>
      <c r="AG2238" s="184">
        <f t="shared" si="272"/>
        <v>0</v>
      </c>
      <c r="AH2238" s="164">
        <f t="shared" si="278"/>
        <v>0</v>
      </c>
      <c r="AK2238" s="184">
        <f t="shared" si="273"/>
        <v>0</v>
      </c>
      <c r="AL2238" s="164">
        <f t="shared" si="279"/>
        <v>0</v>
      </c>
      <c r="AO2238" s="184">
        <f t="shared" si="274"/>
        <v>0</v>
      </c>
      <c r="AP2238" s="164">
        <f t="shared" si="275"/>
        <v>0</v>
      </c>
      <c r="AS2238" s="184">
        <f t="shared" si="276"/>
        <v>0</v>
      </c>
      <c r="AT2238" s="164">
        <f t="shared" si="277"/>
        <v>0</v>
      </c>
    </row>
    <row r="2239" spans="2:46" x14ac:dyDescent="0.75">
      <c r="B2239" s="22">
        <v>2236</v>
      </c>
      <c r="AG2239" s="184">
        <f t="shared" si="272"/>
        <v>0</v>
      </c>
      <c r="AH2239" s="164">
        <f t="shared" si="278"/>
        <v>0</v>
      </c>
      <c r="AK2239" s="184">
        <f t="shared" si="273"/>
        <v>0</v>
      </c>
      <c r="AL2239" s="164">
        <f t="shared" si="279"/>
        <v>0</v>
      </c>
      <c r="AO2239" s="184">
        <f t="shared" si="274"/>
        <v>0</v>
      </c>
      <c r="AP2239" s="164">
        <f t="shared" si="275"/>
        <v>0</v>
      </c>
      <c r="AS2239" s="184">
        <f t="shared" si="276"/>
        <v>0</v>
      </c>
      <c r="AT2239" s="164">
        <f t="shared" si="277"/>
        <v>0</v>
      </c>
    </row>
    <row r="2240" spans="2:46" x14ac:dyDescent="0.75">
      <c r="B2240" s="22">
        <v>2237</v>
      </c>
      <c r="AG2240" s="184">
        <f t="shared" si="272"/>
        <v>0</v>
      </c>
      <c r="AH2240" s="164">
        <f t="shared" si="278"/>
        <v>0</v>
      </c>
      <c r="AK2240" s="184">
        <f t="shared" si="273"/>
        <v>0</v>
      </c>
      <c r="AL2240" s="164">
        <f t="shared" si="279"/>
        <v>0</v>
      </c>
      <c r="AO2240" s="184">
        <f t="shared" si="274"/>
        <v>0</v>
      </c>
      <c r="AP2240" s="164">
        <f t="shared" si="275"/>
        <v>0</v>
      </c>
      <c r="AS2240" s="184">
        <f t="shared" si="276"/>
        <v>0</v>
      </c>
      <c r="AT2240" s="164">
        <f t="shared" si="277"/>
        <v>0</v>
      </c>
    </row>
    <row r="2241" spans="2:46" x14ac:dyDescent="0.75">
      <c r="B2241" s="22">
        <v>2238</v>
      </c>
      <c r="AG2241" s="184">
        <f t="shared" si="272"/>
        <v>0</v>
      </c>
      <c r="AH2241" s="164">
        <f t="shared" si="278"/>
        <v>0</v>
      </c>
      <c r="AK2241" s="184">
        <f t="shared" si="273"/>
        <v>0</v>
      </c>
      <c r="AL2241" s="164">
        <f t="shared" si="279"/>
        <v>0</v>
      </c>
      <c r="AO2241" s="184">
        <f t="shared" si="274"/>
        <v>0</v>
      </c>
      <c r="AP2241" s="164">
        <f t="shared" si="275"/>
        <v>0</v>
      </c>
      <c r="AS2241" s="184">
        <f t="shared" si="276"/>
        <v>0</v>
      </c>
      <c r="AT2241" s="164">
        <f t="shared" si="277"/>
        <v>0</v>
      </c>
    </row>
    <row r="2242" spans="2:46" x14ac:dyDescent="0.75">
      <c r="B2242" s="22">
        <v>2239</v>
      </c>
      <c r="AG2242" s="184">
        <f t="shared" si="272"/>
        <v>0</v>
      </c>
      <c r="AH2242" s="164">
        <f t="shared" si="278"/>
        <v>0</v>
      </c>
      <c r="AK2242" s="184">
        <f t="shared" si="273"/>
        <v>0</v>
      </c>
      <c r="AL2242" s="164">
        <f t="shared" si="279"/>
        <v>0</v>
      </c>
      <c r="AO2242" s="184">
        <f t="shared" si="274"/>
        <v>0</v>
      </c>
      <c r="AP2242" s="164">
        <f t="shared" si="275"/>
        <v>0</v>
      </c>
      <c r="AS2242" s="184">
        <f t="shared" si="276"/>
        <v>0</v>
      </c>
      <c r="AT2242" s="164">
        <f t="shared" si="277"/>
        <v>0</v>
      </c>
    </row>
    <row r="2243" spans="2:46" x14ac:dyDescent="0.75">
      <c r="B2243" s="22">
        <v>2240</v>
      </c>
      <c r="AG2243" s="184">
        <f t="shared" si="272"/>
        <v>0</v>
      </c>
      <c r="AH2243" s="164">
        <f t="shared" si="278"/>
        <v>0</v>
      </c>
      <c r="AK2243" s="184">
        <f t="shared" si="273"/>
        <v>0</v>
      </c>
      <c r="AL2243" s="164">
        <f t="shared" si="279"/>
        <v>0</v>
      </c>
      <c r="AO2243" s="184">
        <f t="shared" si="274"/>
        <v>0</v>
      </c>
      <c r="AP2243" s="164">
        <f t="shared" si="275"/>
        <v>0</v>
      </c>
      <c r="AS2243" s="184">
        <f t="shared" si="276"/>
        <v>0</v>
      </c>
      <c r="AT2243" s="164">
        <f t="shared" si="277"/>
        <v>0</v>
      </c>
    </row>
    <row r="2244" spans="2:46" x14ac:dyDescent="0.75">
      <c r="B2244" s="22">
        <v>2241</v>
      </c>
      <c r="AG2244" s="184">
        <f t="shared" ref="AG2244:AG2307" si="280">(U2244*wtp)-T2244</f>
        <v>0</v>
      </c>
      <c r="AH2244" s="164">
        <f t="shared" si="278"/>
        <v>0</v>
      </c>
      <c r="AK2244" s="184">
        <f t="shared" ref="AK2244:AK2307" si="281">(X2244*wtp)-W2244</f>
        <v>0</v>
      </c>
      <c r="AL2244" s="164">
        <f t="shared" si="279"/>
        <v>0</v>
      </c>
      <c r="AO2244" s="184">
        <f t="shared" ref="AO2244:AO2307" si="282">(AA2244*wtp)-Z2244</f>
        <v>0</v>
      </c>
      <c r="AP2244" s="164">
        <f t="shared" ref="AP2244:AP2307" si="283">IF(AO2244&gt;0,1,0)</f>
        <v>0</v>
      </c>
      <c r="AS2244" s="184">
        <f t="shared" ref="AS2244:AS2307" si="284">(AD2244*wtp)-AC2244</f>
        <v>0</v>
      </c>
      <c r="AT2244" s="164">
        <f t="shared" ref="AT2244:AT2307" si="285">IF(AS2244&gt;0,1,0)</f>
        <v>0</v>
      </c>
    </row>
    <row r="2245" spans="2:46" x14ac:dyDescent="0.75">
      <c r="B2245" s="22">
        <v>2242</v>
      </c>
      <c r="AG2245" s="184">
        <f t="shared" si="280"/>
        <v>0</v>
      </c>
      <c r="AH2245" s="164">
        <f t="shared" ref="AH2245:AH2308" si="286">IF(AG2245&gt;0,1,0)</f>
        <v>0</v>
      </c>
      <c r="AK2245" s="184">
        <f t="shared" si="281"/>
        <v>0</v>
      </c>
      <c r="AL2245" s="164">
        <f t="shared" ref="AL2245:AL2308" si="287">IF(AK2245&gt;0,1,0)</f>
        <v>0</v>
      </c>
      <c r="AO2245" s="184">
        <f t="shared" si="282"/>
        <v>0</v>
      </c>
      <c r="AP2245" s="164">
        <f t="shared" si="283"/>
        <v>0</v>
      </c>
      <c r="AS2245" s="184">
        <f t="shared" si="284"/>
        <v>0</v>
      </c>
      <c r="AT2245" s="164">
        <f t="shared" si="285"/>
        <v>0</v>
      </c>
    </row>
    <row r="2246" spans="2:46" x14ac:dyDescent="0.75">
      <c r="B2246" s="22">
        <v>2243</v>
      </c>
      <c r="AG2246" s="184">
        <f t="shared" si="280"/>
        <v>0</v>
      </c>
      <c r="AH2246" s="164">
        <f t="shared" si="286"/>
        <v>0</v>
      </c>
      <c r="AK2246" s="184">
        <f t="shared" si="281"/>
        <v>0</v>
      </c>
      <c r="AL2246" s="164">
        <f t="shared" si="287"/>
        <v>0</v>
      </c>
      <c r="AO2246" s="184">
        <f t="shared" si="282"/>
        <v>0</v>
      </c>
      <c r="AP2246" s="164">
        <f t="shared" si="283"/>
        <v>0</v>
      </c>
      <c r="AS2246" s="184">
        <f t="shared" si="284"/>
        <v>0</v>
      </c>
      <c r="AT2246" s="164">
        <f t="shared" si="285"/>
        <v>0</v>
      </c>
    </row>
    <row r="2247" spans="2:46" x14ac:dyDescent="0.75">
      <c r="B2247" s="22">
        <v>2244</v>
      </c>
      <c r="AG2247" s="184">
        <f t="shared" si="280"/>
        <v>0</v>
      </c>
      <c r="AH2247" s="164">
        <f t="shared" si="286"/>
        <v>0</v>
      </c>
      <c r="AK2247" s="184">
        <f t="shared" si="281"/>
        <v>0</v>
      </c>
      <c r="AL2247" s="164">
        <f t="shared" si="287"/>
        <v>0</v>
      </c>
      <c r="AO2247" s="184">
        <f t="shared" si="282"/>
        <v>0</v>
      </c>
      <c r="AP2247" s="164">
        <f t="shared" si="283"/>
        <v>0</v>
      </c>
      <c r="AS2247" s="184">
        <f t="shared" si="284"/>
        <v>0</v>
      </c>
      <c r="AT2247" s="164">
        <f t="shared" si="285"/>
        <v>0</v>
      </c>
    </row>
    <row r="2248" spans="2:46" x14ac:dyDescent="0.75">
      <c r="B2248" s="22">
        <v>2245</v>
      </c>
      <c r="AG2248" s="184">
        <f t="shared" si="280"/>
        <v>0</v>
      </c>
      <c r="AH2248" s="164">
        <f t="shared" si="286"/>
        <v>0</v>
      </c>
      <c r="AK2248" s="184">
        <f t="shared" si="281"/>
        <v>0</v>
      </c>
      <c r="AL2248" s="164">
        <f t="shared" si="287"/>
        <v>0</v>
      </c>
      <c r="AO2248" s="184">
        <f t="shared" si="282"/>
        <v>0</v>
      </c>
      <c r="AP2248" s="164">
        <f t="shared" si="283"/>
        <v>0</v>
      </c>
      <c r="AS2248" s="184">
        <f t="shared" si="284"/>
        <v>0</v>
      </c>
      <c r="AT2248" s="164">
        <f t="shared" si="285"/>
        <v>0</v>
      </c>
    </row>
    <row r="2249" spans="2:46" x14ac:dyDescent="0.75">
      <c r="B2249" s="22">
        <v>2246</v>
      </c>
      <c r="AG2249" s="184">
        <f t="shared" si="280"/>
        <v>0</v>
      </c>
      <c r="AH2249" s="164">
        <f t="shared" si="286"/>
        <v>0</v>
      </c>
      <c r="AK2249" s="184">
        <f t="shared" si="281"/>
        <v>0</v>
      </c>
      <c r="AL2249" s="164">
        <f t="shared" si="287"/>
        <v>0</v>
      </c>
      <c r="AO2249" s="184">
        <f t="shared" si="282"/>
        <v>0</v>
      </c>
      <c r="AP2249" s="164">
        <f t="shared" si="283"/>
        <v>0</v>
      </c>
      <c r="AS2249" s="184">
        <f t="shared" si="284"/>
        <v>0</v>
      </c>
      <c r="AT2249" s="164">
        <f t="shared" si="285"/>
        <v>0</v>
      </c>
    </row>
    <row r="2250" spans="2:46" x14ac:dyDescent="0.75">
      <c r="B2250" s="22">
        <v>2247</v>
      </c>
      <c r="AG2250" s="184">
        <f t="shared" si="280"/>
        <v>0</v>
      </c>
      <c r="AH2250" s="164">
        <f t="shared" si="286"/>
        <v>0</v>
      </c>
      <c r="AK2250" s="184">
        <f t="shared" si="281"/>
        <v>0</v>
      </c>
      <c r="AL2250" s="164">
        <f t="shared" si="287"/>
        <v>0</v>
      </c>
      <c r="AO2250" s="184">
        <f t="shared" si="282"/>
        <v>0</v>
      </c>
      <c r="AP2250" s="164">
        <f t="shared" si="283"/>
        <v>0</v>
      </c>
      <c r="AS2250" s="184">
        <f t="shared" si="284"/>
        <v>0</v>
      </c>
      <c r="AT2250" s="164">
        <f t="shared" si="285"/>
        <v>0</v>
      </c>
    </row>
    <row r="2251" spans="2:46" x14ac:dyDescent="0.75">
      <c r="B2251" s="22">
        <v>2248</v>
      </c>
      <c r="AG2251" s="184">
        <f t="shared" si="280"/>
        <v>0</v>
      </c>
      <c r="AH2251" s="164">
        <f t="shared" si="286"/>
        <v>0</v>
      </c>
      <c r="AK2251" s="184">
        <f t="shared" si="281"/>
        <v>0</v>
      </c>
      <c r="AL2251" s="164">
        <f t="shared" si="287"/>
        <v>0</v>
      </c>
      <c r="AO2251" s="184">
        <f t="shared" si="282"/>
        <v>0</v>
      </c>
      <c r="AP2251" s="164">
        <f t="shared" si="283"/>
        <v>0</v>
      </c>
      <c r="AS2251" s="184">
        <f t="shared" si="284"/>
        <v>0</v>
      </c>
      <c r="AT2251" s="164">
        <f t="shared" si="285"/>
        <v>0</v>
      </c>
    </row>
    <row r="2252" spans="2:46" x14ac:dyDescent="0.75">
      <c r="B2252" s="22">
        <v>2249</v>
      </c>
      <c r="AG2252" s="184">
        <f t="shared" si="280"/>
        <v>0</v>
      </c>
      <c r="AH2252" s="164">
        <f t="shared" si="286"/>
        <v>0</v>
      </c>
      <c r="AK2252" s="184">
        <f t="shared" si="281"/>
        <v>0</v>
      </c>
      <c r="AL2252" s="164">
        <f t="shared" si="287"/>
        <v>0</v>
      </c>
      <c r="AO2252" s="184">
        <f t="shared" si="282"/>
        <v>0</v>
      </c>
      <c r="AP2252" s="164">
        <f t="shared" si="283"/>
        <v>0</v>
      </c>
      <c r="AS2252" s="184">
        <f t="shared" si="284"/>
        <v>0</v>
      </c>
      <c r="AT2252" s="164">
        <f t="shared" si="285"/>
        <v>0</v>
      </c>
    </row>
    <row r="2253" spans="2:46" x14ac:dyDescent="0.75">
      <c r="B2253" s="22">
        <v>2250</v>
      </c>
      <c r="AG2253" s="184">
        <f t="shared" si="280"/>
        <v>0</v>
      </c>
      <c r="AH2253" s="164">
        <f t="shared" si="286"/>
        <v>0</v>
      </c>
      <c r="AK2253" s="184">
        <f t="shared" si="281"/>
        <v>0</v>
      </c>
      <c r="AL2253" s="164">
        <f t="shared" si="287"/>
        <v>0</v>
      </c>
      <c r="AO2253" s="184">
        <f t="shared" si="282"/>
        <v>0</v>
      </c>
      <c r="AP2253" s="164">
        <f t="shared" si="283"/>
        <v>0</v>
      </c>
      <c r="AS2253" s="184">
        <f t="shared" si="284"/>
        <v>0</v>
      </c>
      <c r="AT2253" s="164">
        <f t="shared" si="285"/>
        <v>0</v>
      </c>
    </row>
    <row r="2254" spans="2:46" x14ac:dyDescent="0.75">
      <c r="B2254" s="22">
        <v>2251</v>
      </c>
      <c r="AG2254" s="184">
        <f t="shared" si="280"/>
        <v>0</v>
      </c>
      <c r="AH2254" s="164">
        <f t="shared" si="286"/>
        <v>0</v>
      </c>
      <c r="AK2254" s="184">
        <f t="shared" si="281"/>
        <v>0</v>
      </c>
      <c r="AL2254" s="164">
        <f t="shared" si="287"/>
        <v>0</v>
      </c>
      <c r="AO2254" s="184">
        <f t="shared" si="282"/>
        <v>0</v>
      </c>
      <c r="AP2254" s="164">
        <f t="shared" si="283"/>
        <v>0</v>
      </c>
      <c r="AS2254" s="184">
        <f t="shared" si="284"/>
        <v>0</v>
      </c>
      <c r="AT2254" s="164">
        <f t="shared" si="285"/>
        <v>0</v>
      </c>
    </row>
    <row r="2255" spans="2:46" x14ac:dyDescent="0.75">
      <c r="B2255" s="22">
        <v>2252</v>
      </c>
      <c r="AG2255" s="184">
        <f t="shared" si="280"/>
        <v>0</v>
      </c>
      <c r="AH2255" s="164">
        <f t="shared" si="286"/>
        <v>0</v>
      </c>
      <c r="AK2255" s="184">
        <f t="shared" si="281"/>
        <v>0</v>
      </c>
      <c r="AL2255" s="164">
        <f t="shared" si="287"/>
        <v>0</v>
      </c>
      <c r="AO2255" s="184">
        <f t="shared" si="282"/>
        <v>0</v>
      </c>
      <c r="AP2255" s="164">
        <f t="shared" si="283"/>
        <v>0</v>
      </c>
      <c r="AS2255" s="184">
        <f t="shared" si="284"/>
        <v>0</v>
      </c>
      <c r="AT2255" s="164">
        <f t="shared" si="285"/>
        <v>0</v>
      </c>
    </row>
    <row r="2256" spans="2:46" x14ac:dyDescent="0.75">
      <c r="B2256" s="22">
        <v>2253</v>
      </c>
      <c r="AG2256" s="184">
        <f t="shared" si="280"/>
        <v>0</v>
      </c>
      <c r="AH2256" s="164">
        <f t="shared" si="286"/>
        <v>0</v>
      </c>
      <c r="AK2256" s="184">
        <f t="shared" si="281"/>
        <v>0</v>
      </c>
      <c r="AL2256" s="164">
        <f t="shared" si="287"/>
        <v>0</v>
      </c>
      <c r="AO2256" s="184">
        <f t="shared" si="282"/>
        <v>0</v>
      </c>
      <c r="AP2256" s="164">
        <f t="shared" si="283"/>
        <v>0</v>
      </c>
      <c r="AS2256" s="184">
        <f t="shared" si="284"/>
        <v>0</v>
      </c>
      <c r="AT2256" s="164">
        <f t="shared" si="285"/>
        <v>0</v>
      </c>
    </row>
    <row r="2257" spans="2:46" x14ac:dyDescent="0.75">
      <c r="B2257" s="22">
        <v>2254</v>
      </c>
      <c r="AG2257" s="184">
        <f t="shared" si="280"/>
        <v>0</v>
      </c>
      <c r="AH2257" s="164">
        <f t="shared" si="286"/>
        <v>0</v>
      </c>
      <c r="AK2257" s="184">
        <f t="shared" si="281"/>
        <v>0</v>
      </c>
      <c r="AL2257" s="164">
        <f t="shared" si="287"/>
        <v>0</v>
      </c>
      <c r="AO2257" s="184">
        <f t="shared" si="282"/>
        <v>0</v>
      </c>
      <c r="AP2257" s="164">
        <f t="shared" si="283"/>
        <v>0</v>
      </c>
      <c r="AS2257" s="184">
        <f t="shared" si="284"/>
        <v>0</v>
      </c>
      <c r="AT2257" s="164">
        <f t="shared" si="285"/>
        <v>0</v>
      </c>
    </row>
    <row r="2258" spans="2:46" x14ac:dyDescent="0.75">
      <c r="B2258" s="22">
        <v>2255</v>
      </c>
      <c r="AG2258" s="184">
        <f t="shared" si="280"/>
        <v>0</v>
      </c>
      <c r="AH2258" s="164">
        <f t="shared" si="286"/>
        <v>0</v>
      </c>
      <c r="AK2258" s="184">
        <f t="shared" si="281"/>
        <v>0</v>
      </c>
      <c r="AL2258" s="164">
        <f t="shared" si="287"/>
        <v>0</v>
      </c>
      <c r="AO2258" s="184">
        <f t="shared" si="282"/>
        <v>0</v>
      </c>
      <c r="AP2258" s="164">
        <f t="shared" si="283"/>
        <v>0</v>
      </c>
      <c r="AS2258" s="184">
        <f t="shared" si="284"/>
        <v>0</v>
      </c>
      <c r="AT2258" s="164">
        <f t="shared" si="285"/>
        <v>0</v>
      </c>
    </row>
    <row r="2259" spans="2:46" x14ac:dyDescent="0.75">
      <c r="B2259" s="22">
        <v>2256</v>
      </c>
      <c r="AG2259" s="184">
        <f t="shared" si="280"/>
        <v>0</v>
      </c>
      <c r="AH2259" s="164">
        <f t="shared" si="286"/>
        <v>0</v>
      </c>
      <c r="AK2259" s="184">
        <f t="shared" si="281"/>
        <v>0</v>
      </c>
      <c r="AL2259" s="164">
        <f t="shared" si="287"/>
        <v>0</v>
      </c>
      <c r="AO2259" s="184">
        <f t="shared" si="282"/>
        <v>0</v>
      </c>
      <c r="AP2259" s="164">
        <f t="shared" si="283"/>
        <v>0</v>
      </c>
      <c r="AS2259" s="184">
        <f t="shared" si="284"/>
        <v>0</v>
      </c>
      <c r="AT2259" s="164">
        <f t="shared" si="285"/>
        <v>0</v>
      </c>
    </row>
    <row r="2260" spans="2:46" x14ac:dyDescent="0.75">
      <c r="B2260" s="22">
        <v>2257</v>
      </c>
      <c r="AG2260" s="184">
        <f t="shared" si="280"/>
        <v>0</v>
      </c>
      <c r="AH2260" s="164">
        <f t="shared" si="286"/>
        <v>0</v>
      </c>
      <c r="AK2260" s="184">
        <f t="shared" si="281"/>
        <v>0</v>
      </c>
      <c r="AL2260" s="164">
        <f t="shared" si="287"/>
        <v>0</v>
      </c>
      <c r="AO2260" s="184">
        <f t="shared" si="282"/>
        <v>0</v>
      </c>
      <c r="AP2260" s="164">
        <f t="shared" si="283"/>
        <v>0</v>
      </c>
      <c r="AS2260" s="184">
        <f t="shared" si="284"/>
        <v>0</v>
      </c>
      <c r="AT2260" s="164">
        <f t="shared" si="285"/>
        <v>0</v>
      </c>
    </row>
    <row r="2261" spans="2:46" x14ac:dyDescent="0.75">
      <c r="B2261" s="22">
        <v>2258</v>
      </c>
      <c r="AG2261" s="184">
        <f t="shared" si="280"/>
        <v>0</v>
      </c>
      <c r="AH2261" s="164">
        <f t="shared" si="286"/>
        <v>0</v>
      </c>
      <c r="AK2261" s="184">
        <f t="shared" si="281"/>
        <v>0</v>
      </c>
      <c r="AL2261" s="164">
        <f t="shared" si="287"/>
        <v>0</v>
      </c>
      <c r="AO2261" s="184">
        <f t="shared" si="282"/>
        <v>0</v>
      </c>
      <c r="AP2261" s="164">
        <f t="shared" si="283"/>
        <v>0</v>
      </c>
      <c r="AS2261" s="184">
        <f t="shared" si="284"/>
        <v>0</v>
      </c>
      <c r="AT2261" s="164">
        <f t="shared" si="285"/>
        <v>0</v>
      </c>
    </row>
    <row r="2262" spans="2:46" x14ac:dyDescent="0.75">
      <c r="B2262" s="22">
        <v>2259</v>
      </c>
      <c r="AG2262" s="184">
        <f t="shared" si="280"/>
        <v>0</v>
      </c>
      <c r="AH2262" s="164">
        <f t="shared" si="286"/>
        <v>0</v>
      </c>
      <c r="AK2262" s="184">
        <f t="shared" si="281"/>
        <v>0</v>
      </c>
      <c r="AL2262" s="164">
        <f t="shared" si="287"/>
        <v>0</v>
      </c>
      <c r="AO2262" s="184">
        <f t="shared" si="282"/>
        <v>0</v>
      </c>
      <c r="AP2262" s="164">
        <f t="shared" si="283"/>
        <v>0</v>
      </c>
      <c r="AS2262" s="184">
        <f t="shared" si="284"/>
        <v>0</v>
      </c>
      <c r="AT2262" s="164">
        <f t="shared" si="285"/>
        <v>0</v>
      </c>
    </row>
    <row r="2263" spans="2:46" x14ac:dyDescent="0.75">
      <c r="B2263" s="22">
        <v>2260</v>
      </c>
      <c r="AG2263" s="184">
        <f t="shared" si="280"/>
        <v>0</v>
      </c>
      <c r="AH2263" s="164">
        <f t="shared" si="286"/>
        <v>0</v>
      </c>
      <c r="AK2263" s="184">
        <f t="shared" si="281"/>
        <v>0</v>
      </c>
      <c r="AL2263" s="164">
        <f t="shared" si="287"/>
        <v>0</v>
      </c>
      <c r="AO2263" s="184">
        <f t="shared" si="282"/>
        <v>0</v>
      </c>
      <c r="AP2263" s="164">
        <f t="shared" si="283"/>
        <v>0</v>
      </c>
      <c r="AS2263" s="184">
        <f t="shared" si="284"/>
        <v>0</v>
      </c>
      <c r="AT2263" s="164">
        <f t="shared" si="285"/>
        <v>0</v>
      </c>
    </row>
    <row r="2264" spans="2:46" x14ac:dyDescent="0.75">
      <c r="B2264" s="22">
        <v>2261</v>
      </c>
      <c r="AG2264" s="184">
        <f t="shared" si="280"/>
        <v>0</v>
      </c>
      <c r="AH2264" s="164">
        <f t="shared" si="286"/>
        <v>0</v>
      </c>
      <c r="AK2264" s="184">
        <f t="shared" si="281"/>
        <v>0</v>
      </c>
      <c r="AL2264" s="164">
        <f t="shared" si="287"/>
        <v>0</v>
      </c>
      <c r="AO2264" s="184">
        <f t="shared" si="282"/>
        <v>0</v>
      </c>
      <c r="AP2264" s="164">
        <f t="shared" si="283"/>
        <v>0</v>
      </c>
      <c r="AS2264" s="184">
        <f t="shared" si="284"/>
        <v>0</v>
      </c>
      <c r="AT2264" s="164">
        <f t="shared" si="285"/>
        <v>0</v>
      </c>
    </row>
    <row r="2265" spans="2:46" x14ac:dyDescent="0.75">
      <c r="B2265" s="22">
        <v>2262</v>
      </c>
      <c r="AG2265" s="184">
        <f t="shared" si="280"/>
        <v>0</v>
      </c>
      <c r="AH2265" s="164">
        <f t="shared" si="286"/>
        <v>0</v>
      </c>
      <c r="AK2265" s="184">
        <f t="shared" si="281"/>
        <v>0</v>
      </c>
      <c r="AL2265" s="164">
        <f t="shared" si="287"/>
        <v>0</v>
      </c>
      <c r="AO2265" s="184">
        <f t="shared" si="282"/>
        <v>0</v>
      </c>
      <c r="AP2265" s="164">
        <f t="shared" si="283"/>
        <v>0</v>
      </c>
      <c r="AS2265" s="184">
        <f t="shared" si="284"/>
        <v>0</v>
      </c>
      <c r="AT2265" s="164">
        <f t="shared" si="285"/>
        <v>0</v>
      </c>
    </row>
    <row r="2266" spans="2:46" x14ac:dyDescent="0.75">
      <c r="B2266" s="22">
        <v>2263</v>
      </c>
      <c r="AG2266" s="184">
        <f t="shared" si="280"/>
        <v>0</v>
      </c>
      <c r="AH2266" s="164">
        <f t="shared" si="286"/>
        <v>0</v>
      </c>
      <c r="AK2266" s="184">
        <f t="shared" si="281"/>
        <v>0</v>
      </c>
      <c r="AL2266" s="164">
        <f t="shared" si="287"/>
        <v>0</v>
      </c>
      <c r="AO2266" s="184">
        <f t="shared" si="282"/>
        <v>0</v>
      </c>
      <c r="AP2266" s="164">
        <f t="shared" si="283"/>
        <v>0</v>
      </c>
      <c r="AS2266" s="184">
        <f t="shared" si="284"/>
        <v>0</v>
      </c>
      <c r="AT2266" s="164">
        <f t="shared" si="285"/>
        <v>0</v>
      </c>
    </row>
    <row r="2267" spans="2:46" x14ac:dyDescent="0.75">
      <c r="B2267" s="22">
        <v>2264</v>
      </c>
      <c r="AG2267" s="184">
        <f t="shared" si="280"/>
        <v>0</v>
      </c>
      <c r="AH2267" s="164">
        <f t="shared" si="286"/>
        <v>0</v>
      </c>
      <c r="AK2267" s="184">
        <f t="shared" si="281"/>
        <v>0</v>
      </c>
      <c r="AL2267" s="164">
        <f t="shared" si="287"/>
        <v>0</v>
      </c>
      <c r="AO2267" s="184">
        <f t="shared" si="282"/>
        <v>0</v>
      </c>
      <c r="AP2267" s="164">
        <f t="shared" si="283"/>
        <v>0</v>
      </c>
      <c r="AS2267" s="184">
        <f t="shared" si="284"/>
        <v>0</v>
      </c>
      <c r="AT2267" s="164">
        <f t="shared" si="285"/>
        <v>0</v>
      </c>
    </row>
    <row r="2268" spans="2:46" x14ac:dyDescent="0.75">
      <c r="B2268" s="22">
        <v>2265</v>
      </c>
      <c r="AG2268" s="184">
        <f t="shared" si="280"/>
        <v>0</v>
      </c>
      <c r="AH2268" s="164">
        <f t="shared" si="286"/>
        <v>0</v>
      </c>
      <c r="AK2268" s="184">
        <f t="shared" si="281"/>
        <v>0</v>
      </c>
      <c r="AL2268" s="164">
        <f t="shared" si="287"/>
        <v>0</v>
      </c>
      <c r="AO2268" s="184">
        <f t="shared" si="282"/>
        <v>0</v>
      </c>
      <c r="AP2268" s="164">
        <f t="shared" si="283"/>
        <v>0</v>
      </c>
      <c r="AS2268" s="184">
        <f t="shared" si="284"/>
        <v>0</v>
      </c>
      <c r="AT2268" s="164">
        <f t="shared" si="285"/>
        <v>0</v>
      </c>
    </row>
    <row r="2269" spans="2:46" x14ac:dyDescent="0.75">
      <c r="B2269" s="22">
        <v>2266</v>
      </c>
      <c r="AG2269" s="184">
        <f t="shared" si="280"/>
        <v>0</v>
      </c>
      <c r="AH2269" s="164">
        <f t="shared" si="286"/>
        <v>0</v>
      </c>
      <c r="AK2269" s="184">
        <f t="shared" si="281"/>
        <v>0</v>
      </c>
      <c r="AL2269" s="164">
        <f t="shared" si="287"/>
        <v>0</v>
      </c>
      <c r="AO2269" s="184">
        <f t="shared" si="282"/>
        <v>0</v>
      </c>
      <c r="AP2269" s="164">
        <f t="shared" si="283"/>
        <v>0</v>
      </c>
      <c r="AS2269" s="184">
        <f t="shared" si="284"/>
        <v>0</v>
      </c>
      <c r="AT2269" s="164">
        <f t="shared" si="285"/>
        <v>0</v>
      </c>
    </row>
    <row r="2270" spans="2:46" x14ac:dyDescent="0.75">
      <c r="B2270" s="22">
        <v>2267</v>
      </c>
      <c r="AG2270" s="184">
        <f t="shared" si="280"/>
        <v>0</v>
      </c>
      <c r="AH2270" s="164">
        <f t="shared" si="286"/>
        <v>0</v>
      </c>
      <c r="AK2270" s="184">
        <f t="shared" si="281"/>
        <v>0</v>
      </c>
      <c r="AL2270" s="164">
        <f t="shared" si="287"/>
        <v>0</v>
      </c>
      <c r="AO2270" s="184">
        <f t="shared" si="282"/>
        <v>0</v>
      </c>
      <c r="AP2270" s="164">
        <f t="shared" si="283"/>
        <v>0</v>
      </c>
      <c r="AS2270" s="184">
        <f t="shared" si="284"/>
        <v>0</v>
      </c>
      <c r="AT2270" s="164">
        <f t="shared" si="285"/>
        <v>0</v>
      </c>
    </row>
    <row r="2271" spans="2:46" x14ac:dyDescent="0.75">
      <c r="B2271" s="22">
        <v>2268</v>
      </c>
      <c r="AG2271" s="184">
        <f t="shared" si="280"/>
        <v>0</v>
      </c>
      <c r="AH2271" s="164">
        <f t="shared" si="286"/>
        <v>0</v>
      </c>
      <c r="AK2271" s="184">
        <f t="shared" si="281"/>
        <v>0</v>
      </c>
      <c r="AL2271" s="164">
        <f t="shared" si="287"/>
        <v>0</v>
      </c>
      <c r="AO2271" s="184">
        <f t="shared" si="282"/>
        <v>0</v>
      </c>
      <c r="AP2271" s="164">
        <f t="shared" si="283"/>
        <v>0</v>
      </c>
      <c r="AS2271" s="184">
        <f t="shared" si="284"/>
        <v>0</v>
      </c>
      <c r="AT2271" s="164">
        <f t="shared" si="285"/>
        <v>0</v>
      </c>
    </row>
    <row r="2272" spans="2:46" x14ac:dyDescent="0.75">
      <c r="B2272" s="22">
        <v>2269</v>
      </c>
      <c r="AG2272" s="184">
        <f t="shared" si="280"/>
        <v>0</v>
      </c>
      <c r="AH2272" s="164">
        <f t="shared" si="286"/>
        <v>0</v>
      </c>
      <c r="AK2272" s="184">
        <f t="shared" si="281"/>
        <v>0</v>
      </c>
      <c r="AL2272" s="164">
        <f t="shared" si="287"/>
        <v>0</v>
      </c>
      <c r="AO2272" s="184">
        <f t="shared" si="282"/>
        <v>0</v>
      </c>
      <c r="AP2272" s="164">
        <f t="shared" si="283"/>
        <v>0</v>
      </c>
      <c r="AS2272" s="184">
        <f t="shared" si="284"/>
        <v>0</v>
      </c>
      <c r="AT2272" s="164">
        <f t="shared" si="285"/>
        <v>0</v>
      </c>
    </row>
    <row r="2273" spans="2:46" x14ac:dyDescent="0.75">
      <c r="B2273" s="22">
        <v>2270</v>
      </c>
      <c r="AG2273" s="184">
        <f t="shared" si="280"/>
        <v>0</v>
      </c>
      <c r="AH2273" s="164">
        <f t="shared" si="286"/>
        <v>0</v>
      </c>
      <c r="AK2273" s="184">
        <f t="shared" si="281"/>
        <v>0</v>
      </c>
      <c r="AL2273" s="164">
        <f t="shared" si="287"/>
        <v>0</v>
      </c>
      <c r="AO2273" s="184">
        <f t="shared" si="282"/>
        <v>0</v>
      </c>
      <c r="AP2273" s="164">
        <f t="shared" si="283"/>
        <v>0</v>
      </c>
      <c r="AS2273" s="184">
        <f t="shared" si="284"/>
        <v>0</v>
      </c>
      <c r="AT2273" s="164">
        <f t="shared" si="285"/>
        <v>0</v>
      </c>
    </row>
    <row r="2274" spans="2:46" x14ac:dyDescent="0.75">
      <c r="B2274" s="22">
        <v>2271</v>
      </c>
      <c r="AG2274" s="184">
        <f t="shared" si="280"/>
        <v>0</v>
      </c>
      <c r="AH2274" s="164">
        <f t="shared" si="286"/>
        <v>0</v>
      </c>
      <c r="AK2274" s="184">
        <f t="shared" si="281"/>
        <v>0</v>
      </c>
      <c r="AL2274" s="164">
        <f t="shared" si="287"/>
        <v>0</v>
      </c>
      <c r="AO2274" s="184">
        <f t="shared" si="282"/>
        <v>0</v>
      </c>
      <c r="AP2274" s="164">
        <f t="shared" si="283"/>
        <v>0</v>
      </c>
      <c r="AS2274" s="184">
        <f t="shared" si="284"/>
        <v>0</v>
      </c>
      <c r="AT2274" s="164">
        <f t="shared" si="285"/>
        <v>0</v>
      </c>
    </row>
    <row r="2275" spans="2:46" x14ac:dyDescent="0.75">
      <c r="B2275" s="22">
        <v>2272</v>
      </c>
      <c r="AG2275" s="184">
        <f t="shared" si="280"/>
        <v>0</v>
      </c>
      <c r="AH2275" s="164">
        <f t="shared" si="286"/>
        <v>0</v>
      </c>
      <c r="AK2275" s="184">
        <f t="shared" si="281"/>
        <v>0</v>
      </c>
      <c r="AL2275" s="164">
        <f t="shared" si="287"/>
        <v>0</v>
      </c>
      <c r="AO2275" s="184">
        <f t="shared" si="282"/>
        <v>0</v>
      </c>
      <c r="AP2275" s="164">
        <f t="shared" si="283"/>
        <v>0</v>
      </c>
      <c r="AS2275" s="184">
        <f t="shared" si="284"/>
        <v>0</v>
      </c>
      <c r="AT2275" s="164">
        <f t="shared" si="285"/>
        <v>0</v>
      </c>
    </row>
    <row r="2276" spans="2:46" x14ac:dyDescent="0.75">
      <c r="B2276" s="22">
        <v>2273</v>
      </c>
      <c r="AG2276" s="184">
        <f t="shared" si="280"/>
        <v>0</v>
      </c>
      <c r="AH2276" s="164">
        <f t="shared" si="286"/>
        <v>0</v>
      </c>
      <c r="AK2276" s="184">
        <f t="shared" si="281"/>
        <v>0</v>
      </c>
      <c r="AL2276" s="164">
        <f t="shared" si="287"/>
        <v>0</v>
      </c>
      <c r="AO2276" s="184">
        <f t="shared" si="282"/>
        <v>0</v>
      </c>
      <c r="AP2276" s="164">
        <f t="shared" si="283"/>
        <v>0</v>
      </c>
      <c r="AS2276" s="184">
        <f t="shared" si="284"/>
        <v>0</v>
      </c>
      <c r="AT2276" s="164">
        <f t="shared" si="285"/>
        <v>0</v>
      </c>
    </row>
    <row r="2277" spans="2:46" x14ac:dyDescent="0.75">
      <c r="B2277" s="22">
        <v>2274</v>
      </c>
      <c r="AG2277" s="184">
        <f t="shared" si="280"/>
        <v>0</v>
      </c>
      <c r="AH2277" s="164">
        <f t="shared" si="286"/>
        <v>0</v>
      </c>
      <c r="AK2277" s="184">
        <f t="shared" si="281"/>
        <v>0</v>
      </c>
      <c r="AL2277" s="164">
        <f t="shared" si="287"/>
        <v>0</v>
      </c>
      <c r="AO2277" s="184">
        <f t="shared" si="282"/>
        <v>0</v>
      </c>
      <c r="AP2277" s="164">
        <f t="shared" si="283"/>
        <v>0</v>
      </c>
      <c r="AS2277" s="184">
        <f t="shared" si="284"/>
        <v>0</v>
      </c>
      <c r="AT2277" s="164">
        <f t="shared" si="285"/>
        <v>0</v>
      </c>
    </row>
    <row r="2278" spans="2:46" x14ac:dyDescent="0.75">
      <c r="B2278" s="22">
        <v>2275</v>
      </c>
      <c r="AG2278" s="184">
        <f t="shared" si="280"/>
        <v>0</v>
      </c>
      <c r="AH2278" s="164">
        <f t="shared" si="286"/>
        <v>0</v>
      </c>
      <c r="AK2278" s="184">
        <f t="shared" si="281"/>
        <v>0</v>
      </c>
      <c r="AL2278" s="164">
        <f t="shared" si="287"/>
        <v>0</v>
      </c>
      <c r="AO2278" s="184">
        <f t="shared" si="282"/>
        <v>0</v>
      </c>
      <c r="AP2278" s="164">
        <f t="shared" si="283"/>
        <v>0</v>
      </c>
      <c r="AS2278" s="184">
        <f t="shared" si="284"/>
        <v>0</v>
      </c>
      <c r="AT2278" s="164">
        <f t="shared" si="285"/>
        <v>0</v>
      </c>
    </row>
    <row r="2279" spans="2:46" x14ac:dyDescent="0.75">
      <c r="B2279" s="22">
        <v>2276</v>
      </c>
      <c r="AG2279" s="184">
        <f t="shared" si="280"/>
        <v>0</v>
      </c>
      <c r="AH2279" s="164">
        <f t="shared" si="286"/>
        <v>0</v>
      </c>
      <c r="AK2279" s="184">
        <f t="shared" si="281"/>
        <v>0</v>
      </c>
      <c r="AL2279" s="164">
        <f t="shared" si="287"/>
        <v>0</v>
      </c>
      <c r="AO2279" s="184">
        <f t="shared" si="282"/>
        <v>0</v>
      </c>
      <c r="AP2279" s="164">
        <f t="shared" si="283"/>
        <v>0</v>
      </c>
      <c r="AS2279" s="184">
        <f t="shared" si="284"/>
        <v>0</v>
      </c>
      <c r="AT2279" s="164">
        <f t="shared" si="285"/>
        <v>0</v>
      </c>
    </row>
    <row r="2280" spans="2:46" x14ac:dyDescent="0.75">
      <c r="B2280" s="22">
        <v>2277</v>
      </c>
      <c r="AG2280" s="184">
        <f t="shared" si="280"/>
        <v>0</v>
      </c>
      <c r="AH2280" s="164">
        <f t="shared" si="286"/>
        <v>0</v>
      </c>
      <c r="AK2280" s="184">
        <f t="shared" si="281"/>
        <v>0</v>
      </c>
      <c r="AL2280" s="164">
        <f t="shared" si="287"/>
        <v>0</v>
      </c>
      <c r="AO2280" s="184">
        <f t="shared" si="282"/>
        <v>0</v>
      </c>
      <c r="AP2280" s="164">
        <f t="shared" si="283"/>
        <v>0</v>
      </c>
      <c r="AS2280" s="184">
        <f t="shared" si="284"/>
        <v>0</v>
      </c>
      <c r="AT2280" s="164">
        <f t="shared" si="285"/>
        <v>0</v>
      </c>
    </row>
    <row r="2281" spans="2:46" x14ac:dyDescent="0.75">
      <c r="B2281" s="22">
        <v>2278</v>
      </c>
      <c r="AG2281" s="184">
        <f t="shared" si="280"/>
        <v>0</v>
      </c>
      <c r="AH2281" s="164">
        <f t="shared" si="286"/>
        <v>0</v>
      </c>
      <c r="AK2281" s="184">
        <f t="shared" si="281"/>
        <v>0</v>
      </c>
      <c r="AL2281" s="164">
        <f t="shared" si="287"/>
        <v>0</v>
      </c>
      <c r="AO2281" s="184">
        <f t="shared" si="282"/>
        <v>0</v>
      </c>
      <c r="AP2281" s="164">
        <f t="shared" si="283"/>
        <v>0</v>
      </c>
      <c r="AS2281" s="184">
        <f t="shared" si="284"/>
        <v>0</v>
      </c>
      <c r="AT2281" s="164">
        <f t="shared" si="285"/>
        <v>0</v>
      </c>
    </row>
    <row r="2282" spans="2:46" x14ac:dyDescent="0.75">
      <c r="B2282" s="22">
        <v>2279</v>
      </c>
      <c r="AG2282" s="184">
        <f t="shared" si="280"/>
        <v>0</v>
      </c>
      <c r="AH2282" s="164">
        <f t="shared" si="286"/>
        <v>0</v>
      </c>
      <c r="AK2282" s="184">
        <f t="shared" si="281"/>
        <v>0</v>
      </c>
      <c r="AL2282" s="164">
        <f t="shared" si="287"/>
        <v>0</v>
      </c>
      <c r="AO2282" s="184">
        <f t="shared" si="282"/>
        <v>0</v>
      </c>
      <c r="AP2282" s="164">
        <f t="shared" si="283"/>
        <v>0</v>
      </c>
      <c r="AS2282" s="184">
        <f t="shared" si="284"/>
        <v>0</v>
      </c>
      <c r="AT2282" s="164">
        <f t="shared" si="285"/>
        <v>0</v>
      </c>
    </row>
    <row r="2283" spans="2:46" x14ac:dyDescent="0.75">
      <c r="B2283" s="22">
        <v>2280</v>
      </c>
      <c r="AG2283" s="184">
        <f t="shared" si="280"/>
        <v>0</v>
      </c>
      <c r="AH2283" s="164">
        <f t="shared" si="286"/>
        <v>0</v>
      </c>
      <c r="AK2283" s="184">
        <f t="shared" si="281"/>
        <v>0</v>
      </c>
      <c r="AL2283" s="164">
        <f t="shared" si="287"/>
        <v>0</v>
      </c>
      <c r="AO2283" s="184">
        <f t="shared" si="282"/>
        <v>0</v>
      </c>
      <c r="AP2283" s="164">
        <f t="shared" si="283"/>
        <v>0</v>
      </c>
      <c r="AS2283" s="184">
        <f t="shared" si="284"/>
        <v>0</v>
      </c>
      <c r="AT2283" s="164">
        <f t="shared" si="285"/>
        <v>0</v>
      </c>
    </row>
    <row r="2284" spans="2:46" x14ac:dyDescent="0.75">
      <c r="B2284" s="22">
        <v>2281</v>
      </c>
      <c r="AG2284" s="184">
        <f t="shared" si="280"/>
        <v>0</v>
      </c>
      <c r="AH2284" s="164">
        <f t="shared" si="286"/>
        <v>0</v>
      </c>
      <c r="AK2284" s="184">
        <f t="shared" si="281"/>
        <v>0</v>
      </c>
      <c r="AL2284" s="164">
        <f t="shared" si="287"/>
        <v>0</v>
      </c>
      <c r="AO2284" s="184">
        <f t="shared" si="282"/>
        <v>0</v>
      </c>
      <c r="AP2284" s="164">
        <f t="shared" si="283"/>
        <v>0</v>
      </c>
      <c r="AS2284" s="184">
        <f t="shared" si="284"/>
        <v>0</v>
      </c>
      <c r="AT2284" s="164">
        <f t="shared" si="285"/>
        <v>0</v>
      </c>
    </row>
    <row r="2285" spans="2:46" x14ac:dyDescent="0.75">
      <c r="B2285" s="22">
        <v>2282</v>
      </c>
      <c r="AG2285" s="184">
        <f t="shared" si="280"/>
        <v>0</v>
      </c>
      <c r="AH2285" s="164">
        <f t="shared" si="286"/>
        <v>0</v>
      </c>
      <c r="AK2285" s="184">
        <f t="shared" si="281"/>
        <v>0</v>
      </c>
      <c r="AL2285" s="164">
        <f t="shared" si="287"/>
        <v>0</v>
      </c>
      <c r="AO2285" s="184">
        <f t="shared" si="282"/>
        <v>0</v>
      </c>
      <c r="AP2285" s="164">
        <f t="shared" si="283"/>
        <v>0</v>
      </c>
      <c r="AS2285" s="184">
        <f t="shared" si="284"/>
        <v>0</v>
      </c>
      <c r="AT2285" s="164">
        <f t="shared" si="285"/>
        <v>0</v>
      </c>
    </row>
    <row r="2286" spans="2:46" x14ac:dyDescent="0.75">
      <c r="B2286" s="22">
        <v>2283</v>
      </c>
      <c r="AG2286" s="184">
        <f t="shared" si="280"/>
        <v>0</v>
      </c>
      <c r="AH2286" s="164">
        <f t="shared" si="286"/>
        <v>0</v>
      </c>
      <c r="AK2286" s="184">
        <f t="shared" si="281"/>
        <v>0</v>
      </c>
      <c r="AL2286" s="164">
        <f t="shared" si="287"/>
        <v>0</v>
      </c>
      <c r="AO2286" s="184">
        <f t="shared" si="282"/>
        <v>0</v>
      </c>
      <c r="AP2286" s="164">
        <f t="shared" si="283"/>
        <v>0</v>
      </c>
      <c r="AS2286" s="184">
        <f t="shared" si="284"/>
        <v>0</v>
      </c>
      <c r="AT2286" s="164">
        <f t="shared" si="285"/>
        <v>0</v>
      </c>
    </row>
    <row r="2287" spans="2:46" x14ac:dyDescent="0.75">
      <c r="B2287" s="22">
        <v>2284</v>
      </c>
      <c r="AG2287" s="184">
        <f t="shared" si="280"/>
        <v>0</v>
      </c>
      <c r="AH2287" s="164">
        <f t="shared" si="286"/>
        <v>0</v>
      </c>
      <c r="AK2287" s="184">
        <f t="shared" si="281"/>
        <v>0</v>
      </c>
      <c r="AL2287" s="164">
        <f t="shared" si="287"/>
        <v>0</v>
      </c>
      <c r="AO2287" s="184">
        <f t="shared" si="282"/>
        <v>0</v>
      </c>
      <c r="AP2287" s="164">
        <f t="shared" si="283"/>
        <v>0</v>
      </c>
      <c r="AS2287" s="184">
        <f t="shared" si="284"/>
        <v>0</v>
      </c>
      <c r="AT2287" s="164">
        <f t="shared" si="285"/>
        <v>0</v>
      </c>
    </row>
    <row r="2288" spans="2:46" x14ac:dyDescent="0.75">
      <c r="B2288" s="22">
        <v>2285</v>
      </c>
      <c r="AG2288" s="184">
        <f t="shared" si="280"/>
        <v>0</v>
      </c>
      <c r="AH2288" s="164">
        <f t="shared" si="286"/>
        <v>0</v>
      </c>
      <c r="AK2288" s="184">
        <f t="shared" si="281"/>
        <v>0</v>
      </c>
      <c r="AL2288" s="164">
        <f t="shared" si="287"/>
        <v>0</v>
      </c>
      <c r="AO2288" s="184">
        <f t="shared" si="282"/>
        <v>0</v>
      </c>
      <c r="AP2288" s="164">
        <f t="shared" si="283"/>
        <v>0</v>
      </c>
      <c r="AS2288" s="184">
        <f t="shared" si="284"/>
        <v>0</v>
      </c>
      <c r="AT2288" s="164">
        <f t="shared" si="285"/>
        <v>0</v>
      </c>
    </row>
    <row r="2289" spans="2:46" x14ac:dyDescent="0.75">
      <c r="B2289" s="22">
        <v>2286</v>
      </c>
      <c r="AG2289" s="184">
        <f t="shared" si="280"/>
        <v>0</v>
      </c>
      <c r="AH2289" s="164">
        <f t="shared" si="286"/>
        <v>0</v>
      </c>
      <c r="AK2289" s="184">
        <f t="shared" si="281"/>
        <v>0</v>
      </c>
      <c r="AL2289" s="164">
        <f t="shared" si="287"/>
        <v>0</v>
      </c>
      <c r="AO2289" s="184">
        <f t="shared" si="282"/>
        <v>0</v>
      </c>
      <c r="AP2289" s="164">
        <f t="shared" si="283"/>
        <v>0</v>
      </c>
      <c r="AS2289" s="184">
        <f t="shared" si="284"/>
        <v>0</v>
      </c>
      <c r="AT2289" s="164">
        <f t="shared" si="285"/>
        <v>0</v>
      </c>
    </row>
    <row r="2290" spans="2:46" x14ac:dyDescent="0.75">
      <c r="B2290" s="22">
        <v>2287</v>
      </c>
      <c r="AG2290" s="184">
        <f t="shared" si="280"/>
        <v>0</v>
      </c>
      <c r="AH2290" s="164">
        <f t="shared" si="286"/>
        <v>0</v>
      </c>
      <c r="AK2290" s="184">
        <f t="shared" si="281"/>
        <v>0</v>
      </c>
      <c r="AL2290" s="164">
        <f t="shared" si="287"/>
        <v>0</v>
      </c>
      <c r="AO2290" s="184">
        <f t="shared" si="282"/>
        <v>0</v>
      </c>
      <c r="AP2290" s="164">
        <f t="shared" si="283"/>
        <v>0</v>
      </c>
      <c r="AS2290" s="184">
        <f t="shared" si="284"/>
        <v>0</v>
      </c>
      <c r="AT2290" s="164">
        <f t="shared" si="285"/>
        <v>0</v>
      </c>
    </row>
    <row r="2291" spans="2:46" x14ac:dyDescent="0.75">
      <c r="B2291" s="22">
        <v>2288</v>
      </c>
      <c r="AG2291" s="184">
        <f t="shared" si="280"/>
        <v>0</v>
      </c>
      <c r="AH2291" s="164">
        <f t="shared" si="286"/>
        <v>0</v>
      </c>
      <c r="AK2291" s="184">
        <f t="shared" si="281"/>
        <v>0</v>
      </c>
      <c r="AL2291" s="164">
        <f t="shared" si="287"/>
        <v>0</v>
      </c>
      <c r="AO2291" s="184">
        <f t="shared" si="282"/>
        <v>0</v>
      </c>
      <c r="AP2291" s="164">
        <f t="shared" si="283"/>
        <v>0</v>
      </c>
      <c r="AS2291" s="184">
        <f t="shared" si="284"/>
        <v>0</v>
      </c>
      <c r="AT2291" s="164">
        <f t="shared" si="285"/>
        <v>0</v>
      </c>
    </row>
    <row r="2292" spans="2:46" x14ac:dyDescent="0.75">
      <c r="B2292" s="22">
        <v>2289</v>
      </c>
      <c r="AG2292" s="184">
        <f t="shared" si="280"/>
        <v>0</v>
      </c>
      <c r="AH2292" s="164">
        <f t="shared" si="286"/>
        <v>0</v>
      </c>
      <c r="AK2292" s="184">
        <f t="shared" si="281"/>
        <v>0</v>
      </c>
      <c r="AL2292" s="164">
        <f t="shared" si="287"/>
        <v>0</v>
      </c>
      <c r="AO2292" s="184">
        <f t="shared" si="282"/>
        <v>0</v>
      </c>
      <c r="AP2292" s="164">
        <f t="shared" si="283"/>
        <v>0</v>
      </c>
      <c r="AS2292" s="184">
        <f t="shared" si="284"/>
        <v>0</v>
      </c>
      <c r="AT2292" s="164">
        <f t="shared" si="285"/>
        <v>0</v>
      </c>
    </row>
    <row r="2293" spans="2:46" x14ac:dyDescent="0.75">
      <c r="B2293" s="22">
        <v>2290</v>
      </c>
      <c r="AG2293" s="184">
        <f t="shared" si="280"/>
        <v>0</v>
      </c>
      <c r="AH2293" s="164">
        <f t="shared" si="286"/>
        <v>0</v>
      </c>
      <c r="AK2293" s="184">
        <f t="shared" si="281"/>
        <v>0</v>
      </c>
      <c r="AL2293" s="164">
        <f t="shared" si="287"/>
        <v>0</v>
      </c>
      <c r="AO2293" s="184">
        <f t="shared" si="282"/>
        <v>0</v>
      </c>
      <c r="AP2293" s="164">
        <f t="shared" si="283"/>
        <v>0</v>
      </c>
      <c r="AS2293" s="184">
        <f t="shared" si="284"/>
        <v>0</v>
      </c>
      <c r="AT2293" s="164">
        <f t="shared" si="285"/>
        <v>0</v>
      </c>
    </row>
    <row r="2294" spans="2:46" x14ac:dyDescent="0.75">
      <c r="B2294" s="22">
        <v>2291</v>
      </c>
      <c r="AG2294" s="184">
        <f t="shared" si="280"/>
        <v>0</v>
      </c>
      <c r="AH2294" s="164">
        <f t="shared" si="286"/>
        <v>0</v>
      </c>
      <c r="AK2294" s="184">
        <f t="shared" si="281"/>
        <v>0</v>
      </c>
      <c r="AL2294" s="164">
        <f t="shared" si="287"/>
        <v>0</v>
      </c>
      <c r="AO2294" s="184">
        <f t="shared" si="282"/>
        <v>0</v>
      </c>
      <c r="AP2294" s="164">
        <f t="shared" si="283"/>
        <v>0</v>
      </c>
      <c r="AS2294" s="184">
        <f t="shared" si="284"/>
        <v>0</v>
      </c>
      <c r="AT2294" s="164">
        <f t="shared" si="285"/>
        <v>0</v>
      </c>
    </row>
    <row r="2295" spans="2:46" x14ac:dyDescent="0.75">
      <c r="B2295" s="22">
        <v>2292</v>
      </c>
      <c r="AG2295" s="184">
        <f t="shared" si="280"/>
        <v>0</v>
      </c>
      <c r="AH2295" s="164">
        <f t="shared" si="286"/>
        <v>0</v>
      </c>
      <c r="AK2295" s="184">
        <f t="shared" si="281"/>
        <v>0</v>
      </c>
      <c r="AL2295" s="164">
        <f t="shared" si="287"/>
        <v>0</v>
      </c>
      <c r="AO2295" s="184">
        <f t="shared" si="282"/>
        <v>0</v>
      </c>
      <c r="AP2295" s="164">
        <f t="shared" si="283"/>
        <v>0</v>
      </c>
      <c r="AS2295" s="184">
        <f t="shared" si="284"/>
        <v>0</v>
      </c>
      <c r="AT2295" s="164">
        <f t="shared" si="285"/>
        <v>0</v>
      </c>
    </row>
    <row r="2296" spans="2:46" x14ac:dyDescent="0.75">
      <c r="B2296" s="22">
        <v>2293</v>
      </c>
      <c r="AG2296" s="184">
        <f t="shared" si="280"/>
        <v>0</v>
      </c>
      <c r="AH2296" s="164">
        <f t="shared" si="286"/>
        <v>0</v>
      </c>
      <c r="AK2296" s="184">
        <f t="shared" si="281"/>
        <v>0</v>
      </c>
      <c r="AL2296" s="164">
        <f t="shared" si="287"/>
        <v>0</v>
      </c>
      <c r="AO2296" s="184">
        <f t="shared" si="282"/>
        <v>0</v>
      </c>
      <c r="AP2296" s="164">
        <f t="shared" si="283"/>
        <v>0</v>
      </c>
      <c r="AS2296" s="184">
        <f t="shared" si="284"/>
        <v>0</v>
      </c>
      <c r="AT2296" s="164">
        <f t="shared" si="285"/>
        <v>0</v>
      </c>
    </row>
    <row r="2297" spans="2:46" x14ac:dyDescent="0.75">
      <c r="B2297" s="22">
        <v>2294</v>
      </c>
      <c r="AG2297" s="184">
        <f t="shared" si="280"/>
        <v>0</v>
      </c>
      <c r="AH2297" s="164">
        <f t="shared" si="286"/>
        <v>0</v>
      </c>
      <c r="AK2297" s="184">
        <f t="shared" si="281"/>
        <v>0</v>
      </c>
      <c r="AL2297" s="164">
        <f t="shared" si="287"/>
        <v>0</v>
      </c>
      <c r="AO2297" s="184">
        <f t="shared" si="282"/>
        <v>0</v>
      </c>
      <c r="AP2297" s="164">
        <f t="shared" si="283"/>
        <v>0</v>
      </c>
      <c r="AS2297" s="184">
        <f t="shared" si="284"/>
        <v>0</v>
      </c>
      <c r="AT2297" s="164">
        <f t="shared" si="285"/>
        <v>0</v>
      </c>
    </row>
    <row r="2298" spans="2:46" x14ac:dyDescent="0.75">
      <c r="B2298" s="22">
        <v>2295</v>
      </c>
      <c r="AG2298" s="184">
        <f t="shared" si="280"/>
        <v>0</v>
      </c>
      <c r="AH2298" s="164">
        <f t="shared" si="286"/>
        <v>0</v>
      </c>
      <c r="AK2298" s="184">
        <f t="shared" si="281"/>
        <v>0</v>
      </c>
      <c r="AL2298" s="164">
        <f t="shared" si="287"/>
        <v>0</v>
      </c>
      <c r="AO2298" s="184">
        <f t="shared" si="282"/>
        <v>0</v>
      </c>
      <c r="AP2298" s="164">
        <f t="shared" si="283"/>
        <v>0</v>
      </c>
      <c r="AS2298" s="184">
        <f t="shared" si="284"/>
        <v>0</v>
      </c>
      <c r="AT2298" s="164">
        <f t="shared" si="285"/>
        <v>0</v>
      </c>
    </row>
    <row r="2299" spans="2:46" x14ac:dyDescent="0.75">
      <c r="B2299" s="22">
        <v>2296</v>
      </c>
      <c r="AG2299" s="184">
        <f t="shared" si="280"/>
        <v>0</v>
      </c>
      <c r="AH2299" s="164">
        <f t="shared" si="286"/>
        <v>0</v>
      </c>
      <c r="AK2299" s="184">
        <f t="shared" si="281"/>
        <v>0</v>
      </c>
      <c r="AL2299" s="164">
        <f t="shared" si="287"/>
        <v>0</v>
      </c>
      <c r="AO2299" s="184">
        <f t="shared" si="282"/>
        <v>0</v>
      </c>
      <c r="AP2299" s="164">
        <f t="shared" si="283"/>
        <v>0</v>
      </c>
      <c r="AS2299" s="184">
        <f t="shared" si="284"/>
        <v>0</v>
      </c>
      <c r="AT2299" s="164">
        <f t="shared" si="285"/>
        <v>0</v>
      </c>
    </row>
    <row r="2300" spans="2:46" x14ac:dyDescent="0.75">
      <c r="B2300" s="22">
        <v>2297</v>
      </c>
      <c r="AG2300" s="184">
        <f t="shared" si="280"/>
        <v>0</v>
      </c>
      <c r="AH2300" s="164">
        <f t="shared" si="286"/>
        <v>0</v>
      </c>
      <c r="AK2300" s="184">
        <f t="shared" si="281"/>
        <v>0</v>
      </c>
      <c r="AL2300" s="164">
        <f t="shared" si="287"/>
        <v>0</v>
      </c>
      <c r="AO2300" s="184">
        <f t="shared" si="282"/>
        <v>0</v>
      </c>
      <c r="AP2300" s="164">
        <f t="shared" si="283"/>
        <v>0</v>
      </c>
      <c r="AS2300" s="184">
        <f t="shared" si="284"/>
        <v>0</v>
      </c>
      <c r="AT2300" s="164">
        <f t="shared" si="285"/>
        <v>0</v>
      </c>
    </row>
    <row r="2301" spans="2:46" x14ac:dyDescent="0.75">
      <c r="B2301" s="22">
        <v>2298</v>
      </c>
      <c r="AG2301" s="184">
        <f t="shared" si="280"/>
        <v>0</v>
      </c>
      <c r="AH2301" s="164">
        <f t="shared" si="286"/>
        <v>0</v>
      </c>
      <c r="AK2301" s="184">
        <f t="shared" si="281"/>
        <v>0</v>
      </c>
      <c r="AL2301" s="164">
        <f t="shared" si="287"/>
        <v>0</v>
      </c>
      <c r="AO2301" s="184">
        <f t="shared" si="282"/>
        <v>0</v>
      </c>
      <c r="AP2301" s="164">
        <f t="shared" si="283"/>
        <v>0</v>
      </c>
      <c r="AS2301" s="184">
        <f t="shared" si="284"/>
        <v>0</v>
      </c>
      <c r="AT2301" s="164">
        <f t="shared" si="285"/>
        <v>0</v>
      </c>
    </row>
    <row r="2302" spans="2:46" x14ac:dyDescent="0.75">
      <c r="B2302" s="22">
        <v>2299</v>
      </c>
      <c r="AG2302" s="184">
        <f t="shared" si="280"/>
        <v>0</v>
      </c>
      <c r="AH2302" s="164">
        <f t="shared" si="286"/>
        <v>0</v>
      </c>
      <c r="AK2302" s="184">
        <f t="shared" si="281"/>
        <v>0</v>
      </c>
      <c r="AL2302" s="164">
        <f t="shared" si="287"/>
        <v>0</v>
      </c>
      <c r="AO2302" s="184">
        <f t="shared" si="282"/>
        <v>0</v>
      </c>
      <c r="AP2302" s="164">
        <f t="shared" si="283"/>
        <v>0</v>
      </c>
      <c r="AS2302" s="184">
        <f t="shared" si="284"/>
        <v>0</v>
      </c>
      <c r="AT2302" s="164">
        <f t="shared" si="285"/>
        <v>0</v>
      </c>
    </row>
    <row r="2303" spans="2:46" x14ac:dyDescent="0.75">
      <c r="B2303" s="22">
        <v>2300</v>
      </c>
      <c r="AG2303" s="184">
        <f t="shared" si="280"/>
        <v>0</v>
      </c>
      <c r="AH2303" s="164">
        <f t="shared" si="286"/>
        <v>0</v>
      </c>
      <c r="AK2303" s="184">
        <f t="shared" si="281"/>
        <v>0</v>
      </c>
      <c r="AL2303" s="164">
        <f t="shared" si="287"/>
        <v>0</v>
      </c>
      <c r="AO2303" s="184">
        <f t="shared" si="282"/>
        <v>0</v>
      </c>
      <c r="AP2303" s="164">
        <f t="shared" si="283"/>
        <v>0</v>
      </c>
      <c r="AS2303" s="184">
        <f t="shared" si="284"/>
        <v>0</v>
      </c>
      <c r="AT2303" s="164">
        <f t="shared" si="285"/>
        <v>0</v>
      </c>
    </row>
    <row r="2304" spans="2:46" x14ac:dyDescent="0.75">
      <c r="B2304" s="22">
        <v>2301</v>
      </c>
      <c r="AG2304" s="184">
        <f t="shared" si="280"/>
        <v>0</v>
      </c>
      <c r="AH2304" s="164">
        <f t="shared" si="286"/>
        <v>0</v>
      </c>
      <c r="AK2304" s="184">
        <f t="shared" si="281"/>
        <v>0</v>
      </c>
      <c r="AL2304" s="164">
        <f t="shared" si="287"/>
        <v>0</v>
      </c>
      <c r="AO2304" s="184">
        <f t="shared" si="282"/>
        <v>0</v>
      </c>
      <c r="AP2304" s="164">
        <f t="shared" si="283"/>
        <v>0</v>
      </c>
      <c r="AS2304" s="184">
        <f t="shared" si="284"/>
        <v>0</v>
      </c>
      <c r="AT2304" s="164">
        <f t="shared" si="285"/>
        <v>0</v>
      </c>
    </row>
    <row r="2305" spans="2:46" x14ac:dyDescent="0.75">
      <c r="B2305" s="22">
        <v>2302</v>
      </c>
      <c r="AG2305" s="184">
        <f t="shared" si="280"/>
        <v>0</v>
      </c>
      <c r="AH2305" s="164">
        <f t="shared" si="286"/>
        <v>0</v>
      </c>
      <c r="AK2305" s="184">
        <f t="shared" si="281"/>
        <v>0</v>
      </c>
      <c r="AL2305" s="164">
        <f t="shared" si="287"/>
        <v>0</v>
      </c>
      <c r="AO2305" s="184">
        <f t="shared" si="282"/>
        <v>0</v>
      </c>
      <c r="AP2305" s="164">
        <f t="shared" si="283"/>
        <v>0</v>
      </c>
      <c r="AS2305" s="184">
        <f t="shared" si="284"/>
        <v>0</v>
      </c>
      <c r="AT2305" s="164">
        <f t="shared" si="285"/>
        <v>0</v>
      </c>
    </row>
    <row r="2306" spans="2:46" x14ac:dyDescent="0.75">
      <c r="B2306" s="22">
        <v>2303</v>
      </c>
      <c r="AG2306" s="184">
        <f t="shared" si="280"/>
        <v>0</v>
      </c>
      <c r="AH2306" s="164">
        <f t="shared" si="286"/>
        <v>0</v>
      </c>
      <c r="AK2306" s="184">
        <f t="shared" si="281"/>
        <v>0</v>
      </c>
      <c r="AL2306" s="164">
        <f t="shared" si="287"/>
        <v>0</v>
      </c>
      <c r="AO2306" s="184">
        <f t="shared" si="282"/>
        <v>0</v>
      </c>
      <c r="AP2306" s="164">
        <f t="shared" si="283"/>
        <v>0</v>
      </c>
      <c r="AS2306" s="184">
        <f t="shared" si="284"/>
        <v>0</v>
      </c>
      <c r="AT2306" s="164">
        <f t="shared" si="285"/>
        <v>0</v>
      </c>
    </row>
    <row r="2307" spans="2:46" x14ac:dyDescent="0.75">
      <c r="B2307" s="22">
        <v>2304</v>
      </c>
      <c r="AG2307" s="184">
        <f t="shared" si="280"/>
        <v>0</v>
      </c>
      <c r="AH2307" s="164">
        <f t="shared" si="286"/>
        <v>0</v>
      </c>
      <c r="AK2307" s="184">
        <f t="shared" si="281"/>
        <v>0</v>
      </c>
      <c r="AL2307" s="164">
        <f t="shared" si="287"/>
        <v>0</v>
      </c>
      <c r="AO2307" s="184">
        <f t="shared" si="282"/>
        <v>0</v>
      </c>
      <c r="AP2307" s="164">
        <f t="shared" si="283"/>
        <v>0</v>
      </c>
      <c r="AS2307" s="184">
        <f t="shared" si="284"/>
        <v>0</v>
      </c>
      <c r="AT2307" s="164">
        <f t="shared" si="285"/>
        <v>0</v>
      </c>
    </row>
    <row r="2308" spans="2:46" x14ac:dyDescent="0.75">
      <c r="B2308" s="22">
        <v>2305</v>
      </c>
      <c r="AG2308" s="184">
        <f t="shared" ref="AG2308:AG2371" si="288">(U2308*wtp)-T2308</f>
        <v>0</v>
      </c>
      <c r="AH2308" s="164">
        <f t="shared" si="286"/>
        <v>0</v>
      </c>
      <c r="AK2308" s="184">
        <f t="shared" ref="AK2308:AK2371" si="289">(X2308*wtp)-W2308</f>
        <v>0</v>
      </c>
      <c r="AL2308" s="164">
        <f t="shared" si="287"/>
        <v>0</v>
      </c>
      <c r="AO2308" s="184">
        <f t="shared" ref="AO2308:AO2371" si="290">(AA2308*wtp)-Z2308</f>
        <v>0</v>
      </c>
      <c r="AP2308" s="164">
        <f t="shared" ref="AP2308:AP2371" si="291">IF(AO2308&gt;0,1,0)</f>
        <v>0</v>
      </c>
      <c r="AS2308" s="184">
        <f t="shared" ref="AS2308:AS2371" si="292">(AD2308*wtp)-AC2308</f>
        <v>0</v>
      </c>
      <c r="AT2308" s="164">
        <f t="shared" ref="AT2308:AT2371" si="293">IF(AS2308&gt;0,1,0)</f>
        <v>0</v>
      </c>
    </row>
    <row r="2309" spans="2:46" x14ac:dyDescent="0.75">
      <c r="B2309" s="22">
        <v>2306</v>
      </c>
      <c r="AG2309" s="184">
        <f t="shared" si="288"/>
        <v>0</v>
      </c>
      <c r="AH2309" s="164">
        <f t="shared" ref="AH2309:AH2372" si="294">IF(AG2309&gt;0,1,0)</f>
        <v>0</v>
      </c>
      <c r="AK2309" s="184">
        <f t="shared" si="289"/>
        <v>0</v>
      </c>
      <c r="AL2309" s="164">
        <f t="shared" ref="AL2309:AL2372" si="295">IF(AK2309&gt;0,1,0)</f>
        <v>0</v>
      </c>
      <c r="AO2309" s="184">
        <f t="shared" si="290"/>
        <v>0</v>
      </c>
      <c r="AP2309" s="164">
        <f t="shared" si="291"/>
        <v>0</v>
      </c>
      <c r="AS2309" s="184">
        <f t="shared" si="292"/>
        <v>0</v>
      </c>
      <c r="AT2309" s="164">
        <f t="shared" si="293"/>
        <v>0</v>
      </c>
    </row>
    <row r="2310" spans="2:46" x14ac:dyDescent="0.75">
      <c r="B2310" s="22">
        <v>2307</v>
      </c>
      <c r="AG2310" s="184">
        <f t="shared" si="288"/>
        <v>0</v>
      </c>
      <c r="AH2310" s="164">
        <f t="shared" si="294"/>
        <v>0</v>
      </c>
      <c r="AK2310" s="184">
        <f t="shared" si="289"/>
        <v>0</v>
      </c>
      <c r="AL2310" s="164">
        <f t="shared" si="295"/>
        <v>0</v>
      </c>
      <c r="AO2310" s="184">
        <f t="shared" si="290"/>
        <v>0</v>
      </c>
      <c r="AP2310" s="164">
        <f t="shared" si="291"/>
        <v>0</v>
      </c>
      <c r="AS2310" s="184">
        <f t="shared" si="292"/>
        <v>0</v>
      </c>
      <c r="AT2310" s="164">
        <f t="shared" si="293"/>
        <v>0</v>
      </c>
    </row>
    <row r="2311" spans="2:46" x14ac:dyDescent="0.75">
      <c r="B2311" s="22">
        <v>2308</v>
      </c>
      <c r="AG2311" s="184">
        <f t="shared" si="288"/>
        <v>0</v>
      </c>
      <c r="AH2311" s="164">
        <f t="shared" si="294"/>
        <v>0</v>
      </c>
      <c r="AK2311" s="184">
        <f t="shared" si="289"/>
        <v>0</v>
      </c>
      <c r="AL2311" s="164">
        <f t="shared" si="295"/>
        <v>0</v>
      </c>
      <c r="AO2311" s="184">
        <f t="shared" si="290"/>
        <v>0</v>
      </c>
      <c r="AP2311" s="164">
        <f t="shared" si="291"/>
        <v>0</v>
      </c>
      <c r="AS2311" s="184">
        <f t="shared" si="292"/>
        <v>0</v>
      </c>
      <c r="AT2311" s="164">
        <f t="shared" si="293"/>
        <v>0</v>
      </c>
    </row>
    <row r="2312" spans="2:46" x14ac:dyDescent="0.75">
      <c r="B2312" s="22">
        <v>2309</v>
      </c>
      <c r="AG2312" s="184">
        <f t="shared" si="288"/>
        <v>0</v>
      </c>
      <c r="AH2312" s="164">
        <f t="shared" si="294"/>
        <v>0</v>
      </c>
      <c r="AK2312" s="184">
        <f t="shared" si="289"/>
        <v>0</v>
      </c>
      <c r="AL2312" s="164">
        <f t="shared" si="295"/>
        <v>0</v>
      </c>
      <c r="AO2312" s="184">
        <f t="shared" si="290"/>
        <v>0</v>
      </c>
      <c r="AP2312" s="164">
        <f t="shared" si="291"/>
        <v>0</v>
      </c>
      <c r="AS2312" s="184">
        <f t="shared" si="292"/>
        <v>0</v>
      </c>
      <c r="AT2312" s="164">
        <f t="shared" si="293"/>
        <v>0</v>
      </c>
    </row>
    <row r="2313" spans="2:46" x14ac:dyDescent="0.75">
      <c r="B2313" s="22">
        <v>2310</v>
      </c>
      <c r="AG2313" s="184">
        <f t="shared" si="288"/>
        <v>0</v>
      </c>
      <c r="AH2313" s="164">
        <f t="shared" si="294"/>
        <v>0</v>
      </c>
      <c r="AK2313" s="184">
        <f t="shared" si="289"/>
        <v>0</v>
      </c>
      <c r="AL2313" s="164">
        <f t="shared" si="295"/>
        <v>0</v>
      </c>
      <c r="AO2313" s="184">
        <f t="shared" si="290"/>
        <v>0</v>
      </c>
      <c r="AP2313" s="164">
        <f t="shared" si="291"/>
        <v>0</v>
      </c>
      <c r="AS2313" s="184">
        <f t="shared" si="292"/>
        <v>0</v>
      </c>
      <c r="AT2313" s="164">
        <f t="shared" si="293"/>
        <v>0</v>
      </c>
    </row>
    <row r="2314" spans="2:46" x14ac:dyDescent="0.75">
      <c r="B2314" s="22">
        <v>2311</v>
      </c>
      <c r="AG2314" s="184">
        <f t="shared" si="288"/>
        <v>0</v>
      </c>
      <c r="AH2314" s="164">
        <f t="shared" si="294"/>
        <v>0</v>
      </c>
      <c r="AK2314" s="184">
        <f t="shared" si="289"/>
        <v>0</v>
      </c>
      <c r="AL2314" s="164">
        <f t="shared" si="295"/>
        <v>0</v>
      </c>
      <c r="AO2314" s="184">
        <f t="shared" si="290"/>
        <v>0</v>
      </c>
      <c r="AP2314" s="164">
        <f t="shared" si="291"/>
        <v>0</v>
      </c>
      <c r="AS2314" s="184">
        <f t="shared" si="292"/>
        <v>0</v>
      </c>
      <c r="AT2314" s="164">
        <f t="shared" si="293"/>
        <v>0</v>
      </c>
    </row>
    <row r="2315" spans="2:46" x14ac:dyDescent="0.75">
      <c r="B2315" s="22">
        <v>2312</v>
      </c>
      <c r="AG2315" s="184">
        <f t="shared" si="288"/>
        <v>0</v>
      </c>
      <c r="AH2315" s="164">
        <f t="shared" si="294"/>
        <v>0</v>
      </c>
      <c r="AK2315" s="184">
        <f t="shared" si="289"/>
        <v>0</v>
      </c>
      <c r="AL2315" s="164">
        <f t="shared" si="295"/>
        <v>0</v>
      </c>
      <c r="AO2315" s="184">
        <f t="shared" si="290"/>
        <v>0</v>
      </c>
      <c r="AP2315" s="164">
        <f t="shared" si="291"/>
        <v>0</v>
      </c>
      <c r="AS2315" s="184">
        <f t="shared" si="292"/>
        <v>0</v>
      </c>
      <c r="AT2315" s="164">
        <f t="shared" si="293"/>
        <v>0</v>
      </c>
    </row>
    <row r="2316" spans="2:46" x14ac:dyDescent="0.75">
      <c r="B2316" s="22">
        <v>2313</v>
      </c>
      <c r="AG2316" s="184">
        <f t="shared" si="288"/>
        <v>0</v>
      </c>
      <c r="AH2316" s="164">
        <f t="shared" si="294"/>
        <v>0</v>
      </c>
      <c r="AK2316" s="184">
        <f t="shared" si="289"/>
        <v>0</v>
      </c>
      <c r="AL2316" s="164">
        <f t="shared" si="295"/>
        <v>0</v>
      </c>
      <c r="AO2316" s="184">
        <f t="shared" si="290"/>
        <v>0</v>
      </c>
      <c r="AP2316" s="164">
        <f t="shared" si="291"/>
        <v>0</v>
      </c>
      <c r="AS2316" s="184">
        <f t="shared" si="292"/>
        <v>0</v>
      </c>
      <c r="AT2316" s="164">
        <f t="shared" si="293"/>
        <v>0</v>
      </c>
    </row>
    <row r="2317" spans="2:46" x14ac:dyDescent="0.75">
      <c r="B2317" s="22">
        <v>2314</v>
      </c>
      <c r="AG2317" s="184">
        <f t="shared" si="288"/>
        <v>0</v>
      </c>
      <c r="AH2317" s="164">
        <f t="shared" si="294"/>
        <v>0</v>
      </c>
      <c r="AK2317" s="184">
        <f t="shared" si="289"/>
        <v>0</v>
      </c>
      <c r="AL2317" s="164">
        <f t="shared" si="295"/>
        <v>0</v>
      </c>
      <c r="AO2317" s="184">
        <f t="shared" si="290"/>
        <v>0</v>
      </c>
      <c r="AP2317" s="164">
        <f t="shared" si="291"/>
        <v>0</v>
      </c>
      <c r="AS2317" s="184">
        <f t="shared" si="292"/>
        <v>0</v>
      </c>
      <c r="AT2317" s="164">
        <f t="shared" si="293"/>
        <v>0</v>
      </c>
    </row>
    <row r="2318" spans="2:46" x14ac:dyDescent="0.75">
      <c r="B2318" s="22">
        <v>2315</v>
      </c>
      <c r="AG2318" s="184">
        <f t="shared" si="288"/>
        <v>0</v>
      </c>
      <c r="AH2318" s="164">
        <f t="shared" si="294"/>
        <v>0</v>
      </c>
      <c r="AK2318" s="184">
        <f t="shared" si="289"/>
        <v>0</v>
      </c>
      <c r="AL2318" s="164">
        <f t="shared" si="295"/>
        <v>0</v>
      </c>
      <c r="AO2318" s="184">
        <f t="shared" si="290"/>
        <v>0</v>
      </c>
      <c r="AP2318" s="164">
        <f t="shared" si="291"/>
        <v>0</v>
      </c>
      <c r="AS2318" s="184">
        <f t="shared" si="292"/>
        <v>0</v>
      </c>
      <c r="AT2318" s="164">
        <f t="shared" si="293"/>
        <v>0</v>
      </c>
    </row>
    <row r="2319" spans="2:46" x14ac:dyDescent="0.75">
      <c r="B2319" s="22">
        <v>2316</v>
      </c>
      <c r="AG2319" s="184">
        <f t="shared" si="288"/>
        <v>0</v>
      </c>
      <c r="AH2319" s="164">
        <f t="shared" si="294"/>
        <v>0</v>
      </c>
      <c r="AK2319" s="184">
        <f t="shared" si="289"/>
        <v>0</v>
      </c>
      <c r="AL2319" s="164">
        <f t="shared" si="295"/>
        <v>0</v>
      </c>
      <c r="AO2319" s="184">
        <f t="shared" si="290"/>
        <v>0</v>
      </c>
      <c r="AP2319" s="164">
        <f t="shared" si="291"/>
        <v>0</v>
      </c>
      <c r="AS2319" s="184">
        <f t="shared" si="292"/>
        <v>0</v>
      </c>
      <c r="AT2319" s="164">
        <f t="shared" si="293"/>
        <v>0</v>
      </c>
    </row>
    <row r="2320" spans="2:46" x14ac:dyDescent="0.75">
      <c r="B2320" s="22">
        <v>2317</v>
      </c>
      <c r="AG2320" s="184">
        <f t="shared" si="288"/>
        <v>0</v>
      </c>
      <c r="AH2320" s="164">
        <f t="shared" si="294"/>
        <v>0</v>
      </c>
      <c r="AK2320" s="184">
        <f t="shared" si="289"/>
        <v>0</v>
      </c>
      <c r="AL2320" s="164">
        <f t="shared" si="295"/>
        <v>0</v>
      </c>
      <c r="AO2320" s="184">
        <f t="shared" si="290"/>
        <v>0</v>
      </c>
      <c r="AP2320" s="164">
        <f t="shared" si="291"/>
        <v>0</v>
      </c>
      <c r="AS2320" s="184">
        <f t="shared" si="292"/>
        <v>0</v>
      </c>
      <c r="AT2320" s="164">
        <f t="shared" si="293"/>
        <v>0</v>
      </c>
    </row>
    <row r="2321" spans="2:46" x14ac:dyDescent="0.75">
      <c r="B2321" s="22">
        <v>2318</v>
      </c>
      <c r="AG2321" s="184">
        <f t="shared" si="288"/>
        <v>0</v>
      </c>
      <c r="AH2321" s="164">
        <f t="shared" si="294"/>
        <v>0</v>
      </c>
      <c r="AK2321" s="184">
        <f t="shared" si="289"/>
        <v>0</v>
      </c>
      <c r="AL2321" s="164">
        <f t="shared" si="295"/>
        <v>0</v>
      </c>
      <c r="AO2321" s="184">
        <f t="shared" si="290"/>
        <v>0</v>
      </c>
      <c r="AP2321" s="164">
        <f t="shared" si="291"/>
        <v>0</v>
      </c>
      <c r="AS2321" s="184">
        <f t="shared" si="292"/>
        <v>0</v>
      </c>
      <c r="AT2321" s="164">
        <f t="shared" si="293"/>
        <v>0</v>
      </c>
    </row>
    <row r="2322" spans="2:46" x14ac:dyDescent="0.75">
      <c r="B2322" s="22">
        <v>2319</v>
      </c>
      <c r="AG2322" s="184">
        <f t="shared" si="288"/>
        <v>0</v>
      </c>
      <c r="AH2322" s="164">
        <f t="shared" si="294"/>
        <v>0</v>
      </c>
      <c r="AK2322" s="184">
        <f t="shared" si="289"/>
        <v>0</v>
      </c>
      <c r="AL2322" s="164">
        <f t="shared" si="295"/>
        <v>0</v>
      </c>
      <c r="AO2322" s="184">
        <f t="shared" si="290"/>
        <v>0</v>
      </c>
      <c r="AP2322" s="164">
        <f t="shared" si="291"/>
        <v>0</v>
      </c>
      <c r="AS2322" s="184">
        <f t="shared" si="292"/>
        <v>0</v>
      </c>
      <c r="AT2322" s="164">
        <f t="shared" si="293"/>
        <v>0</v>
      </c>
    </row>
    <row r="2323" spans="2:46" x14ac:dyDescent="0.75">
      <c r="B2323" s="22">
        <v>2320</v>
      </c>
      <c r="AG2323" s="184">
        <f t="shared" si="288"/>
        <v>0</v>
      </c>
      <c r="AH2323" s="164">
        <f t="shared" si="294"/>
        <v>0</v>
      </c>
      <c r="AK2323" s="184">
        <f t="shared" si="289"/>
        <v>0</v>
      </c>
      <c r="AL2323" s="164">
        <f t="shared" si="295"/>
        <v>0</v>
      </c>
      <c r="AO2323" s="184">
        <f t="shared" si="290"/>
        <v>0</v>
      </c>
      <c r="AP2323" s="164">
        <f t="shared" si="291"/>
        <v>0</v>
      </c>
      <c r="AS2323" s="184">
        <f t="shared" si="292"/>
        <v>0</v>
      </c>
      <c r="AT2323" s="164">
        <f t="shared" si="293"/>
        <v>0</v>
      </c>
    </row>
    <row r="2324" spans="2:46" x14ac:dyDescent="0.75">
      <c r="B2324" s="22">
        <v>2321</v>
      </c>
      <c r="AG2324" s="184">
        <f t="shared" si="288"/>
        <v>0</v>
      </c>
      <c r="AH2324" s="164">
        <f t="shared" si="294"/>
        <v>0</v>
      </c>
      <c r="AK2324" s="184">
        <f t="shared" si="289"/>
        <v>0</v>
      </c>
      <c r="AL2324" s="164">
        <f t="shared" si="295"/>
        <v>0</v>
      </c>
      <c r="AO2324" s="184">
        <f t="shared" si="290"/>
        <v>0</v>
      </c>
      <c r="AP2324" s="164">
        <f t="shared" si="291"/>
        <v>0</v>
      </c>
      <c r="AS2324" s="184">
        <f t="shared" si="292"/>
        <v>0</v>
      </c>
      <c r="AT2324" s="164">
        <f t="shared" si="293"/>
        <v>0</v>
      </c>
    </row>
    <row r="2325" spans="2:46" x14ac:dyDescent="0.75">
      <c r="B2325" s="22">
        <v>2322</v>
      </c>
      <c r="AG2325" s="184">
        <f t="shared" si="288"/>
        <v>0</v>
      </c>
      <c r="AH2325" s="164">
        <f t="shared" si="294"/>
        <v>0</v>
      </c>
      <c r="AK2325" s="184">
        <f t="shared" si="289"/>
        <v>0</v>
      </c>
      <c r="AL2325" s="164">
        <f t="shared" si="295"/>
        <v>0</v>
      </c>
      <c r="AO2325" s="184">
        <f t="shared" si="290"/>
        <v>0</v>
      </c>
      <c r="AP2325" s="164">
        <f t="shared" si="291"/>
        <v>0</v>
      </c>
      <c r="AS2325" s="184">
        <f t="shared" si="292"/>
        <v>0</v>
      </c>
      <c r="AT2325" s="164">
        <f t="shared" si="293"/>
        <v>0</v>
      </c>
    </row>
    <row r="2326" spans="2:46" x14ac:dyDescent="0.75">
      <c r="B2326" s="22">
        <v>2323</v>
      </c>
      <c r="AG2326" s="184">
        <f t="shared" si="288"/>
        <v>0</v>
      </c>
      <c r="AH2326" s="164">
        <f t="shared" si="294"/>
        <v>0</v>
      </c>
      <c r="AK2326" s="184">
        <f t="shared" si="289"/>
        <v>0</v>
      </c>
      <c r="AL2326" s="164">
        <f t="shared" si="295"/>
        <v>0</v>
      </c>
      <c r="AO2326" s="184">
        <f t="shared" si="290"/>
        <v>0</v>
      </c>
      <c r="AP2326" s="164">
        <f t="shared" si="291"/>
        <v>0</v>
      </c>
      <c r="AS2326" s="184">
        <f t="shared" si="292"/>
        <v>0</v>
      </c>
      <c r="AT2326" s="164">
        <f t="shared" si="293"/>
        <v>0</v>
      </c>
    </row>
    <row r="2327" spans="2:46" x14ac:dyDescent="0.75">
      <c r="B2327" s="22">
        <v>2324</v>
      </c>
      <c r="AG2327" s="184">
        <f t="shared" si="288"/>
        <v>0</v>
      </c>
      <c r="AH2327" s="164">
        <f t="shared" si="294"/>
        <v>0</v>
      </c>
      <c r="AK2327" s="184">
        <f t="shared" si="289"/>
        <v>0</v>
      </c>
      <c r="AL2327" s="164">
        <f t="shared" si="295"/>
        <v>0</v>
      </c>
      <c r="AO2327" s="184">
        <f t="shared" si="290"/>
        <v>0</v>
      </c>
      <c r="AP2327" s="164">
        <f t="shared" si="291"/>
        <v>0</v>
      </c>
      <c r="AS2327" s="184">
        <f t="shared" si="292"/>
        <v>0</v>
      </c>
      <c r="AT2327" s="164">
        <f t="shared" si="293"/>
        <v>0</v>
      </c>
    </row>
    <row r="2328" spans="2:46" x14ac:dyDescent="0.75">
      <c r="B2328" s="22">
        <v>2325</v>
      </c>
      <c r="AG2328" s="184">
        <f t="shared" si="288"/>
        <v>0</v>
      </c>
      <c r="AH2328" s="164">
        <f t="shared" si="294"/>
        <v>0</v>
      </c>
      <c r="AK2328" s="184">
        <f t="shared" si="289"/>
        <v>0</v>
      </c>
      <c r="AL2328" s="164">
        <f t="shared" si="295"/>
        <v>0</v>
      </c>
      <c r="AO2328" s="184">
        <f t="shared" si="290"/>
        <v>0</v>
      </c>
      <c r="AP2328" s="164">
        <f t="shared" si="291"/>
        <v>0</v>
      </c>
      <c r="AS2328" s="184">
        <f t="shared" si="292"/>
        <v>0</v>
      </c>
      <c r="AT2328" s="164">
        <f t="shared" si="293"/>
        <v>0</v>
      </c>
    </row>
    <row r="2329" spans="2:46" x14ac:dyDescent="0.75">
      <c r="B2329" s="22">
        <v>2326</v>
      </c>
      <c r="AG2329" s="184">
        <f t="shared" si="288"/>
        <v>0</v>
      </c>
      <c r="AH2329" s="164">
        <f t="shared" si="294"/>
        <v>0</v>
      </c>
      <c r="AK2329" s="184">
        <f t="shared" si="289"/>
        <v>0</v>
      </c>
      <c r="AL2329" s="164">
        <f t="shared" si="295"/>
        <v>0</v>
      </c>
      <c r="AO2329" s="184">
        <f t="shared" si="290"/>
        <v>0</v>
      </c>
      <c r="AP2329" s="164">
        <f t="shared" si="291"/>
        <v>0</v>
      </c>
      <c r="AS2329" s="184">
        <f t="shared" si="292"/>
        <v>0</v>
      </c>
      <c r="AT2329" s="164">
        <f t="shared" si="293"/>
        <v>0</v>
      </c>
    </row>
    <row r="2330" spans="2:46" x14ac:dyDescent="0.75">
      <c r="B2330" s="22">
        <v>2327</v>
      </c>
      <c r="AG2330" s="184">
        <f t="shared" si="288"/>
        <v>0</v>
      </c>
      <c r="AH2330" s="164">
        <f t="shared" si="294"/>
        <v>0</v>
      </c>
      <c r="AK2330" s="184">
        <f t="shared" si="289"/>
        <v>0</v>
      </c>
      <c r="AL2330" s="164">
        <f t="shared" si="295"/>
        <v>0</v>
      </c>
      <c r="AO2330" s="184">
        <f t="shared" si="290"/>
        <v>0</v>
      </c>
      <c r="AP2330" s="164">
        <f t="shared" si="291"/>
        <v>0</v>
      </c>
      <c r="AS2330" s="184">
        <f t="shared" si="292"/>
        <v>0</v>
      </c>
      <c r="AT2330" s="164">
        <f t="shared" si="293"/>
        <v>0</v>
      </c>
    </row>
    <row r="2331" spans="2:46" x14ac:dyDescent="0.75">
      <c r="B2331" s="22">
        <v>2328</v>
      </c>
      <c r="AG2331" s="184">
        <f t="shared" si="288"/>
        <v>0</v>
      </c>
      <c r="AH2331" s="164">
        <f t="shared" si="294"/>
        <v>0</v>
      </c>
      <c r="AK2331" s="184">
        <f t="shared" si="289"/>
        <v>0</v>
      </c>
      <c r="AL2331" s="164">
        <f t="shared" si="295"/>
        <v>0</v>
      </c>
      <c r="AO2331" s="184">
        <f t="shared" si="290"/>
        <v>0</v>
      </c>
      <c r="AP2331" s="164">
        <f t="shared" si="291"/>
        <v>0</v>
      </c>
      <c r="AS2331" s="184">
        <f t="shared" si="292"/>
        <v>0</v>
      </c>
      <c r="AT2331" s="164">
        <f t="shared" si="293"/>
        <v>0</v>
      </c>
    </row>
    <row r="2332" spans="2:46" x14ac:dyDescent="0.75">
      <c r="B2332" s="22">
        <v>2329</v>
      </c>
      <c r="AG2332" s="184">
        <f t="shared" si="288"/>
        <v>0</v>
      </c>
      <c r="AH2332" s="164">
        <f t="shared" si="294"/>
        <v>0</v>
      </c>
      <c r="AK2332" s="184">
        <f t="shared" si="289"/>
        <v>0</v>
      </c>
      <c r="AL2332" s="164">
        <f t="shared" si="295"/>
        <v>0</v>
      </c>
      <c r="AO2332" s="184">
        <f t="shared" si="290"/>
        <v>0</v>
      </c>
      <c r="AP2332" s="164">
        <f t="shared" si="291"/>
        <v>0</v>
      </c>
      <c r="AS2332" s="184">
        <f t="shared" si="292"/>
        <v>0</v>
      </c>
      <c r="AT2332" s="164">
        <f t="shared" si="293"/>
        <v>0</v>
      </c>
    </row>
    <row r="2333" spans="2:46" x14ac:dyDescent="0.75">
      <c r="B2333" s="22">
        <v>2330</v>
      </c>
      <c r="AG2333" s="184">
        <f t="shared" si="288"/>
        <v>0</v>
      </c>
      <c r="AH2333" s="164">
        <f t="shared" si="294"/>
        <v>0</v>
      </c>
      <c r="AK2333" s="184">
        <f t="shared" si="289"/>
        <v>0</v>
      </c>
      <c r="AL2333" s="164">
        <f t="shared" si="295"/>
        <v>0</v>
      </c>
      <c r="AO2333" s="184">
        <f t="shared" si="290"/>
        <v>0</v>
      </c>
      <c r="AP2333" s="164">
        <f t="shared" si="291"/>
        <v>0</v>
      </c>
      <c r="AS2333" s="184">
        <f t="shared" si="292"/>
        <v>0</v>
      </c>
      <c r="AT2333" s="164">
        <f t="shared" si="293"/>
        <v>0</v>
      </c>
    </row>
    <row r="2334" spans="2:46" x14ac:dyDescent="0.75">
      <c r="B2334" s="22">
        <v>2331</v>
      </c>
      <c r="AG2334" s="184">
        <f t="shared" si="288"/>
        <v>0</v>
      </c>
      <c r="AH2334" s="164">
        <f t="shared" si="294"/>
        <v>0</v>
      </c>
      <c r="AK2334" s="184">
        <f t="shared" si="289"/>
        <v>0</v>
      </c>
      <c r="AL2334" s="164">
        <f t="shared" si="295"/>
        <v>0</v>
      </c>
      <c r="AO2334" s="184">
        <f t="shared" si="290"/>
        <v>0</v>
      </c>
      <c r="AP2334" s="164">
        <f t="shared" si="291"/>
        <v>0</v>
      </c>
      <c r="AS2334" s="184">
        <f t="shared" si="292"/>
        <v>0</v>
      </c>
      <c r="AT2334" s="164">
        <f t="shared" si="293"/>
        <v>0</v>
      </c>
    </row>
    <row r="2335" spans="2:46" x14ac:dyDescent="0.75">
      <c r="B2335" s="22">
        <v>2332</v>
      </c>
      <c r="AG2335" s="184">
        <f t="shared" si="288"/>
        <v>0</v>
      </c>
      <c r="AH2335" s="164">
        <f t="shared" si="294"/>
        <v>0</v>
      </c>
      <c r="AK2335" s="184">
        <f t="shared" si="289"/>
        <v>0</v>
      </c>
      <c r="AL2335" s="164">
        <f t="shared" si="295"/>
        <v>0</v>
      </c>
      <c r="AO2335" s="184">
        <f t="shared" si="290"/>
        <v>0</v>
      </c>
      <c r="AP2335" s="164">
        <f t="shared" si="291"/>
        <v>0</v>
      </c>
      <c r="AS2335" s="184">
        <f t="shared" si="292"/>
        <v>0</v>
      </c>
      <c r="AT2335" s="164">
        <f t="shared" si="293"/>
        <v>0</v>
      </c>
    </row>
    <row r="2336" spans="2:46" x14ac:dyDescent="0.75">
      <c r="B2336" s="22">
        <v>2333</v>
      </c>
      <c r="AG2336" s="184">
        <f t="shared" si="288"/>
        <v>0</v>
      </c>
      <c r="AH2336" s="164">
        <f t="shared" si="294"/>
        <v>0</v>
      </c>
      <c r="AK2336" s="184">
        <f t="shared" si="289"/>
        <v>0</v>
      </c>
      <c r="AL2336" s="164">
        <f t="shared" si="295"/>
        <v>0</v>
      </c>
      <c r="AO2336" s="184">
        <f t="shared" si="290"/>
        <v>0</v>
      </c>
      <c r="AP2336" s="164">
        <f t="shared" si="291"/>
        <v>0</v>
      </c>
      <c r="AS2336" s="184">
        <f t="shared" si="292"/>
        <v>0</v>
      </c>
      <c r="AT2336" s="164">
        <f t="shared" si="293"/>
        <v>0</v>
      </c>
    </row>
    <row r="2337" spans="2:46" x14ac:dyDescent="0.75">
      <c r="B2337" s="22">
        <v>2334</v>
      </c>
      <c r="AG2337" s="184">
        <f t="shared" si="288"/>
        <v>0</v>
      </c>
      <c r="AH2337" s="164">
        <f t="shared" si="294"/>
        <v>0</v>
      </c>
      <c r="AK2337" s="184">
        <f t="shared" si="289"/>
        <v>0</v>
      </c>
      <c r="AL2337" s="164">
        <f t="shared" si="295"/>
        <v>0</v>
      </c>
      <c r="AO2337" s="184">
        <f t="shared" si="290"/>
        <v>0</v>
      </c>
      <c r="AP2337" s="164">
        <f t="shared" si="291"/>
        <v>0</v>
      </c>
      <c r="AS2337" s="184">
        <f t="shared" si="292"/>
        <v>0</v>
      </c>
      <c r="AT2337" s="164">
        <f t="shared" si="293"/>
        <v>0</v>
      </c>
    </row>
    <row r="2338" spans="2:46" x14ac:dyDescent="0.75">
      <c r="B2338" s="22">
        <v>2335</v>
      </c>
      <c r="AG2338" s="184">
        <f t="shared" si="288"/>
        <v>0</v>
      </c>
      <c r="AH2338" s="164">
        <f t="shared" si="294"/>
        <v>0</v>
      </c>
      <c r="AK2338" s="184">
        <f t="shared" si="289"/>
        <v>0</v>
      </c>
      <c r="AL2338" s="164">
        <f t="shared" si="295"/>
        <v>0</v>
      </c>
      <c r="AO2338" s="184">
        <f t="shared" si="290"/>
        <v>0</v>
      </c>
      <c r="AP2338" s="164">
        <f t="shared" si="291"/>
        <v>0</v>
      </c>
      <c r="AS2338" s="184">
        <f t="shared" si="292"/>
        <v>0</v>
      </c>
      <c r="AT2338" s="164">
        <f t="shared" si="293"/>
        <v>0</v>
      </c>
    </row>
    <row r="2339" spans="2:46" x14ac:dyDescent="0.75">
      <c r="B2339" s="22">
        <v>2336</v>
      </c>
      <c r="AG2339" s="184">
        <f t="shared" si="288"/>
        <v>0</v>
      </c>
      <c r="AH2339" s="164">
        <f t="shared" si="294"/>
        <v>0</v>
      </c>
      <c r="AK2339" s="184">
        <f t="shared" si="289"/>
        <v>0</v>
      </c>
      <c r="AL2339" s="164">
        <f t="shared" si="295"/>
        <v>0</v>
      </c>
      <c r="AO2339" s="184">
        <f t="shared" si="290"/>
        <v>0</v>
      </c>
      <c r="AP2339" s="164">
        <f t="shared" si="291"/>
        <v>0</v>
      </c>
      <c r="AS2339" s="184">
        <f t="shared" si="292"/>
        <v>0</v>
      </c>
      <c r="AT2339" s="164">
        <f t="shared" si="293"/>
        <v>0</v>
      </c>
    </row>
    <row r="2340" spans="2:46" x14ac:dyDescent="0.75">
      <c r="B2340" s="22">
        <v>2337</v>
      </c>
      <c r="AG2340" s="184">
        <f t="shared" si="288"/>
        <v>0</v>
      </c>
      <c r="AH2340" s="164">
        <f t="shared" si="294"/>
        <v>0</v>
      </c>
      <c r="AK2340" s="184">
        <f t="shared" si="289"/>
        <v>0</v>
      </c>
      <c r="AL2340" s="164">
        <f t="shared" si="295"/>
        <v>0</v>
      </c>
      <c r="AO2340" s="184">
        <f t="shared" si="290"/>
        <v>0</v>
      </c>
      <c r="AP2340" s="164">
        <f t="shared" si="291"/>
        <v>0</v>
      </c>
      <c r="AS2340" s="184">
        <f t="shared" si="292"/>
        <v>0</v>
      </c>
      <c r="AT2340" s="164">
        <f t="shared" si="293"/>
        <v>0</v>
      </c>
    </row>
    <row r="2341" spans="2:46" x14ac:dyDescent="0.75">
      <c r="B2341" s="22">
        <v>2338</v>
      </c>
      <c r="AG2341" s="184">
        <f t="shared" si="288"/>
        <v>0</v>
      </c>
      <c r="AH2341" s="164">
        <f t="shared" si="294"/>
        <v>0</v>
      </c>
      <c r="AK2341" s="184">
        <f t="shared" si="289"/>
        <v>0</v>
      </c>
      <c r="AL2341" s="164">
        <f t="shared" si="295"/>
        <v>0</v>
      </c>
      <c r="AO2341" s="184">
        <f t="shared" si="290"/>
        <v>0</v>
      </c>
      <c r="AP2341" s="164">
        <f t="shared" si="291"/>
        <v>0</v>
      </c>
      <c r="AS2341" s="184">
        <f t="shared" si="292"/>
        <v>0</v>
      </c>
      <c r="AT2341" s="164">
        <f t="shared" si="293"/>
        <v>0</v>
      </c>
    </row>
    <row r="2342" spans="2:46" x14ac:dyDescent="0.75">
      <c r="B2342" s="22">
        <v>2339</v>
      </c>
      <c r="AG2342" s="184">
        <f t="shared" si="288"/>
        <v>0</v>
      </c>
      <c r="AH2342" s="164">
        <f t="shared" si="294"/>
        <v>0</v>
      </c>
      <c r="AK2342" s="184">
        <f t="shared" si="289"/>
        <v>0</v>
      </c>
      <c r="AL2342" s="164">
        <f t="shared" si="295"/>
        <v>0</v>
      </c>
      <c r="AO2342" s="184">
        <f t="shared" si="290"/>
        <v>0</v>
      </c>
      <c r="AP2342" s="164">
        <f t="shared" si="291"/>
        <v>0</v>
      </c>
      <c r="AS2342" s="184">
        <f t="shared" si="292"/>
        <v>0</v>
      </c>
      <c r="AT2342" s="164">
        <f t="shared" si="293"/>
        <v>0</v>
      </c>
    </row>
    <row r="2343" spans="2:46" x14ac:dyDescent="0.75">
      <c r="B2343" s="22">
        <v>2340</v>
      </c>
      <c r="AG2343" s="184">
        <f t="shared" si="288"/>
        <v>0</v>
      </c>
      <c r="AH2343" s="164">
        <f t="shared" si="294"/>
        <v>0</v>
      </c>
      <c r="AK2343" s="184">
        <f t="shared" si="289"/>
        <v>0</v>
      </c>
      <c r="AL2343" s="164">
        <f t="shared" si="295"/>
        <v>0</v>
      </c>
      <c r="AO2343" s="184">
        <f t="shared" si="290"/>
        <v>0</v>
      </c>
      <c r="AP2343" s="164">
        <f t="shared" si="291"/>
        <v>0</v>
      </c>
      <c r="AS2343" s="184">
        <f t="shared" si="292"/>
        <v>0</v>
      </c>
      <c r="AT2343" s="164">
        <f t="shared" si="293"/>
        <v>0</v>
      </c>
    </row>
    <row r="2344" spans="2:46" x14ac:dyDescent="0.75">
      <c r="B2344" s="22">
        <v>2341</v>
      </c>
      <c r="AG2344" s="184">
        <f t="shared" si="288"/>
        <v>0</v>
      </c>
      <c r="AH2344" s="164">
        <f t="shared" si="294"/>
        <v>0</v>
      </c>
      <c r="AK2344" s="184">
        <f t="shared" si="289"/>
        <v>0</v>
      </c>
      <c r="AL2344" s="164">
        <f t="shared" si="295"/>
        <v>0</v>
      </c>
      <c r="AO2344" s="184">
        <f t="shared" si="290"/>
        <v>0</v>
      </c>
      <c r="AP2344" s="164">
        <f t="shared" si="291"/>
        <v>0</v>
      </c>
      <c r="AS2344" s="184">
        <f t="shared" si="292"/>
        <v>0</v>
      </c>
      <c r="AT2344" s="164">
        <f t="shared" si="293"/>
        <v>0</v>
      </c>
    </row>
    <row r="2345" spans="2:46" x14ac:dyDescent="0.75">
      <c r="B2345" s="22">
        <v>2342</v>
      </c>
      <c r="AG2345" s="184">
        <f t="shared" si="288"/>
        <v>0</v>
      </c>
      <c r="AH2345" s="164">
        <f t="shared" si="294"/>
        <v>0</v>
      </c>
      <c r="AK2345" s="184">
        <f t="shared" si="289"/>
        <v>0</v>
      </c>
      <c r="AL2345" s="164">
        <f t="shared" si="295"/>
        <v>0</v>
      </c>
      <c r="AO2345" s="184">
        <f t="shared" si="290"/>
        <v>0</v>
      </c>
      <c r="AP2345" s="164">
        <f t="shared" si="291"/>
        <v>0</v>
      </c>
      <c r="AS2345" s="184">
        <f t="shared" si="292"/>
        <v>0</v>
      </c>
      <c r="AT2345" s="164">
        <f t="shared" si="293"/>
        <v>0</v>
      </c>
    </row>
    <row r="2346" spans="2:46" x14ac:dyDescent="0.75">
      <c r="B2346" s="22">
        <v>2343</v>
      </c>
      <c r="AG2346" s="184">
        <f t="shared" si="288"/>
        <v>0</v>
      </c>
      <c r="AH2346" s="164">
        <f t="shared" si="294"/>
        <v>0</v>
      </c>
      <c r="AK2346" s="184">
        <f t="shared" si="289"/>
        <v>0</v>
      </c>
      <c r="AL2346" s="164">
        <f t="shared" si="295"/>
        <v>0</v>
      </c>
      <c r="AO2346" s="184">
        <f t="shared" si="290"/>
        <v>0</v>
      </c>
      <c r="AP2346" s="164">
        <f t="shared" si="291"/>
        <v>0</v>
      </c>
      <c r="AS2346" s="184">
        <f t="shared" si="292"/>
        <v>0</v>
      </c>
      <c r="AT2346" s="164">
        <f t="shared" si="293"/>
        <v>0</v>
      </c>
    </row>
    <row r="2347" spans="2:46" x14ac:dyDescent="0.75">
      <c r="B2347" s="22">
        <v>2344</v>
      </c>
      <c r="AG2347" s="184">
        <f t="shared" si="288"/>
        <v>0</v>
      </c>
      <c r="AH2347" s="164">
        <f t="shared" si="294"/>
        <v>0</v>
      </c>
      <c r="AK2347" s="184">
        <f t="shared" si="289"/>
        <v>0</v>
      </c>
      <c r="AL2347" s="164">
        <f t="shared" si="295"/>
        <v>0</v>
      </c>
      <c r="AO2347" s="184">
        <f t="shared" si="290"/>
        <v>0</v>
      </c>
      <c r="AP2347" s="164">
        <f t="shared" si="291"/>
        <v>0</v>
      </c>
      <c r="AS2347" s="184">
        <f t="shared" si="292"/>
        <v>0</v>
      </c>
      <c r="AT2347" s="164">
        <f t="shared" si="293"/>
        <v>0</v>
      </c>
    </row>
    <row r="2348" spans="2:46" x14ac:dyDescent="0.75">
      <c r="B2348" s="22">
        <v>2345</v>
      </c>
      <c r="AG2348" s="184">
        <f t="shared" si="288"/>
        <v>0</v>
      </c>
      <c r="AH2348" s="164">
        <f t="shared" si="294"/>
        <v>0</v>
      </c>
      <c r="AK2348" s="184">
        <f t="shared" si="289"/>
        <v>0</v>
      </c>
      <c r="AL2348" s="164">
        <f t="shared" si="295"/>
        <v>0</v>
      </c>
      <c r="AO2348" s="184">
        <f t="shared" si="290"/>
        <v>0</v>
      </c>
      <c r="AP2348" s="164">
        <f t="shared" si="291"/>
        <v>0</v>
      </c>
      <c r="AS2348" s="184">
        <f t="shared" si="292"/>
        <v>0</v>
      </c>
      <c r="AT2348" s="164">
        <f t="shared" si="293"/>
        <v>0</v>
      </c>
    </row>
    <row r="2349" spans="2:46" x14ac:dyDescent="0.75">
      <c r="B2349" s="22">
        <v>2346</v>
      </c>
      <c r="AG2349" s="184">
        <f t="shared" si="288"/>
        <v>0</v>
      </c>
      <c r="AH2349" s="164">
        <f t="shared" si="294"/>
        <v>0</v>
      </c>
      <c r="AK2349" s="184">
        <f t="shared" si="289"/>
        <v>0</v>
      </c>
      <c r="AL2349" s="164">
        <f t="shared" si="295"/>
        <v>0</v>
      </c>
      <c r="AO2349" s="184">
        <f t="shared" si="290"/>
        <v>0</v>
      </c>
      <c r="AP2349" s="164">
        <f t="shared" si="291"/>
        <v>0</v>
      </c>
      <c r="AS2349" s="184">
        <f t="shared" si="292"/>
        <v>0</v>
      </c>
      <c r="AT2349" s="164">
        <f t="shared" si="293"/>
        <v>0</v>
      </c>
    </row>
    <row r="2350" spans="2:46" x14ac:dyDescent="0.75">
      <c r="B2350" s="22">
        <v>2347</v>
      </c>
      <c r="AG2350" s="184">
        <f t="shared" si="288"/>
        <v>0</v>
      </c>
      <c r="AH2350" s="164">
        <f t="shared" si="294"/>
        <v>0</v>
      </c>
      <c r="AK2350" s="184">
        <f t="shared" si="289"/>
        <v>0</v>
      </c>
      <c r="AL2350" s="164">
        <f t="shared" si="295"/>
        <v>0</v>
      </c>
      <c r="AO2350" s="184">
        <f t="shared" si="290"/>
        <v>0</v>
      </c>
      <c r="AP2350" s="164">
        <f t="shared" si="291"/>
        <v>0</v>
      </c>
      <c r="AS2350" s="184">
        <f t="shared" si="292"/>
        <v>0</v>
      </c>
      <c r="AT2350" s="164">
        <f t="shared" si="293"/>
        <v>0</v>
      </c>
    </row>
    <row r="2351" spans="2:46" x14ac:dyDescent="0.75">
      <c r="B2351" s="22">
        <v>2348</v>
      </c>
      <c r="AG2351" s="184">
        <f t="shared" si="288"/>
        <v>0</v>
      </c>
      <c r="AH2351" s="164">
        <f t="shared" si="294"/>
        <v>0</v>
      </c>
      <c r="AK2351" s="184">
        <f t="shared" si="289"/>
        <v>0</v>
      </c>
      <c r="AL2351" s="164">
        <f t="shared" si="295"/>
        <v>0</v>
      </c>
      <c r="AO2351" s="184">
        <f t="shared" si="290"/>
        <v>0</v>
      </c>
      <c r="AP2351" s="164">
        <f t="shared" si="291"/>
        <v>0</v>
      </c>
      <c r="AS2351" s="184">
        <f t="shared" si="292"/>
        <v>0</v>
      </c>
      <c r="AT2351" s="164">
        <f t="shared" si="293"/>
        <v>0</v>
      </c>
    </row>
    <row r="2352" spans="2:46" x14ac:dyDescent="0.75">
      <c r="B2352" s="22">
        <v>2349</v>
      </c>
      <c r="AG2352" s="184">
        <f t="shared" si="288"/>
        <v>0</v>
      </c>
      <c r="AH2352" s="164">
        <f t="shared" si="294"/>
        <v>0</v>
      </c>
      <c r="AK2352" s="184">
        <f t="shared" si="289"/>
        <v>0</v>
      </c>
      <c r="AL2352" s="164">
        <f t="shared" si="295"/>
        <v>0</v>
      </c>
      <c r="AO2352" s="184">
        <f t="shared" si="290"/>
        <v>0</v>
      </c>
      <c r="AP2352" s="164">
        <f t="shared" si="291"/>
        <v>0</v>
      </c>
      <c r="AS2352" s="184">
        <f t="shared" si="292"/>
        <v>0</v>
      </c>
      <c r="AT2352" s="164">
        <f t="shared" si="293"/>
        <v>0</v>
      </c>
    </row>
    <row r="2353" spans="2:46" x14ac:dyDescent="0.75">
      <c r="B2353" s="22">
        <v>2350</v>
      </c>
      <c r="AG2353" s="184">
        <f t="shared" si="288"/>
        <v>0</v>
      </c>
      <c r="AH2353" s="164">
        <f t="shared" si="294"/>
        <v>0</v>
      </c>
      <c r="AK2353" s="184">
        <f t="shared" si="289"/>
        <v>0</v>
      </c>
      <c r="AL2353" s="164">
        <f t="shared" si="295"/>
        <v>0</v>
      </c>
      <c r="AO2353" s="184">
        <f t="shared" si="290"/>
        <v>0</v>
      </c>
      <c r="AP2353" s="164">
        <f t="shared" si="291"/>
        <v>0</v>
      </c>
      <c r="AS2353" s="184">
        <f t="shared" si="292"/>
        <v>0</v>
      </c>
      <c r="AT2353" s="164">
        <f t="shared" si="293"/>
        <v>0</v>
      </c>
    </row>
    <row r="2354" spans="2:46" x14ac:dyDescent="0.75">
      <c r="B2354" s="22">
        <v>2351</v>
      </c>
      <c r="AG2354" s="184">
        <f t="shared" si="288"/>
        <v>0</v>
      </c>
      <c r="AH2354" s="164">
        <f t="shared" si="294"/>
        <v>0</v>
      </c>
      <c r="AK2354" s="184">
        <f t="shared" si="289"/>
        <v>0</v>
      </c>
      <c r="AL2354" s="164">
        <f t="shared" si="295"/>
        <v>0</v>
      </c>
      <c r="AO2354" s="184">
        <f t="shared" si="290"/>
        <v>0</v>
      </c>
      <c r="AP2354" s="164">
        <f t="shared" si="291"/>
        <v>0</v>
      </c>
      <c r="AS2354" s="184">
        <f t="shared" si="292"/>
        <v>0</v>
      </c>
      <c r="AT2354" s="164">
        <f t="shared" si="293"/>
        <v>0</v>
      </c>
    </row>
    <row r="2355" spans="2:46" x14ac:dyDescent="0.75">
      <c r="B2355" s="22">
        <v>2352</v>
      </c>
      <c r="AG2355" s="184">
        <f t="shared" si="288"/>
        <v>0</v>
      </c>
      <c r="AH2355" s="164">
        <f t="shared" si="294"/>
        <v>0</v>
      </c>
      <c r="AK2355" s="184">
        <f t="shared" si="289"/>
        <v>0</v>
      </c>
      <c r="AL2355" s="164">
        <f t="shared" si="295"/>
        <v>0</v>
      </c>
      <c r="AO2355" s="184">
        <f t="shared" si="290"/>
        <v>0</v>
      </c>
      <c r="AP2355" s="164">
        <f t="shared" si="291"/>
        <v>0</v>
      </c>
      <c r="AS2355" s="184">
        <f t="shared" si="292"/>
        <v>0</v>
      </c>
      <c r="AT2355" s="164">
        <f t="shared" si="293"/>
        <v>0</v>
      </c>
    </row>
    <row r="2356" spans="2:46" x14ac:dyDescent="0.75">
      <c r="B2356" s="22">
        <v>2353</v>
      </c>
      <c r="AG2356" s="184">
        <f t="shared" si="288"/>
        <v>0</v>
      </c>
      <c r="AH2356" s="164">
        <f t="shared" si="294"/>
        <v>0</v>
      </c>
      <c r="AK2356" s="184">
        <f t="shared" si="289"/>
        <v>0</v>
      </c>
      <c r="AL2356" s="164">
        <f t="shared" si="295"/>
        <v>0</v>
      </c>
      <c r="AO2356" s="184">
        <f t="shared" si="290"/>
        <v>0</v>
      </c>
      <c r="AP2356" s="164">
        <f t="shared" si="291"/>
        <v>0</v>
      </c>
      <c r="AS2356" s="184">
        <f t="shared" si="292"/>
        <v>0</v>
      </c>
      <c r="AT2356" s="164">
        <f t="shared" si="293"/>
        <v>0</v>
      </c>
    </row>
    <row r="2357" spans="2:46" x14ac:dyDescent="0.75">
      <c r="B2357" s="22">
        <v>2354</v>
      </c>
      <c r="AG2357" s="184">
        <f t="shared" si="288"/>
        <v>0</v>
      </c>
      <c r="AH2357" s="164">
        <f t="shared" si="294"/>
        <v>0</v>
      </c>
      <c r="AK2357" s="184">
        <f t="shared" si="289"/>
        <v>0</v>
      </c>
      <c r="AL2357" s="164">
        <f t="shared" si="295"/>
        <v>0</v>
      </c>
      <c r="AO2357" s="184">
        <f t="shared" si="290"/>
        <v>0</v>
      </c>
      <c r="AP2357" s="164">
        <f t="shared" si="291"/>
        <v>0</v>
      </c>
      <c r="AS2357" s="184">
        <f t="shared" si="292"/>
        <v>0</v>
      </c>
      <c r="AT2357" s="164">
        <f t="shared" si="293"/>
        <v>0</v>
      </c>
    </row>
    <row r="2358" spans="2:46" x14ac:dyDescent="0.75">
      <c r="B2358" s="22">
        <v>2355</v>
      </c>
      <c r="AG2358" s="184">
        <f t="shared" si="288"/>
        <v>0</v>
      </c>
      <c r="AH2358" s="164">
        <f t="shared" si="294"/>
        <v>0</v>
      </c>
      <c r="AK2358" s="184">
        <f t="shared" si="289"/>
        <v>0</v>
      </c>
      <c r="AL2358" s="164">
        <f t="shared" si="295"/>
        <v>0</v>
      </c>
      <c r="AO2358" s="184">
        <f t="shared" si="290"/>
        <v>0</v>
      </c>
      <c r="AP2358" s="164">
        <f t="shared" si="291"/>
        <v>0</v>
      </c>
      <c r="AS2358" s="184">
        <f t="shared" si="292"/>
        <v>0</v>
      </c>
      <c r="AT2358" s="164">
        <f t="shared" si="293"/>
        <v>0</v>
      </c>
    </row>
    <row r="2359" spans="2:46" x14ac:dyDescent="0.75">
      <c r="B2359" s="22">
        <v>2356</v>
      </c>
      <c r="AG2359" s="184">
        <f t="shared" si="288"/>
        <v>0</v>
      </c>
      <c r="AH2359" s="164">
        <f t="shared" si="294"/>
        <v>0</v>
      </c>
      <c r="AK2359" s="184">
        <f t="shared" si="289"/>
        <v>0</v>
      </c>
      <c r="AL2359" s="164">
        <f t="shared" si="295"/>
        <v>0</v>
      </c>
      <c r="AO2359" s="184">
        <f t="shared" si="290"/>
        <v>0</v>
      </c>
      <c r="AP2359" s="164">
        <f t="shared" si="291"/>
        <v>0</v>
      </c>
      <c r="AS2359" s="184">
        <f t="shared" si="292"/>
        <v>0</v>
      </c>
      <c r="AT2359" s="164">
        <f t="shared" si="293"/>
        <v>0</v>
      </c>
    </row>
    <row r="2360" spans="2:46" x14ac:dyDescent="0.75">
      <c r="B2360" s="22">
        <v>2357</v>
      </c>
      <c r="AG2360" s="184">
        <f t="shared" si="288"/>
        <v>0</v>
      </c>
      <c r="AH2360" s="164">
        <f t="shared" si="294"/>
        <v>0</v>
      </c>
      <c r="AK2360" s="184">
        <f t="shared" si="289"/>
        <v>0</v>
      </c>
      <c r="AL2360" s="164">
        <f t="shared" si="295"/>
        <v>0</v>
      </c>
      <c r="AO2360" s="184">
        <f t="shared" si="290"/>
        <v>0</v>
      </c>
      <c r="AP2360" s="164">
        <f t="shared" si="291"/>
        <v>0</v>
      </c>
      <c r="AS2360" s="184">
        <f t="shared" si="292"/>
        <v>0</v>
      </c>
      <c r="AT2360" s="164">
        <f t="shared" si="293"/>
        <v>0</v>
      </c>
    </row>
    <row r="2361" spans="2:46" x14ac:dyDescent="0.75">
      <c r="B2361" s="22">
        <v>2358</v>
      </c>
      <c r="AG2361" s="184">
        <f t="shared" si="288"/>
        <v>0</v>
      </c>
      <c r="AH2361" s="164">
        <f t="shared" si="294"/>
        <v>0</v>
      </c>
      <c r="AK2361" s="184">
        <f t="shared" si="289"/>
        <v>0</v>
      </c>
      <c r="AL2361" s="164">
        <f t="shared" si="295"/>
        <v>0</v>
      </c>
      <c r="AO2361" s="184">
        <f t="shared" si="290"/>
        <v>0</v>
      </c>
      <c r="AP2361" s="164">
        <f t="shared" si="291"/>
        <v>0</v>
      </c>
      <c r="AS2361" s="184">
        <f t="shared" si="292"/>
        <v>0</v>
      </c>
      <c r="AT2361" s="164">
        <f t="shared" si="293"/>
        <v>0</v>
      </c>
    </row>
    <row r="2362" spans="2:46" x14ac:dyDescent="0.75">
      <c r="B2362" s="22">
        <v>2359</v>
      </c>
      <c r="AG2362" s="184">
        <f t="shared" si="288"/>
        <v>0</v>
      </c>
      <c r="AH2362" s="164">
        <f t="shared" si="294"/>
        <v>0</v>
      </c>
      <c r="AK2362" s="184">
        <f t="shared" si="289"/>
        <v>0</v>
      </c>
      <c r="AL2362" s="164">
        <f t="shared" si="295"/>
        <v>0</v>
      </c>
      <c r="AO2362" s="184">
        <f t="shared" si="290"/>
        <v>0</v>
      </c>
      <c r="AP2362" s="164">
        <f t="shared" si="291"/>
        <v>0</v>
      </c>
      <c r="AS2362" s="184">
        <f t="shared" si="292"/>
        <v>0</v>
      </c>
      <c r="AT2362" s="164">
        <f t="shared" si="293"/>
        <v>0</v>
      </c>
    </row>
    <row r="2363" spans="2:46" x14ac:dyDescent="0.75">
      <c r="B2363" s="22">
        <v>2360</v>
      </c>
      <c r="AG2363" s="184">
        <f t="shared" si="288"/>
        <v>0</v>
      </c>
      <c r="AH2363" s="164">
        <f t="shared" si="294"/>
        <v>0</v>
      </c>
      <c r="AK2363" s="184">
        <f t="shared" si="289"/>
        <v>0</v>
      </c>
      <c r="AL2363" s="164">
        <f t="shared" si="295"/>
        <v>0</v>
      </c>
      <c r="AO2363" s="184">
        <f t="shared" si="290"/>
        <v>0</v>
      </c>
      <c r="AP2363" s="164">
        <f t="shared" si="291"/>
        <v>0</v>
      </c>
      <c r="AS2363" s="184">
        <f t="shared" si="292"/>
        <v>0</v>
      </c>
      <c r="AT2363" s="164">
        <f t="shared" si="293"/>
        <v>0</v>
      </c>
    </row>
    <row r="2364" spans="2:46" x14ac:dyDescent="0.75">
      <c r="B2364" s="22">
        <v>2361</v>
      </c>
      <c r="AG2364" s="184">
        <f t="shared" si="288"/>
        <v>0</v>
      </c>
      <c r="AH2364" s="164">
        <f t="shared" si="294"/>
        <v>0</v>
      </c>
      <c r="AK2364" s="184">
        <f t="shared" si="289"/>
        <v>0</v>
      </c>
      <c r="AL2364" s="164">
        <f t="shared" si="295"/>
        <v>0</v>
      </c>
      <c r="AO2364" s="184">
        <f t="shared" si="290"/>
        <v>0</v>
      </c>
      <c r="AP2364" s="164">
        <f t="shared" si="291"/>
        <v>0</v>
      </c>
      <c r="AS2364" s="184">
        <f t="shared" si="292"/>
        <v>0</v>
      </c>
      <c r="AT2364" s="164">
        <f t="shared" si="293"/>
        <v>0</v>
      </c>
    </row>
    <row r="2365" spans="2:46" x14ac:dyDescent="0.75">
      <c r="B2365" s="22">
        <v>2362</v>
      </c>
      <c r="AG2365" s="184">
        <f t="shared" si="288"/>
        <v>0</v>
      </c>
      <c r="AH2365" s="164">
        <f t="shared" si="294"/>
        <v>0</v>
      </c>
      <c r="AK2365" s="184">
        <f t="shared" si="289"/>
        <v>0</v>
      </c>
      <c r="AL2365" s="164">
        <f t="shared" si="295"/>
        <v>0</v>
      </c>
      <c r="AO2365" s="184">
        <f t="shared" si="290"/>
        <v>0</v>
      </c>
      <c r="AP2365" s="164">
        <f t="shared" si="291"/>
        <v>0</v>
      </c>
      <c r="AS2365" s="184">
        <f t="shared" si="292"/>
        <v>0</v>
      </c>
      <c r="AT2365" s="164">
        <f t="shared" si="293"/>
        <v>0</v>
      </c>
    </row>
    <row r="2366" spans="2:46" x14ac:dyDescent="0.75">
      <c r="B2366" s="22">
        <v>2363</v>
      </c>
      <c r="AG2366" s="184">
        <f t="shared" si="288"/>
        <v>0</v>
      </c>
      <c r="AH2366" s="164">
        <f t="shared" si="294"/>
        <v>0</v>
      </c>
      <c r="AK2366" s="184">
        <f t="shared" si="289"/>
        <v>0</v>
      </c>
      <c r="AL2366" s="164">
        <f t="shared" si="295"/>
        <v>0</v>
      </c>
      <c r="AO2366" s="184">
        <f t="shared" si="290"/>
        <v>0</v>
      </c>
      <c r="AP2366" s="164">
        <f t="shared" si="291"/>
        <v>0</v>
      </c>
      <c r="AS2366" s="184">
        <f t="shared" si="292"/>
        <v>0</v>
      </c>
      <c r="AT2366" s="164">
        <f t="shared" si="293"/>
        <v>0</v>
      </c>
    </row>
    <row r="2367" spans="2:46" x14ac:dyDescent="0.75">
      <c r="B2367" s="22">
        <v>2364</v>
      </c>
      <c r="AG2367" s="184">
        <f t="shared" si="288"/>
        <v>0</v>
      </c>
      <c r="AH2367" s="164">
        <f t="shared" si="294"/>
        <v>0</v>
      </c>
      <c r="AK2367" s="184">
        <f t="shared" si="289"/>
        <v>0</v>
      </c>
      <c r="AL2367" s="164">
        <f t="shared" si="295"/>
        <v>0</v>
      </c>
      <c r="AO2367" s="184">
        <f t="shared" si="290"/>
        <v>0</v>
      </c>
      <c r="AP2367" s="164">
        <f t="shared" si="291"/>
        <v>0</v>
      </c>
      <c r="AS2367" s="184">
        <f t="shared" si="292"/>
        <v>0</v>
      </c>
      <c r="AT2367" s="164">
        <f t="shared" si="293"/>
        <v>0</v>
      </c>
    </row>
    <row r="2368" spans="2:46" x14ac:dyDescent="0.75">
      <c r="B2368" s="22">
        <v>2365</v>
      </c>
      <c r="AG2368" s="184">
        <f t="shared" si="288"/>
        <v>0</v>
      </c>
      <c r="AH2368" s="164">
        <f t="shared" si="294"/>
        <v>0</v>
      </c>
      <c r="AK2368" s="184">
        <f t="shared" si="289"/>
        <v>0</v>
      </c>
      <c r="AL2368" s="164">
        <f t="shared" si="295"/>
        <v>0</v>
      </c>
      <c r="AO2368" s="184">
        <f t="shared" si="290"/>
        <v>0</v>
      </c>
      <c r="AP2368" s="164">
        <f t="shared" si="291"/>
        <v>0</v>
      </c>
      <c r="AS2368" s="184">
        <f t="shared" si="292"/>
        <v>0</v>
      </c>
      <c r="AT2368" s="164">
        <f t="shared" si="293"/>
        <v>0</v>
      </c>
    </row>
    <row r="2369" spans="2:46" x14ac:dyDescent="0.75">
      <c r="B2369" s="22">
        <v>2366</v>
      </c>
      <c r="AG2369" s="184">
        <f t="shared" si="288"/>
        <v>0</v>
      </c>
      <c r="AH2369" s="164">
        <f t="shared" si="294"/>
        <v>0</v>
      </c>
      <c r="AK2369" s="184">
        <f t="shared" si="289"/>
        <v>0</v>
      </c>
      <c r="AL2369" s="164">
        <f t="shared" si="295"/>
        <v>0</v>
      </c>
      <c r="AO2369" s="184">
        <f t="shared" si="290"/>
        <v>0</v>
      </c>
      <c r="AP2369" s="164">
        <f t="shared" si="291"/>
        <v>0</v>
      </c>
      <c r="AS2369" s="184">
        <f t="shared" si="292"/>
        <v>0</v>
      </c>
      <c r="AT2369" s="164">
        <f t="shared" si="293"/>
        <v>0</v>
      </c>
    </row>
    <row r="2370" spans="2:46" x14ac:dyDescent="0.75">
      <c r="B2370" s="22">
        <v>2367</v>
      </c>
      <c r="AG2370" s="184">
        <f t="shared" si="288"/>
        <v>0</v>
      </c>
      <c r="AH2370" s="164">
        <f t="shared" si="294"/>
        <v>0</v>
      </c>
      <c r="AK2370" s="184">
        <f t="shared" si="289"/>
        <v>0</v>
      </c>
      <c r="AL2370" s="164">
        <f t="shared" si="295"/>
        <v>0</v>
      </c>
      <c r="AO2370" s="184">
        <f t="shared" si="290"/>
        <v>0</v>
      </c>
      <c r="AP2370" s="164">
        <f t="shared" si="291"/>
        <v>0</v>
      </c>
      <c r="AS2370" s="184">
        <f t="shared" si="292"/>
        <v>0</v>
      </c>
      <c r="AT2370" s="164">
        <f t="shared" si="293"/>
        <v>0</v>
      </c>
    </row>
    <row r="2371" spans="2:46" x14ac:dyDescent="0.75">
      <c r="B2371" s="22">
        <v>2368</v>
      </c>
      <c r="AG2371" s="184">
        <f t="shared" si="288"/>
        <v>0</v>
      </c>
      <c r="AH2371" s="164">
        <f t="shared" si="294"/>
        <v>0</v>
      </c>
      <c r="AK2371" s="184">
        <f t="shared" si="289"/>
        <v>0</v>
      </c>
      <c r="AL2371" s="164">
        <f t="shared" si="295"/>
        <v>0</v>
      </c>
      <c r="AO2371" s="184">
        <f t="shared" si="290"/>
        <v>0</v>
      </c>
      <c r="AP2371" s="164">
        <f t="shared" si="291"/>
        <v>0</v>
      </c>
      <c r="AS2371" s="184">
        <f t="shared" si="292"/>
        <v>0</v>
      </c>
      <c r="AT2371" s="164">
        <f t="shared" si="293"/>
        <v>0</v>
      </c>
    </row>
    <row r="2372" spans="2:46" x14ac:dyDescent="0.75">
      <c r="B2372" s="22">
        <v>2369</v>
      </c>
      <c r="AG2372" s="184">
        <f t="shared" ref="AG2372:AG2435" si="296">(U2372*wtp)-T2372</f>
        <v>0</v>
      </c>
      <c r="AH2372" s="164">
        <f t="shared" si="294"/>
        <v>0</v>
      </c>
      <c r="AK2372" s="184">
        <f t="shared" ref="AK2372:AK2435" si="297">(X2372*wtp)-W2372</f>
        <v>0</v>
      </c>
      <c r="AL2372" s="164">
        <f t="shared" si="295"/>
        <v>0</v>
      </c>
      <c r="AO2372" s="184">
        <f t="shared" ref="AO2372:AO2435" si="298">(AA2372*wtp)-Z2372</f>
        <v>0</v>
      </c>
      <c r="AP2372" s="164">
        <f t="shared" ref="AP2372:AP2435" si="299">IF(AO2372&gt;0,1,0)</f>
        <v>0</v>
      </c>
      <c r="AS2372" s="184">
        <f t="shared" ref="AS2372:AS2435" si="300">(AD2372*wtp)-AC2372</f>
        <v>0</v>
      </c>
      <c r="AT2372" s="164">
        <f t="shared" ref="AT2372:AT2435" si="301">IF(AS2372&gt;0,1,0)</f>
        <v>0</v>
      </c>
    </row>
    <row r="2373" spans="2:46" x14ac:dyDescent="0.75">
      <c r="B2373" s="22">
        <v>2370</v>
      </c>
      <c r="AG2373" s="184">
        <f t="shared" si="296"/>
        <v>0</v>
      </c>
      <c r="AH2373" s="164">
        <f t="shared" ref="AH2373:AH2436" si="302">IF(AG2373&gt;0,1,0)</f>
        <v>0</v>
      </c>
      <c r="AK2373" s="184">
        <f t="shared" si="297"/>
        <v>0</v>
      </c>
      <c r="AL2373" s="164">
        <f t="shared" ref="AL2373:AL2436" si="303">IF(AK2373&gt;0,1,0)</f>
        <v>0</v>
      </c>
      <c r="AO2373" s="184">
        <f t="shared" si="298"/>
        <v>0</v>
      </c>
      <c r="AP2373" s="164">
        <f t="shared" si="299"/>
        <v>0</v>
      </c>
      <c r="AS2373" s="184">
        <f t="shared" si="300"/>
        <v>0</v>
      </c>
      <c r="AT2373" s="164">
        <f t="shared" si="301"/>
        <v>0</v>
      </c>
    </row>
    <row r="2374" spans="2:46" x14ac:dyDescent="0.75">
      <c r="B2374" s="22">
        <v>2371</v>
      </c>
      <c r="AG2374" s="184">
        <f t="shared" si="296"/>
        <v>0</v>
      </c>
      <c r="AH2374" s="164">
        <f t="shared" si="302"/>
        <v>0</v>
      </c>
      <c r="AK2374" s="184">
        <f t="shared" si="297"/>
        <v>0</v>
      </c>
      <c r="AL2374" s="164">
        <f t="shared" si="303"/>
        <v>0</v>
      </c>
      <c r="AO2374" s="184">
        <f t="shared" si="298"/>
        <v>0</v>
      </c>
      <c r="AP2374" s="164">
        <f t="shared" si="299"/>
        <v>0</v>
      </c>
      <c r="AS2374" s="184">
        <f t="shared" si="300"/>
        <v>0</v>
      </c>
      <c r="AT2374" s="164">
        <f t="shared" si="301"/>
        <v>0</v>
      </c>
    </row>
    <row r="2375" spans="2:46" x14ac:dyDescent="0.75">
      <c r="B2375" s="22">
        <v>2372</v>
      </c>
      <c r="AG2375" s="184">
        <f t="shared" si="296"/>
        <v>0</v>
      </c>
      <c r="AH2375" s="164">
        <f t="shared" si="302"/>
        <v>0</v>
      </c>
      <c r="AK2375" s="184">
        <f t="shared" si="297"/>
        <v>0</v>
      </c>
      <c r="AL2375" s="164">
        <f t="shared" si="303"/>
        <v>0</v>
      </c>
      <c r="AO2375" s="184">
        <f t="shared" si="298"/>
        <v>0</v>
      </c>
      <c r="AP2375" s="164">
        <f t="shared" si="299"/>
        <v>0</v>
      </c>
      <c r="AS2375" s="184">
        <f t="shared" si="300"/>
        <v>0</v>
      </c>
      <c r="AT2375" s="164">
        <f t="shared" si="301"/>
        <v>0</v>
      </c>
    </row>
    <row r="2376" spans="2:46" x14ac:dyDescent="0.75">
      <c r="B2376" s="22">
        <v>2373</v>
      </c>
      <c r="AG2376" s="184">
        <f t="shared" si="296"/>
        <v>0</v>
      </c>
      <c r="AH2376" s="164">
        <f t="shared" si="302"/>
        <v>0</v>
      </c>
      <c r="AK2376" s="184">
        <f t="shared" si="297"/>
        <v>0</v>
      </c>
      <c r="AL2376" s="164">
        <f t="shared" si="303"/>
        <v>0</v>
      </c>
      <c r="AO2376" s="184">
        <f t="shared" si="298"/>
        <v>0</v>
      </c>
      <c r="AP2376" s="164">
        <f t="shared" si="299"/>
        <v>0</v>
      </c>
      <c r="AS2376" s="184">
        <f t="shared" si="300"/>
        <v>0</v>
      </c>
      <c r="AT2376" s="164">
        <f t="shared" si="301"/>
        <v>0</v>
      </c>
    </row>
    <row r="2377" spans="2:46" x14ac:dyDescent="0.75">
      <c r="B2377" s="22">
        <v>2374</v>
      </c>
      <c r="AG2377" s="184">
        <f t="shared" si="296"/>
        <v>0</v>
      </c>
      <c r="AH2377" s="164">
        <f t="shared" si="302"/>
        <v>0</v>
      </c>
      <c r="AK2377" s="184">
        <f t="shared" si="297"/>
        <v>0</v>
      </c>
      <c r="AL2377" s="164">
        <f t="shared" si="303"/>
        <v>0</v>
      </c>
      <c r="AO2377" s="184">
        <f t="shared" si="298"/>
        <v>0</v>
      </c>
      <c r="AP2377" s="164">
        <f t="shared" si="299"/>
        <v>0</v>
      </c>
      <c r="AS2377" s="184">
        <f t="shared" si="300"/>
        <v>0</v>
      </c>
      <c r="AT2377" s="164">
        <f t="shared" si="301"/>
        <v>0</v>
      </c>
    </row>
    <row r="2378" spans="2:46" x14ac:dyDescent="0.75">
      <c r="B2378" s="22">
        <v>2375</v>
      </c>
      <c r="AG2378" s="184">
        <f t="shared" si="296"/>
        <v>0</v>
      </c>
      <c r="AH2378" s="164">
        <f t="shared" si="302"/>
        <v>0</v>
      </c>
      <c r="AK2378" s="184">
        <f t="shared" si="297"/>
        <v>0</v>
      </c>
      <c r="AL2378" s="164">
        <f t="shared" si="303"/>
        <v>0</v>
      </c>
      <c r="AO2378" s="184">
        <f t="shared" si="298"/>
        <v>0</v>
      </c>
      <c r="AP2378" s="164">
        <f t="shared" si="299"/>
        <v>0</v>
      </c>
      <c r="AS2378" s="184">
        <f t="shared" si="300"/>
        <v>0</v>
      </c>
      <c r="AT2378" s="164">
        <f t="shared" si="301"/>
        <v>0</v>
      </c>
    </row>
    <row r="2379" spans="2:46" x14ac:dyDescent="0.75">
      <c r="B2379" s="22">
        <v>2376</v>
      </c>
      <c r="AG2379" s="184">
        <f t="shared" si="296"/>
        <v>0</v>
      </c>
      <c r="AH2379" s="164">
        <f t="shared" si="302"/>
        <v>0</v>
      </c>
      <c r="AK2379" s="184">
        <f t="shared" si="297"/>
        <v>0</v>
      </c>
      <c r="AL2379" s="164">
        <f t="shared" si="303"/>
        <v>0</v>
      </c>
      <c r="AO2379" s="184">
        <f t="shared" si="298"/>
        <v>0</v>
      </c>
      <c r="AP2379" s="164">
        <f t="shared" si="299"/>
        <v>0</v>
      </c>
      <c r="AS2379" s="184">
        <f t="shared" si="300"/>
        <v>0</v>
      </c>
      <c r="AT2379" s="164">
        <f t="shared" si="301"/>
        <v>0</v>
      </c>
    </row>
    <row r="2380" spans="2:46" x14ac:dyDescent="0.75">
      <c r="B2380" s="22">
        <v>2377</v>
      </c>
      <c r="AG2380" s="184">
        <f t="shared" si="296"/>
        <v>0</v>
      </c>
      <c r="AH2380" s="164">
        <f t="shared" si="302"/>
        <v>0</v>
      </c>
      <c r="AK2380" s="184">
        <f t="shared" si="297"/>
        <v>0</v>
      </c>
      <c r="AL2380" s="164">
        <f t="shared" si="303"/>
        <v>0</v>
      </c>
      <c r="AO2380" s="184">
        <f t="shared" si="298"/>
        <v>0</v>
      </c>
      <c r="AP2380" s="164">
        <f t="shared" si="299"/>
        <v>0</v>
      </c>
      <c r="AS2380" s="184">
        <f t="shared" si="300"/>
        <v>0</v>
      </c>
      <c r="AT2380" s="164">
        <f t="shared" si="301"/>
        <v>0</v>
      </c>
    </row>
    <row r="2381" spans="2:46" x14ac:dyDescent="0.75">
      <c r="B2381" s="22">
        <v>2378</v>
      </c>
      <c r="AG2381" s="184">
        <f t="shared" si="296"/>
        <v>0</v>
      </c>
      <c r="AH2381" s="164">
        <f t="shared" si="302"/>
        <v>0</v>
      </c>
      <c r="AK2381" s="184">
        <f t="shared" si="297"/>
        <v>0</v>
      </c>
      <c r="AL2381" s="164">
        <f t="shared" si="303"/>
        <v>0</v>
      </c>
      <c r="AO2381" s="184">
        <f t="shared" si="298"/>
        <v>0</v>
      </c>
      <c r="AP2381" s="164">
        <f t="shared" si="299"/>
        <v>0</v>
      </c>
      <c r="AS2381" s="184">
        <f t="shared" si="300"/>
        <v>0</v>
      </c>
      <c r="AT2381" s="164">
        <f t="shared" si="301"/>
        <v>0</v>
      </c>
    </row>
    <row r="2382" spans="2:46" x14ac:dyDescent="0.75">
      <c r="B2382" s="22">
        <v>2379</v>
      </c>
      <c r="AG2382" s="184">
        <f t="shared" si="296"/>
        <v>0</v>
      </c>
      <c r="AH2382" s="164">
        <f t="shared" si="302"/>
        <v>0</v>
      </c>
      <c r="AK2382" s="184">
        <f t="shared" si="297"/>
        <v>0</v>
      </c>
      <c r="AL2382" s="164">
        <f t="shared" si="303"/>
        <v>0</v>
      </c>
      <c r="AO2382" s="184">
        <f t="shared" si="298"/>
        <v>0</v>
      </c>
      <c r="AP2382" s="164">
        <f t="shared" si="299"/>
        <v>0</v>
      </c>
      <c r="AS2382" s="184">
        <f t="shared" si="300"/>
        <v>0</v>
      </c>
      <c r="AT2382" s="164">
        <f t="shared" si="301"/>
        <v>0</v>
      </c>
    </row>
    <row r="2383" spans="2:46" x14ac:dyDescent="0.75">
      <c r="B2383" s="22">
        <v>2380</v>
      </c>
      <c r="AG2383" s="184">
        <f t="shared" si="296"/>
        <v>0</v>
      </c>
      <c r="AH2383" s="164">
        <f t="shared" si="302"/>
        <v>0</v>
      </c>
      <c r="AK2383" s="184">
        <f t="shared" si="297"/>
        <v>0</v>
      </c>
      <c r="AL2383" s="164">
        <f t="shared" si="303"/>
        <v>0</v>
      </c>
      <c r="AO2383" s="184">
        <f t="shared" si="298"/>
        <v>0</v>
      </c>
      <c r="AP2383" s="164">
        <f t="shared" si="299"/>
        <v>0</v>
      </c>
      <c r="AS2383" s="184">
        <f t="shared" si="300"/>
        <v>0</v>
      </c>
      <c r="AT2383" s="164">
        <f t="shared" si="301"/>
        <v>0</v>
      </c>
    </row>
    <row r="2384" spans="2:46" x14ac:dyDescent="0.75">
      <c r="B2384" s="22">
        <v>2381</v>
      </c>
      <c r="AG2384" s="184">
        <f t="shared" si="296"/>
        <v>0</v>
      </c>
      <c r="AH2384" s="164">
        <f t="shared" si="302"/>
        <v>0</v>
      </c>
      <c r="AK2384" s="184">
        <f t="shared" si="297"/>
        <v>0</v>
      </c>
      <c r="AL2384" s="164">
        <f t="shared" si="303"/>
        <v>0</v>
      </c>
      <c r="AO2384" s="184">
        <f t="shared" si="298"/>
        <v>0</v>
      </c>
      <c r="AP2384" s="164">
        <f t="shared" si="299"/>
        <v>0</v>
      </c>
      <c r="AS2384" s="184">
        <f t="shared" si="300"/>
        <v>0</v>
      </c>
      <c r="AT2384" s="164">
        <f t="shared" si="301"/>
        <v>0</v>
      </c>
    </row>
    <row r="2385" spans="2:46" x14ac:dyDescent="0.75">
      <c r="B2385" s="22">
        <v>2382</v>
      </c>
      <c r="AG2385" s="184">
        <f t="shared" si="296"/>
        <v>0</v>
      </c>
      <c r="AH2385" s="164">
        <f t="shared" si="302"/>
        <v>0</v>
      </c>
      <c r="AK2385" s="184">
        <f t="shared" si="297"/>
        <v>0</v>
      </c>
      <c r="AL2385" s="164">
        <f t="shared" si="303"/>
        <v>0</v>
      </c>
      <c r="AO2385" s="184">
        <f t="shared" si="298"/>
        <v>0</v>
      </c>
      <c r="AP2385" s="164">
        <f t="shared" si="299"/>
        <v>0</v>
      </c>
      <c r="AS2385" s="184">
        <f t="shared" si="300"/>
        <v>0</v>
      </c>
      <c r="AT2385" s="164">
        <f t="shared" si="301"/>
        <v>0</v>
      </c>
    </row>
    <row r="2386" spans="2:46" x14ac:dyDescent="0.75">
      <c r="B2386" s="22">
        <v>2383</v>
      </c>
      <c r="AG2386" s="184">
        <f t="shared" si="296"/>
        <v>0</v>
      </c>
      <c r="AH2386" s="164">
        <f t="shared" si="302"/>
        <v>0</v>
      </c>
      <c r="AK2386" s="184">
        <f t="shared" si="297"/>
        <v>0</v>
      </c>
      <c r="AL2386" s="164">
        <f t="shared" si="303"/>
        <v>0</v>
      </c>
      <c r="AO2386" s="184">
        <f t="shared" si="298"/>
        <v>0</v>
      </c>
      <c r="AP2386" s="164">
        <f t="shared" si="299"/>
        <v>0</v>
      </c>
      <c r="AS2386" s="184">
        <f t="shared" si="300"/>
        <v>0</v>
      </c>
      <c r="AT2386" s="164">
        <f t="shared" si="301"/>
        <v>0</v>
      </c>
    </row>
    <row r="2387" spans="2:46" x14ac:dyDescent="0.75">
      <c r="B2387" s="22">
        <v>2384</v>
      </c>
      <c r="AG2387" s="184">
        <f t="shared" si="296"/>
        <v>0</v>
      </c>
      <c r="AH2387" s="164">
        <f t="shared" si="302"/>
        <v>0</v>
      </c>
      <c r="AK2387" s="184">
        <f t="shared" si="297"/>
        <v>0</v>
      </c>
      <c r="AL2387" s="164">
        <f t="shared" si="303"/>
        <v>0</v>
      </c>
      <c r="AO2387" s="184">
        <f t="shared" si="298"/>
        <v>0</v>
      </c>
      <c r="AP2387" s="164">
        <f t="shared" si="299"/>
        <v>0</v>
      </c>
      <c r="AS2387" s="184">
        <f t="shared" si="300"/>
        <v>0</v>
      </c>
      <c r="AT2387" s="164">
        <f t="shared" si="301"/>
        <v>0</v>
      </c>
    </row>
    <row r="2388" spans="2:46" x14ac:dyDescent="0.75">
      <c r="B2388" s="22">
        <v>2385</v>
      </c>
      <c r="AG2388" s="184">
        <f t="shared" si="296"/>
        <v>0</v>
      </c>
      <c r="AH2388" s="164">
        <f t="shared" si="302"/>
        <v>0</v>
      </c>
      <c r="AK2388" s="184">
        <f t="shared" si="297"/>
        <v>0</v>
      </c>
      <c r="AL2388" s="164">
        <f t="shared" si="303"/>
        <v>0</v>
      </c>
      <c r="AO2388" s="184">
        <f t="shared" si="298"/>
        <v>0</v>
      </c>
      <c r="AP2388" s="164">
        <f t="shared" si="299"/>
        <v>0</v>
      </c>
      <c r="AS2388" s="184">
        <f t="shared" si="300"/>
        <v>0</v>
      </c>
      <c r="AT2388" s="164">
        <f t="shared" si="301"/>
        <v>0</v>
      </c>
    </row>
    <row r="2389" spans="2:46" x14ac:dyDescent="0.75">
      <c r="B2389" s="22">
        <v>2386</v>
      </c>
      <c r="AG2389" s="184">
        <f t="shared" si="296"/>
        <v>0</v>
      </c>
      <c r="AH2389" s="164">
        <f t="shared" si="302"/>
        <v>0</v>
      </c>
      <c r="AK2389" s="184">
        <f t="shared" si="297"/>
        <v>0</v>
      </c>
      <c r="AL2389" s="164">
        <f t="shared" si="303"/>
        <v>0</v>
      </c>
      <c r="AO2389" s="184">
        <f t="shared" si="298"/>
        <v>0</v>
      </c>
      <c r="AP2389" s="164">
        <f t="shared" si="299"/>
        <v>0</v>
      </c>
      <c r="AS2389" s="184">
        <f t="shared" si="300"/>
        <v>0</v>
      </c>
      <c r="AT2389" s="164">
        <f t="shared" si="301"/>
        <v>0</v>
      </c>
    </row>
    <row r="2390" spans="2:46" x14ac:dyDescent="0.75">
      <c r="B2390" s="22">
        <v>2387</v>
      </c>
      <c r="AG2390" s="184">
        <f t="shared" si="296"/>
        <v>0</v>
      </c>
      <c r="AH2390" s="164">
        <f t="shared" si="302"/>
        <v>0</v>
      </c>
      <c r="AK2390" s="184">
        <f t="shared" si="297"/>
        <v>0</v>
      </c>
      <c r="AL2390" s="164">
        <f t="shared" si="303"/>
        <v>0</v>
      </c>
      <c r="AO2390" s="184">
        <f t="shared" si="298"/>
        <v>0</v>
      </c>
      <c r="AP2390" s="164">
        <f t="shared" si="299"/>
        <v>0</v>
      </c>
      <c r="AS2390" s="184">
        <f t="shared" si="300"/>
        <v>0</v>
      </c>
      <c r="AT2390" s="164">
        <f t="shared" si="301"/>
        <v>0</v>
      </c>
    </row>
    <row r="2391" spans="2:46" x14ac:dyDescent="0.75">
      <c r="B2391" s="22">
        <v>2388</v>
      </c>
      <c r="AG2391" s="184">
        <f t="shared" si="296"/>
        <v>0</v>
      </c>
      <c r="AH2391" s="164">
        <f t="shared" si="302"/>
        <v>0</v>
      </c>
      <c r="AK2391" s="184">
        <f t="shared" si="297"/>
        <v>0</v>
      </c>
      <c r="AL2391" s="164">
        <f t="shared" si="303"/>
        <v>0</v>
      </c>
      <c r="AO2391" s="184">
        <f t="shared" si="298"/>
        <v>0</v>
      </c>
      <c r="AP2391" s="164">
        <f t="shared" si="299"/>
        <v>0</v>
      </c>
      <c r="AS2391" s="184">
        <f t="shared" si="300"/>
        <v>0</v>
      </c>
      <c r="AT2391" s="164">
        <f t="shared" si="301"/>
        <v>0</v>
      </c>
    </row>
    <row r="2392" spans="2:46" x14ac:dyDescent="0.75">
      <c r="B2392" s="22">
        <v>2389</v>
      </c>
      <c r="AG2392" s="184">
        <f t="shared" si="296"/>
        <v>0</v>
      </c>
      <c r="AH2392" s="164">
        <f t="shared" si="302"/>
        <v>0</v>
      </c>
      <c r="AK2392" s="184">
        <f t="shared" si="297"/>
        <v>0</v>
      </c>
      <c r="AL2392" s="164">
        <f t="shared" si="303"/>
        <v>0</v>
      </c>
      <c r="AO2392" s="184">
        <f t="shared" si="298"/>
        <v>0</v>
      </c>
      <c r="AP2392" s="164">
        <f t="shared" si="299"/>
        <v>0</v>
      </c>
      <c r="AS2392" s="184">
        <f t="shared" si="300"/>
        <v>0</v>
      </c>
      <c r="AT2392" s="164">
        <f t="shared" si="301"/>
        <v>0</v>
      </c>
    </row>
    <row r="2393" spans="2:46" x14ac:dyDescent="0.75">
      <c r="B2393" s="22">
        <v>2390</v>
      </c>
      <c r="AG2393" s="184">
        <f t="shared" si="296"/>
        <v>0</v>
      </c>
      <c r="AH2393" s="164">
        <f t="shared" si="302"/>
        <v>0</v>
      </c>
      <c r="AK2393" s="184">
        <f t="shared" si="297"/>
        <v>0</v>
      </c>
      <c r="AL2393" s="164">
        <f t="shared" si="303"/>
        <v>0</v>
      </c>
      <c r="AO2393" s="184">
        <f t="shared" si="298"/>
        <v>0</v>
      </c>
      <c r="AP2393" s="164">
        <f t="shared" si="299"/>
        <v>0</v>
      </c>
      <c r="AS2393" s="184">
        <f t="shared" si="300"/>
        <v>0</v>
      </c>
      <c r="AT2393" s="164">
        <f t="shared" si="301"/>
        <v>0</v>
      </c>
    </row>
    <row r="2394" spans="2:46" x14ac:dyDescent="0.75">
      <c r="B2394" s="22">
        <v>2391</v>
      </c>
      <c r="AG2394" s="184">
        <f t="shared" si="296"/>
        <v>0</v>
      </c>
      <c r="AH2394" s="164">
        <f t="shared" si="302"/>
        <v>0</v>
      </c>
      <c r="AK2394" s="184">
        <f t="shared" si="297"/>
        <v>0</v>
      </c>
      <c r="AL2394" s="164">
        <f t="shared" si="303"/>
        <v>0</v>
      </c>
      <c r="AO2394" s="184">
        <f t="shared" si="298"/>
        <v>0</v>
      </c>
      <c r="AP2394" s="164">
        <f t="shared" si="299"/>
        <v>0</v>
      </c>
      <c r="AS2394" s="184">
        <f t="shared" si="300"/>
        <v>0</v>
      </c>
      <c r="AT2394" s="164">
        <f t="shared" si="301"/>
        <v>0</v>
      </c>
    </row>
    <row r="2395" spans="2:46" x14ac:dyDescent="0.75">
      <c r="B2395" s="22">
        <v>2392</v>
      </c>
      <c r="AG2395" s="184">
        <f t="shared" si="296"/>
        <v>0</v>
      </c>
      <c r="AH2395" s="164">
        <f t="shared" si="302"/>
        <v>0</v>
      </c>
      <c r="AK2395" s="184">
        <f t="shared" si="297"/>
        <v>0</v>
      </c>
      <c r="AL2395" s="164">
        <f t="shared" si="303"/>
        <v>0</v>
      </c>
      <c r="AO2395" s="184">
        <f t="shared" si="298"/>
        <v>0</v>
      </c>
      <c r="AP2395" s="164">
        <f t="shared" si="299"/>
        <v>0</v>
      </c>
      <c r="AS2395" s="184">
        <f t="shared" si="300"/>
        <v>0</v>
      </c>
      <c r="AT2395" s="164">
        <f t="shared" si="301"/>
        <v>0</v>
      </c>
    </row>
    <row r="2396" spans="2:46" x14ac:dyDescent="0.75">
      <c r="B2396" s="22">
        <v>2393</v>
      </c>
      <c r="AG2396" s="184">
        <f t="shared" si="296"/>
        <v>0</v>
      </c>
      <c r="AH2396" s="164">
        <f t="shared" si="302"/>
        <v>0</v>
      </c>
      <c r="AK2396" s="184">
        <f t="shared" si="297"/>
        <v>0</v>
      </c>
      <c r="AL2396" s="164">
        <f t="shared" si="303"/>
        <v>0</v>
      </c>
      <c r="AO2396" s="184">
        <f t="shared" si="298"/>
        <v>0</v>
      </c>
      <c r="AP2396" s="164">
        <f t="shared" si="299"/>
        <v>0</v>
      </c>
      <c r="AS2396" s="184">
        <f t="shared" si="300"/>
        <v>0</v>
      </c>
      <c r="AT2396" s="164">
        <f t="shared" si="301"/>
        <v>0</v>
      </c>
    </row>
    <row r="2397" spans="2:46" x14ac:dyDescent="0.75">
      <c r="B2397" s="22">
        <v>2394</v>
      </c>
      <c r="AG2397" s="184">
        <f t="shared" si="296"/>
        <v>0</v>
      </c>
      <c r="AH2397" s="164">
        <f t="shared" si="302"/>
        <v>0</v>
      </c>
      <c r="AK2397" s="184">
        <f t="shared" si="297"/>
        <v>0</v>
      </c>
      <c r="AL2397" s="164">
        <f t="shared" si="303"/>
        <v>0</v>
      </c>
      <c r="AO2397" s="184">
        <f t="shared" si="298"/>
        <v>0</v>
      </c>
      <c r="AP2397" s="164">
        <f t="shared" si="299"/>
        <v>0</v>
      </c>
      <c r="AS2397" s="184">
        <f t="shared" si="300"/>
        <v>0</v>
      </c>
      <c r="AT2397" s="164">
        <f t="shared" si="301"/>
        <v>0</v>
      </c>
    </row>
    <row r="2398" spans="2:46" x14ac:dyDescent="0.75">
      <c r="B2398" s="22">
        <v>2395</v>
      </c>
      <c r="AG2398" s="184">
        <f t="shared" si="296"/>
        <v>0</v>
      </c>
      <c r="AH2398" s="164">
        <f t="shared" si="302"/>
        <v>0</v>
      </c>
      <c r="AK2398" s="184">
        <f t="shared" si="297"/>
        <v>0</v>
      </c>
      <c r="AL2398" s="164">
        <f t="shared" si="303"/>
        <v>0</v>
      </c>
      <c r="AO2398" s="184">
        <f t="shared" si="298"/>
        <v>0</v>
      </c>
      <c r="AP2398" s="164">
        <f t="shared" si="299"/>
        <v>0</v>
      </c>
      <c r="AS2398" s="184">
        <f t="shared" si="300"/>
        <v>0</v>
      </c>
      <c r="AT2398" s="164">
        <f t="shared" si="301"/>
        <v>0</v>
      </c>
    </row>
    <row r="2399" spans="2:46" x14ac:dyDescent="0.75">
      <c r="B2399" s="22">
        <v>2396</v>
      </c>
      <c r="AG2399" s="184">
        <f t="shared" si="296"/>
        <v>0</v>
      </c>
      <c r="AH2399" s="164">
        <f t="shared" si="302"/>
        <v>0</v>
      </c>
      <c r="AK2399" s="184">
        <f t="shared" si="297"/>
        <v>0</v>
      </c>
      <c r="AL2399" s="164">
        <f t="shared" si="303"/>
        <v>0</v>
      </c>
      <c r="AO2399" s="184">
        <f t="shared" si="298"/>
        <v>0</v>
      </c>
      <c r="AP2399" s="164">
        <f t="shared" si="299"/>
        <v>0</v>
      </c>
      <c r="AS2399" s="184">
        <f t="shared" si="300"/>
        <v>0</v>
      </c>
      <c r="AT2399" s="164">
        <f t="shared" si="301"/>
        <v>0</v>
      </c>
    </row>
    <row r="2400" spans="2:46" x14ac:dyDescent="0.75">
      <c r="B2400" s="22">
        <v>2397</v>
      </c>
      <c r="AG2400" s="184">
        <f t="shared" si="296"/>
        <v>0</v>
      </c>
      <c r="AH2400" s="164">
        <f t="shared" si="302"/>
        <v>0</v>
      </c>
      <c r="AK2400" s="184">
        <f t="shared" si="297"/>
        <v>0</v>
      </c>
      <c r="AL2400" s="164">
        <f t="shared" si="303"/>
        <v>0</v>
      </c>
      <c r="AO2400" s="184">
        <f t="shared" si="298"/>
        <v>0</v>
      </c>
      <c r="AP2400" s="164">
        <f t="shared" si="299"/>
        <v>0</v>
      </c>
      <c r="AS2400" s="184">
        <f t="shared" si="300"/>
        <v>0</v>
      </c>
      <c r="AT2400" s="164">
        <f t="shared" si="301"/>
        <v>0</v>
      </c>
    </row>
    <row r="2401" spans="2:46" x14ac:dyDescent="0.75">
      <c r="B2401" s="22">
        <v>2398</v>
      </c>
      <c r="AG2401" s="184">
        <f t="shared" si="296"/>
        <v>0</v>
      </c>
      <c r="AH2401" s="164">
        <f t="shared" si="302"/>
        <v>0</v>
      </c>
      <c r="AK2401" s="184">
        <f t="shared" si="297"/>
        <v>0</v>
      </c>
      <c r="AL2401" s="164">
        <f t="shared" si="303"/>
        <v>0</v>
      </c>
      <c r="AO2401" s="184">
        <f t="shared" si="298"/>
        <v>0</v>
      </c>
      <c r="AP2401" s="164">
        <f t="shared" si="299"/>
        <v>0</v>
      </c>
      <c r="AS2401" s="184">
        <f t="shared" si="300"/>
        <v>0</v>
      </c>
      <c r="AT2401" s="164">
        <f t="shared" si="301"/>
        <v>0</v>
      </c>
    </row>
    <row r="2402" spans="2:46" x14ac:dyDescent="0.75">
      <c r="B2402" s="22">
        <v>2399</v>
      </c>
      <c r="AG2402" s="184">
        <f t="shared" si="296"/>
        <v>0</v>
      </c>
      <c r="AH2402" s="164">
        <f t="shared" si="302"/>
        <v>0</v>
      </c>
      <c r="AK2402" s="184">
        <f t="shared" si="297"/>
        <v>0</v>
      </c>
      <c r="AL2402" s="164">
        <f t="shared" si="303"/>
        <v>0</v>
      </c>
      <c r="AO2402" s="184">
        <f t="shared" si="298"/>
        <v>0</v>
      </c>
      <c r="AP2402" s="164">
        <f t="shared" si="299"/>
        <v>0</v>
      </c>
      <c r="AS2402" s="184">
        <f t="shared" si="300"/>
        <v>0</v>
      </c>
      <c r="AT2402" s="164">
        <f t="shared" si="301"/>
        <v>0</v>
      </c>
    </row>
    <row r="2403" spans="2:46" x14ac:dyDescent="0.75">
      <c r="B2403" s="22">
        <v>2400</v>
      </c>
      <c r="AG2403" s="184">
        <f t="shared" si="296"/>
        <v>0</v>
      </c>
      <c r="AH2403" s="164">
        <f t="shared" si="302"/>
        <v>0</v>
      </c>
      <c r="AK2403" s="184">
        <f t="shared" si="297"/>
        <v>0</v>
      </c>
      <c r="AL2403" s="164">
        <f t="shared" si="303"/>
        <v>0</v>
      </c>
      <c r="AO2403" s="184">
        <f t="shared" si="298"/>
        <v>0</v>
      </c>
      <c r="AP2403" s="164">
        <f t="shared" si="299"/>
        <v>0</v>
      </c>
      <c r="AS2403" s="184">
        <f t="shared" si="300"/>
        <v>0</v>
      </c>
      <c r="AT2403" s="164">
        <f t="shared" si="301"/>
        <v>0</v>
      </c>
    </row>
    <row r="2404" spans="2:46" x14ac:dyDescent="0.75">
      <c r="B2404" s="22">
        <v>2401</v>
      </c>
      <c r="AG2404" s="184">
        <f t="shared" si="296"/>
        <v>0</v>
      </c>
      <c r="AH2404" s="164">
        <f t="shared" si="302"/>
        <v>0</v>
      </c>
      <c r="AK2404" s="184">
        <f t="shared" si="297"/>
        <v>0</v>
      </c>
      <c r="AL2404" s="164">
        <f t="shared" si="303"/>
        <v>0</v>
      </c>
      <c r="AO2404" s="184">
        <f t="shared" si="298"/>
        <v>0</v>
      </c>
      <c r="AP2404" s="164">
        <f t="shared" si="299"/>
        <v>0</v>
      </c>
      <c r="AS2404" s="184">
        <f t="shared" si="300"/>
        <v>0</v>
      </c>
      <c r="AT2404" s="164">
        <f t="shared" si="301"/>
        <v>0</v>
      </c>
    </row>
    <row r="2405" spans="2:46" x14ac:dyDescent="0.75">
      <c r="B2405" s="22">
        <v>2402</v>
      </c>
      <c r="AG2405" s="184">
        <f t="shared" si="296"/>
        <v>0</v>
      </c>
      <c r="AH2405" s="164">
        <f t="shared" si="302"/>
        <v>0</v>
      </c>
      <c r="AK2405" s="184">
        <f t="shared" si="297"/>
        <v>0</v>
      </c>
      <c r="AL2405" s="164">
        <f t="shared" si="303"/>
        <v>0</v>
      </c>
      <c r="AO2405" s="184">
        <f t="shared" si="298"/>
        <v>0</v>
      </c>
      <c r="AP2405" s="164">
        <f t="shared" si="299"/>
        <v>0</v>
      </c>
      <c r="AS2405" s="184">
        <f t="shared" si="300"/>
        <v>0</v>
      </c>
      <c r="AT2405" s="164">
        <f t="shared" si="301"/>
        <v>0</v>
      </c>
    </row>
    <row r="2406" spans="2:46" x14ac:dyDescent="0.75">
      <c r="B2406" s="22">
        <v>2403</v>
      </c>
      <c r="AG2406" s="184">
        <f t="shared" si="296"/>
        <v>0</v>
      </c>
      <c r="AH2406" s="164">
        <f t="shared" si="302"/>
        <v>0</v>
      </c>
      <c r="AK2406" s="184">
        <f t="shared" si="297"/>
        <v>0</v>
      </c>
      <c r="AL2406" s="164">
        <f t="shared" si="303"/>
        <v>0</v>
      </c>
      <c r="AO2406" s="184">
        <f t="shared" si="298"/>
        <v>0</v>
      </c>
      <c r="AP2406" s="164">
        <f t="shared" si="299"/>
        <v>0</v>
      </c>
      <c r="AS2406" s="184">
        <f t="shared" si="300"/>
        <v>0</v>
      </c>
      <c r="AT2406" s="164">
        <f t="shared" si="301"/>
        <v>0</v>
      </c>
    </row>
    <row r="2407" spans="2:46" x14ac:dyDescent="0.75">
      <c r="B2407" s="22">
        <v>2404</v>
      </c>
      <c r="AG2407" s="184">
        <f t="shared" si="296"/>
        <v>0</v>
      </c>
      <c r="AH2407" s="164">
        <f t="shared" si="302"/>
        <v>0</v>
      </c>
      <c r="AK2407" s="184">
        <f t="shared" si="297"/>
        <v>0</v>
      </c>
      <c r="AL2407" s="164">
        <f t="shared" si="303"/>
        <v>0</v>
      </c>
      <c r="AO2407" s="184">
        <f t="shared" si="298"/>
        <v>0</v>
      </c>
      <c r="AP2407" s="164">
        <f t="shared" si="299"/>
        <v>0</v>
      </c>
      <c r="AS2407" s="184">
        <f t="shared" si="300"/>
        <v>0</v>
      </c>
      <c r="AT2407" s="164">
        <f t="shared" si="301"/>
        <v>0</v>
      </c>
    </row>
    <row r="2408" spans="2:46" x14ac:dyDescent="0.75">
      <c r="B2408" s="22">
        <v>2405</v>
      </c>
      <c r="AG2408" s="184">
        <f t="shared" si="296"/>
        <v>0</v>
      </c>
      <c r="AH2408" s="164">
        <f t="shared" si="302"/>
        <v>0</v>
      </c>
      <c r="AK2408" s="184">
        <f t="shared" si="297"/>
        <v>0</v>
      </c>
      <c r="AL2408" s="164">
        <f t="shared" si="303"/>
        <v>0</v>
      </c>
      <c r="AO2408" s="184">
        <f t="shared" si="298"/>
        <v>0</v>
      </c>
      <c r="AP2408" s="164">
        <f t="shared" si="299"/>
        <v>0</v>
      </c>
      <c r="AS2408" s="184">
        <f t="shared" si="300"/>
        <v>0</v>
      </c>
      <c r="AT2408" s="164">
        <f t="shared" si="301"/>
        <v>0</v>
      </c>
    </row>
    <row r="2409" spans="2:46" x14ac:dyDescent="0.75">
      <c r="B2409" s="22">
        <v>2406</v>
      </c>
      <c r="AG2409" s="184">
        <f t="shared" si="296"/>
        <v>0</v>
      </c>
      <c r="AH2409" s="164">
        <f t="shared" si="302"/>
        <v>0</v>
      </c>
      <c r="AK2409" s="184">
        <f t="shared" si="297"/>
        <v>0</v>
      </c>
      <c r="AL2409" s="164">
        <f t="shared" si="303"/>
        <v>0</v>
      </c>
      <c r="AO2409" s="184">
        <f t="shared" si="298"/>
        <v>0</v>
      </c>
      <c r="AP2409" s="164">
        <f t="shared" si="299"/>
        <v>0</v>
      </c>
      <c r="AS2409" s="184">
        <f t="shared" si="300"/>
        <v>0</v>
      </c>
      <c r="AT2409" s="164">
        <f t="shared" si="301"/>
        <v>0</v>
      </c>
    </row>
    <row r="2410" spans="2:46" x14ac:dyDescent="0.75">
      <c r="B2410" s="22">
        <v>2407</v>
      </c>
      <c r="AG2410" s="184">
        <f t="shared" si="296"/>
        <v>0</v>
      </c>
      <c r="AH2410" s="164">
        <f t="shared" si="302"/>
        <v>0</v>
      </c>
      <c r="AK2410" s="184">
        <f t="shared" si="297"/>
        <v>0</v>
      </c>
      <c r="AL2410" s="164">
        <f t="shared" si="303"/>
        <v>0</v>
      </c>
      <c r="AO2410" s="184">
        <f t="shared" si="298"/>
        <v>0</v>
      </c>
      <c r="AP2410" s="164">
        <f t="shared" si="299"/>
        <v>0</v>
      </c>
      <c r="AS2410" s="184">
        <f t="shared" si="300"/>
        <v>0</v>
      </c>
      <c r="AT2410" s="164">
        <f t="shared" si="301"/>
        <v>0</v>
      </c>
    </row>
    <row r="2411" spans="2:46" x14ac:dyDescent="0.75">
      <c r="B2411" s="22">
        <v>2408</v>
      </c>
      <c r="AG2411" s="184">
        <f t="shared" si="296"/>
        <v>0</v>
      </c>
      <c r="AH2411" s="164">
        <f t="shared" si="302"/>
        <v>0</v>
      </c>
      <c r="AK2411" s="184">
        <f t="shared" si="297"/>
        <v>0</v>
      </c>
      <c r="AL2411" s="164">
        <f t="shared" si="303"/>
        <v>0</v>
      </c>
      <c r="AO2411" s="184">
        <f t="shared" si="298"/>
        <v>0</v>
      </c>
      <c r="AP2411" s="164">
        <f t="shared" si="299"/>
        <v>0</v>
      </c>
      <c r="AS2411" s="184">
        <f t="shared" si="300"/>
        <v>0</v>
      </c>
      <c r="AT2411" s="164">
        <f t="shared" si="301"/>
        <v>0</v>
      </c>
    </row>
    <row r="2412" spans="2:46" x14ac:dyDescent="0.75">
      <c r="B2412" s="22">
        <v>2409</v>
      </c>
      <c r="AG2412" s="184">
        <f t="shared" si="296"/>
        <v>0</v>
      </c>
      <c r="AH2412" s="164">
        <f t="shared" si="302"/>
        <v>0</v>
      </c>
      <c r="AK2412" s="184">
        <f t="shared" si="297"/>
        <v>0</v>
      </c>
      <c r="AL2412" s="164">
        <f t="shared" si="303"/>
        <v>0</v>
      </c>
      <c r="AO2412" s="184">
        <f t="shared" si="298"/>
        <v>0</v>
      </c>
      <c r="AP2412" s="164">
        <f t="shared" si="299"/>
        <v>0</v>
      </c>
      <c r="AS2412" s="184">
        <f t="shared" si="300"/>
        <v>0</v>
      </c>
      <c r="AT2412" s="164">
        <f t="shared" si="301"/>
        <v>0</v>
      </c>
    </row>
    <row r="2413" spans="2:46" x14ac:dyDescent="0.75">
      <c r="B2413" s="22">
        <v>2410</v>
      </c>
      <c r="AG2413" s="184">
        <f t="shared" si="296"/>
        <v>0</v>
      </c>
      <c r="AH2413" s="164">
        <f t="shared" si="302"/>
        <v>0</v>
      </c>
      <c r="AK2413" s="184">
        <f t="shared" si="297"/>
        <v>0</v>
      </c>
      <c r="AL2413" s="164">
        <f t="shared" si="303"/>
        <v>0</v>
      </c>
      <c r="AO2413" s="184">
        <f t="shared" si="298"/>
        <v>0</v>
      </c>
      <c r="AP2413" s="164">
        <f t="shared" si="299"/>
        <v>0</v>
      </c>
      <c r="AS2413" s="184">
        <f t="shared" si="300"/>
        <v>0</v>
      </c>
      <c r="AT2413" s="164">
        <f t="shared" si="301"/>
        <v>0</v>
      </c>
    </row>
    <row r="2414" spans="2:46" x14ac:dyDescent="0.75">
      <c r="B2414" s="22">
        <v>2411</v>
      </c>
      <c r="AG2414" s="184">
        <f t="shared" si="296"/>
        <v>0</v>
      </c>
      <c r="AH2414" s="164">
        <f t="shared" si="302"/>
        <v>0</v>
      </c>
      <c r="AK2414" s="184">
        <f t="shared" si="297"/>
        <v>0</v>
      </c>
      <c r="AL2414" s="164">
        <f t="shared" si="303"/>
        <v>0</v>
      </c>
      <c r="AO2414" s="184">
        <f t="shared" si="298"/>
        <v>0</v>
      </c>
      <c r="AP2414" s="164">
        <f t="shared" si="299"/>
        <v>0</v>
      </c>
      <c r="AS2414" s="184">
        <f t="shared" si="300"/>
        <v>0</v>
      </c>
      <c r="AT2414" s="164">
        <f t="shared" si="301"/>
        <v>0</v>
      </c>
    </row>
    <row r="2415" spans="2:46" x14ac:dyDescent="0.75">
      <c r="B2415" s="22">
        <v>2412</v>
      </c>
      <c r="AG2415" s="184">
        <f t="shared" si="296"/>
        <v>0</v>
      </c>
      <c r="AH2415" s="164">
        <f t="shared" si="302"/>
        <v>0</v>
      </c>
      <c r="AK2415" s="184">
        <f t="shared" si="297"/>
        <v>0</v>
      </c>
      <c r="AL2415" s="164">
        <f t="shared" si="303"/>
        <v>0</v>
      </c>
      <c r="AO2415" s="184">
        <f t="shared" si="298"/>
        <v>0</v>
      </c>
      <c r="AP2415" s="164">
        <f t="shared" si="299"/>
        <v>0</v>
      </c>
      <c r="AS2415" s="184">
        <f t="shared" si="300"/>
        <v>0</v>
      </c>
      <c r="AT2415" s="164">
        <f t="shared" si="301"/>
        <v>0</v>
      </c>
    </row>
    <row r="2416" spans="2:46" x14ac:dyDescent="0.75">
      <c r="B2416" s="22">
        <v>2413</v>
      </c>
      <c r="AG2416" s="184">
        <f t="shared" si="296"/>
        <v>0</v>
      </c>
      <c r="AH2416" s="164">
        <f t="shared" si="302"/>
        <v>0</v>
      </c>
      <c r="AK2416" s="184">
        <f t="shared" si="297"/>
        <v>0</v>
      </c>
      <c r="AL2416" s="164">
        <f t="shared" si="303"/>
        <v>0</v>
      </c>
      <c r="AO2416" s="184">
        <f t="shared" si="298"/>
        <v>0</v>
      </c>
      <c r="AP2416" s="164">
        <f t="shared" si="299"/>
        <v>0</v>
      </c>
      <c r="AS2416" s="184">
        <f t="shared" si="300"/>
        <v>0</v>
      </c>
      <c r="AT2416" s="164">
        <f t="shared" si="301"/>
        <v>0</v>
      </c>
    </row>
    <row r="2417" spans="2:46" x14ac:dyDescent="0.75">
      <c r="B2417" s="22">
        <v>2414</v>
      </c>
      <c r="AG2417" s="184">
        <f t="shared" si="296"/>
        <v>0</v>
      </c>
      <c r="AH2417" s="164">
        <f t="shared" si="302"/>
        <v>0</v>
      </c>
      <c r="AK2417" s="184">
        <f t="shared" si="297"/>
        <v>0</v>
      </c>
      <c r="AL2417" s="164">
        <f t="shared" si="303"/>
        <v>0</v>
      </c>
      <c r="AO2417" s="184">
        <f t="shared" si="298"/>
        <v>0</v>
      </c>
      <c r="AP2417" s="164">
        <f t="shared" si="299"/>
        <v>0</v>
      </c>
      <c r="AS2417" s="184">
        <f t="shared" si="300"/>
        <v>0</v>
      </c>
      <c r="AT2417" s="164">
        <f t="shared" si="301"/>
        <v>0</v>
      </c>
    </row>
    <row r="2418" spans="2:46" x14ac:dyDescent="0.75">
      <c r="B2418" s="22">
        <v>2415</v>
      </c>
      <c r="AG2418" s="184">
        <f t="shared" si="296"/>
        <v>0</v>
      </c>
      <c r="AH2418" s="164">
        <f t="shared" si="302"/>
        <v>0</v>
      </c>
      <c r="AK2418" s="184">
        <f t="shared" si="297"/>
        <v>0</v>
      </c>
      <c r="AL2418" s="164">
        <f t="shared" si="303"/>
        <v>0</v>
      </c>
      <c r="AO2418" s="184">
        <f t="shared" si="298"/>
        <v>0</v>
      </c>
      <c r="AP2418" s="164">
        <f t="shared" si="299"/>
        <v>0</v>
      </c>
      <c r="AS2418" s="184">
        <f t="shared" si="300"/>
        <v>0</v>
      </c>
      <c r="AT2418" s="164">
        <f t="shared" si="301"/>
        <v>0</v>
      </c>
    </row>
    <row r="2419" spans="2:46" x14ac:dyDescent="0.75">
      <c r="B2419" s="22">
        <v>2416</v>
      </c>
      <c r="AG2419" s="184">
        <f t="shared" si="296"/>
        <v>0</v>
      </c>
      <c r="AH2419" s="164">
        <f t="shared" si="302"/>
        <v>0</v>
      </c>
      <c r="AK2419" s="184">
        <f t="shared" si="297"/>
        <v>0</v>
      </c>
      <c r="AL2419" s="164">
        <f t="shared" si="303"/>
        <v>0</v>
      </c>
      <c r="AO2419" s="184">
        <f t="shared" si="298"/>
        <v>0</v>
      </c>
      <c r="AP2419" s="164">
        <f t="shared" si="299"/>
        <v>0</v>
      </c>
      <c r="AS2419" s="184">
        <f t="shared" si="300"/>
        <v>0</v>
      </c>
      <c r="AT2419" s="164">
        <f t="shared" si="301"/>
        <v>0</v>
      </c>
    </row>
    <row r="2420" spans="2:46" x14ac:dyDescent="0.75">
      <c r="B2420" s="22">
        <v>2417</v>
      </c>
      <c r="AG2420" s="184">
        <f t="shared" si="296"/>
        <v>0</v>
      </c>
      <c r="AH2420" s="164">
        <f t="shared" si="302"/>
        <v>0</v>
      </c>
      <c r="AK2420" s="184">
        <f t="shared" si="297"/>
        <v>0</v>
      </c>
      <c r="AL2420" s="164">
        <f t="shared" si="303"/>
        <v>0</v>
      </c>
      <c r="AO2420" s="184">
        <f t="shared" si="298"/>
        <v>0</v>
      </c>
      <c r="AP2420" s="164">
        <f t="shared" si="299"/>
        <v>0</v>
      </c>
      <c r="AS2420" s="184">
        <f t="shared" si="300"/>
        <v>0</v>
      </c>
      <c r="AT2420" s="164">
        <f t="shared" si="301"/>
        <v>0</v>
      </c>
    </row>
    <row r="2421" spans="2:46" x14ac:dyDescent="0.75">
      <c r="B2421" s="22">
        <v>2418</v>
      </c>
      <c r="AG2421" s="184">
        <f t="shared" si="296"/>
        <v>0</v>
      </c>
      <c r="AH2421" s="164">
        <f t="shared" si="302"/>
        <v>0</v>
      </c>
      <c r="AK2421" s="184">
        <f t="shared" si="297"/>
        <v>0</v>
      </c>
      <c r="AL2421" s="164">
        <f t="shared" si="303"/>
        <v>0</v>
      </c>
      <c r="AO2421" s="184">
        <f t="shared" si="298"/>
        <v>0</v>
      </c>
      <c r="AP2421" s="164">
        <f t="shared" si="299"/>
        <v>0</v>
      </c>
      <c r="AS2421" s="184">
        <f t="shared" si="300"/>
        <v>0</v>
      </c>
      <c r="AT2421" s="164">
        <f t="shared" si="301"/>
        <v>0</v>
      </c>
    </row>
    <row r="2422" spans="2:46" x14ac:dyDescent="0.75">
      <c r="B2422" s="22">
        <v>2419</v>
      </c>
      <c r="AG2422" s="184">
        <f t="shared" si="296"/>
        <v>0</v>
      </c>
      <c r="AH2422" s="164">
        <f t="shared" si="302"/>
        <v>0</v>
      </c>
      <c r="AK2422" s="184">
        <f t="shared" si="297"/>
        <v>0</v>
      </c>
      <c r="AL2422" s="164">
        <f t="shared" si="303"/>
        <v>0</v>
      </c>
      <c r="AO2422" s="184">
        <f t="shared" si="298"/>
        <v>0</v>
      </c>
      <c r="AP2422" s="164">
        <f t="shared" si="299"/>
        <v>0</v>
      </c>
      <c r="AS2422" s="184">
        <f t="shared" si="300"/>
        <v>0</v>
      </c>
      <c r="AT2422" s="164">
        <f t="shared" si="301"/>
        <v>0</v>
      </c>
    </row>
    <row r="2423" spans="2:46" x14ac:dyDescent="0.75">
      <c r="B2423" s="22">
        <v>2420</v>
      </c>
      <c r="AG2423" s="184">
        <f t="shared" si="296"/>
        <v>0</v>
      </c>
      <c r="AH2423" s="164">
        <f t="shared" si="302"/>
        <v>0</v>
      </c>
      <c r="AK2423" s="184">
        <f t="shared" si="297"/>
        <v>0</v>
      </c>
      <c r="AL2423" s="164">
        <f t="shared" si="303"/>
        <v>0</v>
      </c>
      <c r="AO2423" s="184">
        <f t="shared" si="298"/>
        <v>0</v>
      </c>
      <c r="AP2423" s="164">
        <f t="shared" si="299"/>
        <v>0</v>
      </c>
      <c r="AS2423" s="184">
        <f t="shared" si="300"/>
        <v>0</v>
      </c>
      <c r="AT2423" s="164">
        <f t="shared" si="301"/>
        <v>0</v>
      </c>
    </row>
    <row r="2424" spans="2:46" x14ac:dyDescent="0.75">
      <c r="B2424" s="22">
        <v>2421</v>
      </c>
      <c r="AG2424" s="184">
        <f t="shared" si="296"/>
        <v>0</v>
      </c>
      <c r="AH2424" s="164">
        <f t="shared" si="302"/>
        <v>0</v>
      </c>
      <c r="AK2424" s="184">
        <f t="shared" si="297"/>
        <v>0</v>
      </c>
      <c r="AL2424" s="164">
        <f t="shared" si="303"/>
        <v>0</v>
      </c>
      <c r="AO2424" s="184">
        <f t="shared" si="298"/>
        <v>0</v>
      </c>
      <c r="AP2424" s="164">
        <f t="shared" si="299"/>
        <v>0</v>
      </c>
      <c r="AS2424" s="184">
        <f t="shared" si="300"/>
        <v>0</v>
      </c>
      <c r="AT2424" s="164">
        <f t="shared" si="301"/>
        <v>0</v>
      </c>
    </row>
    <row r="2425" spans="2:46" x14ac:dyDescent="0.75">
      <c r="B2425" s="22">
        <v>2422</v>
      </c>
      <c r="AG2425" s="184">
        <f t="shared" si="296"/>
        <v>0</v>
      </c>
      <c r="AH2425" s="164">
        <f t="shared" si="302"/>
        <v>0</v>
      </c>
      <c r="AK2425" s="184">
        <f t="shared" si="297"/>
        <v>0</v>
      </c>
      <c r="AL2425" s="164">
        <f t="shared" si="303"/>
        <v>0</v>
      </c>
      <c r="AO2425" s="184">
        <f t="shared" si="298"/>
        <v>0</v>
      </c>
      <c r="AP2425" s="164">
        <f t="shared" si="299"/>
        <v>0</v>
      </c>
      <c r="AS2425" s="184">
        <f t="shared" si="300"/>
        <v>0</v>
      </c>
      <c r="AT2425" s="164">
        <f t="shared" si="301"/>
        <v>0</v>
      </c>
    </row>
    <row r="2426" spans="2:46" x14ac:dyDescent="0.75">
      <c r="B2426" s="22">
        <v>2423</v>
      </c>
      <c r="AG2426" s="184">
        <f t="shared" si="296"/>
        <v>0</v>
      </c>
      <c r="AH2426" s="164">
        <f t="shared" si="302"/>
        <v>0</v>
      </c>
      <c r="AK2426" s="184">
        <f t="shared" si="297"/>
        <v>0</v>
      </c>
      <c r="AL2426" s="164">
        <f t="shared" si="303"/>
        <v>0</v>
      </c>
      <c r="AO2426" s="184">
        <f t="shared" si="298"/>
        <v>0</v>
      </c>
      <c r="AP2426" s="164">
        <f t="shared" si="299"/>
        <v>0</v>
      </c>
      <c r="AS2426" s="184">
        <f t="shared" si="300"/>
        <v>0</v>
      </c>
      <c r="AT2426" s="164">
        <f t="shared" si="301"/>
        <v>0</v>
      </c>
    </row>
    <row r="2427" spans="2:46" x14ac:dyDescent="0.75">
      <c r="B2427" s="22">
        <v>2424</v>
      </c>
      <c r="AG2427" s="184">
        <f t="shared" si="296"/>
        <v>0</v>
      </c>
      <c r="AH2427" s="164">
        <f t="shared" si="302"/>
        <v>0</v>
      </c>
      <c r="AK2427" s="184">
        <f t="shared" si="297"/>
        <v>0</v>
      </c>
      <c r="AL2427" s="164">
        <f t="shared" si="303"/>
        <v>0</v>
      </c>
      <c r="AO2427" s="184">
        <f t="shared" si="298"/>
        <v>0</v>
      </c>
      <c r="AP2427" s="164">
        <f t="shared" si="299"/>
        <v>0</v>
      </c>
      <c r="AS2427" s="184">
        <f t="shared" si="300"/>
        <v>0</v>
      </c>
      <c r="AT2427" s="164">
        <f t="shared" si="301"/>
        <v>0</v>
      </c>
    </row>
    <row r="2428" spans="2:46" x14ac:dyDescent="0.75">
      <c r="B2428" s="22">
        <v>2425</v>
      </c>
      <c r="AG2428" s="184">
        <f t="shared" si="296"/>
        <v>0</v>
      </c>
      <c r="AH2428" s="164">
        <f t="shared" si="302"/>
        <v>0</v>
      </c>
      <c r="AK2428" s="184">
        <f t="shared" si="297"/>
        <v>0</v>
      </c>
      <c r="AL2428" s="164">
        <f t="shared" si="303"/>
        <v>0</v>
      </c>
      <c r="AO2428" s="184">
        <f t="shared" si="298"/>
        <v>0</v>
      </c>
      <c r="AP2428" s="164">
        <f t="shared" si="299"/>
        <v>0</v>
      </c>
      <c r="AS2428" s="184">
        <f t="shared" si="300"/>
        <v>0</v>
      </c>
      <c r="AT2428" s="164">
        <f t="shared" si="301"/>
        <v>0</v>
      </c>
    </row>
    <row r="2429" spans="2:46" x14ac:dyDescent="0.75">
      <c r="B2429" s="22">
        <v>2426</v>
      </c>
      <c r="AG2429" s="184">
        <f t="shared" si="296"/>
        <v>0</v>
      </c>
      <c r="AH2429" s="164">
        <f t="shared" si="302"/>
        <v>0</v>
      </c>
      <c r="AK2429" s="184">
        <f t="shared" si="297"/>
        <v>0</v>
      </c>
      <c r="AL2429" s="164">
        <f t="shared" si="303"/>
        <v>0</v>
      </c>
      <c r="AO2429" s="184">
        <f t="shared" si="298"/>
        <v>0</v>
      </c>
      <c r="AP2429" s="164">
        <f t="shared" si="299"/>
        <v>0</v>
      </c>
      <c r="AS2429" s="184">
        <f t="shared" si="300"/>
        <v>0</v>
      </c>
      <c r="AT2429" s="164">
        <f t="shared" si="301"/>
        <v>0</v>
      </c>
    </row>
    <row r="2430" spans="2:46" x14ac:dyDescent="0.75">
      <c r="B2430" s="22">
        <v>2427</v>
      </c>
      <c r="AG2430" s="184">
        <f t="shared" si="296"/>
        <v>0</v>
      </c>
      <c r="AH2430" s="164">
        <f t="shared" si="302"/>
        <v>0</v>
      </c>
      <c r="AK2430" s="184">
        <f t="shared" si="297"/>
        <v>0</v>
      </c>
      <c r="AL2430" s="164">
        <f t="shared" si="303"/>
        <v>0</v>
      </c>
      <c r="AO2430" s="184">
        <f t="shared" si="298"/>
        <v>0</v>
      </c>
      <c r="AP2430" s="164">
        <f t="shared" si="299"/>
        <v>0</v>
      </c>
      <c r="AS2430" s="184">
        <f t="shared" si="300"/>
        <v>0</v>
      </c>
      <c r="AT2430" s="164">
        <f t="shared" si="301"/>
        <v>0</v>
      </c>
    </row>
    <row r="2431" spans="2:46" x14ac:dyDescent="0.75">
      <c r="B2431" s="22">
        <v>2428</v>
      </c>
      <c r="AG2431" s="184">
        <f t="shared" si="296"/>
        <v>0</v>
      </c>
      <c r="AH2431" s="164">
        <f t="shared" si="302"/>
        <v>0</v>
      </c>
      <c r="AK2431" s="184">
        <f t="shared" si="297"/>
        <v>0</v>
      </c>
      <c r="AL2431" s="164">
        <f t="shared" si="303"/>
        <v>0</v>
      </c>
      <c r="AO2431" s="184">
        <f t="shared" si="298"/>
        <v>0</v>
      </c>
      <c r="AP2431" s="164">
        <f t="shared" si="299"/>
        <v>0</v>
      </c>
      <c r="AS2431" s="184">
        <f t="shared" si="300"/>
        <v>0</v>
      </c>
      <c r="AT2431" s="164">
        <f t="shared" si="301"/>
        <v>0</v>
      </c>
    </row>
    <row r="2432" spans="2:46" x14ac:dyDescent="0.75">
      <c r="B2432" s="22">
        <v>2429</v>
      </c>
      <c r="AG2432" s="184">
        <f t="shared" si="296"/>
        <v>0</v>
      </c>
      <c r="AH2432" s="164">
        <f t="shared" si="302"/>
        <v>0</v>
      </c>
      <c r="AK2432" s="184">
        <f t="shared" si="297"/>
        <v>0</v>
      </c>
      <c r="AL2432" s="164">
        <f t="shared" si="303"/>
        <v>0</v>
      </c>
      <c r="AO2432" s="184">
        <f t="shared" si="298"/>
        <v>0</v>
      </c>
      <c r="AP2432" s="164">
        <f t="shared" si="299"/>
        <v>0</v>
      </c>
      <c r="AS2432" s="184">
        <f t="shared" si="300"/>
        <v>0</v>
      </c>
      <c r="AT2432" s="164">
        <f t="shared" si="301"/>
        <v>0</v>
      </c>
    </row>
    <row r="2433" spans="2:46" x14ac:dyDescent="0.75">
      <c r="B2433" s="22">
        <v>2430</v>
      </c>
      <c r="AG2433" s="184">
        <f t="shared" si="296"/>
        <v>0</v>
      </c>
      <c r="AH2433" s="164">
        <f t="shared" si="302"/>
        <v>0</v>
      </c>
      <c r="AK2433" s="184">
        <f t="shared" si="297"/>
        <v>0</v>
      </c>
      <c r="AL2433" s="164">
        <f t="shared" si="303"/>
        <v>0</v>
      </c>
      <c r="AO2433" s="184">
        <f t="shared" si="298"/>
        <v>0</v>
      </c>
      <c r="AP2433" s="164">
        <f t="shared" si="299"/>
        <v>0</v>
      </c>
      <c r="AS2433" s="184">
        <f t="shared" si="300"/>
        <v>0</v>
      </c>
      <c r="AT2433" s="164">
        <f t="shared" si="301"/>
        <v>0</v>
      </c>
    </row>
    <row r="2434" spans="2:46" x14ac:dyDescent="0.75">
      <c r="B2434" s="22">
        <v>2431</v>
      </c>
      <c r="AG2434" s="184">
        <f t="shared" si="296"/>
        <v>0</v>
      </c>
      <c r="AH2434" s="164">
        <f t="shared" si="302"/>
        <v>0</v>
      </c>
      <c r="AK2434" s="184">
        <f t="shared" si="297"/>
        <v>0</v>
      </c>
      <c r="AL2434" s="164">
        <f t="shared" si="303"/>
        <v>0</v>
      </c>
      <c r="AO2434" s="184">
        <f t="shared" si="298"/>
        <v>0</v>
      </c>
      <c r="AP2434" s="164">
        <f t="shared" si="299"/>
        <v>0</v>
      </c>
      <c r="AS2434" s="184">
        <f t="shared" si="300"/>
        <v>0</v>
      </c>
      <c r="AT2434" s="164">
        <f t="shared" si="301"/>
        <v>0</v>
      </c>
    </row>
    <row r="2435" spans="2:46" x14ac:dyDescent="0.75">
      <c r="B2435" s="22">
        <v>2432</v>
      </c>
      <c r="AG2435" s="184">
        <f t="shared" si="296"/>
        <v>0</v>
      </c>
      <c r="AH2435" s="164">
        <f t="shared" si="302"/>
        <v>0</v>
      </c>
      <c r="AK2435" s="184">
        <f t="shared" si="297"/>
        <v>0</v>
      </c>
      <c r="AL2435" s="164">
        <f t="shared" si="303"/>
        <v>0</v>
      </c>
      <c r="AO2435" s="184">
        <f t="shared" si="298"/>
        <v>0</v>
      </c>
      <c r="AP2435" s="164">
        <f t="shared" si="299"/>
        <v>0</v>
      </c>
      <c r="AS2435" s="184">
        <f t="shared" si="300"/>
        <v>0</v>
      </c>
      <c r="AT2435" s="164">
        <f t="shared" si="301"/>
        <v>0</v>
      </c>
    </row>
    <row r="2436" spans="2:46" x14ac:dyDescent="0.75">
      <c r="B2436" s="22">
        <v>2433</v>
      </c>
      <c r="AG2436" s="184">
        <f t="shared" ref="AG2436:AG2499" si="304">(U2436*wtp)-T2436</f>
        <v>0</v>
      </c>
      <c r="AH2436" s="164">
        <f t="shared" si="302"/>
        <v>0</v>
      </c>
      <c r="AK2436" s="184">
        <f t="shared" ref="AK2436:AK2499" si="305">(X2436*wtp)-W2436</f>
        <v>0</v>
      </c>
      <c r="AL2436" s="164">
        <f t="shared" si="303"/>
        <v>0</v>
      </c>
      <c r="AO2436" s="184">
        <f t="shared" ref="AO2436:AO2499" si="306">(AA2436*wtp)-Z2436</f>
        <v>0</v>
      </c>
      <c r="AP2436" s="164">
        <f t="shared" ref="AP2436:AP2499" si="307">IF(AO2436&gt;0,1,0)</f>
        <v>0</v>
      </c>
      <c r="AS2436" s="184">
        <f t="shared" ref="AS2436:AS2499" si="308">(AD2436*wtp)-AC2436</f>
        <v>0</v>
      </c>
      <c r="AT2436" s="164">
        <f t="shared" ref="AT2436:AT2499" si="309">IF(AS2436&gt;0,1,0)</f>
        <v>0</v>
      </c>
    </row>
    <row r="2437" spans="2:46" x14ac:dyDescent="0.75">
      <c r="B2437" s="22">
        <v>2434</v>
      </c>
      <c r="AG2437" s="184">
        <f t="shared" si="304"/>
        <v>0</v>
      </c>
      <c r="AH2437" s="164">
        <f t="shared" ref="AH2437:AH2500" si="310">IF(AG2437&gt;0,1,0)</f>
        <v>0</v>
      </c>
      <c r="AK2437" s="184">
        <f t="shared" si="305"/>
        <v>0</v>
      </c>
      <c r="AL2437" s="164">
        <f t="shared" ref="AL2437:AL2500" si="311">IF(AK2437&gt;0,1,0)</f>
        <v>0</v>
      </c>
      <c r="AO2437" s="184">
        <f t="shared" si="306"/>
        <v>0</v>
      </c>
      <c r="AP2437" s="164">
        <f t="shared" si="307"/>
        <v>0</v>
      </c>
      <c r="AS2437" s="184">
        <f t="shared" si="308"/>
        <v>0</v>
      </c>
      <c r="AT2437" s="164">
        <f t="shared" si="309"/>
        <v>0</v>
      </c>
    </row>
    <row r="2438" spans="2:46" x14ac:dyDescent="0.75">
      <c r="B2438" s="22">
        <v>2435</v>
      </c>
      <c r="AG2438" s="184">
        <f t="shared" si="304"/>
        <v>0</v>
      </c>
      <c r="AH2438" s="164">
        <f t="shared" si="310"/>
        <v>0</v>
      </c>
      <c r="AK2438" s="184">
        <f t="shared" si="305"/>
        <v>0</v>
      </c>
      <c r="AL2438" s="164">
        <f t="shared" si="311"/>
        <v>0</v>
      </c>
      <c r="AO2438" s="184">
        <f t="shared" si="306"/>
        <v>0</v>
      </c>
      <c r="AP2438" s="164">
        <f t="shared" si="307"/>
        <v>0</v>
      </c>
      <c r="AS2438" s="184">
        <f t="shared" si="308"/>
        <v>0</v>
      </c>
      <c r="AT2438" s="164">
        <f t="shared" si="309"/>
        <v>0</v>
      </c>
    </row>
    <row r="2439" spans="2:46" x14ac:dyDescent="0.75">
      <c r="B2439" s="22">
        <v>2436</v>
      </c>
      <c r="AG2439" s="184">
        <f t="shared" si="304"/>
        <v>0</v>
      </c>
      <c r="AH2439" s="164">
        <f t="shared" si="310"/>
        <v>0</v>
      </c>
      <c r="AK2439" s="184">
        <f t="shared" si="305"/>
        <v>0</v>
      </c>
      <c r="AL2439" s="164">
        <f t="shared" si="311"/>
        <v>0</v>
      </c>
      <c r="AO2439" s="184">
        <f t="shared" si="306"/>
        <v>0</v>
      </c>
      <c r="AP2439" s="164">
        <f t="shared" si="307"/>
        <v>0</v>
      </c>
      <c r="AS2439" s="184">
        <f t="shared" si="308"/>
        <v>0</v>
      </c>
      <c r="AT2439" s="164">
        <f t="shared" si="309"/>
        <v>0</v>
      </c>
    </row>
    <row r="2440" spans="2:46" x14ac:dyDescent="0.75">
      <c r="B2440" s="22">
        <v>2437</v>
      </c>
      <c r="AG2440" s="184">
        <f t="shared" si="304"/>
        <v>0</v>
      </c>
      <c r="AH2440" s="164">
        <f t="shared" si="310"/>
        <v>0</v>
      </c>
      <c r="AK2440" s="184">
        <f t="shared" si="305"/>
        <v>0</v>
      </c>
      <c r="AL2440" s="164">
        <f t="shared" si="311"/>
        <v>0</v>
      </c>
      <c r="AO2440" s="184">
        <f t="shared" si="306"/>
        <v>0</v>
      </c>
      <c r="AP2440" s="164">
        <f t="shared" si="307"/>
        <v>0</v>
      </c>
      <c r="AS2440" s="184">
        <f t="shared" si="308"/>
        <v>0</v>
      </c>
      <c r="AT2440" s="164">
        <f t="shared" si="309"/>
        <v>0</v>
      </c>
    </row>
    <row r="2441" spans="2:46" x14ac:dyDescent="0.75">
      <c r="B2441" s="22">
        <v>2438</v>
      </c>
      <c r="AG2441" s="184">
        <f t="shared" si="304"/>
        <v>0</v>
      </c>
      <c r="AH2441" s="164">
        <f t="shared" si="310"/>
        <v>0</v>
      </c>
      <c r="AK2441" s="184">
        <f t="shared" si="305"/>
        <v>0</v>
      </c>
      <c r="AL2441" s="164">
        <f t="shared" si="311"/>
        <v>0</v>
      </c>
      <c r="AO2441" s="184">
        <f t="shared" si="306"/>
        <v>0</v>
      </c>
      <c r="AP2441" s="164">
        <f t="shared" si="307"/>
        <v>0</v>
      </c>
      <c r="AS2441" s="184">
        <f t="shared" si="308"/>
        <v>0</v>
      </c>
      <c r="AT2441" s="164">
        <f t="shared" si="309"/>
        <v>0</v>
      </c>
    </row>
    <row r="2442" spans="2:46" x14ac:dyDescent="0.75">
      <c r="B2442" s="22">
        <v>2439</v>
      </c>
      <c r="AG2442" s="184">
        <f t="shared" si="304"/>
        <v>0</v>
      </c>
      <c r="AH2442" s="164">
        <f t="shared" si="310"/>
        <v>0</v>
      </c>
      <c r="AK2442" s="184">
        <f t="shared" si="305"/>
        <v>0</v>
      </c>
      <c r="AL2442" s="164">
        <f t="shared" si="311"/>
        <v>0</v>
      </c>
      <c r="AO2442" s="184">
        <f t="shared" si="306"/>
        <v>0</v>
      </c>
      <c r="AP2442" s="164">
        <f t="shared" si="307"/>
        <v>0</v>
      </c>
      <c r="AS2442" s="184">
        <f t="shared" si="308"/>
        <v>0</v>
      </c>
      <c r="AT2442" s="164">
        <f t="shared" si="309"/>
        <v>0</v>
      </c>
    </row>
    <row r="2443" spans="2:46" x14ac:dyDescent="0.75">
      <c r="B2443" s="22">
        <v>2440</v>
      </c>
      <c r="AG2443" s="184">
        <f t="shared" si="304"/>
        <v>0</v>
      </c>
      <c r="AH2443" s="164">
        <f t="shared" si="310"/>
        <v>0</v>
      </c>
      <c r="AK2443" s="184">
        <f t="shared" si="305"/>
        <v>0</v>
      </c>
      <c r="AL2443" s="164">
        <f t="shared" si="311"/>
        <v>0</v>
      </c>
      <c r="AO2443" s="184">
        <f t="shared" si="306"/>
        <v>0</v>
      </c>
      <c r="AP2443" s="164">
        <f t="shared" si="307"/>
        <v>0</v>
      </c>
      <c r="AS2443" s="184">
        <f t="shared" si="308"/>
        <v>0</v>
      </c>
      <c r="AT2443" s="164">
        <f t="shared" si="309"/>
        <v>0</v>
      </c>
    </row>
    <row r="2444" spans="2:46" x14ac:dyDescent="0.75">
      <c r="B2444" s="22">
        <v>2441</v>
      </c>
      <c r="AG2444" s="184">
        <f t="shared" si="304"/>
        <v>0</v>
      </c>
      <c r="AH2444" s="164">
        <f t="shared" si="310"/>
        <v>0</v>
      </c>
      <c r="AK2444" s="184">
        <f t="shared" si="305"/>
        <v>0</v>
      </c>
      <c r="AL2444" s="164">
        <f t="shared" si="311"/>
        <v>0</v>
      </c>
      <c r="AO2444" s="184">
        <f t="shared" si="306"/>
        <v>0</v>
      </c>
      <c r="AP2444" s="164">
        <f t="shared" si="307"/>
        <v>0</v>
      </c>
      <c r="AS2444" s="184">
        <f t="shared" si="308"/>
        <v>0</v>
      </c>
      <c r="AT2444" s="164">
        <f t="shared" si="309"/>
        <v>0</v>
      </c>
    </row>
    <row r="2445" spans="2:46" x14ac:dyDescent="0.75">
      <c r="B2445" s="22">
        <v>2442</v>
      </c>
      <c r="AG2445" s="184">
        <f t="shared" si="304"/>
        <v>0</v>
      </c>
      <c r="AH2445" s="164">
        <f t="shared" si="310"/>
        <v>0</v>
      </c>
      <c r="AK2445" s="184">
        <f t="shared" si="305"/>
        <v>0</v>
      </c>
      <c r="AL2445" s="164">
        <f t="shared" si="311"/>
        <v>0</v>
      </c>
      <c r="AO2445" s="184">
        <f t="shared" si="306"/>
        <v>0</v>
      </c>
      <c r="AP2445" s="164">
        <f t="shared" si="307"/>
        <v>0</v>
      </c>
      <c r="AS2445" s="184">
        <f t="shared" si="308"/>
        <v>0</v>
      </c>
      <c r="AT2445" s="164">
        <f t="shared" si="309"/>
        <v>0</v>
      </c>
    </row>
    <row r="2446" spans="2:46" x14ac:dyDescent="0.75">
      <c r="B2446" s="22">
        <v>2443</v>
      </c>
      <c r="AG2446" s="184">
        <f t="shared" si="304"/>
        <v>0</v>
      </c>
      <c r="AH2446" s="164">
        <f t="shared" si="310"/>
        <v>0</v>
      </c>
      <c r="AK2446" s="184">
        <f t="shared" si="305"/>
        <v>0</v>
      </c>
      <c r="AL2446" s="164">
        <f t="shared" si="311"/>
        <v>0</v>
      </c>
      <c r="AO2446" s="184">
        <f t="shared" si="306"/>
        <v>0</v>
      </c>
      <c r="AP2446" s="164">
        <f t="shared" si="307"/>
        <v>0</v>
      </c>
      <c r="AS2446" s="184">
        <f t="shared" si="308"/>
        <v>0</v>
      </c>
      <c r="AT2446" s="164">
        <f t="shared" si="309"/>
        <v>0</v>
      </c>
    </row>
    <row r="2447" spans="2:46" x14ac:dyDescent="0.75">
      <c r="B2447" s="22">
        <v>2444</v>
      </c>
      <c r="AG2447" s="184">
        <f t="shared" si="304"/>
        <v>0</v>
      </c>
      <c r="AH2447" s="164">
        <f t="shared" si="310"/>
        <v>0</v>
      </c>
      <c r="AK2447" s="184">
        <f t="shared" si="305"/>
        <v>0</v>
      </c>
      <c r="AL2447" s="164">
        <f t="shared" si="311"/>
        <v>0</v>
      </c>
      <c r="AO2447" s="184">
        <f t="shared" si="306"/>
        <v>0</v>
      </c>
      <c r="AP2447" s="164">
        <f t="shared" si="307"/>
        <v>0</v>
      </c>
      <c r="AS2447" s="184">
        <f t="shared" si="308"/>
        <v>0</v>
      </c>
      <c r="AT2447" s="164">
        <f t="shared" si="309"/>
        <v>0</v>
      </c>
    </row>
    <row r="2448" spans="2:46" x14ac:dyDescent="0.75">
      <c r="B2448" s="22">
        <v>2445</v>
      </c>
      <c r="AG2448" s="184">
        <f t="shared" si="304"/>
        <v>0</v>
      </c>
      <c r="AH2448" s="164">
        <f t="shared" si="310"/>
        <v>0</v>
      </c>
      <c r="AK2448" s="184">
        <f t="shared" si="305"/>
        <v>0</v>
      </c>
      <c r="AL2448" s="164">
        <f t="shared" si="311"/>
        <v>0</v>
      </c>
      <c r="AO2448" s="184">
        <f t="shared" si="306"/>
        <v>0</v>
      </c>
      <c r="AP2448" s="164">
        <f t="shared" si="307"/>
        <v>0</v>
      </c>
      <c r="AS2448" s="184">
        <f t="shared" si="308"/>
        <v>0</v>
      </c>
      <c r="AT2448" s="164">
        <f t="shared" si="309"/>
        <v>0</v>
      </c>
    </row>
    <row r="2449" spans="2:46" x14ac:dyDescent="0.75">
      <c r="B2449" s="22">
        <v>2446</v>
      </c>
      <c r="AG2449" s="184">
        <f t="shared" si="304"/>
        <v>0</v>
      </c>
      <c r="AH2449" s="164">
        <f t="shared" si="310"/>
        <v>0</v>
      </c>
      <c r="AK2449" s="184">
        <f t="shared" si="305"/>
        <v>0</v>
      </c>
      <c r="AL2449" s="164">
        <f t="shared" si="311"/>
        <v>0</v>
      </c>
      <c r="AO2449" s="184">
        <f t="shared" si="306"/>
        <v>0</v>
      </c>
      <c r="AP2449" s="164">
        <f t="shared" si="307"/>
        <v>0</v>
      </c>
      <c r="AS2449" s="184">
        <f t="shared" si="308"/>
        <v>0</v>
      </c>
      <c r="AT2449" s="164">
        <f t="shared" si="309"/>
        <v>0</v>
      </c>
    </row>
    <row r="2450" spans="2:46" x14ac:dyDescent="0.75">
      <c r="B2450" s="22">
        <v>2447</v>
      </c>
      <c r="AG2450" s="184">
        <f t="shared" si="304"/>
        <v>0</v>
      </c>
      <c r="AH2450" s="164">
        <f t="shared" si="310"/>
        <v>0</v>
      </c>
      <c r="AK2450" s="184">
        <f t="shared" si="305"/>
        <v>0</v>
      </c>
      <c r="AL2450" s="164">
        <f t="shared" si="311"/>
        <v>0</v>
      </c>
      <c r="AO2450" s="184">
        <f t="shared" si="306"/>
        <v>0</v>
      </c>
      <c r="AP2450" s="164">
        <f t="shared" si="307"/>
        <v>0</v>
      </c>
      <c r="AS2450" s="184">
        <f t="shared" si="308"/>
        <v>0</v>
      </c>
      <c r="AT2450" s="164">
        <f t="shared" si="309"/>
        <v>0</v>
      </c>
    </row>
    <row r="2451" spans="2:46" x14ac:dyDescent="0.75">
      <c r="B2451" s="22">
        <v>2448</v>
      </c>
      <c r="AG2451" s="184">
        <f t="shared" si="304"/>
        <v>0</v>
      </c>
      <c r="AH2451" s="164">
        <f t="shared" si="310"/>
        <v>0</v>
      </c>
      <c r="AK2451" s="184">
        <f t="shared" si="305"/>
        <v>0</v>
      </c>
      <c r="AL2451" s="164">
        <f t="shared" si="311"/>
        <v>0</v>
      </c>
      <c r="AO2451" s="184">
        <f t="shared" si="306"/>
        <v>0</v>
      </c>
      <c r="AP2451" s="164">
        <f t="shared" si="307"/>
        <v>0</v>
      </c>
      <c r="AS2451" s="184">
        <f t="shared" si="308"/>
        <v>0</v>
      </c>
      <c r="AT2451" s="164">
        <f t="shared" si="309"/>
        <v>0</v>
      </c>
    </row>
    <row r="2452" spans="2:46" x14ac:dyDescent="0.75">
      <c r="B2452" s="22">
        <v>2449</v>
      </c>
      <c r="AG2452" s="184">
        <f t="shared" si="304"/>
        <v>0</v>
      </c>
      <c r="AH2452" s="164">
        <f t="shared" si="310"/>
        <v>0</v>
      </c>
      <c r="AK2452" s="184">
        <f t="shared" si="305"/>
        <v>0</v>
      </c>
      <c r="AL2452" s="164">
        <f t="shared" si="311"/>
        <v>0</v>
      </c>
      <c r="AO2452" s="184">
        <f t="shared" si="306"/>
        <v>0</v>
      </c>
      <c r="AP2452" s="164">
        <f t="shared" si="307"/>
        <v>0</v>
      </c>
      <c r="AS2452" s="184">
        <f t="shared" si="308"/>
        <v>0</v>
      </c>
      <c r="AT2452" s="164">
        <f t="shared" si="309"/>
        <v>0</v>
      </c>
    </row>
    <row r="2453" spans="2:46" x14ac:dyDescent="0.75">
      <c r="B2453" s="22">
        <v>2450</v>
      </c>
      <c r="AG2453" s="184">
        <f t="shared" si="304"/>
        <v>0</v>
      </c>
      <c r="AH2453" s="164">
        <f t="shared" si="310"/>
        <v>0</v>
      </c>
      <c r="AK2453" s="184">
        <f t="shared" si="305"/>
        <v>0</v>
      </c>
      <c r="AL2453" s="164">
        <f t="shared" si="311"/>
        <v>0</v>
      </c>
      <c r="AO2453" s="184">
        <f t="shared" si="306"/>
        <v>0</v>
      </c>
      <c r="AP2453" s="164">
        <f t="shared" si="307"/>
        <v>0</v>
      </c>
      <c r="AS2453" s="184">
        <f t="shared" si="308"/>
        <v>0</v>
      </c>
      <c r="AT2453" s="164">
        <f t="shared" si="309"/>
        <v>0</v>
      </c>
    </row>
    <row r="2454" spans="2:46" x14ac:dyDescent="0.75">
      <c r="B2454" s="22">
        <v>2451</v>
      </c>
      <c r="AG2454" s="184">
        <f t="shared" si="304"/>
        <v>0</v>
      </c>
      <c r="AH2454" s="164">
        <f t="shared" si="310"/>
        <v>0</v>
      </c>
      <c r="AK2454" s="184">
        <f t="shared" si="305"/>
        <v>0</v>
      </c>
      <c r="AL2454" s="164">
        <f t="shared" si="311"/>
        <v>0</v>
      </c>
      <c r="AO2454" s="184">
        <f t="shared" si="306"/>
        <v>0</v>
      </c>
      <c r="AP2454" s="164">
        <f t="shared" si="307"/>
        <v>0</v>
      </c>
      <c r="AS2454" s="184">
        <f t="shared" si="308"/>
        <v>0</v>
      </c>
      <c r="AT2454" s="164">
        <f t="shared" si="309"/>
        <v>0</v>
      </c>
    </row>
    <row r="2455" spans="2:46" x14ac:dyDescent="0.75">
      <c r="B2455" s="22">
        <v>2452</v>
      </c>
      <c r="AG2455" s="184">
        <f t="shared" si="304"/>
        <v>0</v>
      </c>
      <c r="AH2455" s="164">
        <f t="shared" si="310"/>
        <v>0</v>
      </c>
      <c r="AK2455" s="184">
        <f t="shared" si="305"/>
        <v>0</v>
      </c>
      <c r="AL2455" s="164">
        <f t="shared" si="311"/>
        <v>0</v>
      </c>
      <c r="AO2455" s="184">
        <f t="shared" si="306"/>
        <v>0</v>
      </c>
      <c r="AP2455" s="164">
        <f t="shared" si="307"/>
        <v>0</v>
      </c>
      <c r="AS2455" s="184">
        <f t="shared" si="308"/>
        <v>0</v>
      </c>
      <c r="AT2455" s="164">
        <f t="shared" si="309"/>
        <v>0</v>
      </c>
    </row>
    <row r="2456" spans="2:46" x14ac:dyDescent="0.75">
      <c r="B2456" s="22">
        <v>2453</v>
      </c>
      <c r="AG2456" s="184">
        <f t="shared" si="304"/>
        <v>0</v>
      </c>
      <c r="AH2456" s="164">
        <f t="shared" si="310"/>
        <v>0</v>
      </c>
      <c r="AK2456" s="184">
        <f t="shared" si="305"/>
        <v>0</v>
      </c>
      <c r="AL2456" s="164">
        <f t="shared" si="311"/>
        <v>0</v>
      </c>
      <c r="AO2456" s="184">
        <f t="shared" si="306"/>
        <v>0</v>
      </c>
      <c r="AP2456" s="164">
        <f t="shared" si="307"/>
        <v>0</v>
      </c>
      <c r="AS2456" s="184">
        <f t="shared" si="308"/>
        <v>0</v>
      </c>
      <c r="AT2456" s="164">
        <f t="shared" si="309"/>
        <v>0</v>
      </c>
    </row>
    <row r="2457" spans="2:46" x14ac:dyDescent="0.75">
      <c r="B2457" s="22">
        <v>2454</v>
      </c>
      <c r="AG2457" s="184">
        <f t="shared" si="304"/>
        <v>0</v>
      </c>
      <c r="AH2457" s="164">
        <f t="shared" si="310"/>
        <v>0</v>
      </c>
      <c r="AK2457" s="184">
        <f t="shared" si="305"/>
        <v>0</v>
      </c>
      <c r="AL2457" s="164">
        <f t="shared" si="311"/>
        <v>0</v>
      </c>
      <c r="AO2457" s="184">
        <f t="shared" si="306"/>
        <v>0</v>
      </c>
      <c r="AP2457" s="164">
        <f t="shared" si="307"/>
        <v>0</v>
      </c>
      <c r="AS2457" s="184">
        <f t="shared" si="308"/>
        <v>0</v>
      </c>
      <c r="AT2457" s="164">
        <f t="shared" si="309"/>
        <v>0</v>
      </c>
    </row>
    <row r="2458" spans="2:46" x14ac:dyDescent="0.75">
      <c r="B2458" s="22">
        <v>2455</v>
      </c>
      <c r="AG2458" s="184">
        <f t="shared" si="304"/>
        <v>0</v>
      </c>
      <c r="AH2458" s="164">
        <f t="shared" si="310"/>
        <v>0</v>
      </c>
      <c r="AK2458" s="184">
        <f t="shared" si="305"/>
        <v>0</v>
      </c>
      <c r="AL2458" s="164">
        <f t="shared" si="311"/>
        <v>0</v>
      </c>
      <c r="AO2458" s="184">
        <f t="shared" si="306"/>
        <v>0</v>
      </c>
      <c r="AP2458" s="164">
        <f t="shared" si="307"/>
        <v>0</v>
      </c>
      <c r="AS2458" s="184">
        <f t="shared" si="308"/>
        <v>0</v>
      </c>
      <c r="AT2458" s="164">
        <f t="shared" si="309"/>
        <v>0</v>
      </c>
    </row>
    <row r="2459" spans="2:46" x14ac:dyDescent="0.75">
      <c r="B2459" s="22">
        <v>2456</v>
      </c>
      <c r="AG2459" s="184">
        <f t="shared" si="304"/>
        <v>0</v>
      </c>
      <c r="AH2459" s="164">
        <f t="shared" si="310"/>
        <v>0</v>
      </c>
      <c r="AK2459" s="184">
        <f t="shared" si="305"/>
        <v>0</v>
      </c>
      <c r="AL2459" s="164">
        <f t="shared" si="311"/>
        <v>0</v>
      </c>
      <c r="AO2459" s="184">
        <f t="shared" si="306"/>
        <v>0</v>
      </c>
      <c r="AP2459" s="164">
        <f t="shared" si="307"/>
        <v>0</v>
      </c>
      <c r="AS2459" s="184">
        <f t="shared" si="308"/>
        <v>0</v>
      </c>
      <c r="AT2459" s="164">
        <f t="shared" si="309"/>
        <v>0</v>
      </c>
    </row>
    <row r="2460" spans="2:46" x14ac:dyDescent="0.75">
      <c r="B2460" s="22">
        <v>2457</v>
      </c>
      <c r="AG2460" s="184">
        <f t="shared" si="304"/>
        <v>0</v>
      </c>
      <c r="AH2460" s="164">
        <f t="shared" si="310"/>
        <v>0</v>
      </c>
      <c r="AK2460" s="184">
        <f t="shared" si="305"/>
        <v>0</v>
      </c>
      <c r="AL2460" s="164">
        <f t="shared" si="311"/>
        <v>0</v>
      </c>
      <c r="AO2460" s="184">
        <f t="shared" si="306"/>
        <v>0</v>
      </c>
      <c r="AP2460" s="164">
        <f t="shared" si="307"/>
        <v>0</v>
      </c>
      <c r="AS2460" s="184">
        <f t="shared" si="308"/>
        <v>0</v>
      </c>
      <c r="AT2460" s="164">
        <f t="shared" si="309"/>
        <v>0</v>
      </c>
    </row>
    <row r="2461" spans="2:46" x14ac:dyDescent="0.75">
      <c r="B2461" s="22">
        <v>2458</v>
      </c>
      <c r="AG2461" s="184">
        <f t="shared" si="304"/>
        <v>0</v>
      </c>
      <c r="AH2461" s="164">
        <f t="shared" si="310"/>
        <v>0</v>
      </c>
      <c r="AK2461" s="184">
        <f t="shared" si="305"/>
        <v>0</v>
      </c>
      <c r="AL2461" s="164">
        <f t="shared" si="311"/>
        <v>0</v>
      </c>
      <c r="AO2461" s="184">
        <f t="shared" si="306"/>
        <v>0</v>
      </c>
      <c r="AP2461" s="164">
        <f t="shared" si="307"/>
        <v>0</v>
      </c>
      <c r="AS2461" s="184">
        <f t="shared" si="308"/>
        <v>0</v>
      </c>
      <c r="AT2461" s="164">
        <f t="shared" si="309"/>
        <v>0</v>
      </c>
    </row>
    <row r="2462" spans="2:46" x14ac:dyDescent="0.75">
      <c r="B2462" s="22">
        <v>2459</v>
      </c>
      <c r="AG2462" s="184">
        <f t="shared" si="304"/>
        <v>0</v>
      </c>
      <c r="AH2462" s="164">
        <f t="shared" si="310"/>
        <v>0</v>
      </c>
      <c r="AK2462" s="184">
        <f t="shared" si="305"/>
        <v>0</v>
      </c>
      <c r="AL2462" s="164">
        <f t="shared" si="311"/>
        <v>0</v>
      </c>
      <c r="AO2462" s="184">
        <f t="shared" si="306"/>
        <v>0</v>
      </c>
      <c r="AP2462" s="164">
        <f t="shared" si="307"/>
        <v>0</v>
      </c>
      <c r="AS2462" s="184">
        <f t="shared" si="308"/>
        <v>0</v>
      </c>
      <c r="AT2462" s="164">
        <f t="shared" si="309"/>
        <v>0</v>
      </c>
    </row>
    <row r="2463" spans="2:46" x14ac:dyDescent="0.75">
      <c r="B2463" s="22">
        <v>2460</v>
      </c>
      <c r="AG2463" s="184">
        <f t="shared" si="304"/>
        <v>0</v>
      </c>
      <c r="AH2463" s="164">
        <f t="shared" si="310"/>
        <v>0</v>
      </c>
      <c r="AK2463" s="184">
        <f t="shared" si="305"/>
        <v>0</v>
      </c>
      <c r="AL2463" s="164">
        <f t="shared" si="311"/>
        <v>0</v>
      </c>
      <c r="AO2463" s="184">
        <f t="shared" si="306"/>
        <v>0</v>
      </c>
      <c r="AP2463" s="164">
        <f t="shared" si="307"/>
        <v>0</v>
      </c>
      <c r="AS2463" s="184">
        <f t="shared" si="308"/>
        <v>0</v>
      </c>
      <c r="AT2463" s="164">
        <f t="shared" si="309"/>
        <v>0</v>
      </c>
    </row>
    <row r="2464" spans="2:46" x14ac:dyDescent="0.75">
      <c r="B2464" s="22">
        <v>2461</v>
      </c>
      <c r="AG2464" s="184">
        <f t="shared" si="304"/>
        <v>0</v>
      </c>
      <c r="AH2464" s="164">
        <f t="shared" si="310"/>
        <v>0</v>
      </c>
      <c r="AK2464" s="184">
        <f t="shared" si="305"/>
        <v>0</v>
      </c>
      <c r="AL2464" s="164">
        <f t="shared" si="311"/>
        <v>0</v>
      </c>
      <c r="AO2464" s="184">
        <f t="shared" si="306"/>
        <v>0</v>
      </c>
      <c r="AP2464" s="164">
        <f t="shared" si="307"/>
        <v>0</v>
      </c>
      <c r="AS2464" s="184">
        <f t="shared" si="308"/>
        <v>0</v>
      </c>
      <c r="AT2464" s="164">
        <f t="shared" si="309"/>
        <v>0</v>
      </c>
    </row>
    <row r="2465" spans="2:46" x14ac:dyDescent="0.75">
      <c r="B2465" s="22">
        <v>2462</v>
      </c>
      <c r="AG2465" s="184">
        <f t="shared" si="304"/>
        <v>0</v>
      </c>
      <c r="AH2465" s="164">
        <f t="shared" si="310"/>
        <v>0</v>
      </c>
      <c r="AK2465" s="184">
        <f t="shared" si="305"/>
        <v>0</v>
      </c>
      <c r="AL2465" s="164">
        <f t="shared" si="311"/>
        <v>0</v>
      </c>
      <c r="AO2465" s="184">
        <f t="shared" si="306"/>
        <v>0</v>
      </c>
      <c r="AP2465" s="164">
        <f t="shared" si="307"/>
        <v>0</v>
      </c>
      <c r="AS2465" s="184">
        <f t="shared" si="308"/>
        <v>0</v>
      </c>
      <c r="AT2465" s="164">
        <f t="shared" si="309"/>
        <v>0</v>
      </c>
    </row>
    <row r="2466" spans="2:46" x14ac:dyDescent="0.75">
      <c r="B2466" s="22">
        <v>2463</v>
      </c>
      <c r="AG2466" s="184">
        <f t="shared" si="304"/>
        <v>0</v>
      </c>
      <c r="AH2466" s="164">
        <f t="shared" si="310"/>
        <v>0</v>
      </c>
      <c r="AK2466" s="184">
        <f t="shared" si="305"/>
        <v>0</v>
      </c>
      <c r="AL2466" s="164">
        <f t="shared" si="311"/>
        <v>0</v>
      </c>
      <c r="AO2466" s="184">
        <f t="shared" si="306"/>
        <v>0</v>
      </c>
      <c r="AP2466" s="164">
        <f t="shared" si="307"/>
        <v>0</v>
      </c>
      <c r="AS2466" s="184">
        <f t="shared" si="308"/>
        <v>0</v>
      </c>
      <c r="AT2466" s="164">
        <f t="shared" si="309"/>
        <v>0</v>
      </c>
    </row>
    <row r="2467" spans="2:46" x14ac:dyDescent="0.75">
      <c r="B2467" s="22">
        <v>2464</v>
      </c>
      <c r="AG2467" s="184">
        <f t="shared" si="304"/>
        <v>0</v>
      </c>
      <c r="AH2467" s="164">
        <f t="shared" si="310"/>
        <v>0</v>
      </c>
      <c r="AK2467" s="184">
        <f t="shared" si="305"/>
        <v>0</v>
      </c>
      <c r="AL2467" s="164">
        <f t="shared" si="311"/>
        <v>0</v>
      </c>
      <c r="AO2467" s="184">
        <f t="shared" si="306"/>
        <v>0</v>
      </c>
      <c r="AP2467" s="164">
        <f t="shared" si="307"/>
        <v>0</v>
      </c>
      <c r="AS2467" s="184">
        <f t="shared" si="308"/>
        <v>0</v>
      </c>
      <c r="AT2467" s="164">
        <f t="shared" si="309"/>
        <v>0</v>
      </c>
    </row>
    <row r="2468" spans="2:46" x14ac:dyDescent="0.75">
      <c r="B2468" s="22">
        <v>2465</v>
      </c>
      <c r="AG2468" s="184">
        <f t="shared" si="304"/>
        <v>0</v>
      </c>
      <c r="AH2468" s="164">
        <f t="shared" si="310"/>
        <v>0</v>
      </c>
      <c r="AK2468" s="184">
        <f t="shared" si="305"/>
        <v>0</v>
      </c>
      <c r="AL2468" s="164">
        <f t="shared" si="311"/>
        <v>0</v>
      </c>
      <c r="AO2468" s="184">
        <f t="shared" si="306"/>
        <v>0</v>
      </c>
      <c r="AP2468" s="164">
        <f t="shared" si="307"/>
        <v>0</v>
      </c>
      <c r="AS2468" s="184">
        <f t="shared" si="308"/>
        <v>0</v>
      </c>
      <c r="AT2468" s="164">
        <f t="shared" si="309"/>
        <v>0</v>
      </c>
    </row>
    <row r="2469" spans="2:46" x14ac:dyDescent="0.75">
      <c r="B2469" s="22">
        <v>2466</v>
      </c>
      <c r="AG2469" s="184">
        <f t="shared" si="304"/>
        <v>0</v>
      </c>
      <c r="AH2469" s="164">
        <f t="shared" si="310"/>
        <v>0</v>
      </c>
      <c r="AK2469" s="184">
        <f t="shared" si="305"/>
        <v>0</v>
      </c>
      <c r="AL2469" s="164">
        <f t="shared" si="311"/>
        <v>0</v>
      </c>
      <c r="AO2469" s="184">
        <f t="shared" si="306"/>
        <v>0</v>
      </c>
      <c r="AP2469" s="164">
        <f t="shared" si="307"/>
        <v>0</v>
      </c>
      <c r="AS2469" s="184">
        <f t="shared" si="308"/>
        <v>0</v>
      </c>
      <c r="AT2469" s="164">
        <f t="shared" si="309"/>
        <v>0</v>
      </c>
    </row>
    <row r="2470" spans="2:46" x14ac:dyDescent="0.75">
      <c r="B2470" s="22">
        <v>2467</v>
      </c>
      <c r="AG2470" s="184">
        <f t="shared" si="304"/>
        <v>0</v>
      </c>
      <c r="AH2470" s="164">
        <f t="shared" si="310"/>
        <v>0</v>
      </c>
      <c r="AK2470" s="184">
        <f t="shared" si="305"/>
        <v>0</v>
      </c>
      <c r="AL2470" s="164">
        <f t="shared" si="311"/>
        <v>0</v>
      </c>
      <c r="AO2470" s="184">
        <f t="shared" si="306"/>
        <v>0</v>
      </c>
      <c r="AP2470" s="164">
        <f t="shared" si="307"/>
        <v>0</v>
      </c>
      <c r="AS2470" s="184">
        <f t="shared" si="308"/>
        <v>0</v>
      </c>
      <c r="AT2470" s="164">
        <f t="shared" si="309"/>
        <v>0</v>
      </c>
    </row>
    <row r="2471" spans="2:46" x14ac:dyDescent="0.75">
      <c r="B2471" s="22">
        <v>2468</v>
      </c>
      <c r="AG2471" s="184">
        <f t="shared" si="304"/>
        <v>0</v>
      </c>
      <c r="AH2471" s="164">
        <f t="shared" si="310"/>
        <v>0</v>
      </c>
      <c r="AK2471" s="184">
        <f t="shared" si="305"/>
        <v>0</v>
      </c>
      <c r="AL2471" s="164">
        <f t="shared" si="311"/>
        <v>0</v>
      </c>
      <c r="AO2471" s="184">
        <f t="shared" si="306"/>
        <v>0</v>
      </c>
      <c r="AP2471" s="164">
        <f t="shared" si="307"/>
        <v>0</v>
      </c>
      <c r="AS2471" s="184">
        <f t="shared" si="308"/>
        <v>0</v>
      </c>
      <c r="AT2471" s="164">
        <f t="shared" si="309"/>
        <v>0</v>
      </c>
    </row>
    <row r="2472" spans="2:46" x14ac:dyDescent="0.75">
      <c r="B2472" s="22">
        <v>2469</v>
      </c>
      <c r="AG2472" s="184">
        <f t="shared" si="304"/>
        <v>0</v>
      </c>
      <c r="AH2472" s="164">
        <f t="shared" si="310"/>
        <v>0</v>
      </c>
      <c r="AK2472" s="184">
        <f t="shared" si="305"/>
        <v>0</v>
      </c>
      <c r="AL2472" s="164">
        <f t="shared" si="311"/>
        <v>0</v>
      </c>
      <c r="AO2472" s="184">
        <f t="shared" si="306"/>
        <v>0</v>
      </c>
      <c r="AP2472" s="164">
        <f t="shared" si="307"/>
        <v>0</v>
      </c>
      <c r="AS2472" s="184">
        <f t="shared" si="308"/>
        <v>0</v>
      </c>
      <c r="AT2472" s="164">
        <f t="shared" si="309"/>
        <v>0</v>
      </c>
    </row>
    <row r="2473" spans="2:46" x14ac:dyDescent="0.75">
      <c r="B2473" s="22">
        <v>2470</v>
      </c>
      <c r="AG2473" s="184">
        <f t="shared" si="304"/>
        <v>0</v>
      </c>
      <c r="AH2473" s="164">
        <f t="shared" si="310"/>
        <v>0</v>
      </c>
      <c r="AK2473" s="184">
        <f t="shared" si="305"/>
        <v>0</v>
      </c>
      <c r="AL2473" s="164">
        <f t="shared" si="311"/>
        <v>0</v>
      </c>
      <c r="AO2473" s="184">
        <f t="shared" si="306"/>
        <v>0</v>
      </c>
      <c r="AP2473" s="164">
        <f t="shared" si="307"/>
        <v>0</v>
      </c>
      <c r="AS2473" s="184">
        <f t="shared" si="308"/>
        <v>0</v>
      </c>
      <c r="AT2473" s="164">
        <f t="shared" si="309"/>
        <v>0</v>
      </c>
    </row>
    <row r="2474" spans="2:46" x14ac:dyDescent="0.75">
      <c r="B2474" s="22">
        <v>2471</v>
      </c>
      <c r="AG2474" s="184">
        <f t="shared" si="304"/>
        <v>0</v>
      </c>
      <c r="AH2474" s="164">
        <f t="shared" si="310"/>
        <v>0</v>
      </c>
      <c r="AK2474" s="184">
        <f t="shared" si="305"/>
        <v>0</v>
      </c>
      <c r="AL2474" s="164">
        <f t="shared" si="311"/>
        <v>0</v>
      </c>
      <c r="AO2474" s="184">
        <f t="shared" si="306"/>
        <v>0</v>
      </c>
      <c r="AP2474" s="164">
        <f t="shared" si="307"/>
        <v>0</v>
      </c>
      <c r="AS2474" s="184">
        <f t="shared" si="308"/>
        <v>0</v>
      </c>
      <c r="AT2474" s="164">
        <f t="shared" si="309"/>
        <v>0</v>
      </c>
    </row>
    <row r="2475" spans="2:46" x14ac:dyDescent="0.75">
      <c r="B2475" s="22">
        <v>2472</v>
      </c>
      <c r="AG2475" s="184">
        <f t="shared" si="304"/>
        <v>0</v>
      </c>
      <c r="AH2475" s="164">
        <f t="shared" si="310"/>
        <v>0</v>
      </c>
      <c r="AK2475" s="184">
        <f t="shared" si="305"/>
        <v>0</v>
      </c>
      <c r="AL2475" s="164">
        <f t="shared" si="311"/>
        <v>0</v>
      </c>
      <c r="AO2475" s="184">
        <f t="shared" si="306"/>
        <v>0</v>
      </c>
      <c r="AP2475" s="164">
        <f t="shared" si="307"/>
        <v>0</v>
      </c>
      <c r="AS2475" s="184">
        <f t="shared" si="308"/>
        <v>0</v>
      </c>
      <c r="AT2475" s="164">
        <f t="shared" si="309"/>
        <v>0</v>
      </c>
    </row>
    <row r="2476" spans="2:46" x14ac:dyDescent="0.75">
      <c r="B2476" s="22">
        <v>2473</v>
      </c>
      <c r="AG2476" s="184">
        <f t="shared" si="304"/>
        <v>0</v>
      </c>
      <c r="AH2476" s="164">
        <f t="shared" si="310"/>
        <v>0</v>
      </c>
      <c r="AK2476" s="184">
        <f t="shared" si="305"/>
        <v>0</v>
      </c>
      <c r="AL2476" s="164">
        <f t="shared" si="311"/>
        <v>0</v>
      </c>
      <c r="AO2476" s="184">
        <f t="shared" si="306"/>
        <v>0</v>
      </c>
      <c r="AP2476" s="164">
        <f t="shared" si="307"/>
        <v>0</v>
      </c>
      <c r="AS2476" s="184">
        <f t="shared" si="308"/>
        <v>0</v>
      </c>
      <c r="AT2476" s="164">
        <f t="shared" si="309"/>
        <v>0</v>
      </c>
    </row>
    <row r="2477" spans="2:46" x14ac:dyDescent="0.75">
      <c r="B2477" s="22">
        <v>2474</v>
      </c>
      <c r="AG2477" s="184">
        <f t="shared" si="304"/>
        <v>0</v>
      </c>
      <c r="AH2477" s="164">
        <f t="shared" si="310"/>
        <v>0</v>
      </c>
      <c r="AK2477" s="184">
        <f t="shared" si="305"/>
        <v>0</v>
      </c>
      <c r="AL2477" s="164">
        <f t="shared" si="311"/>
        <v>0</v>
      </c>
      <c r="AO2477" s="184">
        <f t="shared" si="306"/>
        <v>0</v>
      </c>
      <c r="AP2477" s="164">
        <f t="shared" si="307"/>
        <v>0</v>
      </c>
      <c r="AS2477" s="184">
        <f t="shared" si="308"/>
        <v>0</v>
      </c>
      <c r="AT2477" s="164">
        <f t="shared" si="309"/>
        <v>0</v>
      </c>
    </row>
    <row r="2478" spans="2:46" x14ac:dyDescent="0.75">
      <c r="B2478" s="22">
        <v>2475</v>
      </c>
      <c r="AG2478" s="184">
        <f t="shared" si="304"/>
        <v>0</v>
      </c>
      <c r="AH2478" s="164">
        <f t="shared" si="310"/>
        <v>0</v>
      </c>
      <c r="AK2478" s="184">
        <f t="shared" si="305"/>
        <v>0</v>
      </c>
      <c r="AL2478" s="164">
        <f t="shared" si="311"/>
        <v>0</v>
      </c>
      <c r="AO2478" s="184">
        <f t="shared" si="306"/>
        <v>0</v>
      </c>
      <c r="AP2478" s="164">
        <f t="shared" si="307"/>
        <v>0</v>
      </c>
      <c r="AS2478" s="184">
        <f t="shared" si="308"/>
        <v>0</v>
      </c>
      <c r="AT2478" s="164">
        <f t="shared" si="309"/>
        <v>0</v>
      </c>
    </row>
    <row r="2479" spans="2:46" x14ac:dyDescent="0.75">
      <c r="B2479" s="22">
        <v>2476</v>
      </c>
      <c r="AG2479" s="184">
        <f t="shared" si="304"/>
        <v>0</v>
      </c>
      <c r="AH2479" s="164">
        <f t="shared" si="310"/>
        <v>0</v>
      </c>
      <c r="AK2479" s="184">
        <f t="shared" si="305"/>
        <v>0</v>
      </c>
      <c r="AL2479" s="164">
        <f t="shared" si="311"/>
        <v>0</v>
      </c>
      <c r="AO2479" s="184">
        <f t="shared" si="306"/>
        <v>0</v>
      </c>
      <c r="AP2479" s="164">
        <f t="shared" si="307"/>
        <v>0</v>
      </c>
      <c r="AS2479" s="184">
        <f t="shared" si="308"/>
        <v>0</v>
      </c>
      <c r="AT2479" s="164">
        <f t="shared" si="309"/>
        <v>0</v>
      </c>
    </row>
    <row r="2480" spans="2:46" x14ac:dyDescent="0.75">
      <c r="B2480" s="22">
        <v>2477</v>
      </c>
      <c r="AG2480" s="184">
        <f t="shared" si="304"/>
        <v>0</v>
      </c>
      <c r="AH2480" s="164">
        <f t="shared" si="310"/>
        <v>0</v>
      </c>
      <c r="AK2480" s="184">
        <f t="shared" si="305"/>
        <v>0</v>
      </c>
      <c r="AL2480" s="164">
        <f t="shared" si="311"/>
        <v>0</v>
      </c>
      <c r="AO2480" s="184">
        <f t="shared" si="306"/>
        <v>0</v>
      </c>
      <c r="AP2480" s="164">
        <f t="shared" si="307"/>
        <v>0</v>
      </c>
      <c r="AS2480" s="184">
        <f t="shared" si="308"/>
        <v>0</v>
      </c>
      <c r="AT2480" s="164">
        <f t="shared" si="309"/>
        <v>0</v>
      </c>
    </row>
    <row r="2481" spans="2:46" x14ac:dyDescent="0.75">
      <c r="B2481" s="22">
        <v>2478</v>
      </c>
      <c r="AG2481" s="184">
        <f t="shared" si="304"/>
        <v>0</v>
      </c>
      <c r="AH2481" s="164">
        <f t="shared" si="310"/>
        <v>0</v>
      </c>
      <c r="AK2481" s="184">
        <f t="shared" si="305"/>
        <v>0</v>
      </c>
      <c r="AL2481" s="164">
        <f t="shared" si="311"/>
        <v>0</v>
      </c>
      <c r="AO2481" s="184">
        <f t="shared" si="306"/>
        <v>0</v>
      </c>
      <c r="AP2481" s="164">
        <f t="shared" si="307"/>
        <v>0</v>
      </c>
      <c r="AS2481" s="184">
        <f t="shared" si="308"/>
        <v>0</v>
      </c>
      <c r="AT2481" s="164">
        <f t="shared" si="309"/>
        <v>0</v>
      </c>
    </row>
    <row r="2482" spans="2:46" x14ac:dyDescent="0.75">
      <c r="B2482" s="22">
        <v>2479</v>
      </c>
      <c r="AG2482" s="184">
        <f t="shared" si="304"/>
        <v>0</v>
      </c>
      <c r="AH2482" s="164">
        <f t="shared" si="310"/>
        <v>0</v>
      </c>
      <c r="AK2482" s="184">
        <f t="shared" si="305"/>
        <v>0</v>
      </c>
      <c r="AL2482" s="164">
        <f t="shared" si="311"/>
        <v>0</v>
      </c>
      <c r="AO2482" s="184">
        <f t="shared" si="306"/>
        <v>0</v>
      </c>
      <c r="AP2482" s="164">
        <f t="shared" si="307"/>
        <v>0</v>
      </c>
      <c r="AS2482" s="184">
        <f t="shared" si="308"/>
        <v>0</v>
      </c>
      <c r="AT2482" s="164">
        <f t="shared" si="309"/>
        <v>0</v>
      </c>
    </row>
    <row r="2483" spans="2:46" x14ac:dyDescent="0.75">
      <c r="B2483" s="22">
        <v>2480</v>
      </c>
      <c r="AG2483" s="184">
        <f t="shared" si="304"/>
        <v>0</v>
      </c>
      <c r="AH2483" s="164">
        <f t="shared" si="310"/>
        <v>0</v>
      </c>
      <c r="AK2483" s="184">
        <f t="shared" si="305"/>
        <v>0</v>
      </c>
      <c r="AL2483" s="164">
        <f t="shared" si="311"/>
        <v>0</v>
      </c>
      <c r="AO2483" s="184">
        <f t="shared" si="306"/>
        <v>0</v>
      </c>
      <c r="AP2483" s="164">
        <f t="shared" si="307"/>
        <v>0</v>
      </c>
      <c r="AS2483" s="184">
        <f t="shared" si="308"/>
        <v>0</v>
      </c>
      <c r="AT2483" s="164">
        <f t="shared" si="309"/>
        <v>0</v>
      </c>
    </row>
    <row r="2484" spans="2:46" x14ac:dyDescent="0.75">
      <c r="B2484" s="22">
        <v>2481</v>
      </c>
      <c r="AG2484" s="184">
        <f t="shared" si="304"/>
        <v>0</v>
      </c>
      <c r="AH2484" s="164">
        <f t="shared" si="310"/>
        <v>0</v>
      </c>
      <c r="AK2484" s="184">
        <f t="shared" si="305"/>
        <v>0</v>
      </c>
      <c r="AL2484" s="164">
        <f t="shared" si="311"/>
        <v>0</v>
      </c>
      <c r="AO2484" s="184">
        <f t="shared" si="306"/>
        <v>0</v>
      </c>
      <c r="AP2484" s="164">
        <f t="shared" si="307"/>
        <v>0</v>
      </c>
      <c r="AS2484" s="184">
        <f t="shared" si="308"/>
        <v>0</v>
      </c>
      <c r="AT2484" s="164">
        <f t="shared" si="309"/>
        <v>0</v>
      </c>
    </row>
    <row r="2485" spans="2:46" x14ac:dyDescent="0.75">
      <c r="B2485" s="22">
        <v>2482</v>
      </c>
      <c r="AG2485" s="184">
        <f t="shared" si="304"/>
        <v>0</v>
      </c>
      <c r="AH2485" s="164">
        <f t="shared" si="310"/>
        <v>0</v>
      </c>
      <c r="AK2485" s="184">
        <f t="shared" si="305"/>
        <v>0</v>
      </c>
      <c r="AL2485" s="164">
        <f t="shared" si="311"/>
        <v>0</v>
      </c>
      <c r="AO2485" s="184">
        <f t="shared" si="306"/>
        <v>0</v>
      </c>
      <c r="AP2485" s="164">
        <f t="shared" si="307"/>
        <v>0</v>
      </c>
      <c r="AS2485" s="184">
        <f t="shared" si="308"/>
        <v>0</v>
      </c>
      <c r="AT2485" s="164">
        <f t="shared" si="309"/>
        <v>0</v>
      </c>
    </row>
    <row r="2486" spans="2:46" x14ac:dyDescent="0.75">
      <c r="B2486" s="22">
        <v>2483</v>
      </c>
      <c r="AG2486" s="184">
        <f t="shared" si="304"/>
        <v>0</v>
      </c>
      <c r="AH2486" s="164">
        <f t="shared" si="310"/>
        <v>0</v>
      </c>
      <c r="AK2486" s="184">
        <f t="shared" si="305"/>
        <v>0</v>
      </c>
      <c r="AL2486" s="164">
        <f t="shared" si="311"/>
        <v>0</v>
      </c>
      <c r="AO2486" s="184">
        <f t="shared" si="306"/>
        <v>0</v>
      </c>
      <c r="AP2486" s="164">
        <f t="shared" si="307"/>
        <v>0</v>
      </c>
      <c r="AS2486" s="184">
        <f t="shared" si="308"/>
        <v>0</v>
      </c>
      <c r="AT2486" s="164">
        <f t="shared" si="309"/>
        <v>0</v>
      </c>
    </row>
    <row r="2487" spans="2:46" x14ac:dyDescent="0.75">
      <c r="B2487" s="22">
        <v>2484</v>
      </c>
      <c r="AG2487" s="184">
        <f t="shared" si="304"/>
        <v>0</v>
      </c>
      <c r="AH2487" s="164">
        <f t="shared" si="310"/>
        <v>0</v>
      </c>
      <c r="AK2487" s="184">
        <f t="shared" si="305"/>
        <v>0</v>
      </c>
      <c r="AL2487" s="164">
        <f t="shared" si="311"/>
        <v>0</v>
      </c>
      <c r="AO2487" s="184">
        <f t="shared" si="306"/>
        <v>0</v>
      </c>
      <c r="AP2487" s="164">
        <f t="shared" si="307"/>
        <v>0</v>
      </c>
      <c r="AS2487" s="184">
        <f t="shared" si="308"/>
        <v>0</v>
      </c>
      <c r="AT2487" s="164">
        <f t="shared" si="309"/>
        <v>0</v>
      </c>
    </row>
    <row r="2488" spans="2:46" x14ac:dyDescent="0.75">
      <c r="B2488" s="22">
        <v>2485</v>
      </c>
      <c r="AG2488" s="184">
        <f t="shared" si="304"/>
        <v>0</v>
      </c>
      <c r="AH2488" s="164">
        <f t="shared" si="310"/>
        <v>0</v>
      </c>
      <c r="AK2488" s="184">
        <f t="shared" si="305"/>
        <v>0</v>
      </c>
      <c r="AL2488" s="164">
        <f t="shared" si="311"/>
        <v>0</v>
      </c>
      <c r="AO2488" s="184">
        <f t="shared" si="306"/>
        <v>0</v>
      </c>
      <c r="AP2488" s="164">
        <f t="shared" si="307"/>
        <v>0</v>
      </c>
      <c r="AS2488" s="184">
        <f t="shared" si="308"/>
        <v>0</v>
      </c>
      <c r="AT2488" s="164">
        <f t="shared" si="309"/>
        <v>0</v>
      </c>
    </row>
    <row r="2489" spans="2:46" x14ac:dyDescent="0.75">
      <c r="B2489" s="22">
        <v>2486</v>
      </c>
      <c r="AG2489" s="184">
        <f t="shared" si="304"/>
        <v>0</v>
      </c>
      <c r="AH2489" s="164">
        <f t="shared" si="310"/>
        <v>0</v>
      </c>
      <c r="AK2489" s="184">
        <f t="shared" si="305"/>
        <v>0</v>
      </c>
      <c r="AL2489" s="164">
        <f t="shared" si="311"/>
        <v>0</v>
      </c>
      <c r="AO2489" s="184">
        <f t="shared" si="306"/>
        <v>0</v>
      </c>
      <c r="AP2489" s="164">
        <f t="shared" si="307"/>
        <v>0</v>
      </c>
      <c r="AS2489" s="184">
        <f t="shared" si="308"/>
        <v>0</v>
      </c>
      <c r="AT2489" s="164">
        <f t="shared" si="309"/>
        <v>0</v>
      </c>
    </row>
    <row r="2490" spans="2:46" x14ac:dyDescent="0.75">
      <c r="B2490" s="22">
        <v>2487</v>
      </c>
      <c r="AG2490" s="184">
        <f t="shared" si="304"/>
        <v>0</v>
      </c>
      <c r="AH2490" s="164">
        <f t="shared" si="310"/>
        <v>0</v>
      </c>
      <c r="AK2490" s="184">
        <f t="shared" si="305"/>
        <v>0</v>
      </c>
      <c r="AL2490" s="164">
        <f t="shared" si="311"/>
        <v>0</v>
      </c>
      <c r="AO2490" s="184">
        <f t="shared" si="306"/>
        <v>0</v>
      </c>
      <c r="AP2490" s="164">
        <f t="shared" si="307"/>
        <v>0</v>
      </c>
      <c r="AS2490" s="184">
        <f t="shared" si="308"/>
        <v>0</v>
      </c>
      <c r="AT2490" s="164">
        <f t="shared" si="309"/>
        <v>0</v>
      </c>
    </row>
    <row r="2491" spans="2:46" x14ac:dyDescent="0.75">
      <c r="B2491" s="22">
        <v>2488</v>
      </c>
      <c r="AG2491" s="184">
        <f t="shared" si="304"/>
        <v>0</v>
      </c>
      <c r="AH2491" s="164">
        <f t="shared" si="310"/>
        <v>0</v>
      </c>
      <c r="AK2491" s="184">
        <f t="shared" si="305"/>
        <v>0</v>
      </c>
      <c r="AL2491" s="164">
        <f t="shared" si="311"/>
        <v>0</v>
      </c>
      <c r="AO2491" s="184">
        <f t="shared" si="306"/>
        <v>0</v>
      </c>
      <c r="AP2491" s="164">
        <f t="shared" si="307"/>
        <v>0</v>
      </c>
      <c r="AS2491" s="184">
        <f t="shared" si="308"/>
        <v>0</v>
      </c>
      <c r="AT2491" s="164">
        <f t="shared" si="309"/>
        <v>0</v>
      </c>
    </row>
    <row r="2492" spans="2:46" x14ac:dyDescent="0.75">
      <c r="B2492" s="22">
        <v>2489</v>
      </c>
      <c r="AG2492" s="184">
        <f t="shared" si="304"/>
        <v>0</v>
      </c>
      <c r="AH2492" s="164">
        <f t="shared" si="310"/>
        <v>0</v>
      </c>
      <c r="AK2492" s="184">
        <f t="shared" si="305"/>
        <v>0</v>
      </c>
      <c r="AL2492" s="164">
        <f t="shared" si="311"/>
        <v>0</v>
      </c>
      <c r="AO2492" s="184">
        <f t="shared" si="306"/>
        <v>0</v>
      </c>
      <c r="AP2492" s="164">
        <f t="shared" si="307"/>
        <v>0</v>
      </c>
      <c r="AS2492" s="184">
        <f t="shared" si="308"/>
        <v>0</v>
      </c>
      <c r="AT2492" s="164">
        <f t="shared" si="309"/>
        <v>0</v>
      </c>
    </row>
    <row r="2493" spans="2:46" x14ac:dyDescent="0.75">
      <c r="B2493" s="22">
        <v>2490</v>
      </c>
      <c r="AG2493" s="184">
        <f t="shared" si="304"/>
        <v>0</v>
      </c>
      <c r="AH2493" s="164">
        <f t="shared" si="310"/>
        <v>0</v>
      </c>
      <c r="AK2493" s="184">
        <f t="shared" si="305"/>
        <v>0</v>
      </c>
      <c r="AL2493" s="164">
        <f t="shared" si="311"/>
        <v>0</v>
      </c>
      <c r="AO2493" s="184">
        <f t="shared" si="306"/>
        <v>0</v>
      </c>
      <c r="AP2493" s="164">
        <f t="shared" si="307"/>
        <v>0</v>
      </c>
      <c r="AS2493" s="184">
        <f t="shared" si="308"/>
        <v>0</v>
      </c>
      <c r="AT2493" s="164">
        <f t="shared" si="309"/>
        <v>0</v>
      </c>
    </row>
    <row r="2494" spans="2:46" x14ac:dyDescent="0.75">
      <c r="B2494" s="22">
        <v>2491</v>
      </c>
      <c r="AG2494" s="184">
        <f t="shared" si="304"/>
        <v>0</v>
      </c>
      <c r="AH2494" s="164">
        <f t="shared" si="310"/>
        <v>0</v>
      </c>
      <c r="AK2494" s="184">
        <f t="shared" si="305"/>
        <v>0</v>
      </c>
      <c r="AL2494" s="164">
        <f t="shared" si="311"/>
        <v>0</v>
      </c>
      <c r="AO2494" s="184">
        <f t="shared" si="306"/>
        <v>0</v>
      </c>
      <c r="AP2494" s="164">
        <f t="shared" si="307"/>
        <v>0</v>
      </c>
      <c r="AS2494" s="184">
        <f t="shared" si="308"/>
        <v>0</v>
      </c>
      <c r="AT2494" s="164">
        <f t="shared" si="309"/>
        <v>0</v>
      </c>
    </row>
    <row r="2495" spans="2:46" x14ac:dyDescent="0.75">
      <c r="B2495" s="22">
        <v>2492</v>
      </c>
      <c r="AG2495" s="184">
        <f t="shared" si="304"/>
        <v>0</v>
      </c>
      <c r="AH2495" s="164">
        <f t="shared" si="310"/>
        <v>0</v>
      </c>
      <c r="AK2495" s="184">
        <f t="shared" si="305"/>
        <v>0</v>
      </c>
      <c r="AL2495" s="164">
        <f t="shared" si="311"/>
        <v>0</v>
      </c>
      <c r="AO2495" s="184">
        <f t="shared" si="306"/>
        <v>0</v>
      </c>
      <c r="AP2495" s="164">
        <f t="shared" si="307"/>
        <v>0</v>
      </c>
      <c r="AS2495" s="184">
        <f t="shared" si="308"/>
        <v>0</v>
      </c>
      <c r="AT2495" s="164">
        <f t="shared" si="309"/>
        <v>0</v>
      </c>
    </row>
    <row r="2496" spans="2:46" x14ac:dyDescent="0.75">
      <c r="B2496" s="22">
        <v>2493</v>
      </c>
      <c r="AG2496" s="184">
        <f t="shared" si="304"/>
        <v>0</v>
      </c>
      <c r="AH2496" s="164">
        <f t="shared" si="310"/>
        <v>0</v>
      </c>
      <c r="AK2496" s="184">
        <f t="shared" si="305"/>
        <v>0</v>
      </c>
      <c r="AL2496" s="164">
        <f t="shared" si="311"/>
        <v>0</v>
      </c>
      <c r="AO2496" s="184">
        <f t="shared" si="306"/>
        <v>0</v>
      </c>
      <c r="AP2496" s="164">
        <f t="shared" si="307"/>
        <v>0</v>
      </c>
      <c r="AS2496" s="184">
        <f t="shared" si="308"/>
        <v>0</v>
      </c>
      <c r="AT2496" s="164">
        <f t="shared" si="309"/>
        <v>0</v>
      </c>
    </row>
    <row r="2497" spans="2:46" x14ac:dyDescent="0.75">
      <c r="B2497" s="22">
        <v>2494</v>
      </c>
      <c r="AG2497" s="184">
        <f t="shared" si="304"/>
        <v>0</v>
      </c>
      <c r="AH2497" s="164">
        <f t="shared" si="310"/>
        <v>0</v>
      </c>
      <c r="AK2497" s="184">
        <f t="shared" si="305"/>
        <v>0</v>
      </c>
      <c r="AL2497" s="164">
        <f t="shared" si="311"/>
        <v>0</v>
      </c>
      <c r="AO2497" s="184">
        <f t="shared" si="306"/>
        <v>0</v>
      </c>
      <c r="AP2497" s="164">
        <f t="shared" si="307"/>
        <v>0</v>
      </c>
      <c r="AS2497" s="184">
        <f t="shared" si="308"/>
        <v>0</v>
      </c>
      <c r="AT2497" s="164">
        <f t="shared" si="309"/>
        <v>0</v>
      </c>
    </row>
    <row r="2498" spans="2:46" x14ac:dyDescent="0.75">
      <c r="B2498" s="22">
        <v>2495</v>
      </c>
      <c r="AG2498" s="184">
        <f t="shared" si="304"/>
        <v>0</v>
      </c>
      <c r="AH2498" s="164">
        <f t="shared" si="310"/>
        <v>0</v>
      </c>
      <c r="AK2498" s="184">
        <f t="shared" si="305"/>
        <v>0</v>
      </c>
      <c r="AL2498" s="164">
        <f t="shared" si="311"/>
        <v>0</v>
      </c>
      <c r="AO2498" s="184">
        <f t="shared" si="306"/>
        <v>0</v>
      </c>
      <c r="AP2498" s="164">
        <f t="shared" si="307"/>
        <v>0</v>
      </c>
      <c r="AS2498" s="184">
        <f t="shared" si="308"/>
        <v>0</v>
      </c>
      <c r="AT2498" s="164">
        <f t="shared" si="309"/>
        <v>0</v>
      </c>
    </row>
    <row r="2499" spans="2:46" x14ac:dyDescent="0.75">
      <c r="B2499" s="22">
        <v>2496</v>
      </c>
      <c r="AG2499" s="184">
        <f t="shared" si="304"/>
        <v>0</v>
      </c>
      <c r="AH2499" s="164">
        <f t="shared" si="310"/>
        <v>0</v>
      </c>
      <c r="AK2499" s="184">
        <f t="shared" si="305"/>
        <v>0</v>
      </c>
      <c r="AL2499" s="164">
        <f t="shared" si="311"/>
        <v>0</v>
      </c>
      <c r="AO2499" s="184">
        <f t="shared" si="306"/>
        <v>0</v>
      </c>
      <c r="AP2499" s="164">
        <f t="shared" si="307"/>
        <v>0</v>
      </c>
      <c r="AS2499" s="184">
        <f t="shared" si="308"/>
        <v>0</v>
      </c>
      <c r="AT2499" s="164">
        <f t="shared" si="309"/>
        <v>0</v>
      </c>
    </row>
    <row r="2500" spans="2:46" x14ac:dyDescent="0.75">
      <c r="B2500" s="22">
        <v>2497</v>
      </c>
      <c r="AG2500" s="184">
        <f t="shared" ref="AG2500:AG2563" si="312">(U2500*wtp)-T2500</f>
        <v>0</v>
      </c>
      <c r="AH2500" s="164">
        <f t="shared" si="310"/>
        <v>0</v>
      </c>
      <c r="AK2500" s="184">
        <f t="shared" ref="AK2500:AK2563" si="313">(X2500*wtp)-W2500</f>
        <v>0</v>
      </c>
      <c r="AL2500" s="164">
        <f t="shared" si="311"/>
        <v>0</v>
      </c>
      <c r="AO2500" s="184">
        <f t="shared" ref="AO2500:AO2563" si="314">(AA2500*wtp)-Z2500</f>
        <v>0</v>
      </c>
      <c r="AP2500" s="164">
        <f t="shared" ref="AP2500:AP2563" si="315">IF(AO2500&gt;0,1,0)</f>
        <v>0</v>
      </c>
      <c r="AS2500" s="184">
        <f t="shared" ref="AS2500:AS2563" si="316">(AD2500*wtp)-AC2500</f>
        <v>0</v>
      </c>
      <c r="AT2500" s="164">
        <f t="shared" ref="AT2500:AT2563" si="317">IF(AS2500&gt;0,1,0)</f>
        <v>0</v>
      </c>
    </row>
    <row r="2501" spans="2:46" x14ac:dyDescent="0.75">
      <c r="B2501" s="22">
        <v>2498</v>
      </c>
      <c r="AG2501" s="184">
        <f t="shared" si="312"/>
        <v>0</v>
      </c>
      <c r="AH2501" s="164">
        <f t="shared" ref="AH2501:AH2564" si="318">IF(AG2501&gt;0,1,0)</f>
        <v>0</v>
      </c>
      <c r="AK2501" s="184">
        <f t="shared" si="313"/>
        <v>0</v>
      </c>
      <c r="AL2501" s="164">
        <f t="shared" ref="AL2501:AL2564" si="319">IF(AK2501&gt;0,1,0)</f>
        <v>0</v>
      </c>
      <c r="AO2501" s="184">
        <f t="shared" si="314"/>
        <v>0</v>
      </c>
      <c r="AP2501" s="164">
        <f t="shared" si="315"/>
        <v>0</v>
      </c>
      <c r="AS2501" s="184">
        <f t="shared" si="316"/>
        <v>0</v>
      </c>
      <c r="AT2501" s="164">
        <f t="shared" si="317"/>
        <v>0</v>
      </c>
    </row>
    <row r="2502" spans="2:46" x14ac:dyDescent="0.75">
      <c r="B2502" s="22">
        <v>2499</v>
      </c>
      <c r="AG2502" s="184">
        <f t="shared" si="312"/>
        <v>0</v>
      </c>
      <c r="AH2502" s="164">
        <f t="shared" si="318"/>
        <v>0</v>
      </c>
      <c r="AK2502" s="184">
        <f t="shared" si="313"/>
        <v>0</v>
      </c>
      <c r="AL2502" s="164">
        <f t="shared" si="319"/>
        <v>0</v>
      </c>
      <c r="AO2502" s="184">
        <f t="shared" si="314"/>
        <v>0</v>
      </c>
      <c r="AP2502" s="164">
        <f t="shared" si="315"/>
        <v>0</v>
      </c>
      <c r="AS2502" s="184">
        <f t="shared" si="316"/>
        <v>0</v>
      </c>
      <c r="AT2502" s="164">
        <f t="shared" si="317"/>
        <v>0</v>
      </c>
    </row>
    <row r="2503" spans="2:46" x14ac:dyDescent="0.75">
      <c r="B2503" s="22">
        <v>2500</v>
      </c>
      <c r="AG2503" s="184">
        <f t="shared" si="312"/>
        <v>0</v>
      </c>
      <c r="AH2503" s="164">
        <f t="shared" si="318"/>
        <v>0</v>
      </c>
      <c r="AK2503" s="184">
        <f t="shared" si="313"/>
        <v>0</v>
      </c>
      <c r="AL2503" s="164">
        <f t="shared" si="319"/>
        <v>0</v>
      </c>
      <c r="AO2503" s="184">
        <f t="shared" si="314"/>
        <v>0</v>
      </c>
      <c r="AP2503" s="164">
        <f t="shared" si="315"/>
        <v>0</v>
      </c>
      <c r="AS2503" s="184">
        <f t="shared" si="316"/>
        <v>0</v>
      </c>
      <c r="AT2503" s="164">
        <f t="shared" si="317"/>
        <v>0</v>
      </c>
    </row>
    <row r="2504" spans="2:46" x14ac:dyDescent="0.75">
      <c r="B2504" s="22">
        <v>2501</v>
      </c>
      <c r="AG2504" s="184">
        <f t="shared" si="312"/>
        <v>0</v>
      </c>
      <c r="AH2504" s="164">
        <f t="shared" si="318"/>
        <v>0</v>
      </c>
      <c r="AK2504" s="184">
        <f t="shared" si="313"/>
        <v>0</v>
      </c>
      <c r="AL2504" s="164">
        <f t="shared" si="319"/>
        <v>0</v>
      </c>
      <c r="AO2504" s="184">
        <f t="shared" si="314"/>
        <v>0</v>
      </c>
      <c r="AP2504" s="164">
        <f t="shared" si="315"/>
        <v>0</v>
      </c>
      <c r="AS2504" s="184">
        <f t="shared" si="316"/>
        <v>0</v>
      </c>
      <c r="AT2504" s="164">
        <f t="shared" si="317"/>
        <v>0</v>
      </c>
    </row>
    <row r="2505" spans="2:46" x14ac:dyDescent="0.75">
      <c r="B2505" s="22">
        <v>2502</v>
      </c>
      <c r="AG2505" s="184">
        <f t="shared" si="312"/>
        <v>0</v>
      </c>
      <c r="AH2505" s="164">
        <f t="shared" si="318"/>
        <v>0</v>
      </c>
      <c r="AK2505" s="184">
        <f t="shared" si="313"/>
        <v>0</v>
      </c>
      <c r="AL2505" s="164">
        <f t="shared" si="319"/>
        <v>0</v>
      </c>
      <c r="AO2505" s="184">
        <f t="shared" si="314"/>
        <v>0</v>
      </c>
      <c r="AP2505" s="164">
        <f t="shared" si="315"/>
        <v>0</v>
      </c>
      <c r="AS2505" s="184">
        <f t="shared" si="316"/>
        <v>0</v>
      </c>
      <c r="AT2505" s="164">
        <f t="shared" si="317"/>
        <v>0</v>
      </c>
    </row>
    <row r="2506" spans="2:46" x14ac:dyDescent="0.75">
      <c r="B2506" s="22">
        <v>2503</v>
      </c>
      <c r="AG2506" s="184">
        <f t="shared" si="312"/>
        <v>0</v>
      </c>
      <c r="AH2506" s="164">
        <f t="shared" si="318"/>
        <v>0</v>
      </c>
      <c r="AK2506" s="184">
        <f t="shared" si="313"/>
        <v>0</v>
      </c>
      <c r="AL2506" s="164">
        <f t="shared" si="319"/>
        <v>0</v>
      </c>
      <c r="AO2506" s="184">
        <f t="shared" si="314"/>
        <v>0</v>
      </c>
      <c r="AP2506" s="164">
        <f t="shared" si="315"/>
        <v>0</v>
      </c>
      <c r="AS2506" s="184">
        <f t="shared" si="316"/>
        <v>0</v>
      </c>
      <c r="AT2506" s="164">
        <f t="shared" si="317"/>
        <v>0</v>
      </c>
    </row>
    <row r="2507" spans="2:46" x14ac:dyDescent="0.75">
      <c r="B2507" s="22">
        <v>2504</v>
      </c>
      <c r="AG2507" s="184">
        <f t="shared" si="312"/>
        <v>0</v>
      </c>
      <c r="AH2507" s="164">
        <f t="shared" si="318"/>
        <v>0</v>
      </c>
      <c r="AK2507" s="184">
        <f t="shared" si="313"/>
        <v>0</v>
      </c>
      <c r="AL2507" s="164">
        <f t="shared" si="319"/>
        <v>0</v>
      </c>
      <c r="AO2507" s="184">
        <f t="shared" si="314"/>
        <v>0</v>
      </c>
      <c r="AP2507" s="164">
        <f t="shared" si="315"/>
        <v>0</v>
      </c>
      <c r="AS2507" s="184">
        <f t="shared" si="316"/>
        <v>0</v>
      </c>
      <c r="AT2507" s="164">
        <f t="shared" si="317"/>
        <v>0</v>
      </c>
    </row>
    <row r="2508" spans="2:46" x14ac:dyDescent="0.75">
      <c r="B2508" s="22">
        <v>2505</v>
      </c>
      <c r="AG2508" s="184">
        <f t="shared" si="312"/>
        <v>0</v>
      </c>
      <c r="AH2508" s="164">
        <f t="shared" si="318"/>
        <v>0</v>
      </c>
      <c r="AK2508" s="184">
        <f t="shared" si="313"/>
        <v>0</v>
      </c>
      <c r="AL2508" s="164">
        <f t="shared" si="319"/>
        <v>0</v>
      </c>
      <c r="AO2508" s="184">
        <f t="shared" si="314"/>
        <v>0</v>
      </c>
      <c r="AP2508" s="164">
        <f t="shared" si="315"/>
        <v>0</v>
      </c>
      <c r="AS2508" s="184">
        <f t="shared" si="316"/>
        <v>0</v>
      </c>
      <c r="AT2508" s="164">
        <f t="shared" si="317"/>
        <v>0</v>
      </c>
    </row>
    <row r="2509" spans="2:46" x14ac:dyDescent="0.75">
      <c r="B2509" s="22">
        <v>2506</v>
      </c>
      <c r="AG2509" s="184">
        <f t="shared" si="312"/>
        <v>0</v>
      </c>
      <c r="AH2509" s="164">
        <f t="shared" si="318"/>
        <v>0</v>
      </c>
      <c r="AK2509" s="184">
        <f t="shared" si="313"/>
        <v>0</v>
      </c>
      <c r="AL2509" s="164">
        <f t="shared" si="319"/>
        <v>0</v>
      </c>
      <c r="AO2509" s="184">
        <f t="shared" si="314"/>
        <v>0</v>
      </c>
      <c r="AP2509" s="164">
        <f t="shared" si="315"/>
        <v>0</v>
      </c>
      <c r="AS2509" s="184">
        <f t="shared" si="316"/>
        <v>0</v>
      </c>
      <c r="AT2509" s="164">
        <f t="shared" si="317"/>
        <v>0</v>
      </c>
    </row>
    <row r="2510" spans="2:46" x14ac:dyDescent="0.75">
      <c r="B2510" s="22">
        <v>2507</v>
      </c>
      <c r="AG2510" s="184">
        <f t="shared" si="312"/>
        <v>0</v>
      </c>
      <c r="AH2510" s="164">
        <f t="shared" si="318"/>
        <v>0</v>
      </c>
      <c r="AK2510" s="184">
        <f t="shared" si="313"/>
        <v>0</v>
      </c>
      <c r="AL2510" s="164">
        <f t="shared" si="319"/>
        <v>0</v>
      </c>
      <c r="AO2510" s="184">
        <f t="shared" si="314"/>
        <v>0</v>
      </c>
      <c r="AP2510" s="164">
        <f t="shared" si="315"/>
        <v>0</v>
      </c>
      <c r="AS2510" s="184">
        <f t="shared" si="316"/>
        <v>0</v>
      </c>
      <c r="AT2510" s="164">
        <f t="shared" si="317"/>
        <v>0</v>
      </c>
    </row>
    <row r="2511" spans="2:46" x14ac:dyDescent="0.75">
      <c r="B2511" s="22">
        <v>2508</v>
      </c>
      <c r="AG2511" s="184">
        <f t="shared" si="312"/>
        <v>0</v>
      </c>
      <c r="AH2511" s="164">
        <f t="shared" si="318"/>
        <v>0</v>
      </c>
      <c r="AK2511" s="184">
        <f t="shared" si="313"/>
        <v>0</v>
      </c>
      <c r="AL2511" s="164">
        <f t="shared" si="319"/>
        <v>0</v>
      </c>
      <c r="AO2511" s="184">
        <f t="shared" si="314"/>
        <v>0</v>
      </c>
      <c r="AP2511" s="164">
        <f t="shared" si="315"/>
        <v>0</v>
      </c>
      <c r="AS2511" s="184">
        <f t="shared" si="316"/>
        <v>0</v>
      </c>
      <c r="AT2511" s="164">
        <f t="shared" si="317"/>
        <v>0</v>
      </c>
    </row>
    <row r="2512" spans="2:46" x14ac:dyDescent="0.75">
      <c r="B2512" s="22">
        <v>2509</v>
      </c>
      <c r="AG2512" s="184">
        <f t="shared" si="312"/>
        <v>0</v>
      </c>
      <c r="AH2512" s="164">
        <f t="shared" si="318"/>
        <v>0</v>
      </c>
      <c r="AK2512" s="184">
        <f t="shared" si="313"/>
        <v>0</v>
      </c>
      <c r="AL2512" s="164">
        <f t="shared" si="319"/>
        <v>0</v>
      </c>
      <c r="AO2512" s="184">
        <f t="shared" si="314"/>
        <v>0</v>
      </c>
      <c r="AP2512" s="164">
        <f t="shared" si="315"/>
        <v>0</v>
      </c>
      <c r="AS2512" s="184">
        <f t="shared" si="316"/>
        <v>0</v>
      </c>
      <c r="AT2512" s="164">
        <f t="shared" si="317"/>
        <v>0</v>
      </c>
    </row>
    <row r="2513" spans="2:46" x14ac:dyDescent="0.75">
      <c r="B2513" s="22">
        <v>2510</v>
      </c>
      <c r="AG2513" s="184">
        <f t="shared" si="312"/>
        <v>0</v>
      </c>
      <c r="AH2513" s="164">
        <f t="shared" si="318"/>
        <v>0</v>
      </c>
      <c r="AK2513" s="184">
        <f t="shared" si="313"/>
        <v>0</v>
      </c>
      <c r="AL2513" s="164">
        <f t="shared" si="319"/>
        <v>0</v>
      </c>
      <c r="AO2513" s="184">
        <f t="shared" si="314"/>
        <v>0</v>
      </c>
      <c r="AP2513" s="164">
        <f t="shared" si="315"/>
        <v>0</v>
      </c>
      <c r="AS2513" s="184">
        <f t="shared" si="316"/>
        <v>0</v>
      </c>
      <c r="AT2513" s="164">
        <f t="shared" si="317"/>
        <v>0</v>
      </c>
    </row>
    <row r="2514" spans="2:46" x14ac:dyDescent="0.75">
      <c r="B2514" s="22">
        <v>2511</v>
      </c>
      <c r="AG2514" s="184">
        <f t="shared" si="312"/>
        <v>0</v>
      </c>
      <c r="AH2514" s="164">
        <f t="shared" si="318"/>
        <v>0</v>
      </c>
      <c r="AK2514" s="184">
        <f t="shared" si="313"/>
        <v>0</v>
      </c>
      <c r="AL2514" s="164">
        <f t="shared" si="319"/>
        <v>0</v>
      </c>
      <c r="AO2514" s="184">
        <f t="shared" si="314"/>
        <v>0</v>
      </c>
      <c r="AP2514" s="164">
        <f t="shared" si="315"/>
        <v>0</v>
      </c>
      <c r="AS2514" s="184">
        <f t="shared" si="316"/>
        <v>0</v>
      </c>
      <c r="AT2514" s="164">
        <f t="shared" si="317"/>
        <v>0</v>
      </c>
    </row>
    <row r="2515" spans="2:46" x14ac:dyDescent="0.75">
      <c r="B2515" s="22">
        <v>2512</v>
      </c>
      <c r="AG2515" s="184">
        <f t="shared" si="312"/>
        <v>0</v>
      </c>
      <c r="AH2515" s="164">
        <f t="shared" si="318"/>
        <v>0</v>
      </c>
      <c r="AK2515" s="184">
        <f t="shared" si="313"/>
        <v>0</v>
      </c>
      <c r="AL2515" s="164">
        <f t="shared" si="319"/>
        <v>0</v>
      </c>
      <c r="AO2515" s="184">
        <f t="shared" si="314"/>
        <v>0</v>
      </c>
      <c r="AP2515" s="164">
        <f t="shared" si="315"/>
        <v>0</v>
      </c>
      <c r="AS2515" s="184">
        <f t="shared" si="316"/>
        <v>0</v>
      </c>
      <c r="AT2515" s="164">
        <f t="shared" si="317"/>
        <v>0</v>
      </c>
    </row>
    <row r="2516" spans="2:46" x14ac:dyDescent="0.75">
      <c r="B2516" s="22">
        <v>2513</v>
      </c>
      <c r="AG2516" s="184">
        <f t="shared" si="312"/>
        <v>0</v>
      </c>
      <c r="AH2516" s="164">
        <f t="shared" si="318"/>
        <v>0</v>
      </c>
      <c r="AK2516" s="184">
        <f t="shared" si="313"/>
        <v>0</v>
      </c>
      <c r="AL2516" s="164">
        <f t="shared" si="319"/>
        <v>0</v>
      </c>
      <c r="AO2516" s="184">
        <f t="shared" si="314"/>
        <v>0</v>
      </c>
      <c r="AP2516" s="164">
        <f t="shared" si="315"/>
        <v>0</v>
      </c>
      <c r="AS2516" s="184">
        <f t="shared" si="316"/>
        <v>0</v>
      </c>
      <c r="AT2516" s="164">
        <f t="shared" si="317"/>
        <v>0</v>
      </c>
    </row>
    <row r="2517" spans="2:46" x14ac:dyDescent="0.75">
      <c r="B2517" s="22">
        <v>2514</v>
      </c>
      <c r="AG2517" s="184">
        <f t="shared" si="312"/>
        <v>0</v>
      </c>
      <c r="AH2517" s="164">
        <f t="shared" si="318"/>
        <v>0</v>
      </c>
      <c r="AK2517" s="184">
        <f t="shared" si="313"/>
        <v>0</v>
      </c>
      <c r="AL2517" s="164">
        <f t="shared" si="319"/>
        <v>0</v>
      </c>
      <c r="AO2517" s="184">
        <f t="shared" si="314"/>
        <v>0</v>
      </c>
      <c r="AP2517" s="164">
        <f t="shared" si="315"/>
        <v>0</v>
      </c>
      <c r="AS2517" s="184">
        <f t="shared" si="316"/>
        <v>0</v>
      </c>
      <c r="AT2517" s="164">
        <f t="shared" si="317"/>
        <v>0</v>
      </c>
    </row>
    <row r="2518" spans="2:46" x14ac:dyDescent="0.75">
      <c r="B2518" s="22">
        <v>2515</v>
      </c>
      <c r="AG2518" s="184">
        <f t="shared" si="312"/>
        <v>0</v>
      </c>
      <c r="AH2518" s="164">
        <f t="shared" si="318"/>
        <v>0</v>
      </c>
      <c r="AK2518" s="184">
        <f t="shared" si="313"/>
        <v>0</v>
      </c>
      <c r="AL2518" s="164">
        <f t="shared" si="319"/>
        <v>0</v>
      </c>
      <c r="AO2518" s="184">
        <f t="shared" si="314"/>
        <v>0</v>
      </c>
      <c r="AP2518" s="164">
        <f t="shared" si="315"/>
        <v>0</v>
      </c>
      <c r="AS2518" s="184">
        <f t="shared" si="316"/>
        <v>0</v>
      </c>
      <c r="AT2518" s="164">
        <f t="shared" si="317"/>
        <v>0</v>
      </c>
    </row>
    <row r="2519" spans="2:46" x14ac:dyDescent="0.75">
      <c r="B2519" s="22">
        <v>2516</v>
      </c>
      <c r="AG2519" s="184">
        <f t="shared" si="312"/>
        <v>0</v>
      </c>
      <c r="AH2519" s="164">
        <f t="shared" si="318"/>
        <v>0</v>
      </c>
      <c r="AK2519" s="184">
        <f t="shared" si="313"/>
        <v>0</v>
      </c>
      <c r="AL2519" s="164">
        <f t="shared" si="319"/>
        <v>0</v>
      </c>
      <c r="AO2519" s="184">
        <f t="shared" si="314"/>
        <v>0</v>
      </c>
      <c r="AP2519" s="164">
        <f t="shared" si="315"/>
        <v>0</v>
      </c>
      <c r="AS2519" s="184">
        <f t="shared" si="316"/>
        <v>0</v>
      </c>
      <c r="AT2519" s="164">
        <f t="shared" si="317"/>
        <v>0</v>
      </c>
    </row>
    <row r="2520" spans="2:46" x14ac:dyDescent="0.75">
      <c r="B2520" s="22">
        <v>2517</v>
      </c>
      <c r="AG2520" s="184">
        <f t="shared" si="312"/>
        <v>0</v>
      </c>
      <c r="AH2520" s="164">
        <f t="shared" si="318"/>
        <v>0</v>
      </c>
      <c r="AK2520" s="184">
        <f t="shared" si="313"/>
        <v>0</v>
      </c>
      <c r="AL2520" s="164">
        <f t="shared" si="319"/>
        <v>0</v>
      </c>
      <c r="AO2520" s="184">
        <f t="shared" si="314"/>
        <v>0</v>
      </c>
      <c r="AP2520" s="164">
        <f t="shared" si="315"/>
        <v>0</v>
      </c>
      <c r="AS2520" s="184">
        <f t="shared" si="316"/>
        <v>0</v>
      </c>
      <c r="AT2520" s="164">
        <f t="shared" si="317"/>
        <v>0</v>
      </c>
    </row>
    <row r="2521" spans="2:46" x14ac:dyDescent="0.75">
      <c r="B2521" s="22">
        <v>2518</v>
      </c>
      <c r="AG2521" s="184">
        <f t="shared" si="312"/>
        <v>0</v>
      </c>
      <c r="AH2521" s="164">
        <f t="shared" si="318"/>
        <v>0</v>
      </c>
      <c r="AK2521" s="184">
        <f t="shared" si="313"/>
        <v>0</v>
      </c>
      <c r="AL2521" s="164">
        <f t="shared" si="319"/>
        <v>0</v>
      </c>
      <c r="AO2521" s="184">
        <f t="shared" si="314"/>
        <v>0</v>
      </c>
      <c r="AP2521" s="164">
        <f t="shared" si="315"/>
        <v>0</v>
      </c>
      <c r="AS2521" s="184">
        <f t="shared" si="316"/>
        <v>0</v>
      </c>
      <c r="AT2521" s="164">
        <f t="shared" si="317"/>
        <v>0</v>
      </c>
    </row>
    <row r="2522" spans="2:46" x14ac:dyDescent="0.75">
      <c r="B2522" s="22">
        <v>2519</v>
      </c>
      <c r="AG2522" s="184">
        <f t="shared" si="312"/>
        <v>0</v>
      </c>
      <c r="AH2522" s="164">
        <f t="shared" si="318"/>
        <v>0</v>
      </c>
      <c r="AK2522" s="184">
        <f t="shared" si="313"/>
        <v>0</v>
      </c>
      <c r="AL2522" s="164">
        <f t="shared" si="319"/>
        <v>0</v>
      </c>
      <c r="AO2522" s="184">
        <f t="shared" si="314"/>
        <v>0</v>
      </c>
      <c r="AP2522" s="164">
        <f t="shared" si="315"/>
        <v>0</v>
      </c>
      <c r="AS2522" s="184">
        <f t="shared" si="316"/>
        <v>0</v>
      </c>
      <c r="AT2522" s="164">
        <f t="shared" si="317"/>
        <v>0</v>
      </c>
    </row>
    <row r="2523" spans="2:46" x14ac:dyDescent="0.75">
      <c r="B2523" s="22">
        <v>2520</v>
      </c>
      <c r="AG2523" s="184">
        <f t="shared" si="312"/>
        <v>0</v>
      </c>
      <c r="AH2523" s="164">
        <f t="shared" si="318"/>
        <v>0</v>
      </c>
      <c r="AK2523" s="184">
        <f t="shared" si="313"/>
        <v>0</v>
      </c>
      <c r="AL2523" s="164">
        <f t="shared" si="319"/>
        <v>0</v>
      </c>
      <c r="AO2523" s="184">
        <f t="shared" si="314"/>
        <v>0</v>
      </c>
      <c r="AP2523" s="164">
        <f t="shared" si="315"/>
        <v>0</v>
      </c>
      <c r="AS2523" s="184">
        <f t="shared" si="316"/>
        <v>0</v>
      </c>
      <c r="AT2523" s="164">
        <f t="shared" si="317"/>
        <v>0</v>
      </c>
    </row>
    <row r="2524" spans="2:46" x14ac:dyDescent="0.75">
      <c r="B2524" s="22">
        <v>2521</v>
      </c>
      <c r="AG2524" s="184">
        <f t="shared" si="312"/>
        <v>0</v>
      </c>
      <c r="AH2524" s="164">
        <f t="shared" si="318"/>
        <v>0</v>
      </c>
      <c r="AK2524" s="184">
        <f t="shared" si="313"/>
        <v>0</v>
      </c>
      <c r="AL2524" s="164">
        <f t="shared" si="319"/>
        <v>0</v>
      </c>
      <c r="AO2524" s="184">
        <f t="shared" si="314"/>
        <v>0</v>
      </c>
      <c r="AP2524" s="164">
        <f t="shared" si="315"/>
        <v>0</v>
      </c>
      <c r="AS2524" s="184">
        <f t="shared" si="316"/>
        <v>0</v>
      </c>
      <c r="AT2524" s="164">
        <f t="shared" si="317"/>
        <v>0</v>
      </c>
    </row>
    <row r="2525" spans="2:46" x14ac:dyDescent="0.75">
      <c r="B2525" s="22">
        <v>2522</v>
      </c>
      <c r="AG2525" s="184">
        <f t="shared" si="312"/>
        <v>0</v>
      </c>
      <c r="AH2525" s="164">
        <f t="shared" si="318"/>
        <v>0</v>
      </c>
      <c r="AK2525" s="184">
        <f t="shared" si="313"/>
        <v>0</v>
      </c>
      <c r="AL2525" s="164">
        <f t="shared" si="319"/>
        <v>0</v>
      </c>
      <c r="AO2525" s="184">
        <f t="shared" si="314"/>
        <v>0</v>
      </c>
      <c r="AP2525" s="164">
        <f t="shared" si="315"/>
        <v>0</v>
      </c>
      <c r="AS2525" s="184">
        <f t="shared" si="316"/>
        <v>0</v>
      </c>
      <c r="AT2525" s="164">
        <f t="shared" si="317"/>
        <v>0</v>
      </c>
    </row>
    <row r="2526" spans="2:46" x14ac:dyDescent="0.75">
      <c r="B2526" s="22">
        <v>2523</v>
      </c>
      <c r="AG2526" s="184">
        <f t="shared" si="312"/>
        <v>0</v>
      </c>
      <c r="AH2526" s="164">
        <f t="shared" si="318"/>
        <v>0</v>
      </c>
      <c r="AK2526" s="184">
        <f t="shared" si="313"/>
        <v>0</v>
      </c>
      <c r="AL2526" s="164">
        <f t="shared" si="319"/>
        <v>0</v>
      </c>
      <c r="AO2526" s="184">
        <f t="shared" si="314"/>
        <v>0</v>
      </c>
      <c r="AP2526" s="164">
        <f t="shared" si="315"/>
        <v>0</v>
      </c>
      <c r="AS2526" s="184">
        <f t="shared" si="316"/>
        <v>0</v>
      </c>
      <c r="AT2526" s="164">
        <f t="shared" si="317"/>
        <v>0</v>
      </c>
    </row>
    <row r="2527" spans="2:46" x14ac:dyDescent="0.75">
      <c r="B2527" s="22">
        <v>2524</v>
      </c>
      <c r="AG2527" s="184">
        <f t="shared" si="312"/>
        <v>0</v>
      </c>
      <c r="AH2527" s="164">
        <f t="shared" si="318"/>
        <v>0</v>
      </c>
      <c r="AK2527" s="184">
        <f t="shared" si="313"/>
        <v>0</v>
      </c>
      <c r="AL2527" s="164">
        <f t="shared" si="319"/>
        <v>0</v>
      </c>
      <c r="AO2527" s="184">
        <f t="shared" si="314"/>
        <v>0</v>
      </c>
      <c r="AP2527" s="164">
        <f t="shared" si="315"/>
        <v>0</v>
      </c>
      <c r="AS2527" s="184">
        <f t="shared" si="316"/>
        <v>0</v>
      </c>
      <c r="AT2527" s="164">
        <f t="shared" si="317"/>
        <v>0</v>
      </c>
    </row>
    <row r="2528" spans="2:46" x14ac:dyDescent="0.75">
      <c r="B2528" s="22">
        <v>2525</v>
      </c>
      <c r="AG2528" s="184">
        <f t="shared" si="312"/>
        <v>0</v>
      </c>
      <c r="AH2528" s="164">
        <f t="shared" si="318"/>
        <v>0</v>
      </c>
      <c r="AK2528" s="184">
        <f t="shared" si="313"/>
        <v>0</v>
      </c>
      <c r="AL2528" s="164">
        <f t="shared" si="319"/>
        <v>0</v>
      </c>
      <c r="AO2528" s="184">
        <f t="shared" si="314"/>
        <v>0</v>
      </c>
      <c r="AP2528" s="164">
        <f t="shared" si="315"/>
        <v>0</v>
      </c>
      <c r="AS2528" s="184">
        <f t="shared" si="316"/>
        <v>0</v>
      </c>
      <c r="AT2528" s="164">
        <f t="shared" si="317"/>
        <v>0</v>
      </c>
    </row>
    <row r="2529" spans="2:46" x14ac:dyDescent="0.75">
      <c r="B2529" s="22">
        <v>2526</v>
      </c>
      <c r="AG2529" s="184">
        <f t="shared" si="312"/>
        <v>0</v>
      </c>
      <c r="AH2529" s="164">
        <f t="shared" si="318"/>
        <v>0</v>
      </c>
      <c r="AK2529" s="184">
        <f t="shared" si="313"/>
        <v>0</v>
      </c>
      <c r="AL2529" s="164">
        <f t="shared" si="319"/>
        <v>0</v>
      </c>
      <c r="AO2529" s="184">
        <f t="shared" si="314"/>
        <v>0</v>
      </c>
      <c r="AP2529" s="164">
        <f t="shared" si="315"/>
        <v>0</v>
      </c>
      <c r="AS2529" s="184">
        <f t="shared" si="316"/>
        <v>0</v>
      </c>
      <c r="AT2529" s="164">
        <f t="shared" si="317"/>
        <v>0</v>
      </c>
    </row>
    <row r="2530" spans="2:46" x14ac:dyDescent="0.75">
      <c r="B2530" s="22">
        <v>2527</v>
      </c>
      <c r="AG2530" s="184">
        <f t="shared" si="312"/>
        <v>0</v>
      </c>
      <c r="AH2530" s="164">
        <f t="shared" si="318"/>
        <v>0</v>
      </c>
      <c r="AK2530" s="184">
        <f t="shared" si="313"/>
        <v>0</v>
      </c>
      <c r="AL2530" s="164">
        <f t="shared" si="319"/>
        <v>0</v>
      </c>
      <c r="AO2530" s="184">
        <f t="shared" si="314"/>
        <v>0</v>
      </c>
      <c r="AP2530" s="164">
        <f t="shared" si="315"/>
        <v>0</v>
      </c>
      <c r="AS2530" s="184">
        <f t="shared" si="316"/>
        <v>0</v>
      </c>
      <c r="AT2530" s="164">
        <f t="shared" si="317"/>
        <v>0</v>
      </c>
    </row>
    <row r="2531" spans="2:46" x14ac:dyDescent="0.75">
      <c r="B2531" s="22">
        <v>2528</v>
      </c>
      <c r="AG2531" s="184">
        <f t="shared" si="312"/>
        <v>0</v>
      </c>
      <c r="AH2531" s="164">
        <f t="shared" si="318"/>
        <v>0</v>
      </c>
      <c r="AK2531" s="184">
        <f t="shared" si="313"/>
        <v>0</v>
      </c>
      <c r="AL2531" s="164">
        <f t="shared" si="319"/>
        <v>0</v>
      </c>
      <c r="AO2531" s="184">
        <f t="shared" si="314"/>
        <v>0</v>
      </c>
      <c r="AP2531" s="164">
        <f t="shared" si="315"/>
        <v>0</v>
      </c>
      <c r="AS2531" s="184">
        <f t="shared" si="316"/>
        <v>0</v>
      </c>
      <c r="AT2531" s="164">
        <f t="shared" si="317"/>
        <v>0</v>
      </c>
    </row>
    <row r="2532" spans="2:46" x14ac:dyDescent="0.75">
      <c r="B2532" s="22">
        <v>2529</v>
      </c>
      <c r="AG2532" s="184">
        <f t="shared" si="312"/>
        <v>0</v>
      </c>
      <c r="AH2532" s="164">
        <f t="shared" si="318"/>
        <v>0</v>
      </c>
      <c r="AK2532" s="184">
        <f t="shared" si="313"/>
        <v>0</v>
      </c>
      <c r="AL2532" s="164">
        <f t="shared" si="319"/>
        <v>0</v>
      </c>
      <c r="AO2532" s="184">
        <f t="shared" si="314"/>
        <v>0</v>
      </c>
      <c r="AP2532" s="164">
        <f t="shared" si="315"/>
        <v>0</v>
      </c>
      <c r="AS2532" s="184">
        <f t="shared" si="316"/>
        <v>0</v>
      </c>
      <c r="AT2532" s="164">
        <f t="shared" si="317"/>
        <v>0</v>
      </c>
    </row>
    <row r="2533" spans="2:46" x14ac:dyDescent="0.75">
      <c r="B2533" s="22">
        <v>2530</v>
      </c>
      <c r="AG2533" s="184">
        <f t="shared" si="312"/>
        <v>0</v>
      </c>
      <c r="AH2533" s="164">
        <f t="shared" si="318"/>
        <v>0</v>
      </c>
      <c r="AK2533" s="184">
        <f t="shared" si="313"/>
        <v>0</v>
      </c>
      <c r="AL2533" s="164">
        <f t="shared" si="319"/>
        <v>0</v>
      </c>
      <c r="AO2533" s="184">
        <f t="shared" si="314"/>
        <v>0</v>
      </c>
      <c r="AP2533" s="164">
        <f t="shared" si="315"/>
        <v>0</v>
      </c>
      <c r="AS2533" s="184">
        <f t="shared" si="316"/>
        <v>0</v>
      </c>
      <c r="AT2533" s="164">
        <f t="shared" si="317"/>
        <v>0</v>
      </c>
    </row>
    <row r="2534" spans="2:46" x14ac:dyDescent="0.75">
      <c r="B2534" s="22">
        <v>2531</v>
      </c>
      <c r="AG2534" s="184">
        <f t="shared" si="312"/>
        <v>0</v>
      </c>
      <c r="AH2534" s="164">
        <f t="shared" si="318"/>
        <v>0</v>
      </c>
      <c r="AK2534" s="184">
        <f t="shared" si="313"/>
        <v>0</v>
      </c>
      <c r="AL2534" s="164">
        <f t="shared" si="319"/>
        <v>0</v>
      </c>
      <c r="AO2534" s="184">
        <f t="shared" si="314"/>
        <v>0</v>
      </c>
      <c r="AP2534" s="164">
        <f t="shared" si="315"/>
        <v>0</v>
      </c>
      <c r="AS2534" s="184">
        <f t="shared" si="316"/>
        <v>0</v>
      </c>
      <c r="AT2534" s="164">
        <f t="shared" si="317"/>
        <v>0</v>
      </c>
    </row>
    <row r="2535" spans="2:46" x14ac:dyDescent="0.75">
      <c r="B2535" s="22">
        <v>2532</v>
      </c>
      <c r="AG2535" s="184">
        <f t="shared" si="312"/>
        <v>0</v>
      </c>
      <c r="AH2535" s="164">
        <f t="shared" si="318"/>
        <v>0</v>
      </c>
      <c r="AK2535" s="184">
        <f t="shared" si="313"/>
        <v>0</v>
      </c>
      <c r="AL2535" s="164">
        <f t="shared" si="319"/>
        <v>0</v>
      </c>
      <c r="AO2535" s="184">
        <f t="shared" si="314"/>
        <v>0</v>
      </c>
      <c r="AP2535" s="164">
        <f t="shared" si="315"/>
        <v>0</v>
      </c>
      <c r="AS2535" s="184">
        <f t="shared" si="316"/>
        <v>0</v>
      </c>
      <c r="AT2535" s="164">
        <f t="shared" si="317"/>
        <v>0</v>
      </c>
    </row>
    <row r="2536" spans="2:46" x14ac:dyDescent="0.75">
      <c r="B2536" s="22">
        <v>2533</v>
      </c>
      <c r="AG2536" s="184">
        <f t="shared" si="312"/>
        <v>0</v>
      </c>
      <c r="AH2536" s="164">
        <f t="shared" si="318"/>
        <v>0</v>
      </c>
      <c r="AK2536" s="184">
        <f t="shared" si="313"/>
        <v>0</v>
      </c>
      <c r="AL2536" s="164">
        <f t="shared" si="319"/>
        <v>0</v>
      </c>
      <c r="AO2536" s="184">
        <f t="shared" si="314"/>
        <v>0</v>
      </c>
      <c r="AP2536" s="164">
        <f t="shared" si="315"/>
        <v>0</v>
      </c>
      <c r="AS2536" s="184">
        <f t="shared" si="316"/>
        <v>0</v>
      </c>
      <c r="AT2536" s="164">
        <f t="shared" si="317"/>
        <v>0</v>
      </c>
    </row>
    <row r="2537" spans="2:46" x14ac:dyDescent="0.75">
      <c r="B2537" s="22">
        <v>2534</v>
      </c>
      <c r="AG2537" s="184">
        <f t="shared" si="312"/>
        <v>0</v>
      </c>
      <c r="AH2537" s="164">
        <f t="shared" si="318"/>
        <v>0</v>
      </c>
      <c r="AK2537" s="184">
        <f t="shared" si="313"/>
        <v>0</v>
      </c>
      <c r="AL2537" s="164">
        <f t="shared" si="319"/>
        <v>0</v>
      </c>
      <c r="AO2537" s="184">
        <f t="shared" si="314"/>
        <v>0</v>
      </c>
      <c r="AP2537" s="164">
        <f t="shared" si="315"/>
        <v>0</v>
      </c>
      <c r="AS2537" s="184">
        <f t="shared" si="316"/>
        <v>0</v>
      </c>
      <c r="AT2537" s="164">
        <f t="shared" si="317"/>
        <v>0</v>
      </c>
    </row>
    <row r="2538" spans="2:46" x14ac:dyDescent="0.75">
      <c r="B2538" s="22">
        <v>2535</v>
      </c>
      <c r="AG2538" s="184">
        <f t="shared" si="312"/>
        <v>0</v>
      </c>
      <c r="AH2538" s="164">
        <f t="shared" si="318"/>
        <v>0</v>
      </c>
      <c r="AK2538" s="184">
        <f t="shared" si="313"/>
        <v>0</v>
      </c>
      <c r="AL2538" s="164">
        <f t="shared" si="319"/>
        <v>0</v>
      </c>
      <c r="AO2538" s="184">
        <f t="shared" si="314"/>
        <v>0</v>
      </c>
      <c r="AP2538" s="164">
        <f t="shared" si="315"/>
        <v>0</v>
      </c>
      <c r="AS2538" s="184">
        <f t="shared" si="316"/>
        <v>0</v>
      </c>
      <c r="AT2538" s="164">
        <f t="shared" si="317"/>
        <v>0</v>
      </c>
    </row>
    <row r="2539" spans="2:46" x14ac:dyDescent="0.75">
      <c r="B2539" s="22">
        <v>2536</v>
      </c>
      <c r="AG2539" s="184">
        <f t="shared" si="312"/>
        <v>0</v>
      </c>
      <c r="AH2539" s="164">
        <f t="shared" si="318"/>
        <v>0</v>
      </c>
      <c r="AK2539" s="184">
        <f t="shared" si="313"/>
        <v>0</v>
      </c>
      <c r="AL2539" s="164">
        <f t="shared" si="319"/>
        <v>0</v>
      </c>
      <c r="AO2539" s="184">
        <f t="shared" si="314"/>
        <v>0</v>
      </c>
      <c r="AP2539" s="164">
        <f t="shared" si="315"/>
        <v>0</v>
      </c>
      <c r="AS2539" s="184">
        <f t="shared" si="316"/>
        <v>0</v>
      </c>
      <c r="AT2539" s="164">
        <f t="shared" si="317"/>
        <v>0</v>
      </c>
    </row>
    <row r="2540" spans="2:46" x14ac:dyDescent="0.75">
      <c r="B2540" s="22">
        <v>2537</v>
      </c>
      <c r="AG2540" s="184">
        <f t="shared" si="312"/>
        <v>0</v>
      </c>
      <c r="AH2540" s="164">
        <f t="shared" si="318"/>
        <v>0</v>
      </c>
      <c r="AK2540" s="184">
        <f t="shared" si="313"/>
        <v>0</v>
      </c>
      <c r="AL2540" s="164">
        <f t="shared" si="319"/>
        <v>0</v>
      </c>
      <c r="AO2540" s="184">
        <f t="shared" si="314"/>
        <v>0</v>
      </c>
      <c r="AP2540" s="164">
        <f t="shared" si="315"/>
        <v>0</v>
      </c>
      <c r="AS2540" s="184">
        <f t="shared" si="316"/>
        <v>0</v>
      </c>
      <c r="AT2540" s="164">
        <f t="shared" si="317"/>
        <v>0</v>
      </c>
    </row>
    <row r="2541" spans="2:46" x14ac:dyDescent="0.75">
      <c r="B2541" s="22">
        <v>2538</v>
      </c>
      <c r="AG2541" s="184">
        <f t="shared" si="312"/>
        <v>0</v>
      </c>
      <c r="AH2541" s="164">
        <f t="shared" si="318"/>
        <v>0</v>
      </c>
      <c r="AK2541" s="184">
        <f t="shared" si="313"/>
        <v>0</v>
      </c>
      <c r="AL2541" s="164">
        <f t="shared" si="319"/>
        <v>0</v>
      </c>
      <c r="AO2541" s="184">
        <f t="shared" si="314"/>
        <v>0</v>
      </c>
      <c r="AP2541" s="164">
        <f t="shared" si="315"/>
        <v>0</v>
      </c>
      <c r="AS2541" s="184">
        <f t="shared" si="316"/>
        <v>0</v>
      </c>
      <c r="AT2541" s="164">
        <f t="shared" si="317"/>
        <v>0</v>
      </c>
    </row>
    <row r="2542" spans="2:46" x14ac:dyDescent="0.75">
      <c r="B2542" s="22">
        <v>2539</v>
      </c>
      <c r="AG2542" s="184">
        <f t="shared" si="312"/>
        <v>0</v>
      </c>
      <c r="AH2542" s="164">
        <f t="shared" si="318"/>
        <v>0</v>
      </c>
      <c r="AK2542" s="184">
        <f t="shared" si="313"/>
        <v>0</v>
      </c>
      <c r="AL2542" s="164">
        <f t="shared" si="319"/>
        <v>0</v>
      </c>
      <c r="AO2542" s="184">
        <f t="shared" si="314"/>
        <v>0</v>
      </c>
      <c r="AP2542" s="164">
        <f t="shared" si="315"/>
        <v>0</v>
      </c>
      <c r="AS2542" s="184">
        <f t="shared" si="316"/>
        <v>0</v>
      </c>
      <c r="AT2542" s="164">
        <f t="shared" si="317"/>
        <v>0</v>
      </c>
    </row>
    <row r="2543" spans="2:46" x14ac:dyDescent="0.75">
      <c r="B2543" s="22">
        <v>2540</v>
      </c>
      <c r="AG2543" s="184">
        <f t="shared" si="312"/>
        <v>0</v>
      </c>
      <c r="AH2543" s="164">
        <f t="shared" si="318"/>
        <v>0</v>
      </c>
      <c r="AK2543" s="184">
        <f t="shared" si="313"/>
        <v>0</v>
      </c>
      <c r="AL2543" s="164">
        <f t="shared" si="319"/>
        <v>0</v>
      </c>
      <c r="AO2543" s="184">
        <f t="shared" si="314"/>
        <v>0</v>
      </c>
      <c r="AP2543" s="164">
        <f t="shared" si="315"/>
        <v>0</v>
      </c>
      <c r="AS2543" s="184">
        <f t="shared" si="316"/>
        <v>0</v>
      </c>
      <c r="AT2543" s="164">
        <f t="shared" si="317"/>
        <v>0</v>
      </c>
    </row>
    <row r="2544" spans="2:46" x14ac:dyDescent="0.75">
      <c r="B2544" s="22">
        <v>2541</v>
      </c>
      <c r="AG2544" s="184">
        <f t="shared" si="312"/>
        <v>0</v>
      </c>
      <c r="AH2544" s="164">
        <f t="shared" si="318"/>
        <v>0</v>
      </c>
      <c r="AK2544" s="184">
        <f t="shared" si="313"/>
        <v>0</v>
      </c>
      <c r="AL2544" s="164">
        <f t="shared" si="319"/>
        <v>0</v>
      </c>
      <c r="AO2544" s="184">
        <f t="shared" si="314"/>
        <v>0</v>
      </c>
      <c r="AP2544" s="164">
        <f t="shared" si="315"/>
        <v>0</v>
      </c>
      <c r="AS2544" s="184">
        <f t="shared" si="316"/>
        <v>0</v>
      </c>
      <c r="AT2544" s="164">
        <f t="shared" si="317"/>
        <v>0</v>
      </c>
    </row>
    <row r="2545" spans="2:46" x14ac:dyDescent="0.75">
      <c r="B2545" s="22">
        <v>2542</v>
      </c>
      <c r="AG2545" s="184">
        <f t="shared" si="312"/>
        <v>0</v>
      </c>
      <c r="AH2545" s="164">
        <f t="shared" si="318"/>
        <v>0</v>
      </c>
      <c r="AK2545" s="184">
        <f t="shared" si="313"/>
        <v>0</v>
      </c>
      <c r="AL2545" s="164">
        <f t="shared" si="319"/>
        <v>0</v>
      </c>
      <c r="AO2545" s="184">
        <f t="shared" si="314"/>
        <v>0</v>
      </c>
      <c r="AP2545" s="164">
        <f t="shared" si="315"/>
        <v>0</v>
      </c>
      <c r="AS2545" s="184">
        <f t="shared" si="316"/>
        <v>0</v>
      </c>
      <c r="AT2545" s="164">
        <f t="shared" si="317"/>
        <v>0</v>
      </c>
    </row>
    <row r="2546" spans="2:46" x14ac:dyDescent="0.75">
      <c r="B2546" s="22">
        <v>2543</v>
      </c>
      <c r="AG2546" s="184">
        <f t="shared" si="312"/>
        <v>0</v>
      </c>
      <c r="AH2546" s="164">
        <f t="shared" si="318"/>
        <v>0</v>
      </c>
      <c r="AK2546" s="184">
        <f t="shared" si="313"/>
        <v>0</v>
      </c>
      <c r="AL2546" s="164">
        <f t="shared" si="319"/>
        <v>0</v>
      </c>
      <c r="AO2546" s="184">
        <f t="shared" si="314"/>
        <v>0</v>
      </c>
      <c r="AP2546" s="164">
        <f t="shared" si="315"/>
        <v>0</v>
      </c>
      <c r="AS2546" s="184">
        <f t="shared" si="316"/>
        <v>0</v>
      </c>
      <c r="AT2546" s="164">
        <f t="shared" si="317"/>
        <v>0</v>
      </c>
    </row>
    <row r="2547" spans="2:46" x14ac:dyDescent="0.75">
      <c r="B2547" s="22">
        <v>2544</v>
      </c>
      <c r="AG2547" s="184">
        <f t="shared" si="312"/>
        <v>0</v>
      </c>
      <c r="AH2547" s="164">
        <f t="shared" si="318"/>
        <v>0</v>
      </c>
      <c r="AK2547" s="184">
        <f t="shared" si="313"/>
        <v>0</v>
      </c>
      <c r="AL2547" s="164">
        <f t="shared" si="319"/>
        <v>0</v>
      </c>
      <c r="AO2547" s="184">
        <f t="shared" si="314"/>
        <v>0</v>
      </c>
      <c r="AP2547" s="164">
        <f t="shared" si="315"/>
        <v>0</v>
      </c>
      <c r="AS2547" s="184">
        <f t="shared" si="316"/>
        <v>0</v>
      </c>
      <c r="AT2547" s="164">
        <f t="shared" si="317"/>
        <v>0</v>
      </c>
    </row>
    <row r="2548" spans="2:46" x14ac:dyDescent="0.75">
      <c r="B2548" s="22">
        <v>2545</v>
      </c>
      <c r="AG2548" s="184">
        <f t="shared" si="312"/>
        <v>0</v>
      </c>
      <c r="AH2548" s="164">
        <f t="shared" si="318"/>
        <v>0</v>
      </c>
      <c r="AK2548" s="184">
        <f t="shared" si="313"/>
        <v>0</v>
      </c>
      <c r="AL2548" s="164">
        <f t="shared" si="319"/>
        <v>0</v>
      </c>
      <c r="AO2548" s="184">
        <f t="shared" si="314"/>
        <v>0</v>
      </c>
      <c r="AP2548" s="164">
        <f t="shared" si="315"/>
        <v>0</v>
      </c>
      <c r="AS2548" s="184">
        <f t="shared" si="316"/>
        <v>0</v>
      </c>
      <c r="AT2548" s="164">
        <f t="shared" si="317"/>
        <v>0</v>
      </c>
    </row>
    <row r="2549" spans="2:46" x14ac:dyDescent="0.75">
      <c r="B2549" s="22">
        <v>2546</v>
      </c>
      <c r="AG2549" s="184">
        <f t="shared" si="312"/>
        <v>0</v>
      </c>
      <c r="AH2549" s="164">
        <f t="shared" si="318"/>
        <v>0</v>
      </c>
      <c r="AK2549" s="184">
        <f t="shared" si="313"/>
        <v>0</v>
      </c>
      <c r="AL2549" s="164">
        <f t="shared" si="319"/>
        <v>0</v>
      </c>
      <c r="AO2549" s="184">
        <f t="shared" si="314"/>
        <v>0</v>
      </c>
      <c r="AP2549" s="164">
        <f t="shared" si="315"/>
        <v>0</v>
      </c>
      <c r="AS2549" s="184">
        <f t="shared" si="316"/>
        <v>0</v>
      </c>
      <c r="AT2549" s="164">
        <f t="shared" si="317"/>
        <v>0</v>
      </c>
    </row>
    <row r="2550" spans="2:46" x14ac:dyDescent="0.75">
      <c r="B2550" s="22">
        <v>2547</v>
      </c>
      <c r="AG2550" s="184">
        <f t="shared" si="312"/>
        <v>0</v>
      </c>
      <c r="AH2550" s="164">
        <f t="shared" si="318"/>
        <v>0</v>
      </c>
      <c r="AK2550" s="184">
        <f t="shared" si="313"/>
        <v>0</v>
      </c>
      <c r="AL2550" s="164">
        <f t="shared" si="319"/>
        <v>0</v>
      </c>
      <c r="AO2550" s="184">
        <f t="shared" si="314"/>
        <v>0</v>
      </c>
      <c r="AP2550" s="164">
        <f t="shared" si="315"/>
        <v>0</v>
      </c>
      <c r="AS2550" s="184">
        <f t="shared" si="316"/>
        <v>0</v>
      </c>
      <c r="AT2550" s="164">
        <f t="shared" si="317"/>
        <v>0</v>
      </c>
    </row>
    <row r="2551" spans="2:46" x14ac:dyDescent="0.75">
      <c r="B2551" s="22">
        <v>2548</v>
      </c>
      <c r="AG2551" s="184">
        <f t="shared" si="312"/>
        <v>0</v>
      </c>
      <c r="AH2551" s="164">
        <f t="shared" si="318"/>
        <v>0</v>
      </c>
      <c r="AK2551" s="184">
        <f t="shared" si="313"/>
        <v>0</v>
      </c>
      <c r="AL2551" s="164">
        <f t="shared" si="319"/>
        <v>0</v>
      </c>
      <c r="AO2551" s="184">
        <f t="shared" si="314"/>
        <v>0</v>
      </c>
      <c r="AP2551" s="164">
        <f t="shared" si="315"/>
        <v>0</v>
      </c>
      <c r="AS2551" s="184">
        <f t="shared" si="316"/>
        <v>0</v>
      </c>
      <c r="AT2551" s="164">
        <f t="shared" si="317"/>
        <v>0</v>
      </c>
    </row>
    <row r="2552" spans="2:46" x14ac:dyDescent="0.75">
      <c r="B2552" s="22">
        <v>2549</v>
      </c>
      <c r="AG2552" s="184">
        <f t="shared" si="312"/>
        <v>0</v>
      </c>
      <c r="AH2552" s="164">
        <f t="shared" si="318"/>
        <v>0</v>
      </c>
      <c r="AK2552" s="184">
        <f t="shared" si="313"/>
        <v>0</v>
      </c>
      <c r="AL2552" s="164">
        <f t="shared" si="319"/>
        <v>0</v>
      </c>
      <c r="AO2552" s="184">
        <f t="shared" si="314"/>
        <v>0</v>
      </c>
      <c r="AP2552" s="164">
        <f t="shared" si="315"/>
        <v>0</v>
      </c>
      <c r="AS2552" s="184">
        <f t="shared" si="316"/>
        <v>0</v>
      </c>
      <c r="AT2552" s="164">
        <f t="shared" si="317"/>
        <v>0</v>
      </c>
    </row>
    <row r="2553" spans="2:46" x14ac:dyDescent="0.75">
      <c r="B2553" s="22">
        <v>2550</v>
      </c>
      <c r="AG2553" s="184">
        <f t="shared" si="312"/>
        <v>0</v>
      </c>
      <c r="AH2553" s="164">
        <f t="shared" si="318"/>
        <v>0</v>
      </c>
      <c r="AK2553" s="184">
        <f t="shared" si="313"/>
        <v>0</v>
      </c>
      <c r="AL2553" s="164">
        <f t="shared" si="319"/>
        <v>0</v>
      </c>
      <c r="AO2553" s="184">
        <f t="shared" si="314"/>
        <v>0</v>
      </c>
      <c r="AP2553" s="164">
        <f t="shared" si="315"/>
        <v>0</v>
      </c>
      <c r="AS2553" s="184">
        <f t="shared" si="316"/>
        <v>0</v>
      </c>
      <c r="AT2553" s="164">
        <f t="shared" si="317"/>
        <v>0</v>
      </c>
    </row>
    <row r="2554" spans="2:46" x14ac:dyDescent="0.75">
      <c r="B2554" s="22">
        <v>2551</v>
      </c>
      <c r="AG2554" s="184">
        <f t="shared" si="312"/>
        <v>0</v>
      </c>
      <c r="AH2554" s="164">
        <f t="shared" si="318"/>
        <v>0</v>
      </c>
      <c r="AK2554" s="184">
        <f t="shared" si="313"/>
        <v>0</v>
      </c>
      <c r="AL2554" s="164">
        <f t="shared" si="319"/>
        <v>0</v>
      </c>
      <c r="AO2554" s="184">
        <f t="shared" si="314"/>
        <v>0</v>
      </c>
      <c r="AP2554" s="164">
        <f t="shared" si="315"/>
        <v>0</v>
      </c>
      <c r="AS2554" s="184">
        <f t="shared" si="316"/>
        <v>0</v>
      </c>
      <c r="AT2554" s="164">
        <f t="shared" si="317"/>
        <v>0</v>
      </c>
    </row>
    <row r="2555" spans="2:46" x14ac:dyDescent="0.75">
      <c r="B2555" s="22">
        <v>2552</v>
      </c>
      <c r="AG2555" s="184">
        <f t="shared" si="312"/>
        <v>0</v>
      </c>
      <c r="AH2555" s="164">
        <f t="shared" si="318"/>
        <v>0</v>
      </c>
      <c r="AK2555" s="184">
        <f t="shared" si="313"/>
        <v>0</v>
      </c>
      <c r="AL2555" s="164">
        <f t="shared" si="319"/>
        <v>0</v>
      </c>
      <c r="AO2555" s="184">
        <f t="shared" si="314"/>
        <v>0</v>
      </c>
      <c r="AP2555" s="164">
        <f t="shared" si="315"/>
        <v>0</v>
      </c>
      <c r="AS2555" s="184">
        <f t="shared" si="316"/>
        <v>0</v>
      </c>
      <c r="AT2555" s="164">
        <f t="shared" si="317"/>
        <v>0</v>
      </c>
    </row>
    <row r="2556" spans="2:46" x14ac:dyDescent="0.75">
      <c r="B2556" s="22">
        <v>2553</v>
      </c>
      <c r="AG2556" s="184">
        <f t="shared" si="312"/>
        <v>0</v>
      </c>
      <c r="AH2556" s="164">
        <f t="shared" si="318"/>
        <v>0</v>
      </c>
      <c r="AK2556" s="184">
        <f t="shared" si="313"/>
        <v>0</v>
      </c>
      <c r="AL2556" s="164">
        <f t="shared" si="319"/>
        <v>0</v>
      </c>
      <c r="AO2556" s="184">
        <f t="shared" si="314"/>
        <v>0</v>
      </c>
      <c r="AP2556" s="164">
        <f t="shared" si="315"/>
        <v>0</v>
      </c>
      <c r="AS2556" s="184">
        <f t="shared" si="316"/>
        <v>0</v>
      </c>
      <c r="AT2556" s="164">
        <f t="shared" si="317"/>
        <v>0</v>
      </c>
    </row>
    <row r="2557" spans="2:46" x14ac:dyDescent="0.75">
      <c r="B2557" s="22">
        <v>2554</v>
      </c>
      <c r="AG2557" s="184">
        <f t="shared" si="312"/>
        <v>0</v>
      </c>
      <c r="AH2557" s="164">
        <f t="shared" si="318"/>
        <v>0</v>
      </c>
      <c r="AK2557" s="184">
        <f t="shared" si="313"/>
        <v>0</v>
      </c>
      <c r="AL2557" s="164">
        <f t="shared" si="319"/>
        <v>0</v>
      </c>
      <c r="AO2557" s="184">
        <f t="shared" si="314"/>
        <v>0</v>
      </c>
      <c r="AP2557" s="164">
        <f t="shared" si="315"/>
        <v>0</v>
      </c>
      <c r="AS2557" s="184">
        <f t="shared" si="316"/>
        <v>0</v>
      </c>
      <c r="AT2557" s="164">
        <f t="shared" si="317"/>
        <v>0</v>
      </c>
    </row>
    <row r="2558" spans="2:46" x14ac:dyDescent="0.75">
      <c r="B2558" s="22">
        <v>2555</v>
      </c>
      <c r="AG2558" s="184">
        <f t="shared" si="312"/>
        <v>0</v>
      </c>
      <c r="AH2558" s="164">
        <f t="shared" si="318"/>
        <v>0</v>
      </c>
      <c r="AK2558" s="184">
        <f t="shared" si="313"/>
        <v>0</v>
      </c>
      <c r="AL2558" s="164">
        <f t="shared" si="319"/>
        <v>0</v>
      </c>
      <c r="AO2558" s="184">
        <f t="shared" si="314"/>
        <v>0</v>
      </c>
      <c r="AP2558" s="164">
        <f t="shared" si="315"/>
        <v>0</v>
      </c>
      <c r="AS2558" s="184">
        <f t="shared" si="316"/>
        <v>0</v>
      </c>
      <c r="AT2558" s="164">
        <f t="shared" si="317"/>
        <v>0</v>
      </c>
    </row>
    <row r="2559" spans="2:46" x14ac:dyDescent="0.75">
      <c r="B2559" s="22">
        <v>2556</v>
      </c>
      <c r="AG2559" s="184">
        <f t="shared" si="312"/>
        <v>0</v>
      </c>
      <c r="AH2559" s="164">
        <f t="shared" si="318"/>
        <v>0</v>
      </c>
      <c r="AK2559" s="184">
        <f t="shared" si="313"/>
        <v>0</v>
      </c>
      <c r="AL2559" s="164">
        <f t="shared" si="319"/>
        <v>0</v>
      </c>
      <c r="AO2559" s="184">
        <f t="shared" si="314"/>
        <v>0</v>
      </c>
      <c r="AP2559" s="164">
        <f t="shared" si="315"/>
        <v>0</v>
      </c>
      <c r="AS2559" s="184">
        <f t="shared" si="316"/>
        <v>0</v>
      </c>
      <c r="AT2559" s="164">
        <f t="shared" si="317"/>
        <v>0</v>
      </c>
    </row>
    <row r="2560" spans="2:46" x14ac:dyDescent="0.75">
      <c r="B2560" s="22">
        <v>2557</v>
      </c>
      <c r="AG2560" s="184">
        <f t="shared" si="312"/>
        <v>0</v>
      </c>
      <c r="AH2560" s="164">
        <f t="shared" si="318"/>
        <v>0</v>
      </c>
      <c r="AK2560" s="184">
        <f t="shared" si="313"/>
        <v>0</v>
      </c>
      <c r="AL2560" s="164">
        <f t="shared" si="319"/>
        <v>0</v>
      </c>
      <c r="AO2560" s="184">
        <f t="shared" si="314"/>
        <v>0</v>
      </c>
      <c r="AP2560" s="164">
        <f t="shared" si="315"/>
        <v>0</v>
      </c>
      <c r="AS2560" s="184">
        <f t="shared" si="316"/>
        <v>0</v>
      </c>
      <c r="AT2560" s="164">
        <f t="shared" si="317"/>
        <v>0</v>
      </c>
    </row>
    <row r="2561" spans="2:46" x14ac:dyDescent="0.75">
      <c r="B2561" s="22">
        <v>2558</v>
      </c>
      <c r="AG2561" s="184">
        <f t="shared" si="312"/>
        <v>0</v>
      </c>
      <c r="AH2561" s="164">
        <f t="shared" si="318"/>
        <v>0</v>
      </c>
      <c r="AK2561" s="184">
        <f t="shared" si="313"/>
        <v>0</v>
      </c>
      <c r="AL2561" s="164">
        <f t="shared" si="319"/>
        <v>0</v>
      </c>
      <c r="AO2561" s="184">
        <f t="shared" si="314"/>
        <v>0</v>
      </c>
      <c r="AP2561" s="164">
        <f t="shared" si="315"/>
        <v>0</v>
      </c>
      <c r="AS2561" s="184">
        <f t="shared" si="316"/>
        <v>0</v>
      </c>
      <c r="AT2561" s="164">
        <f t="shared" si="317"/>
        <v>0</v>
      </c>
    </row>
    <row r="2562" spans="2:46" x14ac:dyDescent="0.75">
      <c r="B2562" s="22">
        <v>2559</v>
      </c>
      <c r="AG2562" s="184">
        <f t="shared" si="312"/>
        <v>0</v>
      </c>
      <c r="AH2562" s="164">
        <f t="shared" si="318"/>
        <v>0</v>
      </c>
      <c r="AK2562" s="184">
        <f t="shared" si="313"/>
        <v>0</v>
      </c>
      <c r="AL2562" s="164">
        <f t="shared" si="319"/>
        <v>0</v>
      </c>
      <c r="AO2562" s="184">
        <f t="shared" si="314"/>
        <v>0</v>
      </c>
      <c r="AP2562" s="164">
        <f t="shared" si="315"/>
        <v>0</v>
      </c>
      <c r="AS2562" s="184">
        <f t="shared" si="316"/>
        <v>0</v>
      </c>
      <c r="AT2562" s="164">
        <f t="shared" si="317"/>
        <v>0</v>
      </c>
    </row>
    <row r="2563" spans="2:46" x14ac:dyDescent="0.75">
      <c r="B2563" s="22">
        <v>2560</v>
      </c>
      <c r="AG2563" s="184">
        <f t="shared" si="312"/>
        <v>0</v>
      </c>
      <c r="AH2563" s="164">
        <f t="shared" si="318"/>
        <v>0</v>
      </c>
      <c r="AK2563" s="184">
        <f t="shared" si="313"/>
        <v>0</v>
      </c>
      <c r="AL2563" s="164">
        <f t="shared" si="319"/>
        <v>0</v>
      </c>
      <c r="AO2563" s="184">
        <f t="shared" si="314"/>
        <v>0</v>
      </c>
      <c r="AP2563" s="164">
        <f t="shared" si="315"/>
        <v>0</v>
      </c>
      <c r="AS2563" s="184">
        <f t="shared" si="316"/>
        <v>0</v>
      </c>
      <c r="AT2563" s="164">
        <f t="shared" si="317"/>
        <v>0</v>
      </c>
    </row>
    <row r="2564" spans="2:46" x14ac:dyDescent="0.75">
      <c r="B2564" s="22">
        <v>2561</v>
      </c>
      <c r="AG2564" s="184">
        <f t="shared" ref="AG2564:AG2627" si="320">(U2564*wtp)-T2564</f>
        <v>0</v>
      </c>
      <c r="AH2564" s="164">
        <f t="shared" si="318"/>
        <v>0</v>
      </c>
      <c r="AK2564" s="184">
        <f t="shared" ref="AK2564:AK2627" si="321">(X2564*wtp)-W2564</f>
        <v>0</v>
      </c>
      <c r="AL2564" s="164">
        <f t="shared" si="319"/>
        <v>0</v>
      </c>
      <c r="AO2564" s="184">
        <f t="shared" ref="AO2564:AO2627" si="322">(AA2564*wtp)-Z2564</f>
        <v>0</v>
      </c>
      <c r="AP2564" s="164">
        <f t="shared" ref="AP2564:AP2627" si="323">IF(AO2564&gt;0,1,0)</f>
        <v>0</v>
      </c>
      <c r="AS2564" s="184">
        <f t="shared" ref="AS2564:AS2627" si="324">(AD2564*wtp)-AC2564</f>
        <v>0</v>
      </c>
      <c r="AT2564" s="164">
        <f t="shared" ref="AT2564:AT2627" si="325">IF(AS2564&gt;0,1,0)</f>
        <v>0</v>
      </c>
    </row>
    <row r="2565" spans="2:46" x14ac:dyDescent="0.75">
      <c r="B2565" s="22">
        <v>2562</v>
      </c>
      <c r="AG2565" s="184">
        <f t="shared" si="320"/>
        <v>0</v>
      </c>
      <c r="AH2565" s="164">
        <f t="shared" ref="AH2565:AH2628" si="326">IF(AG2565&gt;0,1,0)</f>
        <v>0</v>
      </c>
      <c r="AK2565" s="184">
        <f t="shared" si="321"/>
        <v>0</v>
      </c>
      <c r="AL2565" s="164">
        <f t="shared" ref="AL2565:AL2628" si="327">IF(AK2565&gt;0,1,0)</f>
        <v>0</v>
      </c>
      <c r="AO2565" s="184">
        <f t="shared" si="322"/>
        <v>0</v>
      </c>
      <c r="AP2565" s="164">
        <f t="shared" si="323"/>
        <v>0</v>
      </c>
      <c r="AS2565" s="184">
        <f t="shared" si="324"/>
        <v>0</v>
      </c>
      <c r="AT2565" s="164">
        <f t="shared" si="325"/>
        <v>0</v>
      </c>
    </row>
    <row r="2566" spans="2:46" x14ac:dyDescent="0.75">
      <c r="B2566" s="22">
        <v>2563</v>
      </c>
      <c r="AG2566" s="184">
        <f t="shared" si="320"/>
        <v>0</v>
      </c>
      <c r="AH2566" s="164">
        <f t="shared" si="326"/>
        <v>0</v>
      </c>
      <c r="AK2566" s="184">
        <f t="shared" si="321"/>
        <v>0</v>
      </c>
      <c r="AL2566" s="164">
        <f t="shared" si="327"/>
        <v>0</v>
      </c>
      <c r="AO2566" s="184">
        <f t="shared" si="322"/>
        <v>0</v>
      </c>
      <c r="AP2566" s="164">
        <f t="shared" si="323"/>
        <v>0</v>
      </c>
      <c r="AS2566" s="184">
        <f t="shared" si="324"/>
        <v>0</v>
      </c>
      <c r="AT2566" s="164">
        <f t="shared" si="325"/>
        <v>0</v>
      </c>
    </row>
    <row r="2567" spans="2:46" x14ac:dyDescent="0.75">
      <c r="B2567" s="22">
        <v>2564</v>
      </c>
      <c r="AG2567" s="184">
        <f t="shared" si="320"/>
        <v>0</v>
      </c>
      <c r="AH2567" s="164">
        <f t="shared" si="326"/>
        <v>0</v>
      </c>
      <c r="AK2567" s="184">
        <f t="shared" si="321"/>
        <v>0</v>
      </c>
      <c r="AL2567" s="164">
        <f t="shared" si="327"/>
        <v>0</v>
      </c>
      <c r="AO2567" s="184">
        <f t="shared" si="322"/>
        <v>0</v>
      </c>
      <c r="AP2567" s="164">
        <f t="shared" si="323"/>
        <v>0</v>
      </c>
      <c r="AS2567" s="184">
        <f t="shared" si="324"/>
        <v>0</v>
      </c>
      <c r="AT2567" s="164">
        <f t="shared" si="325"/>
        <v>0</v>
      </c>
    </row>
    <row r="2568" spans="2:46" x14ac:dyDescent="0.75">
      <c r="B2568" s="22">
        <v>2565</v>
      </c>
      <c r="AG2568" s="184">
        <f t="shared" si="320"/>
        <v>0</v>
      </c>
      <c r="AH2568" s="164">
        <f t="shared" si="326"/>
        <v>0</v>
      </c>
      <c r="AK2568" s="184">
        <f t="shared" si="321"/>
        <v>0</v>
      </c>
      <c r="AL2568" s="164">
        <f t="shared" si="327"/>
        <v>0</v>
      </c>
      <c r="AO2568" s="184">
        <f t="shared" si="322"/>
        <v>0</v>
      </c>
      <c r="AP2568" s="164">
        <f t="shared" si="323"/>
        <v>0</v>
      </c>
      <c r="AS2568" s="184">
        <f t="shared" si="324"/>
        <v>0</v>
      </c>
      <c r="AT2568" s="164">
        <f t="shared" si="325"/>
        <v>0</v>
      </c>
    </row>
    <row r="2569" spans="2:46" x14ac:dyDescent="0.75">
      <c r="B2569" s="22">
        <v>2566</v>
      </c>
      <c r="AG2569" s="184">
        <f t="shared" si="320"/>
        <v>0</v>
      </c>
      <c r="AH2569" s="164">
        <f t="shared" si="326"/>
        <v>0</v>
      </c>
      <c r="AK2569" s="184">
        <f t="shared" si="321"/>
        <v>0</v>
      </c>
      <c r="AL2569" s="164">
        <f t="shared" si="327"/>
        <v>0</v>
      </c>
      <c r="AO2569" s="184">
        <f t="shared" si="322"/>
        <v>0</v>
      </c>
      <c r="AP2569" s="164">
        <f t="shared" si="323"/>
        <v>0</v>
      </c>
      <c r="AS2569" s="184">
        <f t="shared" si="324"/>
        <v>0</v>
      </c>
      <c r="AT2569" s="164">
        <f t="shared" si="325"/>
        <v>0</v>
      </c>
    </row>
    <row r="2570" spans="2:46" x14ac:dyDescent="0.75">
      <c r="B2570" s="22">
        <v>2567</v>
      </c>
      <c r="AG2570" s="184">
        <f t="shared" si="320"/>
        <v>0</v>
      </c>
      <c r="AH2570" s="164">
        <f t="shared" si="326"/>
        <v>0</v>
      </c>
      <c r="AK2570" s="184">
        <f t="shared" si="321"/>
        <v>0</v>
      </c>
      <c r="AL2570" s="164">
        <f t="shared" si="327"/>
        <v>0</v>
      </c>
      <c r="AO2570" s="184">
        <f t="shared" si="322"/>
        <v>0</v>
      </c>
      <c r="AP2570" s="164">
        <f t="shared" si="323"/>
        <v>0</v>
      </c>
      <c r="AS2570" s="184">
        <f t="shared" si="324"/>
        <v>0</v>
      </c>
      <c r="AT2570" s="164">
        <f t="shared" si="325"/>
        <v>0</v>
      </c>
    </row>
    <row r="2571" spans="2:46" x14ac:dyDescent="0.75">
      <c r="B2571" s="22">
        <v>2568</v>
      </c>
      <c r="AG2571" s="184">
        <f t="shared" si="320"/>
        <v>0</v>
      </c>
      <c r="AH2571" s="164">
        <f t="shared" si="326"/>
        <v>0</v>
      </c>
      <c r="AK2571" s="184">
        <f t="shared" si="321"/>
        <v>0</v>
      </c>
      <c r="AL2571" s="164">
        <f t="shared" si="327"/>
        <v>0</v>
      </c>
      <c r="AO2571" s="184">
        <f t="shared" si="322"/>
        <v>0</v>
      </c>
      <c r="AP2571" s="164">
        <f t="shared" si="323"/>
        <v>0</v>
      </c>
      <c r="AS2571" s="184">
        <f t="shared" si="324"/>
        <v>0</v>
      </c>
      <c r="AT2571" s="164">
        <f t="shared" si="325"/>
        <v>0</v>
      </c>
    </row>
    <row r="2572" spans="2:46" x14ac:dyDescent="0.75">
      <c r="B2572" s="22">
        <v>2569</v>
      </c>
      <c r="AG2572" s="184">
        <f t="shared" si="320"/>
        <v>0</v>
      </c>
      <c r="AH2572" s="164">
        <f t="shared" si="326"/>
        <v>0</v>
      </c>
      <c r="AK2572" s="184">
        <f t="shared" si="321"/>
        <v>0</v>
      </c>
      <c r="AL2572" s="164">
        <f t="shared" si="327"/>
        <v>0</v>
      </c>
      <c r="AO2572" s="184">
        <f t="shared" si="322"/>
        <v>0</v>
      </c>
      <c r="AP2572" s="164">
        <f t="shared" si="323"/>
        <v>0</v>
      </c>
      <c r="AS2572" s="184">
        <f t="shared" si="324"/>
        <v>0</v>
      </c>
      <c r="AT2572" s="164">
        <f t="shared" si="325"/>
        <v>0</v>
      </c>
    </row>
    <row r="2573" spans="2:46" x14ac:dyDescent="0.75">
      <c r="B2573" s="22">
        <v>2570</v>
      </c>
      <c r="AG2573" s="184">
        <f t="shared" si="320"/>
        <v>0</v>
      </c>
      <c r="AH2573" s="164">
        <f t="shared" si="326"/>
        <v>0</v>
      </c>
      <c r="AK2573" s="184">
        <f t="shared" si="321"/>
        <v>0</v>
      </c>
      <c r="AL2573" s="164">
        <f t="shared" si="327"/>
        <v>0</v>
      </c>
      <c r="AO2573" s="184">
        <f t="shared" si="322"/>
        <v>0</v>
      </c>
      <c r="AP2573" s="164">
        <f t="shared" si="323"/>
        <v>0</v>
      </c>
      <c r="AS2573" s="184">
        <f t="shared" si="324"/>
        <v>0</v>
      </c>
      <c r="AT2573" s="164">
        <f t="shared" si="325"/>
        <v>0</v>
      </c>
    </row>
    <row r="2574" spans="2:46" x14ac:dyDescent="0.75">
      <c r="B2574" s="22">
        <v>2571</v>
      </c>
      <c r="AG2574" s="184">
        <f t="shared" si="320"/>
        <v>0</v>
      </c>
      <c r="AH2574" s="164">
        <f t="shared" si="326"/>
        <v>0</v>
      </c>
      <c r="AK2574" s="184">
        <f t="shared" si="321"/>
        <v>0</v>
      </c>
      <c r="AL2574" s="164">
        <f t="shared" si="327"/>
        <v>0</v>
      </c>
      <c r="AO2574" s="184">
        <f t="shared" si="322"/>
        <v>0</v>
      </c>
      <c r="AP2574" s="164">
        <f t="shared" si="323"/>
        <v>0</v>
      </c>
      <c r="AS2574" s="184">
        <f t="shared" si="324"/>
        <v>0</v>
      </c>
      <c r="AT2574" s="164">
        <f t="shared" si="325"/>
        <v>0</v>
      </c>
    </row>
    <row r="2575" spans="2:46" x14ac:dyDescent="0.75">
      <c r="B2575" s="22">
        <v>2572</v>
      </c>
      <c r="AG2575" s="184">
        <f t="shared" si="320"/>
        <v>0</v>
      </c>
      <c r="AH2575" s="164">
        <f t="shared" si="326"/>
        <v>0</v>
      </c>
      <c r="AK2575" s="184">
        <f t="shared" si="321"/>
        <v>0</v>
      </c>
      <c r="AL2575" s="164">
        <f t="shared" si="327"/>
        <v>0</v>
      </c>
      <c r="AO2575" s="184">
        <f t="shared" si="322"/>
        <v>0</v>
      </c>
      <c r="AP2575" s="164">
        <f t="shared" si="323"/>
        <v>0</v>
      </c>
      <c r="AS2575" s="184">
        <f t="shared" si="324"/>
        <v>0</v>
      </c>
      <c r="AT2575" s="164">
        <f t="shared" si="325"/>
        <v>0</v>
      </c>
    </row>
    <row r="2576" spans="2:46" x14ac:dyDescent="0.75">
      <c r="B2576" s="22">
        <v>2573</v>
      </c>
      <c r="AG2576" s="184">
        <f t="shared" si="320"/>
        <v>0</v>
      </c>
      <c r="AH2576" s="164">
        <f t="shared" si="326"/>
        <v>0</v>
      </c>
      <c r="AK2576" s="184">
        <f t="shared" si="321"/>
        <v>0</v>
      </c>
      <c r="AL2576" s="164">
        <f t="shared" si="327"/>
        <v>0</v>
      </c>
      <c r="AO2576" s="184">
        <f t="shared" si="322"/>
        <v>0</v>
      </c>
      <c r="AP2576" s="164">
        <f t="shared" si="323"/>
        <v>0</v>
      </c>
      <c r="AS2576" s="184">
        <f t="shared" si="324"/>
        <v>0</v>
      </c>
      <c r="AT2576" s="164">
        <f t="shared" si="325"/>
        <v>0</v>
      </c>
    </row>
    <row r="2577" spans="2:46" x14ac:dyDescent="0.75">
      <c r="B2577" s="22">
        <v>2574</v>
      </c>
      <c r="AG2577" s="184">
        <f t="shared" si="320"/>
        <v>0</v>
      </c>
      <c r="AH2577" s="164">
        <f t="shared" si="326"/>
        <v>0</v>
      </c>
      <c r="AK2577" s="184">
        <f t="shared" si="321"/>
        <v>0</v>
      </c>
      <c r="AL2577" s="164">
        <f t="shared" si="327"/>
        <v>0</v>
      </c>
      <c r="AO2577" s="184">
        <f t="shared" si="322"/>
        <v>0</v>
      </c>
      <c r="AP2577" s="164">
        <f t="shared" si="323"/>
        <v>0</v>
      </c>
      <c r="AS2577" s="184">
        <f t="shared" si="324"/>
        <v>0</v>
      </c>
      <c r="AT2577" s="164">
        <f t="shared" si="325"/>
        <v>0</v>
      </c>
    </row>
    <row r="2578" spans="2:46" x14ac:dyDescent="0.75">
      <c r="B2578" s="22">
        <v>2575</v>
      </c>
      <c r="AG2578" s="184">
        <f t="shared" si="320"/>
        <v>0</v>
      </c>
      <c r="AH2578" s="164">
        <f t="shared" si="326"/>
        <v>0</v>
      </c>
      <c r="AK2578" s="184">
        <f t="shared" si="321"/>
        <v>0</v>
      </c>
      <c r="AL2578" s="164">
        <f t="shared" si="327"/>
        <v>0</v>
      </c>
      <c r="AO2578" s="184">
        <f t="shared" si="322"/>
        <v>0</v>
      </c>
      <c r="AP2578" s="164">
        <f t="shared" si="323"/>
        <v>0</v>
      </c>
      <c r="AS2578" s="184">
        <f t="shared" si="324"/>
        <v>0</v>
      </c>
      <c r="AT2578" s="164">
        <f t="shared" si="325"/>
        <v>0</v>
      </c>
    </row>
    <row r="2579" spans="2:46" x14ac:dyDescent="0.75">
      <c r="B2579" s="22">
        <v>2576</v>
      </c>
      <c r="AG2579" s="184">
        <f t="shared" si="320"/>
        <v>0</v>
      </c>
      <c r="AH2579" s="164">
        <f t="shared" si="326"/>
        <v>0</v>
      </c>
      <c r="AK2579" s="184">
        <f t="shared" si="321"/>
        <v>0</v>
      </c>
      <c r="AL2579" s="164">
        <f t="shared" si="327"/>
        <v>0</v>
      </c>
      <c r="AO2579" s="184">
        <f t="shared" si="322"/>
        <v>0</v>
      </c>
      <c r="AP2579" s="164">
        <f t="shared" si="323"/>
        <v>0</v>
      </c>
      <c r="AS2579" s="184">
        <f t="shared" si="324"/>
        <v>0</v>
      </c>
      <c r="AT2579" s="164">
        <f t="shared" si="325"/>
        <v>0</v>
      </c>
    </row>
    <row r="2580" spans="2:46" x14ac:dyDescent="0.75">
      <c r="B2580" s="22">
        <v>2577</v>
      </c>
      <c r="AG2580" s="184">
        <f t="shared" si="320"/>
        <v>0</v>
      </c>
      <c r="AH2580" s="164">
        <f t="shared" si="326"/>
        <v>0</v>
      </c>
      <c r="AK2580" s="184">
        <f t="shared" si="321"/>
        <v>0</v>
      </c>
      <c r="AL2580" s="164">
        <f t="shared" si="327"/>
        <v>0</v>
      </c>
      <c r="AO2580" s="184">
        <f t="shared" si="322"/>
        <v>0</v>
      </c>
      <c r="AP2580" s="164">
        <f t="shared" si="323"/>
        <v>0</v>
      </c>
      <c r="AS2580" s="184">
        <f t="shared" si="324"/>
        <v>0</v>
      </c>
      <c r="AT2580" s="164">
        <f t="shared" si="325"/>
        <v>0</v>
      </c>
    </row>
    <row r="2581" spans="2:46" x14ac:dyDescent="0.75">
      <c r="B2581" s="22">
        <v>2578</v>
      </c>
      <c r="AG2581" s="184">
        <f t="shared" si="320"/>
        <v>0</v>
      </c>
      <c r="AH2581" s="164">
        <f t="shared" si="326"/>
        <v>0</v>
      </c>
      <c r="AK2581" s="184">
        <f t="shared" si="321"/>
        <v>0</v>
      </c>
      <c r="AL2581" s="164">
        <f t="shared" si="327"/>
        <v>0</v>
      </c>
      <c r="AO2581" s="184">
        <f t="shared" si="322"/>
        <v>0</v>
      </c>
      <c r="AP2581" s="164">
        <f t="shared" si="323"/>
        <v>0</v>
      </c>
      <c r="AS2581" s="184">
        <f t="shared" si="324"/>
        <v>0</v>
      </c>
      <c r="AT2581" s="164">
        <f t="shared" si="325"/>
        <v>0</v>
      </c>
    </row>
    <row r="2582" spans="2:46" x14ac:dyDescent="0.75">
      <c r="B2582" s="22">
        <v>2579</v>
      </c>
      <c r="AG2582" s="184">
        <f t="shared" si="320"/>
        <v>0</v>
      </c>
      <c r="AH2582" s="164">
        <f t="shared" si="326"/>
        <v>0</v>
      </c>
      <c r="AK2582" s="184">
        <f t="shared" si="321"/>
        <v>0</v>
      </c>
      <c r="AL2582" s="164">
        <f t="shared" si="327"/>
        <v>0</v>
      </c>
      <c r="AO2582" s="184">
        <f t="shared" si="322"/>
        <v>0</v>
      </c>
      <c r="AP2582" s="164">
        <f t="shared" si="323"/>
        <v>0</v>
      </c>
      <c r="AS2582" s="184">
        <f t="shared" si="324"/>
        <v>0</v>
      </c>
      <c r="AT2582" s="164">
        <f t="shared" si="325"/>
        <v>0</v>
      </c>
    </row>
    <row r="2583" spans="2:46" x14ac:dyDescent="0.75">
      <c r="B2583" s="22">
        <v>2580</v>
      </c>
      <c r="AG2583" s="184">
        <f t="shared" si="320"/>
        <v>0</v>
      </c>
      <c r="AH2583" s="164">
        <f t="shared" si="326"/>
        <v>0</v>
      </c>
      <c r="AK2583" s="184">
        <f t="shared" si="321"/>
        <v>0</v>
      </c>
      <c r="AL2583" s="164">
        <f t="shared" si="327"/>
        <v>0</v>
      </c>
      <c r="AO2583" s="184">
        <f t="shared" si="322"/>
        <v>0</v>
      </c>
      <c r="AP2583" s="164">
        <f t="shared" si="323"/>
        <v>0</v>
      </c>
      <c r="AS2583" s="184">
        <f t="shared" si="324"/>
        <v>0</v>
      </c>
      <c r="AT2583" s="164">
        <f t="shared" si="325"/>
        <v>0</v>
      </c>
    </row>
    <row r="2584" spans="2:46" x14ac:dyDescent="0.75">
      <c r="B2584" s="22">
        <v>2581</v>
      </c>
      <c r="AG2584" s="184">
        <f t="shared" si="320"/>
        <v>0</v>
      </c>
      <c r="AH2584" s="164">
        <f t="shared" si="326"/>
        <v>0</v>
      </c>
      <c r="AK2584" s="184">
        <f t="shared" si="321"/>
        <v>0</v>
      </c>
      <c r="AL2584" s="164">
        <f t="shared" si="327"/>
        <v>0</v>
      </c>
      <c r="AO2584" s="184">
        <f t="shared" si="322"/>
        <v>0</v>
      </c>
      <c r="AP2584" s="164">
        <f t="shared" si="323"/>
        <v>0</v>
      </c>
      <c r="AS2584" s="184">
        <f t="shared" si="324"/>
        <v>0</v>
      </c>
      <c r="AT2584" s="164">
        <f t="shared" si="325"/>
        <v>0</v>
      </c>
    </row>
    <row r="2585" spans="2:46" x14ac:dyDescent="0.75">
      <c r="B2585" s="22">
        <v>2582</v>
      </c>
      <c r="AG2585" s="184">
        <f t="shared" si="320"/>
        <v>0</v>
      </c>
      <c r="AH2585" s="164">
        <f t="shared" si="326"/>
        <v>0</v>
      </c>
      <c r="AK2585" s="184">
        <f t="shared" si="321"/>
        <v>0</v>
      </c>
      <c r="AL2585" s="164">
        <f t="shared" si="327"/>
        <v>0</v>
      </c>
      <c r="AO2585" s="184">
        <f t="shared" si="322"/>
        <v>0</v>
      </c>
      <c r="AP2585" s="164">
        <f t="shared" si="323"/>
        <v>0</v>
      </c>
      <c r="AS2585" s="184">
        <f t="shared" si="324"/>
        <v>0</v>
      </c>
      <c r="AT2585" s="164">
        <f t="shared" si="325"/>
        <v>0</v>
      </c>
    </row>
    <row r="2586" spans="2:46" x14ac:dyDescent="0.75">
      <c r="B2586" s="22">
        <v>2583</v>
      </c>
      <c r="AG2586" s="184">
        <f t="shared" si="320"/>
        <v>0</v>
      </c>
      <c r="AH2586" s="164">
        <f t="shared" si="326"/>
        <v>0</v>
      </c>
      <c r="AK2586" s="184">
        <f t="shared" si="321"/>
        <v>0</v>
      </c>
      <c r="AL2586" s="164">
        <f t="shared" si="327"/>
        <v>0</v>
      </c>
      <c r="AO2586" s="184">
        <f t="shared" si="322"/>
        <v>0</v>
      </c>
      <c r="AP2586" s="164">
        <f t="shared" si="323"/>
        <v>0</v>
      </c>
      <c r="AS2586" s="184">
        <f t="shared" si="324"/>
        <v>0</v>
      </c>
      <c r="AT2586" s="164">
        <f t="shared" si="325"/>
        <v>0</v>
      </c>
    </row>
    <row r="2587" spans="2:46" x14ac:dyDescent="0.75">
      <c r="B2587" s="22">
        <v>2584</v>
      </c>
      <c r="AG2587" s="184">
        <f t="shared" si="320"/>
        <v>0</v>
      </c>
      <c r="AH2587" s="164">
        <f t="shared" si="326"/>
        <v>0</v>
      </c>
      <c r="AK2587" s="184">
        <f t="shared" si="321"/>
        <v>0</v>
      </c>
      <c r="AL2587" s="164">
        <f t="shared" si="327"/>
        <v>0</v>
      </c>
      <c r="AO2587" s="184">
        <f t="shared" si="322"/>
        <v>0</v>
      </c>
      <c r="AP2587" s="164">
        <f t="shared" si="323"/>
        <v>0</v>
      </c>
      <c r="AS2587" s="184">
        <f t="shared" si="324"/>
        <v>0</v>
      </c>
      <c r="AT2587" s="164">
        <f t="shared" si="325"/>
        <v>0</v>
      </c>
    </row>
    <row r="2588" spans="2:46" x14ac:dyDescent="0.75">
      <c r="B2588" s="22">
        <v>2585</v>
      </c>
      <c r="AG2588" s="184">
        <f t="shared" si="320"/>
        <v>0</v>
      </c>
      <c r="AH2588" s="164">
        <f t="shared" si="326"/>
        <v>0</v>
      </c>
      <c r="AK2588" s="184">
        <f t="shared" si="321"/>
        <v>0</v>
      </c>
      <c r="AL2588" s="164">
        <f t="shared" si="327"/>
        <v>0</v>
      </c>
      <c r="AO2588" s="184">
        <f t="shared" si="322"/>
        <v>0</v>
      </c>
      <c r="AP2588" s="164">
        <f t="shared" si="323"/>
        <v>0</v>
      </c>
      <c r="AS2588" s="184">
        <f t="shared" si="324"/>
        <v>0</v>
      </c>
      <c r="AT2588" s="164">
        <f t="shared" si="325"/>
        <v>0</v>
      </c>
    </row>
    <row r="2589" spans="2:46" x14ac:dyDescent="0.75">
      <c r="B2589" s="22">
        <v>2586</v>
      </c>
      <c r="AG2589" s="184">
        <f t="shared" si="320"/>
        <v>0</v>
      </c>
      <c r="AH2589" s="164">
        <f t="shared" si="326"/>
        <v>0</v>
      </c>
      <c r="AK2589" s="184">
        <f t="shared" si="321"/>
        <v>0</v>
      </c>
      <c r="AL2589" s="164">
        <f t="shared" si="327"/>
        <v>0</v>
      </c>
      <c r="AO2589" s="184">
        <f t="shared" si="322"/>
        <v>0</v>
      </c>
      <c r="AP2589" s="164">
        <f t="shared" si="323"/>
        <v>0</v>
      </c>
      <c r="AS2589" s="184">
        <f t="shared" si="324"/>
        <v>0</v>
      </c>
      <c r="AT2589" s="164">
        <f t="shared" si="325"/>
        <v>0</v>
      </c>
    </row>
    <row r="2590" spans="2:46" x14ac:dyDescent="0.75">
      <c r="B2590" s="22">
        <v>2587</v>
      </c>
      <c r="AG2590" s="184">
        <f t="shared" si="320"/>
        <v>0</v>
      </c>
      <c r="AH2590" s="164">
        <f t="shared" si="326"/>
        <v>0</v>
      </c>
      <c r="AK2590" s="184">
        <f t="shared" si="321"/>
        <v>0</v>
      </c>
      <c r="AL2590" s="164">
        <f t="shared" si="327"/>
        <v>0</v>
      </c>
      <c r="AO2590" s="184">
        <f t="shared" si="322"/>
        <v>0</v>
      </c>
      <c r="AP2590" s="164">
        <f t="shared" si="323"/>
        <v>0</v>
      </c>
      <c r="AS2590" s="184">
        <f t="shared" si="324"/>
        <v>0</v>
      </c>
      <c r="AT2590" s="164">
        <f t="shared" si="325"/>
        <v>0</v>
      </c>
    </row>
    <row r="2591" spans="2:46" x14ac:dyDescent="0.75">
      <c r="B2591" s="22">
        <v>2588</v>
      </c>
      <c r="AG2591" s="184">
        <f t="shared" si="320"/>
        <v>0</v>
      </c>
      <c r="AH2591" s="164">
        <f t="shared" si="326"/>
        <v>0</v>
      </c>
      <c r="AK2591" s="184">
        <f t="shared" si="321"/>
        <v>0</v>
      </c>
      <c r="AL2591" s="164">
        <f t="shared" si="327"/>
        <v>0</v>
      </c>
      <c r="AO2591" s="184">
        <f t="shared" si="322"/>
        <v>0</v>
      </c>
      <c r="AP2591" s="164">
        <f t="shared" si="323"/>
        <v>0</v>
      </c>
      <c r="AS2591" s="184">
        <f t="shared" si="324"/>
        <v>0</v>
      </c>
      <c r="AT2591" s="164">
        <f t="shared" si="325"/>
        <v>0</v>
      </c>
    </row>
    <row r="2592" spans="2:46" x14ac:dyDescent="0.75">
      <c r="B2592" s="22">
        <v>2589</v>
      </c>
      <c r="AG2592" s="184">
        <f t="shared" si="320"/>
        <v>0</v>
      </c>
      <c r="AH2592" s="164">
        <f t="shared" si="326"/>
        <v>0</v>
      </c>
      <c r="AK2592" s="184">
        <f t="shared" si="321"/>
        <v>0</v>
      </c>
      <c r="AL2592" s="164">
        <f t="shared" si="327"/>
        <v>0</v>
      </c>
      <c r="AO2592" s="184">
        <f t="shared" si="322"/>
        <v>0</v>
      </c>
      <c r="AP2592" s="164">
        <f t="shared" si="323"/>
        <v>0</v>
      </c>
      <c r="AS2592" s="184">
        <f t="shared" si="324"/>
        <v>0</v>
      </c>
      <c r="AT2592" s="164">
        <f t="shared" si="325"/>
        <v>0</v>
      </c>
    </row>
    <row r="2593" spans="2:46" x14ac:dyDescent="0.75">
      <c r="B2593" s="22">
        <v>2590</v>
      </c>
      <c r="AG2593" s="184">
        <f t="shared" si="320"/>
        <v>0</v>
      </c>
      <c r="AH2593" s="164">
        <f t="shared" si="326"/>
        <v>0</v>
      </c>
      <c r="AK2593" s="184">
        <f t="shared" si="321"/>
        <v>0</v>
      </c>
      <c r="AL2593" s="164">
        <f t="shared" si="327"/>
        <v>0</v>
      </c>
      <c r="AO2593" s="184">
        <f t="shared" si="322"/>
        <v>0</v>
      </c>
      <c r="AP2593" s="164">
        <f t="shared" si="323"/>
        <v>0</v>
      </c>
      <c r="AS2593" s="184">
        <f t="shared" si="324"/>
        <v>0</v>
      </c>
      <c r="AT2593" s="164">
        <f t="shared" si="325"/>
        <v>0</v>
      </c>
    </row>
    <row r="2594" spans="2:46" x14ac:dyDescent="0.75">
      <c r="B2594" s="22">
        <v>2591</v>
      </c>
      <c r="AG2594" s="184">
        <f t="shared" si="320"/>
        <v>0</v>
      </c>
      <c r="AH2594" s="164">
        <f t="shared" si="326"/>
        <v>0</v>
      </c>
      <c r="AK2594" s="184">
        <f t="shared" si="321"/>
        <v>0</v>
      </c>
      <c r="AL2594" s="164">
        <f t="shared" si="327"/>
        <v>0</v>
      </c>
      <c r="AO2594" s="184">
        <f t="shared" si="322"/>
        <v>0</v>
      </c>
      <c r="AP2594" s="164">
        <f t="shared" si="323"/>
        <v>0</v>
      </c>
      <c r="AS2594" s="184">
        <f t="shared" si="324"/>
        <v>0</v>
      </c>
      <c r="AT2594" s="164">
        <f t="shared" si="325"/>
        <v>0</v>
      </c>
    </row>
    <row r="2595" spans="2:46" x14ac:dyDescent="0.75">
      <c r="B2595" s="22">
        <v>2592</v>
      </c>
      <c r="AG2595" s="184">
        <f t="shared" si="320"/>
        <v>0</v>
      </c>
      <c r="AH2595" s="164">
        <f t="shared" si="326"/>
        <v>0</v>
      </c>
      <c r="AK2595" s="184">
        <f t="shared" si="321"/>
        <v>0</v>
      </c>
      <c r="AL2595" s="164">
        <f t="shared" si="327"/>
        <v>0</v>
      </c>
      <c r="AO2595" s="184">
        <f t="shared" si="322"/>
        <v>0</v>
      </c>
      <c r="AP2595" s="164">
        <f t="shared" si="323"/>
        <v>0</v>
      </c>
      <c r="AS2595" s="184">
        <f t="shared" si="324"/>
        <v>0</v>
      </c>
      <c r="AT2595" s="164">
        <f t="shared" si="325"/>
        <v>0</v>
      </c>
    </row>
    <row r="2596" spans="2:46" x14ac:dyDescent="0.75">
      <c r="B2596" s="22">
        <v>2593</v>
      </c>
      <c r="AG2596" s="184">
        <f t="shared" si="320"/>
        <v>0</v>
      </c>
      <c r="AH2596" s="164">
        <f t="shared" si="326"/>
        <v>0</v>
      </c>
      <c r="AK2596" s="184">
        <f t="shared" si="321"/>
        <v>0</v>
      </c>
      <c r="AL2596" s="164">
        <f t="shared" si="327"/>
        <v>0</v>
      </c>
      <c r="AO2596" s="184">
        <f t="shared" si="322"/>
        <v>0</v>
      </c>
      <c r="AP2596" s="164">
        <f t="shared" si="323"/>
        <v>0</v>
      </c>
      <c r="AS2596" s="184">
        <f t="shared" si="324"/>
        <v>0</v>
      </c>
      <c r="AT2596" s="164">
        <f t="shared" si="325"/>
        <v>0</v>
      </c>
    </row>
    <row r="2597" spans="2:46" x14ac:dyDescent="0.75">
      <c r="B2597" s="22">
        <v>2594</v>
      </c>
      <c r="AG2597" s="184">
        <f t="shared" si="320"/>
        <v>0</v>
      </c>
      <c r="AH2597" s="164">
        <f t="shared" si="326"/>
        <v>0</v>
      </c>
      <c r="AK2597" s="184">
        <f t="shared" si="321"/>
        <v>0</v>
      </c>
      <c r="AL2597" s="164">
        <f t="shared" si="327"/>
        <v>0</v>
      </c>
      <c r="AO2597" s="184">
        <f t="shared" si="322"/>
        <v>0</v>
      </c>
      <c r="AP2597" s="164">
        <f t="shared" si="323"/>
        <v>0</v>
      </c>
      <c r="AS2597" s="184">
        <f t="shared" si="324"/>
        <v>0</v>
      </c>
      <c r="AT2597" s="164">
        <f t="shared" si="325"/>
        <v>0</v>
      </c>
    </row>
    <row r="2598" spans="2:46" x14ac:dyDescent="0.75">
      <c r="B2598" s="22">
        <v>2595</v>
      </c>
      <c r="AG2598" s="184">
        <f t="shared" si="320"/>
        <v>0</v>
      </c>
      <c r="AH2598" s="164">
        <f t="shared" si="326"/>
        <v>0</v>
      </c>
      <c r="AK2598" s="184">
        <f t="shared" si="321"/>
        <v>0</v>
      </c>
      <c r="AL2598" s="164">
        <f t="shared" si="327"/>
        <v>0</v>
      </c>
      <c r="AO2598" s="184">
        <f t="shared" si="322"/>
        <v>0</v>
      </c>
      <c r="AP2598" s="164">
        <f t="shared" si="323"/>
        <v>0</v>
      </c>
      <c r="AS2598" s="184">
        <f t="shared" si="324"/>
        <v>0</v>
      </c>
      <c r="AT2598" s="164">
        <f t="shared" si="325"/>
        <v>0</v>
      </c>
    </row>
    <row r="2599" spans="2:46" x14ac:dyDescent="0.75">
      <c r="B2599" s="22">
        <v>2596</v>
      </c>
      <c r="AG2599" s="184">
        <f t="shared" si="320"/>
        <v>0</v>
      </c>
      <c r="AH2599" s="164">
        <f t="shared" si="326"/>
        <v>0</v>
      </c>
      <c r="AK2599" s="184">
        <f t="shared" si="321"/>
        <v>0</v>
      </c>
      <c r="AL2599" s="164">
        <f t="shared" si="327"/>
        <v>0</v>
      </c>
      <c r="AO2599" s="184">
        <f t="shared" si="322"/>
        <v>0</v>
      </c>
      <c r="AP2599" s="164">
        <f t="shared" si="323"/>
        <v>0</v>
      </c>
      <c r="AS2599" s="184">
        <f t="shared" si="324"/>
        <v>0</v>
      </c>
      <c r="AT2599" s="164">
        <f t="shared" si="325"/>
        <v>0</v>
      </c>
    </row>
    <row r="2600" spans="2:46" x14ac:dyDescent="0.75">
      <c r="B2600" s="22">
        <v>2597</v>
      </c>
      <c r="AG2600" s="184">
        <f t="shared" si="320"/>
        <v>0</v>
      </c>
      <c r="AH2600" s="164">
        <f t="shared" si="326"/>
        <v>0</v>
      </c>
      <c r="AK2600" s="184">
        <f t="shared" si="321"/>
        <v>0</v>
      </c>
      <c r="AL2600" s="164">
        <f t="shared" si="327"/>
        <v>0</v>
      </c>
      <c r="AO2600" s="184">
        <f t="shared" si="322"/>
        <v>0</v>
      </c>
      <c r="AP2600" s="164">
        <f t="shared" si="323"/>
        <v>0</v>
      </c>
      <c r="AS2600" s="184">
        <f t="shared" si="324"/>
        <v>0</v>
      </c>
      <c r="AT2600" s="164">
        <f t="shared" si="325"/>
        <v>0</v>
      </c>
    </row>
    <row r="2601" spans="2:46" x14ac:dyDescent="0.75">
      <c r="B2601" s="22">
        <v>2598</v>
      </c>
      <c r="AG2601" s="184">
        <f t="shared" si="320"/>
        <v>0</v>
      </c>
      <c r="AH2601" s="164">
        <f t="shared" si="326"/>
        <v>0</v>
      </c>
      <c r="AK2601" s="184">
        <f t="shared" si="321"/>
        <v>0</v>
      </c>
      <c r="AL2601" s="164">
        <f t="shared" si="327"/>
        <v>0</v>
      </c>
      <c r="AO2601" s="184">
        <f t="shared" si="322"/>
        <v>0</v>
      </c>
      <c r="AP2601" s="164">
        <f t="shared" si="323"/>
        <v>0</v>
      </c>
      <c r="AS2601" s="184">
        <f t="shared" si="324"/>
        <v>0</v>
      </c>
      <c r="AT2601" s="164">
        <f t="shared" si="325"/>
        <v>0</v>
      </c>
    </row>
    <row r="2602" spans="2:46" x14ac:dyDescent="0.75">
      <c r="B2602" s="22">
        <v>2599</v>
      </c>
      <c r="AG2602" s="184">
        <f t="shared" si="320"/>
        <v>0</v>
      </c>
      <c r="AH2602" s="164">
        <f t="shared" si="326"/>
        <v>0</v>
      </c>
      <c r="AK2602" s="184">
        <f t="shared" si="321"/>
        <v>0</v>
      </c>
      <c r="AL2602" s="164">
        <f t="shared" si="327"/>
        <v>0</v>
      </c>
      <c r="AO2602" s="184">
        <f t="shared" si="322"/>
        <v>0</v>
      </c>
      <c r="AP2602" s="164">
        <f t="shared" si="323"/>
        <v>0</v>
      </c>
      <c r="AS2602" s="184">
        <f t="shared" si="324"/>
        <v>0</v>
      </c>
      <c r="AT2602" s="164">
        <f t="shared" si="325"/>
        <v>0</v>
      </c>
    </row>
    <row r="2603" spans="2:46" x14ac:dyDescent="0.75">
      <c r="B2603" s="22">
        <v>2600</v>
      </c>
      <c r="AG2603" s="184">
        <f t="shared" si="320"/>
        <v>0</v>
      </c>
      <c r="AH2603" s="164">
        <f t="shared" si="326"/>
        <v>0</v>
      </c>
      <c r="AK2603" s="184">
        <f t="shared" si="321"/>
        <v>0</v>
      </c>
      <c r="AL2603" s="164">
        <f t="shared" si="327"/>
        <v>0</v>
      </c>
      <c r="AO2603" s="184">
        <f t="shared" si="322"/>
        <v>0</v>
      </c>
      <c r="AP2603" s="164">
        <f t="shared" si="323"/>
        <v>0</v>
      </c>
      <c r="AS2603" s="184">
        <f t="shared" si="324"/>
        <v>0</v>
      </c>
      <c r="AT2603" s="164">
        <f t="shared" si="325"/>
        <v>0</v>
      </c>
    </row>
    <row r="2604" spans="2:46" x14ac:dyDescent="0.75">
      <c r="B2604" s="22">
        <v>2601</v>
      </c>
      <c r="AG2604" s="184">
        <f t="shared" si="320"/>
        <v>0</v>
      </c>
      <c r="AH2604" s="164">
        <f t="shared" si="326"/>
        <v>0</v>
      </c>
      <c r="AK2604" s="184">
        <f t="shared" si="321"/>
        <v>0</v>
      </c>
      <c r="AL2604" s="164">
        <f t="shared" si="327"/>
        <v>0</v>
      </c>
      <c r="AO2604" s="184">
        <f t="shared" si="322"/>
        <v>0</v>
      </c>
      <c r="AP2604" s="164">
        <f t="shared" si="323"/>
        <v>0</v>
      </c>
      <c r="AS2604" s="184">
        <f t="shared" si="324"/>
        <v>0</v>
      </c>
      <c r="AT2604" s="164">
        <f t="shared" si="325"/>
        <v>0</v>
      </c>
    </row>
    <row r="2605" spans="2:46" x14ac:dyDescent="0.75">
      <c r="B2605" s="22">
        <v>2602</v>
      </c>
      <c r="AG2605" s="184">
        <f t="shared" si="320"/>
        <v>0</v>
      </c>
      <c r="AH2605" s="164">
        <f t="shared" si="326"/>
        <v>0</v>
      </c>
      <c r="AK2605" s="184">
        <f t="shared" si="321"/>
        <v>0</v>
      </c>
      <c r="AL2605" s="164">
        <f t="shared" si="327"/>
        <v>0</v>
      </c>
      <c r="AO2605" s="184">
        <f t="shared" si="322"/>
        <v>0</v>
      </c>
      <c r="AP2605" s="164">
        <f t="shared" si="323"/>
        <v>0</v>
      </c>
      <c r="AS2605" s="184">
        <f t="shared" si="324"/>
        <v>0</v>
      </c>
      <c r="AT2605" s="164">
        <f t="shared" si="325"/>
        <v>0</v>
      </c>
    </row>
    <row r="2606" spans="2:46" x14ac:dyDescent="0.75">
      <c r="B2606" s="22">
        <v>2603</v>
      </c>
      <c r="AG2606" s="184">
        <f t="shared" si="320"/>
        <v>0</v>
      </c>
      <c r="AH2606" s="164">
        <f t="shared" si="326"/>
        <v>0</v>
      </c>
      <c r="AK2606" s="184">
        <f t="shared" si="321"/>
        <v>0</v>
      </c>
      <c r="AL2606" s="164">
        <f t="shared" si="327"/>
        <v>0</v>
      </c>
      <c r="AO2606" s="184">
        <f t="shared" si="322"/>
        <v>0</v>
      </c>
      <c r="AP2606" s="164">
        <f t="shared" si="323"/>
        <v>0</v>
      </c>
      <c r="AS2606" s="184">
        <f t="shared" si="324"/>
        <v>0</v>
      </c>
      <c r="AT2606" s="164">
        <f t="shared" si="325"/>
        <v>0</v>
      </c>
    </row>
    <row r="2607" spans="2:46" x14ac:dyDescent="0.75">
      <c r="B2607" s="22">
        <v>2604</v>
      </c>
      <c r="AG2607" s="184">
        <f t="shared" si="320"/>
        <v>0</v>
      </c>
      <c r="AH2607" s="164">
        <f t="shared" si="326"/>
        <v>0</v>
      </c>
      <c r="AK2607" s="184">
        <f t="shared" si="321"/>
        <v>0</v>
      </c>
      <c r="AL2607" s="164">
        <f t="shared" si="327"/>
        <v>0</v>
      </c>
      <c r="AO2607" s="184">
        <f t="shared" si="322"/>
        <v>0</v>
      </c>
      <c r="AP2607" s="164">
        <f t="shared" si="323"/>
        <v>0</v>
      </c>
      <c r="AS2607" s="184">
        <f t="shared" si="324"/>
        <v>0</v>
      </c>
      <c r="AT2607" s="164">
        <f t="shared" si="325"/>
        <v>0</v>
      </c>
    </row>
    <row r="2608" spans="2:46" x14ac:dyDescent="0.75">
      <c r="B2608" s="22">
        <v>2605</v>
      </c>
      <c r="AG2608" s="184">
        <f t="shared" si="320"/>
        <v>0</v>
      </c>
      <c r="AH2608" s="164">
        <f t="shared" si="326"/>
        <v>0</v>
      </c>
      <c r="AK2608" s="184">
        <f t="shared" si="321"/>
        <v>0</v>
      </c>
      <c r="AL2608" s="164">
        <f t="shared" si="327"/>
        <v>0</v>
      </c>
      <c r="AO2608" s="184">
        <f t="shared" si="322"/>
        <v>0</v>
      </c>
      <c r="AP2608" s="164">
        <f t="shared" si="323"/>
        <v>0</v>
      </c>
      <c r="AS2608" s="184">
        <f t="shared" si="324"/>
        <v>0</v>
      </c>
      <c r="AT2608" s="164">
        <f t="shared" si="325"/>
        <v>0</v>
      </c>
    </row>
    <row r="2609" spans="2:46" x14ac:dyDescent="0.75">
      <c r="B2609" s="22">
        <v>2606</v>
      </c>
      <c r="AG2609" s="184">
        <f t="shared" si="320"/>
        <v>0</v>
      </c>
      <c r="AH2609" s="164">
        <f t="shared" si="326"/>
        <v>0</v>
      </c>
      <c r="AK2609" s="184">
        <f t="shared" si="321"/>
        <v>0</v>
      </c>
      <c r="AL2609" s="164">
        <f t="shared" si="327"/>
        <v>0</v>
      </c>
      <c r="AO2609" s="184">
        <f t="shared" si="322"/>
        <v>0</v>
      </c>
      <c r="AP2609" s="164">
        <f t="shared" si="323"/>
        <v>0</v>
      </c>
      <c r="AS2609" s="184">
        <f t="shared" si="324"/>
        <v>0</v>
      </c>
      <c r="AT2609" s="164">
        <f t="shared" si="325"/>
        <v>0</v>
      </c>
    </row>
    <row r="2610" spans="2:46" x14ac:dyDescent="0.75">
      <c r="B2610" s="22">
        <v>2607</v>
      </c>
      <c r="AG2610" s="184">
        <f t="shared" si="320"/>
        <v>0</v>
      </c>
      <c r="AH2610" s="164">
        <f t="shared" si="326"/>
        <v>0</v>
      </c>
      <c r="AK2610" s="184">
        <f t="shared" si="321"/>
        <v>0</v>
      </c>
      <c r="AL2610" s="164">
        <f t="shared" si="327"/>
        <v>0</v>
      </c>
      <c r="AO2610" s="184">
        <f t="shared" si="322"/>
        <v>0</v>
      </c>
      <c r="AP2610" s="164">
        <f t="shared" si="323"/>
        <v>0</v>
      </c>
      <c r="AS2610" s="184">
        <f t="shared" si="324"/>
        <v>0</v>
      </c>
      <c r="AT2610" s="164">
        <f t="shared" si="325"/>
        <v>0</v>
      </c>
    </row>
    <row r="2611" spans="2:46" x14ac:dyDescent="0.75">
      <c r="B2611" s="22">
        <v>2608</v>
      </c>
      <c r="AG2611" s="184">
        <f t="shared" si="320"/>
        <v>0</v>
      </c>
      <c r="AH2611" s="164">
        <f t="shared" si="326"/>
        <v>0</v>
      </c>
      <c r="AK2611" s="184">
        <f t="shared" si="321"/>
        <v>0</v>
      </c>
      <c r="AL2611" s="164">
        <f t="shared" si="327"/>
        <v>0</v>
      </c>
      <c r="AO2611" s="184">
        <f t="shared" si="322"/>
        <v>0</v>
      </c>
      <c r="AP2611" s="164">
        <f t="shared" si="323"/>
        <v>0</v>
      </c>
      <c r="AS2611" s="184">
        <f t="shared" si="324"/>
        <v>0</v>
      </c>
      <c r="AT2611" s="164">
        <f t="shared" si="325"/>
        <v>0</v>
      </c>
    </row>
    <row r="2612" spans="2:46" x14ac:dyDescent="0.75">
      <c r="B2612" s="22">
        <v>2609</v>
      </c>
      <c r="AG2612" s="184">
        <f t="shared" si="320"/>
        <v>0</v>
      </c>
      <c r="AH2612" s="164">
        <f t="shared" si="326"/>
        <v>0</v>
      </c>
      <c r="AK2612" s="184">
        <f t="shared" si="321"/>
        <v>0</v>
      </c>
      <c r="AL2612" s="164">
        <f t="shared" si="327"/>
        <v>0</v>
      </c>
      <c r="AO2612" s="184">
        <f t="shared" si="322"/>
        <v>0</v>
      </c>
      <c r="AP2612" s="164">
        <f t="shared" si="323"/>
        <v>0</v>
      </c>
      <c r="AS2612" s="184">
        <f t="shared" si="324"/>
        <v>0</v>
      </c>
      <c r="AT2612" s="164">
        <f t="shared" si="325"/>
        <v>0</v>
      </c>
    </row>
    <row r="2613" spans="2:46" x14ac:dyDescent="0.75">
      <c r="B2613" s="22">
        <v>2610</v>
      </c>
      <c r="AG2613" s="184">
        <f t="shared" si="320"/>
        <v>0</v>
      </c>
      <c r="AH2613" s="164">
        <f t="shared" si="326"/>
        <v>0</v>
      </c>
      <c r="AK2613" s="184">
        <f t="shared" si="321"/>
        <v>0</v>
      </c>
      <c r="AL2613" s="164">
        <f t="shared" si="327"/>
        <v>0</v>
      </c>
      <c r="AO2613" s="184">
        <f t="shared" si="322"/>
        <v>0</v>
      </c>
      <c r="AP2613" s="164">
        <f t="shared" si="323"/>
        <v>0</v>
      </c>
      <c r="AS2613" s="184">
        <f t="shared" si="324"/>
        <v>0</v>
      </c>
      <c r="AT2613" s="164">
        <f t="shared" si="325"/>
        <v>0</v>
      </c>
    </row>
    <row r="2614" spans="2:46" x14ac:dyDescent="0.75">
      <c r="B2614" s="22">
        <v>2611</v>
      </c>
      <c r="AG2614" s="184">
        <f t="shared" si="320"/>
        <v>0</v>
      </c>
      <c r="AH2614" s="164">
        <f t="shared" si="326"/>
        <v>0</v>
      </c>
      <c r="AK2614" s="184">
        <f t="shared" si="321"/>
        <v>0</v>
      </c>
      <c r="AL2614" s="164">
        <f t="shared" si="327"/>
        <v>0</v>
      </c>
      <c r="AO2614" s="184">
        <f t="shared" si="322"/>
        <v>0</v>
      </c>
      <c r="AP2614" s="164">
        <f t="shared" si="323"/>
        <v>0</v>
      </c>
      <c r="AS2614" s="184">
        <f t="shared" si="324"/>
        <v>0</v>
      </c>
      <c r="AT2614" s="164">
        <f t="shared" si="325"/>
        <v>0</v>
      </c>
    </row>
    <row r="2615" spans="2:46" x14ac:dyDescent="0.75">
      <c r="B2615" s="22">
        <v>2612</v>
      </c>
      <c r="AG2615" s="184">
        <f t="shared" si="320"/>
        <v>0</v>
      </c>
      <c r="AH2615" s="164">
        <f t="shared" si="326"/>
        <v>0</v>
      </c>
      <c r="AK2615" s="184">
        <f t="shared" si="321"/>
        <v>0</v>
      </c>
      <c r="AL2615" s="164">
        <f t="shared" si="327"/>
        <v>0</v>
      </c>
      <c r="AO2615" s="184">
        <f t="shared" si="322"/>
        <v>0</v>
      </c>
      <c r="AP2615" s="164">
        <f t="shared" si="323"/>
        <v>0</v>
      </c>
      <c r="AS2615" s="184">
        <f t="shared" si="324"/>
        <v>0</v>
      </c>
      <c r="AT2615" s="164">
        <f t="shared" si="325"/>
        <v>0</v>
      </c>
    </row>
    <row r="2616" spans="2:46" x14ac:dyDescent="0.75">
      <c r="B2616" s="22">
        <v>2613</v>
      </c>
      <c r="AG2616" s="184">
        <f t="shared" si="320"/>
        <v>0</v>
      </c>
      <c r="AH2616" s="164">
        <f t="shared" si="326"/>
        <v>0</v>
      </c>
      <c r="AK2616" s="184">
        <f t="shared" si="321"/>
        <v>0</v>
      </c>
      <c r="AL2616" s="164">
        <f t="shared" si="327"/>
        <v>0</v>
      </c>
      <c r="AO2616" s="184">
        <f t="shared" si="322"/>
        <v>0</v>
      </c>
      <c r="AP2616" s="164">
        <f t="shared" si="323"/>
        <v>0</v>
      </c>
      <c r="AS2616" s="184">
        <f t="shared" si="324"/>
        <v>0</v>
      </c>
      <c r="AT2616" s="164">
        <f t="shared" si="325"/>
        <v>0</v>
      </c>
    </row>
    <row r="2617" spans="2:46" x14ac:dyDescent="0.75">
      <c r="B2617" s="22">
        <v>2614</v>
      </c>
      <c r="AG2617" s="184">
        <f t="shared" si="320"/>
        <v>0</v>
      </c>
      <c r="AH2617" s="164">
        <f t="shared" si="326"/>
        <v>0</v>
      </c>
      <c r="AK2617" s="184">
        <f t="shared" si="321"/>
        <v>0</v>
      </c>
      <c r="AL2617" s="164">
        <f t="shared" si="327"/>
        <v>0</v>
      </c>
      <c r="AO2617" s="184">
        <f t="shared" si="322"/>
        <v>0</v>
      </c>
      <c r="AP2617" s="164">
        <f t="shared" si="323"/>
        <v>0</v>
      </c>
      <c r="AS2617" s="184">
        <f t="shared" si="324"/>
        <v>0</v>
      </c>
      <c r="AT2617" s="164">
        <f t="shared" si="325"/>
        <v>0</v>
      </c>
    </row>
    <row r="2618" spans="2:46" x14ac:dyDescent="0.75">
      <c r="B2618" s="22">
        <v>2615</v>
      </c>
      <c r="AG2618" s="184">
        <f t="shared" si="320"/>
        <v>0</v>
      </c>
      <c r="AH2618" s="164">
        <f t="shared" si="326"/>
        <v>0</v>
      </c>
      <c r="AK2618" s="184">
        <f t="shared" si="321"/>
        <v>0</v>
      </c>
      <c r="AL2618" s="164">
        <f t="shared" si="327"/>
        <v>0</v>
      </c>
      <c r="AO2618" s="184">
        <f t="shared" si="322"/>
        <v>0</v>
      </c>
      <c r="AP2618" s="164">
        <f t="shared" si="323"/>
        <v>0</v>
      </c>
      <c r="AS2618" s="184">
        <f t="shared" si="324"/>
        <v>0</v>
      </c>
      <c r="AT2618" s="164">
        <f t="shared" si="325"/>
        <v>0</v>
      </c>
    </row>
    <row r="2619" spans="2:46" x14ac:dyDescent="0.75">
      <c r="B2619" s="22">
        <v>2616</v>
      </c>
      <c r="AG2619" s="184">
        <f t="shared" si="320"/>
        <v>0</v>
      </c>
      <c r="AH2619" s="164">
        <f t="shared" si="326"/>
        <v>0</v>
      </c>
      <c r="AK2619" s="184">
        <f t="shared" si="321"/>
        <v>0</v>
      </c>
      <c r="AL2619" s="164">
        <f t="shared" si="327"/>
        <v>0</v>
      </c>
      <c r="AO2619" s="184">
        <f t="shared" si="322"/>
        <v>0</v>
      </c>
      <c r="AP2619" s="164">
        <f t="shared" si="323"/>
        <v>0</v>
      </c>
      <c r="AS2619" s="184">
        <f t="shared" si="324"/>
        <v>0</v>
      </c>
      <c r="AT2619" s="164">
        <f t="shared" si="325"/>
        <v>0</v>
      </c>
    </row>
    <row r="2620" spans="2:46" x14ac:dyDescent="0.75">
      <c r="B2620" s="22">
        <v>2617</v>
      </c>
      <c r="AG2620" s="184">
        <f t="shared" si="320"/>
        <v>0</v>
      </c>
      <c r="AH2620" s="164">
        <f t="shared" si="326"/>
        <v>0</v>
      </c>
      <c r="AK2620" s="184">
        <f t="shared" si="321"/>
        <v>0</v>
      </c>
      <c r="AL2620" s="164">
        <f t="shared" si="327"/>
        <v>0</v>
      </c>
      <c r="AO2620" s="184">
        <f t="shared" si="322"/>
        <v>0</v>
      </c>
      <c r="AP2620" s="164">
        <f t="shared" si="323"/>
        <v>0</v>
      </c>
      <c r="AS2620" s="184">
        <f t="shared" si="324"/>
        <v>0</v>
      </c>
      <c r="AT2620" s="164">
        <f t="shared" si="325"/>
        <v>0</v>
      </c>
    </row>
    <row r="2621" spans="2:46" x14ac:dyDescent="0.75">
      <c r="B2621" s="22">
        <v>2618</v>
      </c>
      <c r="AG2621" s="184">
        <f t="shared" si="320"/>
        <v>0</v>
      </c>
      <c r="AH2621" s="164">
        <f t="shared" si="326"/>
        <v>0</v>
      </c>
      <c r="AK2621" s="184">
        <f t="shared" si="321"/>
        <v>0</v>
      </c>
      <c r="AL2621" s="164">
        <f t="shared" si="327"/>
        <v>0</v>
      </c>
      <c r="AO2621" s="184">
        <f t="shared" si="322"/>
        <v>0</v>
      </c>
      <c r="AP2621" s="164">
        <f t="shared" si="323"/>
        <v>0</v>
      </c>
      <c r="AS2621" s="184">
        <f t="shared" si="324"/>
        <v>0</v>
      </c>
      <c r="AT2621" s="164">
        <f t="shared" si="325"/>
        <v>0</v>
      </c>
    </row>
    <row r="2622" spans="2:46" x14ac:dyDescent="0.75">
      <c r="B2622" s="22">
        <v>2619</v>
      </c>
      <c r="AG2622" s="184">
        <f t="shared" si="320"/>
        <v>0</v>
      </c>
      <c r="AH2622" s="164">
        <f t="shared" si="326"/>
        <v>0</v>
      </c>
      <c r="AK2622" s="184">
        <f t="shared" si="321"/>
        <v>0</v>
      </c>
      <c r="AL2622" s="164">
        <f t="shared" si="327"/>
        <v>0</v>
      </c>
      <c r="AO2622" s="184">
        <f t="shared" si="322"/>
        <v>0</v>
      </c>
      <c r="AP2622" s="164">
        <f t="shared" si="323"/>
        <v>0</v>
      </c>
      <c r="AS2622" s="184">
        <f t="shared" si="324"/>
        <v>0</v>
      </c>
      <c r="AT2622" s="164">
        <f t="shared" si="325"/>
        <v>0</v>
      </c>
    </row>
    <row r="2623" spans="2:46" x14ac:dyDescent="0.75">
      <c r="B2623" s="22">
        <v>2620</v>
      </c>
      <c r="AG2623" s="184">
        <f t="shared" si="320"/>
        <v>0</v>
      </c>
      <c r="AH2623" s="164">
        <f t="shared" si="326"/>
        <v>0</v>
      </c>
      <c r="AK2623" s="184">
        <f t="shared" si="321"/>
        <v>0</v>
      </c>
      <c r="AL2623" s="164">
        <f t="shared" si="327"/>
        <v>0</v>
      </c>
      <c r="AO2623" s="184">
        <f t="shared" si="322"/>
        <v>0</v>
      </c>
      <c r="AP2623" s="164">
        <f t="shared" si="323"/>
        <v>0</v>
      </c>
      <c r="AS2623" s="184">
        <f t="shared" si="324"/>
        <v>0</v>
      </c>
      <c r="AT2623" s="164">
        <f t="shared" si="325"/>
        <v>0</v>
      </c>
    </row>
    <row r="2624" spans="2:46" x14ac:dyDescent="0.75">
      <c r="B2624" s="22">
        <v>2621</v>
      </c>
      <c r="AG2624" s="184">
        <f t="shared" si="320"/>
        <v>0</v>
      </c>
      <c r="AH2624" s="164">
        <f t="shared" si="326"/>
        <v>0</v>
      </c>
      <c r="AK2624" s="184">
        <f t="shared" si="321"/>
        <v>0</v>
      </c>
      <c r="AL2624" s="164">
        <f t="shared" si="327"/>
        <v>0</v>
      </c>
      <c r="AO2624" s="184">
        <f t="shared" si="322"/>
        <v>0</v>
      </c>
      <c r="AP2624" s="164">
        <f t="shared" si="323"/>
        <v>0</v>
      </c>
      <c r="AS2624" s="184">
        <f t="shared" si="324"/>
        <v>0</v>
      </c>
      <c r="AT2624" s="164">
        <f t="shared" si="325"/>
        <v>0</v>
      </c>
    </row>
    <row r="2625" spans="2:46" x14ac:dyDescent="0.75">
      <c r="B2625" s="22">
        <v>2622</v>
      </c>
      <c r="AG2625" s="184">
        <f t="shared" si="320"/>
        <v>0</v>
      </c>
      <c r="AH2625" s="164">
        <f t="shared" si="326"/>
        <v>0</v>
      </c>
      <c r="AK2625" s="184">
        <f t="shared" si="321"/>
        <v>0</v>
      </c>
      <c r="AL2625" s="164">
        <f t="shared" si="327"/>
        <v>0</v>
      </c>
      <c r="AO2625" s="184">
        <f t="shared" si="322"/>
        <v>0</v>
      </c>
      <c r="AP2625" s="164">
        <f t="shared" si="323"/>
        <v>0</v>
      </c>
      <c r="AS2625" s="184">
        <f t="shared" si="324"/>
        <v>0</v>
      </c>
      <c r="AT2625" s="164">
        <f t="shared" si="325"/>
        <v>0</v>
      </c>
    </row>
    <row r="2626" spans="2:46" x14ac:dyDescent="0.75">
      <c r="B2626" s="22">
        <v>2623</v>
      </c>
      <c r="AG2626" s="184">
        <f t="shared" si="320"/>
        <v>0</v>
      </c>
      <c r="AH2626" s="164">
        <f t="shared" si="326"/>
        <v>0</v>
      </c>
      <c r="AK2626" s="184">
        <f t="shared" si="321"/>
        <v>0</v>
      </c>
      <c r="AL2626" s="164">
        <f t="shared" si="327"/>
        <v>0</v>
      </c>
      <c r="AO2626" s="184">
        <f t="shared" si="322"/>
        <v>0</v>
      </c>
      <c r="AP2626" s="164">
        <f t="shared" si="323"/>
        <v>0</v>
      </c>
      <c r="AS2626" s="184">
        <f t="shared" si="324"/>
        <v>0</v>
      </c>
      <c r="AT2626" s="164">
        <f t="shared" si="325"/>
        <v>0</v>
      </c>
    </row>
    <row r="2627" spans="2:46" x14ac:dyDescent="0.75">
      <c r="B2627" s="22">
        <v>2624</v>
      </c>
      <c r="AG2627" s="184">
        <f t="shared" si="320"/>
        <v>0</v>
      </c>
      <c r="AH2627" s="164">
        <f t="shared" si="326"/>
        <v>0</v>
      </c>
      <c r="AK2627" s="184">
        <f t="shared" si="321"/>
        <v>0</v>
      </c>
      <c r="AL2627" s="164">
        <f t="shared" si="327"/>
        <v>0</v>
      </c>
      <c r="AO2627" s="184">
        <f t="shared" si="322"/>
        <v>0</v>
      </c>
      <c r="AP2627" s="164">
        <f t="shared" si="323"/>
        <v>0</v>
      </c>
      <c r="AS2627" s="184">
        <f t="shared" si="324"/>
        <v>0</v>
      </c>
      <c r="AT2627" s="164">
        <f t="shared" si="325"/>
        <v>0</v>
      </c>
    </row>
    <row r="2628" spans="2:46" x14ac:dyDescent="0.75">
      <c r="B2628" s="22">
        <v>2625</v>
      </c>
      <c r="AG2628" s="184">
        <f t="shared" ref="AG2628:AG2691" si="328">(U2628*wtp)-T2628</f>
        <v>0</v>
      </c>
      <c r="AH2628" s="164">
        <f t="shared" si="326"/>
        <v>0</v>
      </c>
      <c r="AK2628" s="184">
        <f t="shared" ref="AK2628:AK2691" si="329">(X2628*wtp)-W2628</f>
        <v>0</v>
      </c>
      <c r="AL2628" s="164">
        <f t="shared" si="327"/>
        <v>0</v>
      </c>
      <c r="AO2628" s="184">
        <f t="shared" ref="AO2628:AO2691" si="330">(AA2628*wtp)-Z2628</f>
        <v>0</v>
      </c>
      <c r="AP2628" s="164">
        <f t="shared" ref="AP2628:AP2691" si="331">IF(AO2628&gt;0,1,0)</f>
        <v>0</v>
      </c>
      <c r="AS2628" s="184">
        <f t="shared" ref="AS2628:AS2691" si="332">(AD2628*wtp)-AC2628</f>
        <v>0</v>
      </c>
      <c r="AT2628" s="164">
        <f t="shared" ref="AT2628:AT2691" si="333">IF(AS2628&gt;0,1,0)</f>
        <v>0</v>
      </c>
    </row>
    <row r="2629" spans="2:46" x14ac:dyDescent="0.75">
      <c r="B2629" s="22">
        <v>2626</v>
      </c>
      <c r="AG2629" s="184">
        <f t="shared" si="328"/>
        <v>0</v>
      </c>
      <c r="AH2629" s="164">
        <f t="shared" ref="AH2629:AH2692" si="334">IF(AG2629&gt;0,1,0)</f>
        <v>0</v>
      </c>
      <c r="AK2629" s="184">
        <f t="shared" si="329"/>
        <v>0</v>
      </c>
      <c r="AL2629" s="164">
        <f t="shared" ref="AL2629:AL2692" si="335">IF(AK2629&gt;0,1,0)</f>
        <v>0</v>
      </c>
      <c r="AO2629" s="184">
        <f t="shared" si="330"/>
        <v>0</v>
      </c>
      <c r="AP2629" s="164">
        <f t="shared" si="331"/>
        <v>0</v>
      </c>
      <c r="AS2629" s="184">
        <f t="shared" si="332"/>
        <v>0</v>
      </c>
      <c r="AT2629" s="164">
        <f t="shared" si="333"/>
        <v>0</v>
      </c>
    </row>
    <row r="2630" spans="2:46" x14ac:dyDescent="0.75">
      <c r="B2630" s="22">
        <v>2627</v>
      </c>
      <c r="AG2630" s="184">
        <f t="shared" si="328"/>
        <v>0</v>
      </c>
      <c r="AH2630" s="164">
        <f t="shared" si="334"/>
        <v>0</v>
      </c>
      <c r="AK2630" s="184">
        <f t="shared" si="329"/>
        <v>0</v>
      </c>
      <c r="AL2630" s="164">
        <f t="shared" si="335"/>
        <v>0</v>
      </c>
      <c r="AO2630" s="184">
        <f t="shared" si="330"/>
        <v>0</v>
      </c>
      <c r="AP2630" s="164">
        <f t="shared" si="331"/>
        <v>0</v>
      </c>
      <c r="AS2630" s="184">
        <f t="shared" si="332"/>
        <v>0</v>
      </c>
      <c r="AT2630" s="164">
        <f t="shared" si="333"/>
        <v>0</v>
      </c>
    </row>
    <row r="2631" spans="2:46" x14ac:dyDescent="0.75">
      <c r="B2631" s="22">
        <v>2628</v>
      </c>
      <c r="AG2631" s="184">
        <f t="shared" si="328"/>
        <v>0</v>
      </c>
      <c r="AH2631" s="164">
        <f t="shared" si="334"/>
        <v>0</v>
      </c>
      <c r="AK2631" s="184">
        <f t="shared" si="329"/>
        <v>0</v>
      </c>
      <c r="AL2631" s="164">
        <f t="shared" si="335"/>
        <v>0</v>
      </c>
      <c r="AO2631" s="184">
        <f t="shared" si="330"/>
        <v>0</v>
      </c>
      <c r="AP2631" s="164">
        <f t="shared" si="331"/>
        <v>0</v>
      </c>
      <c r="AS2631" s="184">
        <f t="shared" si="332"/>
        <v>0</v>
      </c>
      <c r="AT2631" s="164">
        <f t="shared" si="333"/>
        <v>0</v>
      </c>
    </row>
    <row r="2632" spans="2:46" x14ac:dyDescent="0.75">
      <c r="B2632" s="22">
        <v>2629</v>
      </c>
      <c r="AG2632" s="184">
        <f t="shared" si="328"/>
        <v>0</v>
      </c>
      <c r="AH2632" s="164">
        <f t="shared" si="334"/>
        <v>0</v>
      </c>
      <c r="AK2632" s="184">
        <f t="shared" si="329"/>
        <v>0</v>
      </c>
      <c r="AL2632" s="164">
        <f t="shared" si="335"/>
        <v>0</v>
      </c>
      <c r="AO2632" s="184">
        <f t="shared" si="330"/>
        <v>0</v>
      </c>
      <c r="AP2632" s="164">
        <f t="shared" si="331"/>
        <v>0</v>
      </c>
      <c r="AS2632" s="184">
        <f t="shared" si="332"/>
        <v>0</v>
      </c>
      <c r="AT2632" s="164">
        <f t="shared" si="333"/>
        <v>0</v>
      </c>
    </row>
    <row r="2633" spans="2:46" x14ac:dyDescent="0.75">
      <c r="B2633" s="22">
        <v>2630</v>
      </c>
      <c r="AG2633" s="184">
        <f t="shared" si="328"/>
        <v>0</v>
      </c>
      <c r="AH2633" s="164">
        <f t="shared" si="334"/>
        <v>0</v>
      </c>
      <c r="AK2633" s="184">
        <f t="shared" si="329"/>
        <v>0</v>
      </c>
      <c r="AL2633" s="164">
        <f t="shared" si="335"/>
        <v>0</v>
      </c>
      <c r="AO2633" s="184">
        <f t="shared" si="330"/>
        <v>0</v>
      </c>
      <c r="AP2633" s="164">
        <f t="shared" si="331"/>
        <v>0</v>
      </c>
      <c r="AS2633" s="184">
        <f t="shared" si="332"/>
        <v>0</v>
      </c>
      <c r="AT2633" s="164">
        <f t="shared" si="333"/>
        <v>0</v>
      </c>
    </row>
    <row r="2634" spans="2:46" x14ac:dyDescent="0.75">
      <c r="B2634" s="22">
        <v>2631</v>
      </c>
      <c r="AG2634" s="184">
        <f t="shared" si="328"/>
        <v>0</v>
      </c>
      <c r="AH2634" s="164">
        <f t="shared" si="334"/>
        <v>0</v>
      </c>
      <c r="AK2634" s="184">
        <f t="shared" si="329"/>
        <v>0</v>
      </c>
      <c r="AL2634" s="164">
        <f t="shared" si="335"/>
        <v>0</v>
      </c>
      <c r="AO2634" s="184">
        <f t="shared" si="330"/>
        <v>0</v>
      </c>
      <c r="AP2634" s="164">
        <f t="shared" si="331"/>
        <v>0</v>
      </c>
      <c r="AS2634" s="184">
        <f t="shared" si="332"/>
        <v>0</v>
      </c>
      <c r="AT2634" s="164">
        <f t="shared" si="333"/>
        <v>0</v>
      </c>
    </row>
    <row r="2635" spans="2:46" x14ac:dyDescent="0.75">
      <c r="B2635" s="22">
        <v>2632</v>
      </c>
      <c r="AG2635" s="184">
        <f t="shared" si="328"/>
        <v>0</v>
      </c>
      <c r="AH2635" s="164">
        <f t="shared" si="334"/>
        <v>0</v>
      </c>
      <c r="AK2635" s="184">
        <f t="shared" si="329"/>
        <v>0</v>
      </c>
      <c r="AL2635" s="164">
        <f t="shared" si="335"/>
        <v>0</v>
      </c>
      <c r="AO2635" s="184">
        <f t="shared" si="330"/>
        <v>0</v>
      </c>
      <c r="AP2635" s="164">
        <f t="shared" si="331"/>
        <v>0</v>
      </c>
      <c r="AS2635" s="184">
        <f t="shared" si="332"/>
        <v>0</v>
      </c>
      <c r="AT2635" s="164">
        <f t="shared" si="333"/>
        <v>0</v>
      </c>
    </row>
    <row r="2636" spans="2:46" x14ac:dyDescent="0.75">
      <c r="B2636" s="22">
        <v>2633</v>
      </c>
      <c r="AG2636" s="184">
        <f t="shared" si="328"/>
        <v>0</v>
      </c>
      <c r="AH2636" s="164">
        <f t="shared" si="334"/>
        <v>0</v>
      </c>
      <c r="AK2636" s="184">
        <f t="shared" si="329"/>
        <v>0</v>
      </c>
      <c r="AL2636" s="164">
        <f t="shared" si="335"/>
        <v>0</v>
      </c>
      <c r="AO2636" s="184">
        <f t="shared" si="330"/>
        <v>0</v>
      </c>
      <c r="AP2636" s="164">
        <f t="shared" si="331"/>
        <v>0</v>
      </c>
      <c r="AS2636" s="184">
        <f t="shared" si="332"/>
        <v>0</v>
      </c>
      <c r="AT2636" s="164">
        <f t="shared" si="333"/>
        <v>0</v>
      </c>
    </row>
    <row r="2637" spans="2:46" x14ac:dyDescent="0.75">
      <c r="B2637" s="22">
        <v>2634</v>
      </c>
      <c r="AG2637" s="184">
        <f t="shared" si="328"/>
        <v>0</v>
      </c>
      <c r="AH2637" s="164">
        <f t="shared" si="334"/>
        <v>0</v>
      </c>
      <c r="AK2637" s="184">
        <f t="shared" si="329"/>
        <v>0</v>
      </c>
      <c r="AL2637" s="164">
        <f t="shared" si="335"/>
        <v>0</v>
      </c>
      <c r="AO2637" s="184">
        <f t="shared" si="330"/>
        <v>0</v>
      </c>
      <c r="AP2637" s="164">
        <f t="shared" si="331"/>
        <v>0</v>
      </c>
      <c r="AS2637" s="184">
        <f t="shared" si="332"/>
        <v>0</v>
      </c>
      <c r="AT2637" s="164">
        <f t="shared" si="333"/>
        <v>0</v>
      </c>
    </row>
    <row r="2638" spans="2:46" x14ac:dyDescent="0.75">
      <c r="B2638" s="22">
        <v>2635</v>
      </c>
      <c r="AG2638" s="184">
        <f t="shared" si="328"/>
        <v>0</v>
      </c>
      <c r="AH2638" s="164">
        <f t="shared" si="334"/>
        <v>0</v>
      </c>
      <c r="AK2638" s="184">
        <f t="shared" si="329"/>
        <v>0</v>
      </c>
      <c r="AL2638" s="164">
        <f t="shared" si="335"/>
        <v>0</v>
      </c>
      <c r="AO2638" s="184">
        <f t="shared" si="330"/>
        <v>0</v>
      </c>
      <c r="AP2638" s="164">
        <f t="shared" si="331"/>
        <v>0</v>
      </c>
      <c r="AS2638" s="184">
        <f t="shared" si="332"/>
        <v>0</v>
      </c>
      <c r="AT2638" s="164">
        <f t="shared" si="333"/>
        <v>0</v>
      </c>
    </row>
    <row r="2639" spans="2:46" x14ac:dyDescent="0.75">
      <c r="B2639" s="22">
        <v>2636</v>
      </c>
      <c r="AG2639" s="184">
        <f t="shared" si="328"/>
        <v>0</v>
      </c>
      <c r="AH2639" s="164">
        <f t="shared" si="334"/>
        <v>0</v>
      </c>
      <c r="AK2639" s="184">
        <f t="shared" si="329"/>
        <v>0</v>
      </c>
      <c r="AL2639" s="164">
        <f t="shared" si="335"/>
        <v>0</v>
      </c>
      <c r="AO2639" s="184">
        <f t="shared" si="330"/>
        <v>0</v>
      </c>
      <c r="AP2639" s="164">
        <f t="shared" si="331"/>
        <v>0</v>
      </c>
      <c r="AS2639" s="184">
        <f t="shared" si="332"/>
        <v>0</v>
      </c>
      <c r="AT2639" s="164">
        <f t="shared" si="333"/>
        <v>0</v>
      </c>
    </row>
    <row r="2640" spans="2:46" x14ac:dyDescent="0.75">
      <c r="B2640" s="22">
        <v>2637</v>
      </c>
      <c r="AG2640" s="184">
        <f t="shared" si="328"/>
        <v>0</v>
      </c>
      <c r="AH2640" s="164">
        <f t="shared" si="334"/>
        <v>0</v>
      </c>
      <c r="AK2640" s="184">
        <f t="shared" si="329"/>
        <v>0</v>
      </c>
      <c r="AL2640" s="164">
        <f t="shared" si="335"/>
        <v>0</v>
      </c>
      <c r="AO2640" s="184">
        <f t="shared" si="330"/>
        <v>0</v>
      </c>
      <c r="AP2640" s="164">
        <f t="shared" si="331"/>
        <v>0</v>
      </c>
      <c r="AS2640" s="184">
        <f t="shared" si="332"/>
        <v>0</v>
      </c>
      <c r="AT2640" s="164">
        <f t="shared" si="333"/>
        <v>0</v>
      </c>
    </row>
    <row r="2641" spans="2:46" x14ac:dyDescent="0.75">
      <c r="B2641" s="22">
        <v>2638</v>
      </c>
      <c r="AG2641" s="184">
        <f t="shared" si="328"/>
        <v>0</v>
      </c>
      <c r="AH2641" s="164">
        <f t="shared" si="334"/>
        <v>0</v>
      </c>
      <c r="AK2641" s="184">
        <f t="shared" si="329"/>
        <v>0</v>
      </c>
      <c r="AL2641" s="164">
        <f t="shared" si="335"/>
        <v>0</v>
      </c>
      <c r="AO2641" s="184">
        <f t="shared" si="330"/>
        <v>0</v>
      </c>
      <c r="AP2641" s="164">
        <f t="shared" si="331"/>
        <v>0</v>
      </c>
      <c r="AS2641" s="184">
        <f t="shared" si="332"/>
        <v>0</v>
      </c>
      <c r="AT2641" s="164">
        <f t="shared" si="333"/>
        <v>0</v>
      </c>
    </row>
    <row r="2642" spans="2:46" x14ac:dyDescent="0.75">
      <c r="B2642" s="22">
        <v>2639</v>
      </c>
      <c r="AG2642" s="184">
        <f t="shared" si="328"/>
        <v>0</v>
      </c>
      <c r="AH2642" s="164">
        <f t="shared" si="334"/>
        <v>0</v>
      </c>
      <c r="AK2642" s="184">
        <f t="shared" si="329"/>
        <v>0</v>
      </c>
      <c r="AL2642" s="164">
        <f t="shared" si="335"/>
        <v>0</v>
      </c>
      <c r="AO2642" s="184">
        <f t="shared" si="330"/>
        <v>0</v>
      </c>
      <c r="AP2642" s="164">
        <f t="shared" si="331"/>
        <v>0</v>
      </c>
      <c r="AS2642" s="184">
        <f t="shared" si="332"/>
        <v>0</v>
      </c>
      <c r="AT2642" s="164">
        <f t="shared" si="333"/>
        <v>0</v>
      </c>
    </row>
    <row r="2643" spans="2:46" x14ac:dyDescent="0.75">
      <c r="B2643" s="22">
        <v>2640</v>
      </c>
      <c r="AG2643" s="184">
        <f t="shared" si="328"/>
        <v>0</v>
      </c>
      <c r="AH2643" s="164">
        <f t="shared" si="334"/>
        <v>0</v>
      </c>
      <c r="AK2643" s="184">
        <f t="shared" si="329"/>
        <v>0</v>
      </c>
      <c r="AL2643" s="164">
        <f t="shared" si="335"/>
        <v>0</v>
      </c>
      <c r="AO2643" s="184">
        <f t="shared" si="330"/>
        <v>0</v>
      </c>
      <c r="AP2643" s="164">
        <f t="shared" si="331"/>
        <v>0</v>
      </c>
      <c r="AS2643" s="184">
        <f t="shared" si="332"/>
        <v>0</v>
      </c>
      <c r="AT2643" s="164">
        <f t="shared" si="333"/>
        <v>0</v>
      </c>
    </row>
    <row r="2644" spans="2:46" x14ac:dyDescent="0.75">
      <c r="B2644" s="22">
        <v>2641</v>
      </c>
      <c r="AG2644" s="184">
        <f t="shared" si="328"/>
        <v>0</v>
      </c>
      <c r="AH2644" s="164">
        <f t="shared" si="334"/>
        <v>0</v>
      </c>
      <c r="AK2644" s="184">
        <f t="shared" si="329"/>
        <v>0</v>
      </c>
      <c r="AL2644" s="164">
        <f t="shared" si="335"/>
        <v>0</v>
      </c>
      <c r="AO2644" s="184">
        <f t="shared" si="330"/>
        <v>0</v>
      </c>
      <c r="AP2644" s="164">
        <f t="shared" si="331"/>
        <v>0</v>
      </c>
      <c r="AS2644" s="184">
        <f t="shared" si="332"/>
        <v>0</v>
      </c>
      <c r="AT2644" s="164">
        <f t="shared" si="333"/>
        <v>0</v>
      </c>
    </row>
    <row r="2645" spans="2:46" x14ac:dyDescent="0.75">
      <c r="B2645" s="22">
        <v>2642</v>
      </c>
      <c r="AG2645" s="184">
        <f t="shared" si="328"/>
        <v>0</v>
      </c>
      <c r="AH2645" s="164">
        <f t="shared" si="334"/>
        <v>0</v>
      </c>
      <c r="AK2645" s="184">
        <f t="shared" si="329"/>
        <v>0</v>
      </c>
      <c r="AL2645" s="164">
        <f t="shared" si="335"/>
        <v>0</v>
      </c>
      <c r="AO2645" s="184">
        <f t="shared" si="330"/>
        <v>0</v>
      </c>
      <c r="AP2645" s="164">
        <f t="shared" si="331"/>
        <v>0</v>
      </c>
      <c r="AS2645" s="184">
        <f t="shared" si="332"/>
        <v>0</v>
      </c>
      <c r="AT2645" s="164">
        <f t="shared" si="333"/>
        <v>0</v>
      </c>
    </row>
    <row r="2646" spans="2:46" x14ac:dyDescent="0.75">
      <c r="B2646" s="22">
        <v>2643</v>
      </c>
      <c r="AG2646" s="184">
        <f t="shared" si="328"/>
        <v>0</v>
      </c>
      <c r="AH2646" s="164">
        <f t="shared" si="334"/>
        <v>0</v>
      </c>
      <c r="AK2646" s="184">
        <f t="shared" si="329"/>
        <v>0</v>
      </c>
      <c r="AL2646" s="164">
        <f t="shared" si="335"/>
        <v>0</v>
      </c>
      <c r="AO2646" s="184">
        <f t="shared" si="330"/>
        <v>0</v>
      </c>
      <c r="AP2646" s="164">
        <f t="shared" si="331"/>
        <v>0</v>
      </c>
      <c r="AS2646" s="184">
        <f t="shared" si="332"/>
        <v>0</v>
      </c>
      <c r="AT2646" s="164">
        <f t="shared" si="333"/>
        <v>0</v>
      </c>
    </row>
    <row r="2647" spans="2:46" x14ac:dyDescent="0.75">
      <c r="B2647" s="22">
        <v>2644</v>
      </c>
      <c r="AG2647" s="184">
        <f t="shared" si="328"/>
        <v>0</v>
      </c>
      <c r="AH2647" s="164">
        <f t="shared" si="334"/>
        <v>0</v>
      </c>
      <c r="AK2647" s="184">
        <f t="shared" si="329"/>
        <v>0</v>
      </c>
      <c r="AL2647" s="164">
        <f t="shared" si="335"/>
        <v>0</v>
      </c>
      <c r="AO2647" s="184">
        <f t="shared" si="330"/>
        <v>0</v>
      </c>
      <c r="AP2647" s="164">
        <f t="shared" si="331"/>
        <v>0</v>
      </c>
      <c r="AS2647" s="184">
        <f t="shared" si="332"/>
        <v>0</v>
      </c>
      <c r="AT2647" s="164">
        <f t="shared" si="333"/>
        <v>0</v>
      </c>
    </row>
    <row r="2648" spans="2:46" x14ac:dyDescent="0.75">
      <c r="B2648" s="22">
        <v>2645</v>
      </c>
      <c r="AG2648" s="184">
        <f t="shared" si="328"/>
        <v>0</v>
      </c>
      <c r="AH2648" s="164">
        <f t="shared" si="334"/>
        <v>0</v>
      </c>
      <c r="AK2648" s="184">
        <f t="shared" si="329"/>
        <v>0</v>
      </c>
      <c r="AL2648" s="164">
        <f t="shared" si="335"/>
        <v>0</v>
      </c>
      <c r="AO2648" s="184">
        <f t="shared" si="330"/>
        <v>0</v>
      </c>
      <c r="AP2648" s="164">
        <f t="shared" si="331"/>
        <v>0</v>
      </c>
      <c r="AS2648" s="184">
        <f t="shared" si="332"/>
        <v>0</v>
      </c>
      <c r="AT2648" s="164">
        <f t="shared" si="333"/>
        <v>0</v>
      </c>
    </row>
    <row r="2649" spans="2:46" x14ac:dyDescent="0.75">
      <c r="B2649" s="22">
        <v>2646</v>
      </c>
      <c r="AG2649" s="184">
        <f t="shared" si="328"/>
        <v>0</v>
      </c>
      <c r="AH2649" s="164">
        <f t="shared" si="334"/>
        <v>0</v>
      </c>
      <c r="AK2649" s="184">
        <f t="shared" si="329"/>
        <v>0</v>
      </c>
      <c r="AL2649" s="164">
        <f t="shared" si="335"/>
        <v>0</v>
      </c>
      <c r="AO2649" s="184">
        <f t="shared" si="330"/>
        <v>0</v>
      </c>
      <c r="AP2649" s="164">
        <f t="shared" si="331"/>
        <v>0</v>
      </c>
      <c r="AS2649" s="184">
        <f t="shared" si="332"/>
        <v>0</v>
      </c>
      <c r="AT2649" s="164">
        <f t="shared" si="333"/>
        <v>0</v>
      </c>
    </row>
    <row r="2650" spans="2:46" x14ac:dyDescent="0.75">
      <c r="B2650" s="22">
        <v>2647</v>
      </c>
      <c r="AG2650" s="184">
        <f t="shared" si="328"/>
        <v>0</v>
      </c>
      <c r="AH2650" s="164">
        <f t="shared" si="334"/>
        <v>0</v>
      </c>
      <c r="AK2650" s="184">
        <f t="shared" si="329"/>
        <v>0</v>
      </c>
      <c r="AL2650" s="164">
        <f t="shared" si="335"/>
        <v>0</v>
      </c>
      <c r="AO2650" s="184">
        <f t="shared" si="330"/>
        <v>0</v>
      </c>
      <c r="AP2650" s="164">
        <f t="shared" si="331"/>
        <v>0</v>
      </c>
      <c r="AS2650" s="184">
        <f t="shared" si="332"/>
        <v>0</v>
      </c>
      <c r="AT2650" s="164">
        <f t="shared" si="333"/>
        <v>0</v>
      </c>
    </row>
    <row r="2651" spans="2:46" x14ac:dyDescent="0.75">
      <c r="B2651" s="22">
        <v>2648</v>
      </c>
      <c r="AG2651" s="184">
        <f t="shared" si="328"/>
        <v>0</v>
      </c>
      <c r="AH2651" s="164">
        <f t="shared" si="334"/>
        <v>0</v>
      </c>
      <c r="AK2651" s="184">
        <f t="shared" si="329"/>
        <v>0</v>
      </c>
      <c r="AL2651" s="164">
        <f t="shared" si="335"/>
        <v>0</v>
      </c>
      <c r="AO2651" s="184">
        <f t="shared" si="330"/>
        <v>0</v>
      </c>
      <c r="AP2651" s="164">
        <f t="shared" si="331"/>
        <v>0</v>
      </c>
      <c r="AS2651" s="184">
        <f t="shared" si="332"/>
        <v>0</v>
      </c>
      <c r="AT2651" s="164">
        <f t="shared" si="333"/>
        <v>0</v>
      </c>
    </row>
    <row r="2652" spans="2:46" x14ac:dyDescent="0.75">
      <c r="B2652" s="22">
        <v>2649</v>
      </c>
      <c r="AG2652" s="184">
        <f t="shared" si="328"/>
        <v>0</v>
      </c>
      <c r="AH2652" s="164">
        <f t="shared" si="334"/>
        <v>0</v>
      </c>
      <c r="AK2652" s="184">
        <f t="shared" si="329"/>
        <v>0</v>
      </c>
      <c r="AL2652" s="164">
        <f t="shared" si="335"/>
        <v>0</v>
      </c>
      <c r="AO2652" s="184">
        <f t="shared" si="330"/>
        <v>0</v>
      </c>
      <c r="AP2652" s="164">
        <f t="shared" si="331"/>
        <v>0</v>
      </c>
      <c r="AS2652" s="184">
        <f t="shared" si="332"/>
        <v>0</v>
      </c>
      <c r="AT2652" s="164">
        <f t="shared" si="333"/>
        <v>0</v>
      </c>
    </row>
    <row r="2653" spans="2:46" x14ac:dyDescent="0.75">
      <c r="B2653" s="22">
        <v>2650</v>
      </c>
      <c r="AG2653" s="184">
        <f t="shared" si="328"/>
        <v>0</v>
      </c>
      <c r="AH2653" s="164">
        <f t="shared" si="334"/>
        <v>0</v>
      </c>
      <c r="AK2653" s="184">
        <f t="shared" si="329"/>
        <v>0</v>
      </c>
      <c r="AL2653" s="164">
        <f t="shared" si="335"/>
        <v>0</v>
      </c>
      <c r="AO2653" s="184">
        <f t="shared" si="330"/>
        <v>0</v>
      </c>
      <c r="AP2653" s="164">
        <f t="shared" si="331"/>
        <v>0</v>
      </c>
      <c r="AS2653" s="184">
        <f t="shared" si="332"/>
        <v>0</v>
      </c>
      <c r="AT2653" s="164">
        <f t="shared" si="333"/>
        <v>0</v>
      </c>
    </row>
    <row r="2654" spans="2:46" x14ac:dyDescent="0.75">
      <c r="B2654" s="22">
        <v>2651</v>
      </c>
      <c r="AG2654" s="184">
        <f t="shared" si="328"/>
        <v>0</v>
      </c>
      <c r="AH2654" s="164">
        <f t="shared" si="334"/>
        <v>0</v>
      </c>
      <c r="AK2654" s="184">
        <f t="shared" si="329"/>
        <v>0</v>
      </c>
      <c r="AL2654" s="164">
        <f t="shared" si="335"/>
        <v>0</v>
      </c>
      <c r="AO2654" s="184">
        <f t="shared" si="330"/>
        <v>0</v>
      </c>
      <c r="AP2654" s="164">
        <f t="shared" si="331"/>
        <v>0</v>
      </c>
      <c r="AS2654" s="184">
        <f t="shared" si="332"/>
        <v>0</v>
      </c>
      <c r="AT2654" s="164">
        <f t="shared" si="333"/>
        <v>0</v>
      </c>
    </row>
    <row r="2655" spans="2:46" x14ac:dyDescent="0.75">
      <c r="B2655" s="22">
        <v>2652</v>
      </c>
      <c r="AG2655" s="184">
        <f t="shared" si="328"/>
        <v>0</v>
      </c>
      <c r="AH2655" s="164">
        <f t="shared" si="334"/>
        <v>0</v>
      </c>
      <c r="AK2655" s="184">
        <f t="shared" si="329"/>
        <v>0</v>
      </c>
      <c r="AL2655" s="164">
        <f t="shared" si="335"/>
        <v>0</v>
      </c>
      <c r="AO2655" s="184">
        <f t="shared" si="330"/>
        <v>0</v>
      </c>
      <c r="AP2655" s="164">
        <f t="shared" si="331"/>
        <v>0</v>
      </c>
      <c r="AS2655" s="184">
        <f t="shared" si="332"/>
        <v>0</v>
      </c>
      <c r="AT2655" s="164">
        <f t="shared" si="333"/>
        <v>0</v>
      </c>
    </row>
    <row r="2656" spans="2:46" x14ac:dyDescent="0.75">
      <c r="B2656" s="22">
        <v>2653</v>
      </c>
      <c r="AG2656" s="184">
        <f t="shared" si="328"/>
        <v>0</v>
      </c>
      <c r="AH2656" s="164">
        <f t="shared" si="334"/>
        <v>0</v>
      </c>
      <c r="AK2656" s="184">
        <f t="shared" si="329"/>
        <v>0</v>
      </c>
      <c r="AL2656" s="164">
        <f t="shared" si="335"/>
        <v>0</v>
      </c>
      <c r="AO2656" s="184">
        <f t="shared" si="330"/>
        <v>0</v>
      </c>
      <c r="AP2656" s="164">
        <f t="shared" si="331"/>
        <v>0</v>
      </c>
      <c r="AS2656" s="184">
        <f t="shared" si="332"/>
        <v>0</v>
      </c>
      <c r="AT2656" s="164">
        <f t="shared" si="333"/>
        <v>0</v>
      </c>
    </row>
    <row r="2657" spans="2:46" x14ac:dyDescent="0.75">
      <c r="B2657" s="22">
        <v>2654</v>
      </c>
      <c r="AG2657" s="184">
        <f t="shared" si="328"/>
        <v>0</v>
      </c>
      <c r="AH2657" s="164">
        <f t="shared" si="334"/>
        <v>0</v>
      </c>
      <c r="AK2657" s="184">
        <f t="shared" si="329"/>
        <v>0</v>
      </c>
      <c r="AL2657" s="164">
        <f t="shared" si="335"/>
        <v>0</v>
      </c>
      <c r="AO2657" s="184">
        <f t="shared" si="330"/>
        <v>0</v>
      </c>
      <c r="AP2657" s="164">
        <f t="shared" si="331"/>
        <v>0</v>
      </c>
      <c r="AS2657" s="184">
        <f t="shared" si="332"/>
        <v>0</v>
      </c>
      <c r="AT2657" s="164">
        <f t="shared" si="333"/>
        <v>0</v>
      </c>
    </row>
    <row r="2658" spans="2:46" x14ac:dyDescent="0.75">
      <c r="B2658" s="22">
        <v>2655</v>
      </c>
      <c r="AG2658" s="184">
        <f t="shared" si="328"/>
        <v>0</v>
      </c>
      <c r="AH2658" s="164">
        <f t="shared" si="334"/>
        <v>0</v>
      </c>
      <c r="AK2658" s="184">
        <f t="shared" si="329"/>
        <v>0</v>
      </c>
      <c r="AL2658" s="164">
        <f t="shared" si="335"/>
        <v>0</v>
      </c>
      <c r="AO2658" s="184">
        <f t="shared" si="330"/>
        <v>0</v>
      </c>
      <c r="AP2658" s="164">
        <f t="shared" si="331"/>
        <v>0</v>
      </c>
      <c r="AS2658" s="184">
        <f t="shared" si="332"/>
        <v>0</v>
      </c>
      <c r="AT2658" s="164">
        <f t="shared" si="333"/>
        <v>0</v>
      </c>
    </row>
    <row r="2659" spans="2:46" x14ac:dyDescent="0.75">
      <c r="B2659" s="22">
        <v>2656</v>
      </c>
      <c r="AG2659" s="184">
        <f t="shared" si="328"/>
        <v>0</v>
      </c>
      <c r="AH2659" s="164">
        <f t="shared" si="334"/>
        <v>0</v>
      </c>
      <c r="AK2659" s="184">
        <f t="shared" si="329"/>
        <v>0</v>
      </c>
      <c r="AL2659" s="164">
        <f t="shared" si="335"/>
        <v>0</v>
      </c>
      <c r="AO2659" s="184">
        <f t="shared" si="330"/>
        <v>0</v>
      </c>
      <c r="AP2659" s="164">
        <f t="shared" si="331"/>
        <v>0</v>
      </c>
      <c r="AS2659" s="184">
        <f t="shared" si="332"/>
        <v>0</v>
      </c>
      <c r="AT2659" s="164">
        <f t="shared" si="333"/>
        <v>0</v>
      </c>
    </row>
    <row r="2660" spans="2:46" x14ac:dyDescent="0.75">
      <c r="B2660" s="22">
        <v>2657</v>
      </c>
      <c r="AG2660" s="184">
        <f t="shared" si="328"/>
        <v>0</v>
      </c>
      <c r="AH2660" s="164">
        <f t="shared" si="334"/>
        <v>0</v>
      </c>
      <c r="AK2660" s="184">
        <f t="shared" si="329"/>
        <v>0</v>
      </c>
      <c r="AL2660" s="164">
        <f t="shared" si="335"/>
        <v>0</v>
      </c>
      <c r="AO2660" s="184">
        <f t="shared" si="330"/>
        <v>0</v>
      </c>
      <c r="AP2660" s="164">
        <f t="shared" si="331"/>
        <v>0</v>
      </c>
      <c r="AS2660" s="184">
        <f t="shared" si="332"/>
        <v>0</v>
      </c>
      <c r="AT2660" s="164">
        <f t="shared" si="333"/>
        <v>0</v>
      </c>
    </row>
    <row r="2661" spans="2:46" x14ac:dyDescent="0.75">
      <c r="B2661" s="22">
        <v>2658</v>
      </c>
      <c r="AG2661" s="184">
        <f t="shared" si="328"/>
        <v>0</v>
      </c>
      <c r="AH2661" s="164">
        <f t="shared" si="334"/>
        <v>0</v>
      </c>
      <c r="AK2661" s="184">
        <f t="shared" si="329"/>
        <v>0</v>
      </c>
      <c r="AL2661" s="164">
        <f t="shared" si="335"/>
        <v>0</v>
      </c>
      <c r="AO2661" s="184">
        <f t="shared" si="330"/>
        <v>0</v>
      </c>
      <c r="AP2661" s="164">
        <f t="shared" si="331"/>
        <v>0</v>
      </c>
      <c r="AS2661" s="184">
        <f t="shared" si="332"/>
        <v>0</v>
      </c>
      <c r="AT2661" s="164">
        <f t="shared" si="333"/>
        <v>0</v>
      </c>
    </row>
    <row r="2662" spans="2:46" x14ac:dyDescent="0.75">
      <c r="B2662" s="22">
        <v>2659</v>
      </c>
      <c r="AG2662" s="184">
        <f t="shared" si="328"/>
        <v>0</v>
      </c>
      <c r="AH2662" s="164">
        <f t="shared" si="334"/>
        <v>0</v>
      </c>
      <c r="AK2662" s="184">
        <f t="shared" si="329"/>
        <v>0</v>
      </c>
      <c r="AL2662" s="164">
        <f t="shared" si="335"/>
        <v>0</v>
      </c>
      <c r="AO2662" s="184">
        <f t="shared" si="330"/>
        <v>0</v>
      </c>
      <c r="AP2662" s="164">
        <f t="shared" si="331"/>
        <v>0</v>
      </c>
      <c r="AS2662" s="184">
        <f t="shared" si="332"/>
        <v>0</v>
      </c>
      <c r="AT2662" s="164">
        <f t="shared" si="333"/>
        <v>0</v>
      </c>
    </row>
    <row r="2663" spans="2:46" x14ac:dyDescent="0.75">
      <c r="B2663" s="22">
        <v>2660</v>
      </c>
      <c r="AG2663" s="184">
        <f t="shared" si="328"/>
        <v>0</v>
      </c>
      <c r="AH2663" s="164">
        <f t="shared" si="334"/>
        <v>0</v>
      </c>
      <c r="AK2663" s="184">
        <f t="shared" si="329"/>
        <v>0</v>
      </c>
      <c r="AL2663" s="164">
        <f t="shared" si="335"/>
        <v>0</v>
      </c>
      <c r="AO2663" s="184">
        <f t="shared" si="330"/>
        <v>0</v>
      </c>
      <c r="AP2663" s="164">
        <f t="shared" si="331"/>
        <v>0</v>
      </c>
      <c r="AS2663" s="184">
        <f t="shared" si="332"/>
        <v>0</v>
      </c>
      <c r="AT2663" s="164">
        <f t="shared" si="333"/>
        <v>0</v>
      </c>
    </row>
    <row r="2664" spans="2:46" x14ac:dyDescent="0.75">
      <c r="B2664" s="22">
        <v>2661</v>
      </c>
      <c r="AG2664" s="184">
        <f t="shared" si="328"/>
        <v>0</v>
      </c>
      <c r="AH2664" s="164">
        <f t="shared" si="334"/>
        <v>0</v>
      </c>
      <c r="AK2664" s="184">
        <f t="shared" si="329"/>
        <v>0</v>
      </c>
      <c r="AL2664" s="164">
        <f t="shared" si="335"/>
        <v>0</v>
      </c>
      <c r="AO2664" s="184">
        <f t="shared" si="330"/>
        <v>0</v>
      </c>
      <c r="AP2664" s="164">
        <f t="shared" si="331"/>
        <v>0</v>
      </c>
      <c r="AS2664" s="184">
        <f t="shared" si="332"/>
        <v>0</v>
      </c>
      <c r="AT2664" s="164">
        <f t="shared" si="333"/>
        <v>0</v>
      </c>
    </row>
    <row r="2665" spans="2:46" x14ac:dyDescent="0.75">
      <c r="B2665" s="22">
        <v>2662</v>
      </c>
      <c r="AG2665" s="184">
        <f t="shared" si="328"/>
        <v>0</v>
      </c>
      <c r="AH2665" s="164">
        <f t="shared" si="334"/>
        <v>0</v>
      </c>
      <c r="AK2665" s="184">
        <f t="shared" si="329"/>
        <v>0</v>
      </c>
      <c r="AL2665" s="164">
        <f t="shared" si="335"/>
        <v>0</v>
      </c>
      <c r="AO2665" s="184">
        <f t="shared" si="330"/>
        <v>0</v>
      </c>
      <c r="AP2665" s="164">
        <f t="shared" si="331"/>
        <v>0</v>
      </c>
      <c r="AS2665" s="184">
        <f t="shared" si="332"/>
        <v>0</v>
      </c>
      <c r="AT2665" s="164">
        <f t="shared" si="333"/>
        <v>0</v>
      </c>
    </row>
    <row r="2666" spans="2:46" x14ac:dyDescent="0.75">
      <c r="B2666" s="22">
        <v>2663</v>
      </c>
      <c r="AG2666" s="184">
        <f t="shared" si="328"/>
        <v>0</v>
      </c>
      <c r="AH2666" s="164">
        <f t="shared" si="334"/>
        <v>0</v>
      </c>
      <c r="AK2666" s="184">
        <f t="shared" si="329"/>
        <v>0</v>
      </c>
      <c r="AL2666" s="164">
        <f t="shared" si="335"/>
        <v>0</v>
      </c>
      <c r="AO2666" s="184">
        <f t="shared" si="330"/>
        <v>0</v>
      </c>
      <c r="AP2666" s="164">
        <f t="shared" si="331"/>
        <v>0</v>
      </c>
      <c r="AS2666" s="184">
        <f t="shared" si="332"/>
        <v>0</v>
      </c>
      <c r="AT2666" s="164">
        <f t="shared" si="333"/>
        <v>0</v>
      </c>
    </row>
    <row r="2667" spans="2:46" x14ac:dyDescent="0.75">
      <c r="B2667" s="22">
        <v>2664</v>
      </c>
      <c r="AG2667" s="184">
        <f t="shared" si="328"/>
        <v>0</v>
      </c>
      <c r="AH2667" s="164">
        <f t="shared" si="334"/>
        <v>0</v>
      </c>
      <c r="AK2667" s="184">
        <f t="shared" si="329"/>
        <v>0</v>
      </c>
      <c r="AL2667" s="164">
        <f t="shared" si="335"/>
        <v>0</v>
      </c>
      <c r="AO2667" s="184">
        <f t="shared" si="330"/>
        <v>0</v>
      </c>
      <c r="AP2667" s="164">
        <f t="shared" si="331"/>
        <v>0</v>
      </c>
      <c r="AS2667" s="184">
        <f t="shared" si="332"/>
        <v>0</v>
      </c>
      <c r="AT2667" s="164">
        <f t="shared" si="333"/>
        <v>0</v>
      </c>
    </row>
    <row r="2668" spans="2:46" x14ac:dyDescent="0.75">
      <c r="B2668" s="22">
        <v>2665</v>
      </c>
      <c r="AG2668" s="184">
        <f t="shared" si="328"/>
        <v>0</v>
      </c>
      <c r="AH2668" s="164">
        <f t="shared" si="334"/>
        <v>0</v>
      </c>
      <c r="AK2668" s="184">
        <f t="shared" si="329"/>
        <v>0</v>
      </c>
      <c r="AL2668" s="164">
        <f t="shared" si="335"/>
        <v>0</v>
      </c>
      <c r="AO2668" s="184">
        <f t="shared" si="330"/>
        <v>0</v>
      </c>
      <c r="AP2668" s="164">
        <f t="shared" si="331"/>
        <v>0</v>
      </c>
      <c r="AS2668" s="184">
        <f t="shared" si="332"/>
        <v>0</v>
      </c>
      <c r="AT2668" s="164">
        <f t="shared" si="333"/>
        <v>0</v>
      </c>
    </row>
    <row r="2669" spans="2:46" x14ac:dyDescent="0.75">
      <c r="B2669" s="22">
        <v>2666</v>
      </c>
      <c r="AG2669" s="184">
        <f t="shared" si="328"/>
        <v>0</v>
      </c>
      <c r="AH2669" s="164">
        <f t="shared" si="334"/>
        <v>0</v>
      </c>
      <c r="AK2669" s="184">
        <f t="shared" si="329"/>
        <v>0</v>
      </c>
      <c r="AL2669" s="164">
        <f t="shared" si="335"/>
        <v>0</v>
      </c>
      <c r="AO2669" s="184">
        <f t="shared" si="330"/>
        <v>0</v>
      </c>
      <c r="AP2669" s="164">
        <f t="shared" si="331"/>
        <v>0</v>
      </c>
      <c r="AS2669" s="184">
        <f t="shared" si="332"/>
        <v>0</v>
      </c>
      <c r="AT2669" s="164">
        <f t="shared" si="333"/>
        <v>0</v>
      </c>
    </row>
    <row r="2670" spans="2:46" x14ac:dyDescent="0.75">
      <c r="B2670" s="22">
        <v>2667</v>
      </c>
      <c r="AG2670" s="184">
        <f t="shared" si="328"/>
        <v>0</v>
      </c>
      <c r="AH2670" s="164">
        <f t="shared" si="334"/>
        <v>0</v>
      </c>
      <c r="AK2670" s="184">
        <f t="shared" si="329"/>
        <v>0</v>
      </c>
      <c r="AL2670" s="164">
        <f t="shared" si="335"/>
        <v>0</v>
      </c>
      <c r="AO2670" s="184">
        <f t="shared" si="330"/>
        <v>0</v>
      </c>
      <c r="AP2670" s="164">
        <f t="shared" si="331"/>
        <v>0</v>
      </c>
      <c r="AS2670" s="184">
        <f t="shared" si="332"/>
        <v>0</v>
      </c>
      <c r="AT2670" s="164">
        <f t="shared" si="333"/>
        <v>0</v>
      </c>
    </row>
    <row r="2671" spans="2:46" x14ac:dyDescent="0.75">
      <c r="B2671" s="22">
        <v>2668</v>
      </c>
      <c r="AG2671" s="184">
        <f t="shared" si="328"/>
        <v>0</v>
      </c>
      <c r="AH2671" s="164">
        <f t="shared" si="334"/>
        <v>0</v>
      </c>
      <c r="AK2671" s="184">
        <f t="shared" si="329"/>
        <v>0</v>
      </c>
      <c r="AL2671" s="164">
        <f t="shared" si="335"/>
        <v>0</v>
      </c>
      <c r="AO2671" s="184">
        <f t="shared" si="330"/>
        <v>0</v>
      </c>
      <c r="AP2671" s="164">
        <f t="shared" si="331"/>
        <v>0</v>
      </c>
      <c r="AS2671" s="184">
        <f t="shared" si="332"/>
        <v>0</v>
      </c>
      <c r="AT2671" s="164">
        <f t="shared" si="333"/>
        <v>0</v>
      </c>
    </row>
    <row r="2672" spans="2:46" x14ac:dyDescent="0.75">
      <c r="B2672" s="22">
        <v>2669</v>
      </c>
      <c r="AG2672" s="184">
        <f t="shared" si="328"/>
        <v>0</v>
      </c>
      <c r="AH2672" s="164">
        <f t="shared" si="334"/>
        <v>0</v>
      </c>
      <c r="AK2672" s="184">
        <f t="shared" si="329"/>
        <v>0</v>
      </c>
      <c r="AL2672" s="164">
        <f t="shared" si="335"/>
        <v>0</v>
      </c>
      <c r="AO2672" s="184">
        <f t="shared" si="330"/>
        <v>0</v>
      </c>
      <c r="AP2672" s="164">
        <f t="shared" si="331"/>
        <v>0</v>
      </c>
      <c r="AS2672" s="184">
        <f t="shared" si="332"/>
        <v>0</v>
      </c>
      <c r="AT2672" s="164">
        <f t="shared" si="333"/>
        <v>0</v>
      </c>
    </row>
    <row r="2673" spans="2:46" x14ac:dyDescent="0.75">
      <c r="B2673" s="22">
        <v>2670</v>
      </c>
      <c r="AG2673" s="184">
        <f t="shared" si="328"/>
        <v>0</v>
      </c>
      <c r="AH2673" s="164">
        <f t="shared" si="334"/>
        <v>0</v>
      </c>
      <c r="AK2673" s="184">
        <f t="shared" si="329"/>
        <v>0</v>
      </c>
      <c r="AL2673" s="164">
        <f t="shared" si="335"/>
        <v>0</v>
      </c>
      <c r="AO2673" s="184">
        <f t="shared" si="330"/>
        <v>0</v>
      </c>
      <c r="AP2673" s="164">
        <f t="shared" si="331"/>
        <v>0</v>
      </c>
      <c r="AS2673" s="184">
        <f t="shared" si="332"/>
        <v>0</v>
      </c>
      <c r="AT2673" s="164">
        <f t="shared" si="333"/>
        <v>0</v>
      </c>
    </row>
    <row r="2674" spans="2:46" x14ac:dyDescent="0.75">
      <c r="B2674" s="22">
        <v>2671</v>
      </c>
      <c r="AG2674" s="184">
        <f t="shared" si="328"/>
        <v>0</v>
      </c>
      <c r="AH2674" s="164">
        <f t="shared" si="334"/>
        <v>0</v>
      </c>
      <c r="AK2674" s="184">
        <f t="shared" si="329"/>
        <v>0</v>
      </c>
      <c r="AL2674" s="164">
        <f t="shared" si="335"/>
        <v>0</v>
      </c>
      <c r="AO2674" s="184">
        <f t="shared" si="330"/>
        <v>0</v>
      </c>
      <c r="AP2674" s="164">
        <f t="shared" si="331"/>
        <v>0</v>
      </c>
      <c r="AS2674" s="184">
        <f t="shared" si="332"/>
        <v>0</v>
      </c>
      <c r="AT2674" s="164">
        <f t="shared" si="333"/>
        <v>0</v>
      </c>
    </row>
    <row r="2675" spans="2:46" x14ac:dyDescent="0.75">
      <c r="B2675" s="22">
        <v>2672</v>
      </c>
      <c r="AG2675" s="184">
        <f t="shared" si="328"/>
        <v>0</v>
      </c>
      <c r="AH2675" s="164">
        <f t="shared" si="334"/>
        <v>0</v>
      </c>
      <c r="AK2675" s="184">
        <f t="shared" si="329"/>
        <v>0</v>
      </c>
      <c r="AL2675" s="164">
        <f t="shared" si="335"/>
        <v>0</v>
      </c>
      <c r="AO2675" s="184">
        <f t="shared" si="330"/>
        <v>0</v>
      </c>
      <c r="AP2675" s="164">
        <f t="shared" si="331"/>
        <v>0</v>
      </c>
      <c r="AS2675" s="184">
        <f t="shared" si="332"/>
        <v>0</v>
      </c>
      <c r="AT2675" s="164">
        <f t="shared" si="333"/>
        <v>0</v>
      </c>
    </row>
    <row r="2676" spans="2:46" x14ac:dyDescent="0.75">
      <c r="B2676" s="22">
        <v>2673</v>
      </c>
      <c r="AG2676" s="184">
        <f t="shared" si="328"/>
        <v>0</v>
      </c>
      <c r="AH2676" s="164">
        <f t="shared" si="334"/>
        <v>0</v>
      </c>
      <c r="AK2676" s="184">
        <f t="shared" si="329"/>
        <v>0</v>
      </c>
      <c r="AL2676" s="164">
        <f t="shared" si="335"/>
        <v>0</v>
      </c>
      <c r="AO2676" s="184">
        <f t="shared" si="330"/>
        <v>0</v>
      </c>
      <c r="AP2676" s="164">
        <f t="shared" si="331"/>
        <v>0</v>
      </c>
      <c r="AS2676" s="184">
        <f t="shared" si="332"/>
        <v>0</v>
      </c>
      <c r="AT2676" s="164">
        <f t="shared" si="333"/>
        <v>0</v>
      </c>
    </row>
    <row r="2677" spans="2:46" x14ac:dyDescent="0.75">
      <c r="B2677" s="22">
        <v>2674</v>
      </c>
      <c r="AG2677" s="184">
        <f t="shared" si="328"/>
        <v>0</v>
      </c>
      <c r="AH2677" s="164">
        <f t="shared" si="334"/>
        <v>0</v>
      </c>
      <c r="AK2677" s="184">
        <f t="shared" si="329"/>
        <v>0</v>
      </c>
      <c r="AL2677" s="164">
        <f t="shared" si="335"/>
        <v>0</v>
      </c>
      <c r="AO2677" s="184">
        <f t="shared" si="330"/>
        <v>0</v>
      </c>
      <c r="AP2677" s="164">
        <f t="shared" si="331"/>
        <v>0</v>
      </c>
      <c r="AS2677" s="184">
        <f t="shared" si="332"/>
        <v>0</v>
      </c>
      <c r="AT2677" s="164">
        <f t="shared" si="333"/>
        <v>0</v>
      </c>
    </row>
    <row r="2678" spans="2:46" x14ac:dyDescent="0.75">
      <c r="B2678" s="22">
        <v>2675</v>
      </c>
      <c r="AG2678" s="184">
        <f t="shared" si="328"/>
        <v>0</v>
      </c>
      <c r="AH2678" s="164">
        <f t="shared" si="334"/>
        <v>0</v>
      </c>
      <c r="AK2678" s="184">
        <f t="shared" si="329"/>
        <v>0</v>
      </c>
      <c r="AL2678" s="164">
        <f t="shared" si="335"/>
        <v>0</v>
      </c>
      <c r="AO2678" s="184">
        <f t="shared" si="330"/>
        <v>0</v>
      </c>
      <c r="AP2678" s="164">
        <f t="shared" si="331"/>
        <v>0</v>
      </c>
      <c r="AS2678" s="184">
        <f t="shared" si="332"/>
        <v>0</v>
      </c>
      <c r="AT2678" s="164">
        <f t="shared" si="333"/>
        <v>0</v>
      </c>
    </row>
    <row r="2679" spans="2:46" x14ac:dyDescent="0.75">
      <c r="B2679" s="22">
        <v>2676</v>
      </c>
      <c r="AG2679" s="184">
        <f t="shared" si="328"/>
        <v>0</v>
      </c>
      <c r="AH2679" s="164">
        <f t="shared" si="334"/>
        <v>0</v>
      </c>
      <c r="AK2679" s="184">
        <f t="shared" si="329"/>
        <v>0</v>
      </c>
      <c r="AL2679" s="164">
        <f t="shared" si="335"/>
        <v>0</v>
      </c>
      <c r="AO2679" s="184">
        <f t="shared" si="330"/>
        <v>0</v>
      </c>
      <c r="AP2679" s="164">
        <f t="shared" si="331"/>
        <v>0</v>
      </c>
      <c r="AS2679" s="184">
        <f t="shared" si="332"/>
        <v>0</v>
      </c>
      <c r="AT2679" s="164">
        <f t="shared" si="333"/>
        <v>0</v>
      </c>
    </row>
    <row r="2680" spans="2:46" x14ac:dyDescent="0.75">
      <c r="B2680" s="22">
        <v>2677</v>
      </c>
      <c r="AG2680" s="184">
        <f t="shared" si="328"/>
        <v>0</v>
      </c>
      <c r="AH2680" s="164">
        <f t="shared" si="334"/>
        <v>0</v>
      </c>
      <c r="AK2680" s="184">
        <f t="shared" si="329"/>
        <v>0</v>
      </c>
      <c r="AL2680" s="164">
        <f t="shared" si="335"/>
        <v>0</v>
      </c>
      <c r="AO2680" s="184">
        <f t="shared" si="330"/>
        <v>0</v>
      </c>
      <c r="AP2680" s="164">
        <f t="shared" si="331"/>
        <v>0</v>
      </c>
      <c r="AS2680" s="184">
        <f t="shared" si="332"/>
        <v>0</v>
      </c>
      <c r="AT2680" s="164">
        <f t="shared" si="333"/>
        <v>0</v>
      </c>
    </row>
    <row r="2681" spans="2:46" x14ac:dyDescent="0.75">
      <c r="B2681" s="22">
        <v>2678</v>
      </c>
      <c r="AG2681" s="184">
        <f t="shared" si="328"/>
        <v>0</v>
      </c>
      <c r="AH2681" s="164">
        <f t="shared" si="334"/>
        <v>0</v>
      </c>
      <c r="AK2681" s="184">
        <f t="shared" si="329"/>
        <v>0</v>
      </c>
      <c r="AL2681" s="164">
        <f t="shared" si="335"/>
        <v>0</v>
      </c>
      <c r="AO2681" s="184">
        <f t="shared" si="330"/>
        <v>0</v>
      </c>
      <c r="AP2681" s="164">
        <f t="shared" si="331"/>
        <v>0</v>
      </c>
      <c r="AS2681" s="184">
        <f t="shared" si="332"/>
        <v>0</v>
      </c>
      <c r="AT2681" s="164">
        <f t="shared" si="333"/>
        <v>0</v>
      </c>
    </row>
    <row r="2682" spans="2:46" x14ac:dyDescent="0.75">
      <c r="B2682" s="22">
        <v>2679</v>
      </c>
      <c r="AG2682" s="184">
        <f t="shared" si="328"/>
        <v>0</v>
      </c>
      <c r="AH2682" s="164">
        <f t="shared" si="334"/>
        <v>0</v>
      </c>
      <c r="AK2682" s="184">
        <f t="shared" si="329"/>
        <v>0</v>
      </c>
      <c r="AL2682" s="164">
        <f t="shared" si="335"/>
        <v>0</v>
      </c>
      <c r="AO2682" s="184">
        <f t="shared" si="330"/>
        <v>0</v>
      </c>
      <c r="AP2682" s="164">
        <f t="shared" si="331"/>
        <v>0</v>
      </c>
      <c r="AS2682" s="184">
        <f t="shared" si="332"/>
        <v>0</v>
      </c>
      <c r="AT2682" s="164">
        <f t="shared" si="333"/>
        <v>0</v>
      </c>
    </row>
    <row r="2683" spans="2:46" x14ac:dyDescent="0.75">
      <c r="B2683" s="22">
        <v>2680</v>
      </c>
      <c r="AG2683" s="184">
        <f t="shared" si="328"/>
        <v>0</v>
      </c>
      <c r="AH2683" s="164">
        <f t="shared" si="334"/>
        <v>0</v>
      </c>
      <c r="AK2683" s="184">
        <f t="shared" si="329"/>
        <v>0</v>
      </c>
      <c r="AL2683" s="164">
        <f t="shared" si="335"/>
        <v>0</v>
      </c>
      <c r="AO2683" s="184">
        <f t="shared" si="330"/>
        <v>0</v>
      </c>
      <c r="AP2683" s="164">
        <f t="shared" si="331"/>
        <v>0</v>
      </c>
      <c r="AS2683" s="184">
        <f t="shared" si="332"/>
        <v>0</v>
      </c>
      <c r="AT2683" s="164">
        <f t="shared" si="333"/>
        <v>0</v>
      </c>
    </row>
    <row r="2684" spans="2:46" x14ac:dyDescent="0.75">
      <c r="B2684" s="22">
        <v>2681</v>
      </c>
      <c r="AG2684" s="184">
        <f t="shared" si="328"/>
        <v>0</v>
      </c>
      <c r="AH2684" s="164">
        <f t="shared" si="334"/>
        <v>0</v>
      </c>
      <c r="AK2684" s="184">
        <f t="shared" si="329"/>
        <v>0</v>
      </c>
      <c r="AL2684" s="164">
        <f t="shared" si="335"/>
        <v>0</v>
      </c>
      <c r="AO2684" s="184">
        <f t="shared" si="330"/>
        <v>0</v>
      </c>
      <c r="AP2684" s="164">
        <f t="shared" si="331"/>
        <v>0</v>
      </c>
      <c r="AS2684" s="184">
        <f t="shared" si="332"/>
        <v>0</v>
      </c>
      <c r="AT2684" s="164">
        <f t="shared" si="333"/>
        <v>0</v>
      </c>
    </row>
    <row r="2685" spans="2:46" x14ac:dyDescent="0.75">
      <c r="B2685" s="22">
        <v>2682</v>
      </c>
      <c r="AG2685" s="184">
        <f t="shared" si="328"/>
        <v>0</v>
      </c>
      <c r="AH2685" s="164">
        <f t="shared" si="334"/>
        <v>0</v>
      </c>
      <c r="AK2685" s="184">
        <f t="shared" si="329"/>
        <v>0</v>
      </c>
      <c r="AL2685" s="164">
        <f t="shared" si="335"/>
        <v>0</v>
      </c>
      <c r="AO2685" s="184">
        <f t="shared" si="330"/>
        <v>0</v>
      </c>
      <c r="AP2685" s="164">
        <f t="shared" si="331"/>
        <v>0</v>
      </c>
      <c r="AS2685" s="184">
        <f t="shared" si="332"/>
        <v>0</v>
      </c>
      <c r="AT2685" s="164">
        <f t="shared" si="333"/>
        <v>0</v>
      </c>
    </row>
    <row r="2686" spans="2:46" x14ac:dyDescent="0.75">
      <c r="B2686" s="22">
        <v>2683</v>
      </c>
      <c r="AG2686" s="184">
        <f t="shared" si="328"/>
        <v>0</v>
      </c>
      <c r="AH2686" s="164">
        <f t="shared" si="334"/>
        <v>0</v>
      </c>
      <c r="AK2686" s="184">
        <f t="shared" si="329"/>
        <v>0</v>
      </c>
      <c r="AL2686" s="164">
        <f t="shared" si="335"/>
        <v>0</v>
      </c>
      <c r="AO2686" s="184">
        <f t="shared" si="330"/>
        <v>0</v>
      </c>
      <c r="AP2686" s="164">
        <f t="shared" si="331"/>
        <v>0</v>
      </c>
      <c r="AS2686" s="184">
        <f t="shared" si="332"/>
        <v>0</v>
      </c>
      <c r="AT2686" s="164">
        <f t="shared" si="333"/>
        <v>0</v>
      </c>
    </row>
    <row r="2687" spans="2:46" x14ac:dyDescent="0.75">
      <c r="B2687" s="22">
        <v>2684</v>
      </c>
      <c r="AG2687" s="184">
        <f t="shared" si="328"/>
        <v>0</v>
      </c>
      <c r="AH2687" s="164">
        <f t="shared" si="334"/>
        <v>0</v>
      </c>
      <c r="AK2687" s="184">
        <f t="shared" si="329"/>
        <v>0</v>
      </c>
      <c r="AL2687" s="164">
        <f t="shared" si="335"/>
        <v>0</v>
      </c>
      <c r="AO2687" s="184">
        <f t="shared" si="330"/>
        <v>0</v>
      </c>
      <c r="AP2687" s="164">
        <f t="shared" si="331"/>
        <v>0</v>
      </c>
      <c r="AS2687" s="184">
        <f t="shared" si="332"/>
        <v>0</v>
      </c>
      <c r="AT2687" s="164">
        <f t="shared" si="333"/>
        <v>0</v>
      </c>
    </row>
    <row r="2688" spans="2:46" x14ac:dyDescent="0.75">
      <c r="B2688" s="22">
        <v>2685</v>
      </c>
      <c r="AG2688" s="184">
        <f t="shared" si="328"/>
        <v>0</v>
      </c>
      <c r="AH2688" s="164">
        <f t="shared" si="334"/>
        <v>0</v>
      </c>
      <c r="AK2688" s="184">
        <f t="shared" si="329"/>
        <v>0</v>
      </c>
      <c r="AL2688" s="164">
        <f t="shared" si="335"/>
        <v>0</v>
      </c>
      <c r="AO2688" s="184">
        <f t="shared" si="330"/>
        <v>0</v>
      </c>
      <c r="AP2688" s="164">
        <f t="shared" si="331"/>
        <v>0</v>
      </c>
      <c r="AS2688" s="184">
        <f t="shared" si="332"/>
        <v>0</v>
      </c>
      <c r="AT2688" s="164">
        <f t="shared" si="333"/>
        <v>0</v>
      </c>
    </row>
    <row r="2689" spans="2:46" x14ac:dyDescent="0.75">
      <c r="B2689" s="22">
        <v>2686</v>
      </c>
      <c r="AG2689" s="184">
        <f t="shared" si="328"/>
        <v>0</v>
      </c>
      <c r="AH2689" s="164">
        <f t="shared" si="334"/>
        <v>0</v>
      </c>
      <c r="AK2689" s="184">
        <f t="shared" si="329"/>
        <v>0</v>
      </c>
      <c r="AL2689" s="164">
        <f t="shared" si="335"/>
        <v>0</v>
      </c>
      <c r="AO2689" s="184">
        <f t="shared" si="330"/>
        <v>0</v>
      </c>
      <c r="AP2689" s="164">
        <f t="shared" si="331"/>
        <v>0</v>
      </c>
      <c r="AS2689" s="184">
        <f t="shared" si="332"/>
        <v>0</v>
      </c>
      <c r="AT2689" s="164">
        <f t="shared" si="333"/>
        <v>0</v>
      </c>
    </row>
    <row r="2690" spans="2:46" x14ac:dyDescent="0.75">
      <c r="B2690" s="22">
        <v>2687</v>
      </c>
      <c r="AG2690" s="184">
        <f t="shared" si="328"/>
        <v>0</v>
      </c>
      <c r="AH2690" s="164">
        <f t="shared" si="334"/>
        <v>0</v>
      </c>
      <c r="AK2690" s="184">
        <f t="shared" si="329"/>
        <v>0</v>
      </c>
      <c r="AL2690" s="164">
        <f t="shared" si="335"/>
        <v>0</v>
      </c>
      <c r="AO2690" s="184">
        <f t="shared" si="330"/>
        <v>0</v>
      </c>
      <c r="AP2690" s="164">
        <f t="shared" si="331"/>
        <v>0</v>
      </c>
      <c r="AS2690" s="184">
        <f t="shared" si="332"/>
        <v>0</v>
      </c>
      <c r="AT2690" s="164">
        <f t="shared" si="333"/>
        <v>0</v>
      </c>
    </row>
    <row r="2691" spans="2:46" x14ac:dyDescent="0.75">
      <c r="B2691" s="22">
        <v>2688</v>
      </c>
      <c r="AG2691" s="184">
        <f t="shared" si="328"/>
        <v>0</v>
      </c>
      <c r="AH2691" s="164">
        <f t="shared" si="334"/>
        <v>0</v>
      </c>
      <c r="AK2691" s="184">
        <f t="shared" si="329"/>
        <v>0</v>
      </c>
      <c r="AL2691" s="164">
        <f t="shared" si="335"/>
        <v>0</v>
      </c>
      <c r="AO2691" s="184">
        <f t="shared" si="330"/>
        <v>0</v>
      </c>
      <c r="AP2691" s="164">
        <f t="shared" si="331"/>
        <v>0</v>
      </c>
      <c r="AS2691" s="184">
        <f t="shared" si="332"/>
        <v>0</v>
      </c>
      <c r="AT2691" s="164">
        <f t="shared" si="333"/>
        <v>0</v>
      </c>
    </row>
    <row r="2692" spans="2:46" x14ac:dyDescent="0.75">
      <c r="B2692" s="22">
        <v>2689</v>
      </c>
      <c r="AG2692" s="184">
        <f t="shared" ref="AG2692:AG2755" si="336">(U2692*wtp)-T2692</f>
        <v>0</v>
      </c>
      <c r="AH2692" s="164">
        <f t="shared" si="334"/>
        <v>0</v>
      </c>
      <c r="AK2692" s="184">
        <f t="shared" ref="AK2692:AK2755" si="337">(X2692*wtp)-W2692</f>
        <v>0</v>
      </c>
      <c r="AL2692" s="164">
        <f t="shared" si="335"/>
        <v>0</v>
      </c>
      <c r="AO2692" s="184">
        <f t="shared" ref="AO2692:AO2755" si="338">(AA2692*wtp)-Z2692</f>
        <v>0</v>
      </c>
      <c r="AP2692" s="164">
        <f t="shared" ref="AP2692:AP2755" si="339">IF(AO2692&gt;0,1,0)</f>
        <v>0</v>
      </c>
      <c r="AS2692" s="184">
        <f t="shared" ref="AS2692:AS2755" si="340">(AD2692*wtp)-AC2692</f>
        <v>0</v>
      </c>
      <c r="AT2692" s="164">
        <f t="shared" ref="AT2692:AT2755" si="341">IF(AS2692&gt;0,1,0)</f>
        <v>0</v>
      </c>
    </row>
    <row r="2693" spans="2:46" x14ac:dyDescent="0.75">
      <c r="B2693" s="22">
        <v>2690</v>
      </c>
      <c r="AG2693" s="184">
        <f t="shared" si="336"/>
        <v>0</v>
      </c>
      <c r="AH2693" s="164">
        <f t="shared" ref="AH2693:AH2756" si="342">IF(AG2693&gt;0,1,0)</f>
        <v>0</v>
      </c>
      <c r="AK2693" s="184">
        <f t="shared" si="337"/>
        <v>0</v>
      </c>
      <c r="AL2693" s="164">
        <f t="shared" ref="AL2693:AL2756" si="343">IF(AK2693&gt;0,1,0)</f>
        <v>0</v>
      </c>
      <c r="AO2693" s="184">
        <f t="shared" si="338"/>
        <v>0</v>
      </c>
      <c r="AP2693" s="164">
        <f t="shared" si="339"/>
        <v>0</v>
      </c>
      <c r="AS2693" s="184">
        <f t="shared" si="340"/>
        <v>0</v>
      </c>
      <c r="AT2693" s="164">
        <f t="shared" si="341"/>
        <v>0</v>
      </c>
    </row>
    <row r="2694" spans="2:46" x14ac:dyDescent="0.75">
      <c r="B2694" s="22">
        <v>2691</v>
      </c>
      <c r="AG2694" s="184">
        <f t="shared" si="336"/>
        <v>0</v>
      </c>
      <c r="AH2694" s="164">
        <f t="shared" si="342"/>
        <v>0</v>
      </c>
      <c r="AK2694" s="184">
        <f t="shared" si="337"/>
        <v>0</v>
      </c>
      <c r="AL2694" s="164">
        <f t="shared" si="343"/>
        <v>0</v>
      </c>
      <c r="AO2694" s="184">
        <f t="shared" si="338"/>
        <v>0</v>
      </c>
      <c r="AP2694" s="164">
        <f t="shared" si="339"/>
        <v>0</v>
      </c>
      <c r="AS2694" s="184">
        <f t="shared" si="340"/>
        <v>0</v>
      </c>
      <c r="AT2694" s="164">
        <f t="shared" si="341"/>
        <v>0</v>
      </c>
    </row>
    <row r="2695" spans="2:46" x14ac:dyDescent="0.75">
      <c r="B2695" s="22">
        <v>2692</v>
      </c>
      <c r="AG2695" s="184">
        <f t="shared" si="336"/>
        <v>0</v>
      </c>
      <c r="AH2695" s="164">
        <f t="shared" si="342"/>
        <v>0</v>
      </c>
      <c r="AK2695" s="184">
        <f t="shared" si="337"/>
        <v>0</v>
      </c>
      <c r="AL2695" s="164">
        <f t="shared" si="343"/>
        <v>0</v>
      </c>
      <c r="AO2695" s="184">
        <f t="shared" si="338"/>
        <v>0</v>
      </c>
      <c r="AP2695" s="164">
        <f t="shared" si="339"/>
        <v>0</v>
      </c>
      <c r="AS2695" s="184">
        <f t="shared" si="340"/>
        <v>0</v>
      </c>
      <c r="AT2695" s="164">
        <f t="shared" si="341"/>
        <v>0</v>
      </c>
    </row>
    <row r="2696" spans="2:46" x14ac:dyDescent="0.75">
      <c r="B2696" s="22">
        <v>2693</v>
      </c>
      <c r="AG2696" s="184">
        <f t="shared" si="336"/>
        <v>0</v>
      </c>
      <c r="AH2696" s="164">
        <f t="shared" si="342"/>
        <v>0</v>
      </c>
      <c r="AK2696" s="184">
        <f t="shared" si="337"/>
        <v>0</v>
      </c>
      <c r="AL2696" s="164">
        <f t="shared" si="343"/>
        <v>0</v>
      </c>
      <c r="AO2696" s="184">
        <f t="shared" si="338"/>
        <v>0</v>
      </c>
      <c r="AP2696" s="164">
        <f t="shared" si="339"/>
        <v>0</v>
      </c>
      <c r="AS2696" s="184">
        <f t="shared" si="340"/>
        <v>0</v>
      </c>
      <c r="AT2696" s="164">
        <f t="shared" si="341"/>
        <v>0</v>
      </c>
    </row>
    <row r="2697" spans="2:46" x14ac:dyDescent="0.75">
      <c r="B2697" s="22">
        <v>2694</v>
      </c>
      <c r="AG2697" s="184">
        <f t="shared" si="336"/>
        <v>0</v>
      </c>
      <c r="AH2697" s="164">
        <f t="shared" si="342"/>
        <v>0</v>
      </c>
      <c r="AK2697" s="184">
        <f t="shared" si="337"/>
        <v>0</v>
      </c>
      <c r="AL2697" s="164">
        <f t="shared" si="343"/>
        <v>0</v>
      </c>
      <c r="AO2697" s="184">
        <f t="shared" si="338"/>
        <v>0</v>
      </c>
      <c r="AP2697" s="164">
        <f t="shared" si="339"/>
        <v>0</v>
      </c>
      <c r="AS2697" s="184">
        <f t="shared" si="340"/>
        <v>0</v>
      </c>
      <c r="AT2697" s="164">
        <f t="shared" si="341"/>
        <v>0</v>
      </c>
    </row>
    <row r="2698" spans="2:46" x14ac:dyDescent="0.75">
      <c r="B2698" s="22">
        <v>2695</v>
      </c>
      <c r="AG2698" s="184">
        <f t="shared" si="336"/>
        <v>0</v>
      </c>
      <c r="AH2698" s="164">
        <f t="shared" si="342"/>
        <v>0</v>
      </c>
      <c r="AK2698" s="184">
        <f t="shared" si="337"/>
        <v>0</v>
      </c>
      <c r="AL2698" s="164">
        <f t="shared" si="343"/>
        <v>0</v>
      </c>
      <c r="AO2698" s="184">
        <f t="shared" si="338"/>
        <v>0</v>
      </c>
      <c r="AP2698" s="164">
        <f t="shared" si="339"/>
        <v>0</v>
      </c>
      <c r="AS2698" s="184">
        <f t="shared" si="340"/>
        <v>0</v>
      </c>
      <c r="AT2698" s="164">
        <f t="shared" si="341"/>
        <v>0</v>
      </c>
    </row>
    <row r="2699" spans="2:46" x14ac:dyDescent="0.75">
      <c r="B2699" s="22">
        <v>2696</v>
      </c>
      <c r="AG2699" s="184">
        <f t="shared" si="336"/>
        <v>0</v>
      </c>
      <c r="AH2699" s="164">
        <f t="shared" si="342"/>
        <v>0</v>
      </c>
      <c r="AK2699" s="184">
        <f t="shared" si="337"/>
        <v>0</v>
      </c>
      <c r="AL2699" s="164">
        <f t="shared" si="343"/>
        <v>0</v>
      </c>
      <c r="AO2699" s="184">
        <f t="shared" si="338"/>
        <v>0</v>
      </c>
      <c r="AP2699" s="164">
        <f t="shared" si="339"/>
        <v>0</v>
      </c>
      <c r="AS2699" s="184">
        <f t="shared" si="340"/>
        <v>0</v>
      </c>
      <c r="AT2699" s="164">
        <f t="shared" si="341"/>
        <v>0</v>
      </c>
    </row>
    <row r="2700" spans="2:46" x14ac:dyDescent="0.75">
      <c r="B2700" s="22">
        <v>2697</v>
      </c>
      <c r="AG2700" s="184">
        <f t="shared" si="336"/>
        <v>0</v>
      </c>
      <c r="AH2700" s="164">
        <f t="shared" si="342"/>
        <v>0</v>
      </c>
      <c r="AK2700" s="184">
        <f t="shared" si="337"/>
        <v>0</v>
      </c>
      <c r="AL2700" s="164">
        <f t="shared" si="343"/>
        <v>0</v>
      </c>
      <c r="AO2700" s="184">
        <f t="shared" si="338"/>
        <v>0</v>
      </c>
      <c r="AP2700" s="164">
        <f t="shared" si="339"/>
        <v>0</v>
      </c>
      <c r="AS2700" s="184">
        <f t="shared" si="340"/>
        <v>0</v>
      </c>
      <c r="AT2700" s="164">
        <f t="shared" si="341"/>
        <v>0</v>
      </c>
    </row>
    <row r="2701" spans="2:46" x14ac:dyDescent="0.75">
      <c r="B2701" s="22">
        <v>2698</v>
      </c>
      <c r="AG2701" s="184">
        <f t="shared" si="336"/>
        <v>0</v>
      </c>
      <c r="AH2701" s="164">
        <f t="shared" si="342"/>
        <v>0</v>
      </c>
      <c r="AK2701" s="184">
        <f t="shared" si="337"/>
        <v>0</v>
      </c>
      <c r="AL2701" s="164">
        <f t="shared" si="343"/>
        <v>0</v>
      </c>
      <c r="AO2701" s="184">
        <f t="shared" si="338"/>
        <v>0</v>
      </c>
      <c r="AP2701" s="164">
        <f t="shared" si="339"/>
        <v>0</v>
      </c>
      <c r="AS2701" s="184">
        <f t="shared" si="340"/>
        <v>0</v>
      </c>
      <c r="AT2701" s="164">
        <f t="shared" si="341"/>
        <v>0</v>
      </c>
    </row>
    <row r="2702" spans="2:46" x14ac:dyDescent="0.75">
      <c r="B2702" s="22">
        <v>2699</v>
      </c>
      <c r="AG2702" s="184">
        <f t="shared" si="336"/>
        <v>0</v>
      </c>
      <c r="AH2702" s="164">
        <f t="shared" si="342"/>
        <v>0</v>
      </c>
      <c r="AK2702" s="184">
        <f t="shared" si="337"/>
        <v>0</v>
      </c>
      <c r="AL2702" s="164">
        <f t="shared" si="343"/>
        <v>0</v>
      </c>
      <c r="AO2702" s="184">
        <f t="shared" si="338"/>
        <v>0</v>
      </c>
      <c r="AP2702" s="164">
        <f t="shared" si="339"/>
        <v>0</v>
      </c>
      <c r="AS2702" s="184">
        <f t="shared" si="340"/>
        <v>0</v>
      </c>
      <c r="AT2702" s="164">
        <f t="shared" si="341"/>
        <v>0</v>
      </c>
    </row>
    <row r="2703" spans="2:46" x14ac:dyDescent="0.75">
      <c r="B2703" s="22">
        <v>2700</v>
      </c>
      <c r="AG2703" s="184">
        <f t="shared" si="336"/>
        <v>0</v>
      </c>
      <c r="AH2703" s="164">
        <f t="shared" si="342"/>
        <v>0</v>
      </c>
      <c r="AK2703" s="184">
        <f t="shared" si="337"/>
        <v>0</v>
      </c>
      <c r="AL2703" s="164">
        <f t="shared" si="343"/>
        <v>0</v>
      </c>
      <c r="AO2703" s="184">
        <f t="shared" si="338"/>
        <v>0</v>
      </c>
      <c r="AP2703" s="164">
        <f t="shared" si="339"/>
        <v>0</v>
      </c>
      <c r="AS2703" s="184">
        <f t="shared" si="340"/>
        <v>0</v>
      </c>
      <c r="AT2703" s="164">
        <f t="shared" si="341"/>
        <v>0</v>
      </c>
    </row>
    <row r="2704" spans="2:46" x14ac:dyDescent="0.75">
      <c r="B2704" s="22">
        <v>2701</v>
      </c>
      <c r="AG2704" s="184">
        <f t="shared" si="336"/>
        <v>0</v>
      </c>
      <c r="AH2704" s="164">
        <f t="shared" si="342"/>
        <v>0</v>
      </c>
      <c r="AK2704" s="184">
        <f t="shared" si="337"/>
        <v>0</v>
      </c>
      <c r="AL2704" s="164">
        <f t="shared" si="343"/>
        <v>0</v>
      </c>
      <c r="AO2704" s="184">
        <f t="shared" si="338"/>
        <v>0</v>
      </c>
      <c r="AP2704" s="164">
        <f t="shared" si="339"/>
        <v>0</v>
      </c>
      <c r="AS2704" s="184">
        <f t="shared" si="340"/>
        <v>0</v>
      </c>
      <c r="AT2704" s="164">
        <f t="shared" si="341"/>
        <v>0</v>
      </c>
    </row>
    <row r="2705" spans="2:46" x14ac:dyDescent="0.75">
      <c r="B2705" s="22">
        <v>2702</v>
      </c>
      <c r="AG2705" s="184">
        <f t="shared" si="336"/>
        <v>0</v>
      </c>
      <c r="AH2705" s="164">
        <f t="shared" si="342"/>
        <v>0</v>
      </c>
      <c r="AK2705" s="184">
        <f t="shared" si="337"/>
        <v>0</v>
      </c>
      <c r="AL2705" s="164">
        <f t="shared" si="343"/>
        <v>0</v>
      </c>
      <c r="AO2705" s="184">
        <f t="shared" si="338"/>
        <v>0</v>
      </c>
      <c r="AP2705" s="164">
        <f t="shared" si="339"/>
        <v>0</v>
      </c>
      <c r="AS2705" s="184">
        <f t="shared" si="340"/>
        <v>0</v>
      </c>
      <c r="AT2705" s="164">
        <f t="shared" si="341"/>
        <v>0</v>
      </c>
    </row>
    <row r="2706" spans="2:46" x14ac:dyDescent="0.75">
      <c r="B2706" s="22">
        <v>2703</v>
      </c>
      <c r="AG2706" s="184">
        <f t="shared" si="336"/>
        <v>0</v>
      </c>
      <c r="AH2706" s="164">
        <f t="shared" si="342"/>
        <v>0</v>
      </c>
      <c r="AK2706" s="184">
        <f t="shared" si="337"/>
        <v>0</v>
      </c>
      <c r="AL2706" s="164">
        <f t="shared" si="343"/>
        <v>0</v>
      </c>
      <c r="AO2706" s="184">
        <f t="shared" si="338"/>
        <v>0</v>
      </c>
      <c r="AP2706" s="164">
        <f t="shared" si="339"/>
        <v>0</v>
      </c>
      <c r="AS2706" s="184">
        <f t="shared" si="340"/>
        <v>0</v>
      </c>
      <c r="AT2706" s="164">
        <f t="shared" si="341"/>
        <v>0</v>
      </c>
    </row>
    <row r="2707" spans="2:46" x14ac:dyDescent="0.75">
      <c r="B2707" s="22">
        <v>2704</v>
      </c>
      <c r="AG2707" s="184">
        <f t="shared" si="336"/>
        <v>0</v>
      </c>
      <c r="AH2707" s="164">
        <f t="shared" si="342"/>
        <v>0</v>
      </c>
      <c r="AK2707" s="184">
        <f t="shared" si="337"/>
        <v>0</v>
      </c>
      <c r="AL2707" s="164">
        <f t="shared" si="343"/>
        <v>0</v>
      </c>
      <c r="AO2707" s="184">
        <f t="shared" si="338"/>
        <v>0</v>
      </c>
      <c r="AP2707" s="164">
        <f t="shared" si="339"/>
        <v>0</v>
      </c>
      <c r="AS2707" s="184">
        <f t="shared" si="340"/>
        <v>0</v>
      </c>
      <c r="AT2707" s="164">
        <f t="shared" si="341"/>
        <v>0</v>
      </c>
    </row>
    <row r="2708" spans="2:46" x14ac:dyDescent="0.75">
      <c r="B2708" s="22">
        <v>2705</v>
      </c>
      <c r="AG2708" s="184">
        <f t="shared" si="336"/>
        <v>0</v>
      </c>
      <c r="AH2708" s="164">
        <f t="shared" si="342"/>
        <v>0</v>
      </c>
      <c r="AK2708" s="184">
        <f t="shared" si="337"/>
        <v>0</v>
      </c>
      <c r="AL2708" s="164">
        <f t="shared" si="343"/>
        <v>0</v>
      </c>
      <c r="AO2708" s="184">
        <f t="shared" si="338"/>
        <v>0</v>
      </c>
      <c r="AP2708" s="164">
        <f t="shared" si="339"/>
        <v>0</v>
      </c>
      <c r="AS2708" s="184">
        <f t="shared" si="340"/>
        <v>0</v>
      </c>
      <c r="AT2708" s="164">
        <f t="shared" si="341"/>
        <v>0</v>
      </c>
    </row>
    <row r="2709" spans="2:46" x14ac:dyDescent="0.75">
      <c r="B2709" s="22">
        <v>2706</v>
      </c>
      <c r="AG2709" s="184">
        <f t="shared" si="336"/>
        <v>0</v>
      </c>
      <c r="AH2709" s="164">
        <f t="shared" si="342"/>
        <v>0</v>
      </c>
      <c r="AK2709" s="184">
        <f t="shared" si="337"/>
        <v>0</v>
      </c>
      <c r="AL2709" s="164">
        <f t="shared" si="343"/>
        <v>0</v>
      </c>
      <c r="AO2709" s="184">
        <f t="shared" si="338"/>
        <v>0</v>
      </c>
      <c r="AP2709" s="164">
        <f t="shared" si="339"/>
        <v>0</v>
      </c>
      <c r="AS2709" s="184">
        <f t="shared" si="340"/>
        <v>0</v>
      </c>
      <c r="AT2709" s="164">
        <f t="shared" si="341"/>
        <v>0</v>
      </c>
    </row>
    <row r="2710" spans="2:46" x14ac:dyDescent="0.75">
      <c r="B2710" s="22">
        <v>2707</v>
      </c>
      <c r="AG2710" s="184">
        <f t="shared" si="336"/>
        <v>0</v>
      </c>
      <c r="AH2710" s="164">
        <f t="shared" si="342"/>
        <v>0</v>
      </c>
      <c r="AK2710" s="184">
        <f t="shared" si="337"/>
        <v>0</v>
      </c>
      <c r="AL2710" s="164">
        <f t="shared" si="343"/>
        <v>0</v>
      </c>
      <c r="AO2710" s="184">
        <f t="shared" si="338"/>
        <v>0</v>
      </c>
      <c r="AP2710" s="164">
        <f t="shared" si="339"/>
        <v>0</v>
      </c>
      <c r="AS2710" s="184">
        <f t="shared" si="340"/>
        <v>0</v>
      </c>
      <c r="AT2710" s="164">
        <f t="shared" si="341"/>
        <v>0</v>
      </c>
    </row>
    <row r="2711" spans="2:46" x14ac:dyDescent="0.75">
      <c r="B2711" s="22">
        <v>2708</v>
      </c>
      <c r="AG2711" s="184">
        <f t="shared" si="336"/>
        <v>0</v>
      </c>
      <c r="AH2711" s="164">
        <f t="shared" si="342"/>
        <v>0</v>
      </c>
      <c r="AK2711" s="184">
        <f t="shared" si="337"/>
        <v>0</v>
      </c>
      <c r="AL2711" s="164">
        <f t="shared" si="343"/>
        <v>0</v>
      </c>
      <c r="AO2711" s="184">
        <f t="shared" si="338"/>
        <v>0</v>
      </c>
      <c r="AP2711" s="164">
        <f t="shared" si="339"/>
        <v>0</v>
      </c>
      <c r="AS2711" s="184">
        <f t="shared" si="340"/>
        <v>0</v>
      </c>
      <c r="AT2711" s="164">
        <f t="shared" si="341"/>
        <v>0</v>
      </c>
    </row>
    <row r="2712" spans="2:46" x14ac:dyDescent="0.75">
      <c r="B2712" s="22">
        <v>2709</v>
      </c>
      <c r="AG2712" s="184">
        <f t="shared" si="336"/>
        <v>0</v>
      </c>
      <c r="AH2712" s="164">
        <f t="shared" si="342"/>
        <v>0</v>
      </c>
      <c r="AK2712" s="184">
        <f t="shared" si="337"/>
        <v>0</v>
      </c>
      <c r="AL2712" s="164">
        <f t="shared" si="343"/>
        <v>0</v>
      </c>
      <c r="AO2712" s="184">
        <f t="shared" si="338"/>
        <v>0</v>
      </c>
      <c r="AP2712" s="164">
        <f t="shared" si="339"/>
        <v>0</v>
      </c>
      <c r="AS2712" s="184">
        <f t="shared" si="340"/>
        <v>0</v>
      </c>
      <c r="AT2712" s="164">
        <f t="shared" si="341"/>
        <v>0</v>
      </c>
    </row>
    <row r="2713" spans="2:46" x14ac:dyDescent="0.75">
      <c r="B2713" s="22">
        <v>2710</v>
      </c>
      <c r="AG2713" s="184">
        <f t="shared" si="336"/>
        <v>0</v>
      </c>
      <c r="AH2713" s="164">
        <f t="shared" si="342"/>
        <v>0</v>
      </c>
      <c r="AK2713" s="184">
        <f t="shared" si="337"/>
        <v>0</v>
      </c>
      <c r="AL2713" s="164">
        <f t="shared" si="343"/>
        <v>0</v>
      </c>
      <c r="AO2713" s="184">
        <f t="shared" si="338"/>
        <v>0</v>
      </c>
      <c r="AP2713" s="164">
        <f t="shared" si="339"/>
        <v>0</v>
      </c>
      <c r="AS2713" s="184">
        <f t="shared" si="340"/>
        <v>0</v>
      </c>
      <c r="AT2713" s="164">
        <f t="shared" si="341"/>
        <v>0</v>
      </c>
    </row>
    <row r="2714" spans="2:46" x14ac:dyDescent="0.75">
      <c r="B2714" s="22">
        <v>2711</v>
      </c>
      <c r="AG2714" s="184">
        <f t="shared" si="336"/>
        <v>0</v>
      </c>
      <c r="AH2714" s="164">
        <f t="shared" si="342"/>
        <v>0</v>
      </c>
      <c r="AK2714" s="184">
        <f t="shared" si="337"/>
        <v>0</v>
      </c>
      <c r="AL2714" s="164">
        <f t="shared" si="343"/>
        <v>0</v>
      </c>
      <c r="AO2714" s="184">
        <f t="shared" si="338"/>
        <v>0</v>
      </c>
      <c r="AP2714" s="164">
        <f t="shared" si="339"/>
        <v>0</v>
      </c>
      <c r="AS2714" s="184">
        <f t="shared" si="340"/>
        <v>0</v>
      </c>
      <c r="AT2714" s="164">
        <f t="shared" si="341"/>
        <v>0</v>
      </c>
    </row>
    <row r="2715" spans="2:46" x14ac:dyDescent="0.75">
      <c r="B2715" s="22">
        <v>2712</v>
      </c>
      <c r="AG2715" s="184">
        <f t="shared" si="336"/>
        <v>0</v>
      </c>
      <c r="AH2715" s="164">
        <f t="shared" si="342"/>
        <v>0</v>
      </c>
      <c r="AK2715" s="184">
        <f t="shared" si="337"/>
        <v>0</v>
      </c>
      <c r="AL2715" s="164">
        <f t="shared" si="343"/>
        <v>0</v>
      </c>
      <c r="AO2715" s="184">
        <f t="shared" si="338"/>
        <v>0</v>
      </c>
      <c r="AP2715" s="164">
        <f t="shared" si="339"/>
        <v>0</v>
      </c>
      <c r="AS2715" s="184">
        <f t="shared" si="340"/>
        <v>0</v>
      </c>
      <c r="AT2715" s="164">
        <f t="shared" si="341"/>
        <v>0</v>
      </c>
    </row>
    <row r="2716" spans="2:46" x14ac:dyDescent="0.75">
      <c r="B2716" s="22">
        <v>2713</v>
      </c>
      <c r="AG2716" s="184">
        <f t="shared" si="336"/>
        <v>0</v>
      </c>
      <c r="AH2716" s="164">
        <f t="shared" si="342"/>
        <v>0</v>
      </c>
      <c r="AK2716" s="184">
        <f t="shared" si="337"/>
        <v>0</v>
      </c>
      <c r="AL2716" s="164">
        <f t="shared" si="343"/>
        <v>0</v>
      </c>
      <c r="AO2716" s="184">
        <f t="shared" si="338"/>
        <v>0</v>
      </c>
      <c r="AP2716" s="164">
        <f t="shared" si="339"/>
        <v>0</v>
      </c>
      <c r="AS2716" s="184">
        <f t="shared" si="340"/>
        <v>0</v>
      </c>
      <c r="AT2716" s="164">
        <f t="shared" si="341"/>
        <v>0</v>
      </c>
    </row>
    <row r="2717" spans="2:46" x14ac:dyDescent="0.75">
      <c r="B2717" s="22">
        <v>2714</v>
      </c>
      <c r="AG2717" s="184">
        <f t="shared" si="336"/>
        <v>0</v>
      </c>
      <c r="AH2717" s="164">
        <f t="shared" si="342"/>
        <v>0</v>
      </c>
      <c r="AK2717" s="184">
        <f t="shared" si="337"/>
        <v>0</v>
      </c>
      <c r="AL2717" s="164">
        <f t="shared" si="343"/>
        <v>0</v>
      </c>
      <c r="AO2717" s="184">
        <f t="shared" si="338"/>
        <v>0</v>
      </c>
      <c r="AP2717" s="164">
        <f t="shared" si="339"/>
        <v>0</v>
      </c>
      <c r="AS2717" s="184">
        <f t="shared" si="340"/>
        <v>0</v>
      </c>
      <c r="AT2717" s="164">
        <f t="shared" si="341"/>
        <v>0</v>
      </c>
    </row>
    <row r="2718" spans="2:46" x14ac:dyDescent="0.75">
      <c r="B2718" s="22">
        <v>2715</v>
      </c>
      <c r="AG2718" s="184">
        <f t="shared" si="336"/>
        <v>0</v>
      </c>
      <c r="AH2718" s="164">
        <f t="shared" si="342"/>
        <v>0</v>
      </c>
      <c r="AK2718" s="184">
        <f t="shared" si="337"/>
        <v>0</v>
      </c>
      <c r="AL2718" s="164">
        <f t="shared" si="343"/>
        <v>0</v>
      </c>
      <c r="AO2718" s="184">
        <f t="shared" si="338"/>
        <v>0</v>
      </c>
      <c r="AP2718" s="164">
        <f t="shared" si="339"/>
        <v>0</v>
      </c>
      <c r="AS2718" s="184">
        <f t="shared" si="340"/>
        <v>0</v>
      </c>
      <c r="AT2718" s="164">
        <f t="shared" si="341"/>
        <v>0</v>
      </c>
    </row>
    <row r="2719" spans="2:46" x14ac:dyDescent="0.75">
      <c r="B2719" s="22">
        <v>2716</v>
      </c>
      <c r="AG2719" s="184">
        <f t="shared" si="336"/>
        <v>0</v>
      </c>
      <c r="AH2719" s="164">
        <f t="shared" si="342"/>
        <v>0</v>
      </c>
      <c r="AK2719" s="184">
        <f t="shared" si="337"/>
        <v>0</v>
      </c>
      <c r="AL2719" s="164">
        <f t="shared" si="343"/>
        <v>0</v>
      </c>
      <c r="AO2719" s="184">
        <f t="shared" si="338"/>
        <v>0</v>
      </c>
      <c r="AP2719" s="164">
        <f t="shared" si="339"/>
        <v>0</v>
      </c>
      <c r="AS2719" s="184">
        <f t="shared" si="340"/>
        <v>0</v>
      </c>
      <c r="AT2719" s="164">
        <f t="shared" si="341"/>
        <v>0</v>
      </c>
    </row>
    <row r="2720" spans="2:46" x14ac:dyDescent="0.75">
      <c r="B2720" s="22">
        <v>2717</v>
      </c>
      <c r="AG2720" s="184">
        <f t="shared" si="336"/>
        <v>0</v>
      </c>
      <c r="AH2720" s="164">
        <f t="shared" si="342"/>
        <v>0</v>
      </c>
      <c r="AK2720" s="184">
        <f t="shared" si="337"/>
        <v>0</v>
      </c>
      <c r="AL2720" s="164">
        <f t="shared" si="343"/>
        <v>0</v>
      </c>
      <c r="AO2720" s="184">
        <f t="shared" si="338"/>
        <v>0</v>
      </c>
      <c r="AP2720" s="164">
        <f t="shared" si="339"/>
        <v>0</v>
      </c>
      <c r="AS2720" s="184">
        <f t="shared" si="340"/>
        <v>0</v>
      </c>
      <c r="AT2720" s="164">
        <f t="shared" si="341"/>
        <v>0</v>
      </c>
    </row>
    <row r="2721" spans="2:46" x14ac:dyDescent="0.75">
      <c r="B2721" s="22">
        <v>2718</v>
      </c>
      <c r="AG2721" s="184">
        <f t="shared" si="336"/>
        <v>0</v>
      </c>
      <c r="AH2721" s="164">
        <f t="shared" si="342"/>
        <v>0</v>
      </c>
      <c r="AK2721" s="184">
        <f t="shared" si="337"/>
        <v>0</v>
      </c>
      <c r="AL2721" s="164">
        <f t="shared" si="343"/>
        <v>0</v>
      </c>
      <c r="AO2721" s="184">
        <f t="shared" si="338"/>
        <v>0</v>
      </c>
      <c r="AP2721" s="164">
        <f t="shared" si="339"/>
        <v>0</v>
      </c>
      <c r="AS2721" s="184">
        <f t="shared" si="340"/>
        <v>0</v>
      </c>
      <c r="AT2721" s="164">
        <f t="shared" si="341"/>
        <v>0</v>
      </c>
    </row>
    <row r="2722" spans="2:46" x14ac:dyDescent="0.75">
      <c r="B2722" s="22">
        <v>2719</v>
      </c>
      <c r="AG2722" s="184">
        <f t="shared" si="336"/>
        <v>0</v>
      </c>
      <c r="AH2722" s="164">
        <f t="shared" si="342"/>
        <v>0</v>
      </c>
      <c r="AK2722" s="184">
        <f t="shared" si="337"/>
        <v>0</v>
      </c>
      <c r="AL2722" s="164">
        <f t="shared" si="343"/>
        <v>0</v>
      </c>
      <c r="AO2722" s="184">
        <f t="shared" si="338"/>
        <v>0</v>
      </c>
      <c r="AP2722" s="164">
        <f t="shared" si="339"/>
        <v>0</v>
      </c>
      <c r="AS2722" s="184">
        <f t="shared" si="340"/>
        <v>0</v>
      </c>
      <c r="AT2722" s="164">
        <f t="shared" si="341"/>
        <v>0</v>
      </c>
    </row>
    <row r="2723" spans="2:46" x14ac:dyDescent="0.75">
      <c r="B2723" s="22">
        <v>2720</v>
      </c>
      <c r="AG2723" s="184">
        <f t="shared" si="336"/>
        <v>0</v>
      </c>
      <c r="AH2723" s="164">
        <f t="shared" si="342"/>
        <v>0</v>
      </c>
      <c r="AK2723" s="184">
        <f t="shared" si="337"/>
        <v>0</v>
      </c>
      <c r="AL2723" s="164">
        <f t="shared" si="343"/>
        <v>0</v>
      </c>
      <c r="AO2723" s="184">
        <f t="shared" si="338"/>
        <v>0</v>
      </c>
      <c r="AP2723" s="164">
        <f t="shared" si="339"/>
        <v>0</v>
      </c>
      <c r="AS2723" s="184">
        <f t="shared" si="340"/>
        <v>0</v>
      </c>
      <c r="AT2723" s="164">
        <f t="shared" si="341"/>
        <v>0</v>
      </c>
    </row>
    <row r="2724" spans="2:46" x14ac:dyDescent="0.75">
      <c r="B2724" s="22">
        <v>2721</v>
      </c>
      <c r="AG2724" s="184">
        <f t="shared" si="336"/>
        <v>0</v>
      </c>
      <c r="AH2724" s="164">
        <f t="shared" si="342"/>
        <v>0</v>
      </c>
      <c r="AK2724" s="184">
        <f t="shared" si="337"/>
        <v>0</v>
      </c>
      <c r="AL2724" s="164">
        <f t="shared" si="343"/>
        <v>0</v>
      </c>
      <c r="AO2724" s="184">
        <f t="shared" si="338"/>
        <v>0</v>
      </c>
      <c r="AP2724" s="164">
        <f t="shared" si="339"/>
        <v>0</v>
      </c>
      <c r="AS2724" s="184">
        <f t="shared" si="340"/>
        <v>0</v>
      </c>
      <c r="AT2724" s="164">
        <f t="shared" si="341"/>
        <v>0</v>
      </c>
    </row>
    <row r="2725" spans="2:46" x14ac:dyDescent="0.75">
      <c r="B2725" s="22">
        <v>2722</v>
      </c>
      <c r="AG2725" s="184">
        <f t="shared" si="336"/>
        <v>0</v>
      </c>
      <c r="AH2725" s="164">
        <f t="shared" si="342"/>
        <v>0</v>
      </c>
      <c r="AK2725" s="184">
        <f t="shared" si="337"/>
        <v>0</v>
      </c>
      <c r="AL2725" s="164">
        <f t="shared" si="343"/>
        <v>0</v>
      </c>
      <c r="AO2725" s="184">
        <f t="shared" si="338"/>
        <v>0</v>
      </c>
      <c r="AP2725" s="164">
        <f t="shared" si="339"/>
        <v>0</v>
      </c>
      <c r="AS2725" s="184">
        <f t="shared" si="340"/>
        <v>0</v>
      </c>
      <c r="AT2725" s="164">
        <f t="shared" si="341"/>
        <v>0</v>
      </c>
    </row>
    <row r="2726" spans="2:46" x14ac:dyDescent="0.75">
      <c r="B2726" s="22">
        <v>2723</v>
      </c>
      <c r="AG2726" s="184">
        <f t="shared" si="336"/>
        <v>0</v>
      </c>
      <c r="AH2726" s="164">
        <f t="shared" si="342"/>
        <v>0</v>
      </c>
      <c r="AK2726" s="184">
        <f t="shared" si="337"/>
        <v>0</v>
      </c>
      <c r="AL2726" s="164">
        <f t="shared" si="343"/>
        <v>0</v>
      </c>
      <c r="AO2726" s="184">
        <f t="shared" si="338"/>
        <v>0</v>
      </c>
      <c r="AP2726" s="164">
        <f t="shared" si="339"/>
        <v>0</v>
      </c>
      <c r="AS2726" s="184">
        <f t="shared" si="340"/>
        <v>0</v>
      </c>
      <c r="AT2726" s="164">
        <f t="shared" si="341"/>
        <v>0</v>
      </c>
    </row>
    <row r="2727" spans="2:46" x14ac:dyDescent="0.75">
      <c r="B2727" s="22">
        <v>2724</v>
      </c>
      <c r="AG2727" s="184">
        <f t="shared" si="336"/>
        <v>0</v>
      </c>
      <c r="AH2727" s="164">
        <f t="shared" si="342"/>
        <v>0</v>
      </c>
      <c r="AK2727" s="184">
        <f t="shared" si="337"/>
        <v>0</v>
      </c>
      <c r="AL2727" s="164">
        <f t="shared" si="343"/>
        <v>0</v>
      </c>
      <c r="AO2727" s="184">
        <f t="shared" si="338"/>
        <v>0</v>
      </c>
      <c r="AP2727" s="164">
        <f t="shared" si="339"/>
        <v>0</v>
      </c>
      <c r="AS2727" s="184">
        <f t="shared" si="340"/>
        <v>0</v>
      </c>
      <c r="AT2727" s="164">
        <f t="shared" si="341"/>
        <v>0</v>
      </c>
    </row>
    <row r="2728" spans="2:46" x14ac:dyDescent="0.75">
      <c r="B2728" s="22">
        <v>2725</v>
      </c>
      <c r="AG2728" s="184">
        <f t="shared" si="336"/>
        <v>0</v>
      </c>
      <c r="AH2728" s="164">
        <f t="shared" si="342"/>
        <v>0</v>
      </c>
      <c r="AK2728" s="184">
        <f t="shared" si="337"/>
        <v>0</v>
      </c>
      <c r="AL2728" s="164">
        <f t="shared" si="343"/>
        <v>0</v>
      </c>
      <c r="AO2728" s="184">
        <f t="shared" si="338"/>
        <v>0</v>
      </c>
      <c r="AP2728" s="164">
        <f t="shared" si="339"/>
        <v>0</v>
      </c>
      <c r="AS2728" s="184">
        <f t="shared" si="340"/>
        <v>0</v>
      </c>
      <c r="AT2728" s="164">
        <f t="shared" si="341"/>
        <v>0</v>
      </c>
    </row>
    <row r="2729" spans="2:46" x14ac:dyDescent="0.75">
      <c r="B2729" s="22">
        <v>2726</v>
      </c>
      <c r="AG2729" s="184">
        <f t="shared" si="336"/>
        <v>0</v>
      </c>
      <c r="AH2729" s="164">
        <f t="shared" si="342"/>
        <v>0</v>
      </c>
      <c r="AK2729" s="184">
        <f t="shared" si="337"/>
        <v>0</v>
      </c>
      <c r="AL2729" s="164">
        <f t="shared" si="343"/>
        <v>0</v>
      </c>
      <c r="AO2729" s="184">
        <f t="shared" si="338"/>
        <v>0</v>
      </c>
      <c r="AP2729" s="164">
        <f t="shared" si="339"/>
        <v>0</v>
      </c>
      <c r="AS2729" s="184">
        <f t="shared" si="340"/>
        <v>0</v>
      </c>
      <c r="AT2729" s="164">
        <f t="shared" si="341"/>
        <v>0</v>
      </c>
    </row>
    <row r="2730" spans="2:46" x14ac:dyDescent="0.75">
      <c r="B2730" s="22">
        <v>2727</v>
      </c>
      <c r="AG2730" s="184">
        <f t="shared" si="336"/>
        <v>0</v>
      </c>
      <c r="AH2730" s="164">
        <f t="shared" si="342"/>
        <v>0</v>
      </c>
      <c r="AK2730" s="184">
        <f t="shared" si="337"/>
        <v>0</v>
      </c>
      <c r="AL2730" s="164">
        <f t="shared" si="343"/>
        <v>0</v>
      </c>
      <c r="AO2730" s="184">
        <f t="shared" si="338"/>
        <v>0</v>
      </c>
      <c r="AP2730" s="164">
        <f t="shared" si="339"/>
        <v>0</v>
      </c>
      <c r="AS2730" s="184">
        <f t="shared" si="340"/>
        <v>0</v>
      </c>
      <c r="AT2730" s="164">
        <f t="shared" si="341"/>
        <v>0</v>
      </c>
    </row>
    <row r="2731" spans="2:46" x14ac:dyDescent="0.75">
      <c r="B2731" s="22">
        <v>2728</v>
      </c>
      <c r="AG2731" s="184">
        <f t="shared" si="336"/>
        <v>0</v>
      </c>
      <c r="AH2731" s="164">
        <f t="shared" si="342"/>
        <v>0</v>
      </c>
      <c r="AK2731" s="184">
        <f t="shared" si="337"/>
        <v>0</v>
      </c>
      <c r="AL2731" s="164">
        <f t="shared" si="343"/>
        <v>0</v>
      </c>
      <c r="AO2731" s="184">
        <f t="shared" si="338"/>
        <v>0</v>
      </c>
      <c r="AP2731" s="164">
        <f t="shared" si="339"/>
        <v>0</v>
      </c>
      <c r="AS2731" s="184">
        <f t="shared" si="340"/>
        <v>0</v>
      </c>
      <c r="AT2731" s="164">
        <f t="shared" si="341"/>
        <v>0</v>
      </c>
    </row>
    <row r="2732" spans="2:46" x14ac:dyDescent="0.75">
      <c r="B2732" s="22">
        <v>2729</v>
      </c>
      <c r="AG2732" s="184">
        <f t="shared" si="336"/>
        <v>0</v>
      </c>
      <c r="AH2732" s="164">
        <f t="shared" si="342"/>
        <v>0</v>
      </c>
      <c r="AK2732" s="184">
        <f t="shared" si="337"/>
        <v>0</v>
      </c>
      <c r="AL2732" s="164">
        <f t="shared" si="343"/>
        <v>0</v>
      </c>
      <c r="AO2732" s="184">
        <f t="shared" si="338"/>
        <v>0</v>
      </c>
      <c r="AP2732" s="164">
        <f t="shared" si="339"/>
        <v>0</v>
      </c>
      <c r="AS2732" s="184">
        <f t="shared" si="340"/>
        <v>0</v>
      </c>
      <c r="AT2732" s="164">
        <f t="shared" si="341"/>
        <v>0</v>
      </c>
    </row>
    <row r="2733" spans="2:46" x14ac:dyDescent="0.75">
      <c r="B2733" s="22">
        <v>2730</v>
      </c>
      <c r="AG2733" s="184">
        <f t="shared" si="336"/>
        <v>0</v>
      </c>
      <c r="AH2733" s="164">
        <f t="shared" si="342"/>
        <v>0</v>
      </c>
      <c r="AK2733" s="184">
        <f t="shared" si="337"/>
        <v>0</v>
      </c>
      <c r="AL2733" s="164">
        <f t="shared" si="343"/>
        <v>0</v>
      </c>
      <c r="AO2733" s="184">
        <f t="shared" si="338"/>
        <v>0</v>
      </c>
      <c r="AP2733" s="164">
        <f t="shared" si="339"/>
        <v>0</v>
      </c>
      <c r="AS2733" s="184">
        <f t="shared" si="340"/>
        <v>0</v>
      </c>
      <c r="AT2733" s="164">
        <f t="shared" si="341"/>
        <v>0</v>
      </c>
    </row>
    <row r="2734" spans="2:46" x14ac:dyDescent="0.75">
      <c r="B2734" s="22">
        <v>2731</v>
      </c>
      <c r="AG2734" s="184">
        <f t="shared" si="336"/>
        <v>0</v>
      </c>
      <c r="AH2734" s="164">
        <f t="shared" si="342"/>
        <v>0</v>
      </c>
      <c r="AK2734" s="184">
        <f t="shared" si="337"/>
        <v>0</v>
      </c>
      <c r="AL2734" s="164">
        <f t="shared" si="343"/>
        <v>0</v>
      </c>
      <c r="AO2734" s="184">
        <f t="shared" si="338"/>
        <v>0</v>
      </c>
      <c r="AP2734" s="164">
        <f t="shared" si="339"/>
        <v>0</v>
      </c>
      <c r="AS2734" s="184">
        <f t="shared" si="340"/>
        <v>0</v>
      </c>
      <c r="AT2734" s="164">
        <f t="shared" si="341"/>
        <v>0</v>
      </c>
    </row>
    <row r="2735" spans="2:46" x14ac:dyDescent="0.75">
      <c r="B2735" s="22">
        <v>2732</v>
      </c>
      <c r="AG2735" s="184">
        <f t="shared" si="336"/>
        <v>0</v>
      </c>
      <c r="AH2735" s="164">
        <f t="shared" si="342"/>
        <v>0</v>
      </c>
      <c r="AK2735" s="184">
        <f t="shared" si="337"/>
        <v>0</v>
      </c>
      <c r="AL2735" s="164">
        <f t="shared" si="343"/>
        <v>0</v>
      </c>
      <c r="AO2735" s="184">
        <f t="shared" si="338"/>
        <v>0</v>
      </c>
      <c r="AP2735" s="164">
        <f t="shared" si="339"/>
        <v>0</v>
      </c>
      <c r="AS2735" s="184">
        <f t="shared" si="340"/>
        <v>0</v>
      </c>
      <c r="AT2735" s="164">
        <f t="shared" si="341"/>
        <v>0</v>
      </c>
    </row>
    <row r="2736" spans="2:46" x14ac:dyDescent="0.75">
      <c r="B2736" s="22">
        <v>2733</v>
      </c>
      <c r="AG2736" s="184">
        <f t="shared" si="336"/>
        <v>0</v>
      </c>
      <c r="AH2736" s="164">
        <f t="shared" si="342"/>
        <v>0</v>
      </c>
      <c r="AK2736" s="184">
        <f t="shared" si="337"/>
        <v>0</v>
      </c>
      <c r="AL2736" s="164">
        <f t="shared" si="343"/>
        <v>0</v>
      </c>
      <c r="AO2736" s="184">
        <f t="shared" si="338"/>
        <v>0</v>
      </c>
      <c r="AP2736" s="164">
        <f t="shared" si="339"/>
        <v>0</v>
      </c>
      <c r="AS2736" s="184">
        <f t="shared" si="340"/>
        <v>0</v>
      </c>
      <c r="AT2736" s="164">
        <f t="shared" si="341"/>
        <v>0</v>
      </c>
    </row>
    <row r="2737" spans="2:46" x14ac:dyDescent="0.75">
      <c r="B2737" s="22">
        <v>2734</v>
      </c>
      <c r="AG2737" s="184">
        <f t="shared" si="336"/>
        <v>0</v>
      </c>
      <c r="AH2737" s="164">
        <f t="shared" si="342"/>
        <v>0</v>
      </c>
      <c r="AK2737" s="184">
        <f t="shared" si="337"/>
        <v>0</v>
      </c>
      <c r="AL2737" s="164">
        <f t="shared" si="343"/>
        <v>0</v>
      </c>
      <c r="AO2737" s="184">
        <f t="shared" si="338"/>
        <v>0</v>
      </c>
      <c r="AP2737" s="164">
        <f t="shared" si="339"/>
        <v>0</v>
      </c>
      <c r="AS2737" s="184">
        <f t="shared" si="340"/>
        <v>0</v>
      </c>
      <c r="AT2737" s="164">
        <f t="shared" si="341"/>
        <v>0</v>
      </c>
    </row>
    <row r="2738" spans="2:46" x14ac:dyDescent="0.75">
      <c r="B2738" s="22">
        <v>2735</v>
      </c>
      <c r="AG2738" s="184">
        <f t="shared" si="336"/>
        <v>0</v>
      </c>
      <c r="AH2738" s="164">
        <f t="shared" si="342"/>
        <v>0</v>
      </c>
      <c r="AK2738" s="184">
        <f t="shared" si="337"/>
        <v>0</v>
      </c>
      <c r="AL2738" s="164">
        <f t="shared" si="343"/>
        <v>0</v>
      </c>
      <c r="AO2738" s="184">
        <f t="shared" si="338"/>
        <v>0</v>
      </c>
      <c r="AP2738" s="164">
        <f t="shared" si="339"/>
        <v>0</v>
      </c>
      <c r="AS2738" s="184">
        <f t="shared" si="340"/>
        <v>0</v>
      </c>
      <c r="AT2738" s="164">
        <f t="shared" si="341"/>
        <v>0</v>
      </c>
    </row>
    <row r="2739" spans="2:46" x14ac:dyDescent="0.75">
      <c r="B2739" s="22">
        <v>2736</v>
      </c>
      <c r="AG2739" s="184">
        <f t="shared" si="336"/>
        <v>0</v>
      </c>
      <c r="AH2739" s="164">
        <f t="shared" si="342"/>
        <v>0</v>
      </c>
      <c r="AK2739" s="184">
        <f t="shared" si="337"/>
        <v>0</v>
      </c>
      <c r="AL2739" s="164">
        <f t="shared" si="343"/>
        <v>0</v>
      </c>
      <c r="AO2739" s="184">
        <f t="shared" si="338"/>
        <v>0</v>
      </c>
      <c r="AP2739" s="164">
        <f t="shared" si="339"/>
        <v>0</v>
      </c>
      <c r="AS2739" s="184">
        <f t="shared" si="340"/>
        <v>0</v>
      </c>
      <c r="AT2739" s="164">
        <f t="shared" si="341"/>
        <v>0</v>
      </c>
    </row>
    <row r="2740" spans="2:46" x14ac:dyDescent="0.75">
      <c r="B2740" s="22">
        <v>2737</v>
      </c>
      <c r="AG2740" s="184">
        <f t="shared" si="336"/>
        <v>0</v>
      </c>
      <c r="AH2740" s="164">
        <f t="shared" si="342"/>
        <v>0</v>
      </c>
      <c r="AK2740" s="184">
        <f t="shared" si="337"/>
        <v>0</v>
      </c>
      <c r="AL2740" s="164">
        <f t="shared" si="343"/>
        <v>0</v>
      </c>
      <c r="AO2740" s="184">
        <f t="shared" si="338"/>
        <v>0</v>
      </c>
      <c r="AP2740" s="164">
        <f t="shared" si="339"/>
        <v>0</v>
      </c>
      <c r="AS2740" s="184">
        <f t="shared" si="340"/>
        <v>0</v>
      </c>
      <c r="AT2740" s="164">
        <f t="shared" si="341"/>
        <v>0</v>
      </c>
    </row>
    <row r="2741" spans="2:46" x14ac:dyDescent="0.75">
      <c r="B2741" s="22">
        <v>2738</v>
      </c>
      <c r="AG2741" s="184">
        <f t="shared" si="336"/>
        <v>0</v>
      </c>
      <c r="AH2741" s="164">
        <f t="shared" si="342"/>
        <v>0</v>
      </c>
      <c r="AK2741" s="184">
        <f t="shared" si="337"/>
        <v>0</v>
      </c>
      <c r="AL2741" s="164">
        <f t="shared" si="343"/>
        <v>0</v>
      </c>
      <c r="AO2741" s="184">
        <f t="shared" si="338"/>
        <v>0</v>
      </c>
      <c r="AP2741" s="164">
        <f t="shared" si="339"/>
        <v>0</v>
      </c>
      <c r="AS2741" s="184">
        <f t="shared" si="340"/>
        <v>0</v>
      </c>
      <c r="AT2741" s="164">
        <f t="shared" si="341"/>
        <v>0</v>
      </c>
    </row>
    <row r="2742" spans="2:46" x14ac:dyDescent="0.75">
      <c r="B2742" s="22">
        <v>2739</v>
      </c>
      <c r="AG2742" s="184">
        <f t="shared" si="336"/>
        <v>0</v>
      </c>
      <c r="AH2742" s="164">
        <f t="shared" si="342"/>
        <v>0</v>
      </c>
      <c r="AK2742" s="184">
        <f t="shared" si="337"/>
        <v>0</v>
      </c>
      <c r="AL2742" s="164">
        <f t="shared" si="343"/>
        <v>0</v>
      </c>
      <c r="AO2742" s="184">
        <f t="shared" si="338"/>
        <v>0</v>
      </c>
      <c r="AP2742" s="164">
        <f t="shared" si="339"/>
        <v>0</v>
      </c>
      <c r="AS2742" s="184">
        <f t="shared" si="340"/>
        <v>0</v>
      </c>
      <c r="AT2742" s="164">
        <f t="shared" si="341"/>
        <v>0</v>
      </c>
    </row>
    <row r="2743" spans="2:46" x14ac:dyDescent="0.75">
      <c r="B2743" s="22">
        <v>2740</v>
      </c>
      <c r="AG2743" s="184">
        <f t="shared" si="336"/>
        <v>0</v>
      </c>
      <c r="AH2743" s="164">
        <f t="shared" si="342"/>
        <v>0</v>
      </c>
      <c r="AK2743" s="184">
        <f t="shared" si="337"/>
        <v>0</v>
      </c>
      <c r="AL2743" s="164">
        <f t="shared" si="343"/>
        <v>0</v>
      </c>
      <c r="AO2743" s="184">
        <f t="shared" si="338"/>
        <v>0</v>
      </c>
      <c r="AP2743" s="164">
        <f t="shared" si="339"/>
        <v>0</v>
      </c>
      <c r="AS2743" s="184">
        <f t="shared" si="340"/>
        <v>0</v>
      </c>
      <c r="AT2743" s="164">
        <f t="shared" si="341"/>
        <v>0</v>
      </c>
    </row>
    <row r="2744" spans="2:46" x14ac:dyDescent="0.75">
      <c r="B2744" s="22">
        <v>2741</v>
      </c>
      <c r="AG2744" s="184">
        <f t="shared" si="336"/>
        <v>0</v>
      </c>
      <c r="AH2744" s="164">
        <f t="shared" si="342"/>
        <v>0</v>
      </c>
      <c r="AK2744" s="184">
        <f t="shared" si="337"/>
        <v>0</v>
      </c>
      <c r="AL2744" s="164">
        <f t="shared" si="343"/>
        <v>0</v>
      </c>
      <c r="AO2744" s="184">
        <f t="shared" si="338"/>
        <v>0</v>
      </c>
      <c r="AP2744" s="164">
        <f t="shared" si="339"/>
        <v>0</v>
      </c>
      <c r="AS2744" s="184">
        <f t="shared" si="340"/>
        <v>0</v>
      </c>
      <c r="AT2744" s="164">
        <f t="shared" si="341"/>
        <v>0</v>
      </c>
    </row>
    <row r="2745" spans="2:46" x14ac:dyDescent="0.75">
      <c r="B2745" s="22">
        <v>2742</v>
      </c>
      <c r="AG2745" s="184">
        <f t="shared" si="336"/>
        <v>0</v>
      </c>
      <c r="AH2745" s="164">
        <f t="shared" si="342"/>
        <v>0</v>
      </c>
      <c r="AK2745" s="184">
        <f t="shared" si="337"/>
        <v>0</v>
      </c>
      <c r="AL2745" s="164">
        <f t="shared" si="343"/>
        <v>0</v>
      </c>
      <c r="AO2745" s="184">
        <f t="shared" si="338"/>
        <v>0</v>
      </c>
      <c r="AP2745" s="164">
        <f t="shared" si="339"/>
        <v>0</v>
      </c>
      <c r="AS2745" s="184">
        <f t="shared" si="340"/>
        <v>0</v>
      </c>
      <c r="AT2745" s="164">
        <f t="shared" si="341"/>
        <v>0</v>
      </c>
    </row>
    <row r="2746" spans="2:46" x14ac:dyDescent="0.75">
      <c r="B2746" s="22">
        <v>2743</v>
      </c>
      <c r="AG2746" s="184">
        <f t="shared" si="336"/>
        <v>0</v>
      </c>
      <c r="AH2746" s="164">
        <f t="shared" si="342"/>
        <v>0</v>
      </c>
      <c r="AK2746" s="184">
        <f t="shared" si="337"/>
        <v>0</v>
      </c>
      <c r="AL2746" s="164">
        <f t="shared" si="343"/>
        <v>0</v>
      </c>
      <c r="AO2746" s="184">
        <f t="shared" si="338"/>
        <v>0</v>
      </c>
      <c r="AP2746" s="164">
        <f t="shared" si="339"/>
        <v>0</v>
      </c>
      <c r="AS2746" s="184">
        <f t="shared" si="340"/>
        <v>0</v>
      </c>
      <c r="AT2746" s="164">
        <f t="shared" si="341"/>
        <v>0</v>
      </c>
    </row>
    <row r="2747" spans="2:46" x14ac:dyDescent="0.75">
      <c r="B2747" s="22">
        <v>2744</v>
      </c>
      <c r="AG2747" s="184">
        <f t="shared" si="336"/>
        <v>0</v>
      </c>
      <c r="AH2747" s="164">
        <f t="shared" si="342"/>
        <v>0</v>
      </c>
      <c r="AK2747" s="184">
        <f t="shared" si="337"/>
        <v>0</v>
      </c>
      <c r="AL2747" s="164">
        <f t="shared" si="343"/>
        <v>0</v>
      </c>
      <c r="AO2747" s="184">
        <f t="shared" si="338"/>
        <v>0</v>
      </c>
      <c r="AP2747" s="164">
        <f t="shared" si="339"/>
        <v>0</v>
      </c>
      <c r="AS2747" s="184">
        <f t="shared" si="340"/>
        <v>0</v>
      </c>
      <c r="AT2747" s="164">
        <f t="shared" si="341"/>
        <v>0</v>
      </c>
    </row>
    <row r="2748" spans="2:46" x14ac:dyDescent="0.75">
      <c r="B2748" s="22">
        <v>2745</v>
      </c>
      <c r="AG2748" s="184">
        <f t="shared" si="336"/>
        <v>0</v>
      </c>
      <c r="AH2748" s="164">
        <f t="shared" si="342"/>
        <v>0</v>
      </c>
      <c r="AK2748" s="184">
        <f t="shared" si="337"/>
        <v>0</v>
      </c>
      <c r="AL2748" s="164">
        <f t="shared" si="343"/>
        <v>0</v>
      </c>
      <c r="AO2748" s="184">
        <f t="shared" si="338"/>
        <v>0</v>
      </c>
      <c r="AP2748" s="164">
        <f t="shared" si="339"/>
        <v>0</v>
      </c>
      <c r="AS2748" s="184">
        <f t="shared" si="340"/>
        <v>0</v>
      </c>
      <c r="AT2748" s="164">
        <f t="shared" si="341"/>
        <v>0</v>
      </c>
    </row>
    <row r="2749" spans="2:46" x14ac:dyDescent="0.75">
      <c r="B2749" s="22">
        <v>2746</v>
      </c>
      <c r="AG2749" s="184">
        <f t="shared" si="336"/>
        <v>0</v>
      </c>
      <c r="AH2749" s="164">
        <f t="shared" si="342"/>
        <v>0</v>
      </c>
      <c r="AK2749" s="184">
        <f t="shared" si="337"/>
        <v>0</v>
      </c>
      <c r="AL2749" s="164">
        <f t="shared" si="343"/>
        <v>0</v>
      </c>
      <c r="AO2749" s="184">
        <f t="shared" si="338"/>
        <v>0</v>
      </c>
      <c r="AP2749" s="164">
        <f t="shared" si="339"/>
        <v>0</v>
      </c>
      <c r="AS2749" s="184">
        <f t="shared" si="340"/>
        <v>0</v>
      </c>
      <c r="AT2749" s="164">
        <f t="shared" si="341"/>
        <v>0</v>
      </c>
    </row>
    <row r="2750" spans="2:46" x14ac:dyDescent="0.75">
      <c r="B2750" s="22">
        <v>2747</v>
      </c>
      <c r="AG2750" s="184">
        <f t="shared" si="336"/>
        <v>0</v>
      </c>
      <c r="AH2750" s="164">
        <f t="shared" si="342"/>
        <v>0</v>
      </c>
      <c r="AK2750" s="184">
        <f t="shared" si="337"/>
        <v>0</v>
      </c>
      <c r="AL2750" s="164">
        <f t="shared" si="343"/>
        <v>0</v>
      </c>
      <c r="AO2750" s="184">
        <f t="shared" si="338"/>
        <v>0</v>
      </c>
      <c r="AP2750" s="164">
        <f t="shared" si="339"/>
        <v>0</v>
      </c>
      <c r="AS2750" s="184">
        <f t="shared" si="340"/>
        <v>0</v>
      </c>
      <c r="AT2750" s="164">
        <f t="shared" si="341"/>
        <v>0</v>
      </c>
    </row>
    <row r="2751" spans="2:46" x14ac:dyDescent="0.75">
      <c r="B2751" s="22">
        <v>2748</v>
      </c>
      <c r="AG2751" s="184">
        <f t="shared" si="336"/>
        <v>0</v>
      </c>
      <c r="AH2751" s="164">
        <f t="shared" si="342"/>
        <v>0</v>
      </c>
      <c r="AK2751" s="184">
        <f t="shared" si="337"/>
        <v>0</v>
      </c>
      <c r="AL2751" s="164">
        <f t="shared" si="343"/>
        <v>0</v>
      </c>
      <c r="AO2751" s="184">
        <f t="shared" si="338"/>
        <v>0</v>
      </c>
      <c r="AP2751" s="164">
        <f t="shared" si="339"/>
        <v>0</v>
      </c>
      <c r="AS2751" s="184">
        <f t="shared" si="340"/>
        <v>0</v>
      </c>
      <c r="AT2751" s="164">
        <f t="shared" si="341"/>
        <v>0</v>
      </c>
    </row>
    <row r="2752" spans="2:46" x14ac:dyDescent="0.75">
      <c r="B2752" s="22">
        <v>2749</v>
      </c>
      <c r="AG2752" s="184">
        <f t="shared" si="336"/>
        <v>0</v>
      </c>
      <c r="AH2752" s="164">
        <f t="shared" si="342"/>
        <v>0</v>
      </c>
      <c r="AK2752" s="184">
        <f t="shared" si="337"/>
        <v>0</v>
      </c>
      <c r="AL2752" s="164">
        <f t="shared" si="343"/>
        <v>0</v>
      </c>
      <c r="AO2752" s="184">
        <f t="shared" si="338"/>
        <v>0</v>
      </c>
      <c r="AP2752" s="164">
        <f t="shared" si="339"/>
        <v>0</v>
      </c>
      <c r="AS2752" s="184">
        <f t="shared" si="340"/>
        <v>0</v>
      </c>
      <c r="AT2752" s="164">
        <f t="shared" si="341"/>
        <v>0</v>
      </c>
    </row>
    <row r="2753" spans="2:46" x14ac:dyDescent="0.75">
      <c r="B2753" s="22">
        <v>2750</v>
      </c>
      <c r="AG2753" s="184">
        <f t="shared" si="336"/>
        <v>0</v>
      </c>
      <c r="AH2753" s="164">
        <f t="shared" si="342"/>
        <v>0</v>
      </c>
      <c r="AK2753" s="184">
        <f t="shared" si="337"/>
        <v>0</v>
      </c>
      <c r="AL2753" s="164">
        <f t="shared" si="343"/>
        <v>0</v>
      </c>
      <c r="AO2753" s="184">
        <f t="shared" si="338"/>
        <v>0</v>
      </c>
      <c r="AP2753" s="164">
        <f t="shared" si="339"/>
        <v>0</v>
      </c>
      <c r="AS2753" s="184">
        <f t="shared" si="340"/>
        <v>0</v>
      </c>
      <c r="AT2753" s="164">
        <f t="shared" si="341"/>
        <v>0</v>
      </c>
    </row>
    <row r="2754" spans="2:46" x14ac:dyDescent="0.75">
      <c r="B2754" s="22">
        <v>2751</v>
      </c>
      <c r="AG2754" s="184">
        <f t="shared" si="336"/>
        <v>0</v>
      </c>
      <c r="AH2754" s="164">
        <f t="shared" si="342"/>
        <v>0</v>
      </c>
      <c r="AK2754" s="184">
        <f t="shared" si="337"/>
        <v>0</v>
      </c>
      <c r="AL2754" s="164">
        <f t="shared" si="343"/>
        <v>0</v>
      </c>
      <c r="AO2754" s="184">
        <f t="shared" si="338"/>
        <v>0</v>
      </c>
      <c r="AP2754" s="164">
        <f t="shared" si="339"/>
        <v>0</v>
      </c>
      <c r="AS2754" s="184">
        <f t="shared" si="340"/>
        <v>0</v>
      </c>
      <c r="AT2754" s="164">
        <f t="shared" si="341"/>
        <v>0</v>
      </c>
    </row>
    <row r="2755" spans="2:46" x14ac:dyDescent="0.75">
      <c r="B2755" s="22">
        <v>2752</v>
      </c>
      <c r="AG2755" s="184">
        <f t="shared" si="336"/>
        <v>0</v>
      </c>
      <c r="AH2755" s="164">
        <f t="shared" si="342"/>
        <v>0</v>
      </c>
      <c r="AK2755" s="184">
        <f t="shared" si="337"/>
        <v>0</v>
      </c>
      <c r="AL2755" s="164">
        <f t="shared" si="343"/>
        <v>0</v>
      </c>
      <c r="AO2755" s="184">
        <f t="shared" si="338"/>
        <v>0</v>
      </c>
      <c r="AP2755" s="164">
        <f t="shared" si="339"/>
        <v>0</v>
      </c>
      <c r="AS2755" s="184">
        <f t="shared" si="340"/>
        <v>0</v>
      </c>
      <c r="AT2755" s="164">
        <f t="shared" si="341"/>
        <v>0</v>
      </c>
    </row>
    <row r="2756" spans="2:46" x14ac:dyDescent="0.75">
      <c r="B2756" s="22">
        <v>2753</v>
      </c>
      <c r="AG2756" s="184">
        <f t="shared" ref="AG2756:AG2819" si="344">(U2756*wtp)-T2756</f>
        <v>0</v>
      </c>
      <c r="AH2756" s="164">
        <f t="shared" si="342"/>
        <v>0</v>
      </c>
      <c r="AK2756" s="184">
        <f t="shared" ref="AK2756:AK2819" si="345">(X2756*wtp)-W2756</f>
        <v>0</v>
      </c>
      <c r="AL2756" s="164">
        <f t="shared" si="343"/>
        <v>0</v>
      </c>
      <c r="AO2756" s="184">
        <f t="shared" ref="AO2756:AO2819" si="346">(AA2756*wtp)-Z2756</f>
        <v>0</v>
      </c>
      <c r="AP2756" s="164">
        <f t="shared" ref="AP2756:AP2819" si="347">IF(AO2756&gt;0,1,0)</f>
        <v>0</v>
      </c>
      <c r="AS2756" s="184">
        <f t="shared" ref="AS2756:AS2819" si="348">(AD2756*wtp)-AC2756</f>
        <v>0</v>
      </c>
      <c r="AT2756" s="164">
        <f t="shared" ref="AT2756:AT2819" si="349">IF(AS2756&gt;0,1,0)</f>
        <v>0</v>
      </c>
    </row>
    <row r="2757" spans="2:46" x14ac:dyDescent="0.75">
      <c r="B2757" s="22">
        <v>2754</v>
      </c>
      <c r="AG2757" s="184">
        <f t="shared" si="344"/>
        <v>0</v>
      </c>
      <c r="AH2757" s="164">
        <f t="shared" ref="AH2757:AH2820" si="350">IF(AG2757&gt;0,1,0)</f>
        <v>0</v>
      </c>
      <c r="AK2757" s="184">
        <f t="shared" si="345"/>
        <v>0</v>
      </c>
      <c r="AL2757" s="164">
        <f t="shared" ref="AL2757:AL2820" si="351">IF(AK2757&gt;0,1,0)</f>
        <v>0</v>
      </c>
      <c r="AO2757" s="184">
        <f t="shared" si="346"/>
        <v>0</v>
      </c>
      <c r="AP2757" s="164">
        <f t="shared" si="347"/>
        <v>0</v>
      </c>
      <c r="AS2757" s="184">
        <f t="shared" si="348"/>
        <v>0</v>
      </c>
      <c r="AT2757" s="164">
        <f t="shared" si="349"/>
        <v>0</v>
      </c>
    </row>
    <row r="2758" spans="2:46" x14ac:dyDescent="0.75">
      <c r="B2758" s="22">
        <v>2755</v>
      </c>
      <c r="AG2758" s="184">
        <f t="shared" si="344"/>
        <v>0</v>
      </c>
      <c r="AH2758" s="164">
        <f t="shared" si="350"/>
        <v>0</v>
      </c>
      <c r="AK2758" s="184">
        <f t="shared" si="345"/>
        <v>0</v>
      </c>
      <c r="AL2758" s="164">
        <f t="shared" si="351"/>
        <v>0</v>
      </c>
      <c r="AO2758" s="184">
        <f t="shared" si="346"/>
        <v>0</v>
      </c>
      <c r="AP2758" s="164">
        <f t="shared" si="347"/>
        <v>0</v>
      </c>
      <c r="AS2758" s="184">
        <f t="shared" si="348"/>
        <v>0</v>
      </c>
      <c r="AT2758" s="164">
        <f t="shared" si="349"/>
        <v>0</v>
      </c>
    </row>
    <row r="2759" spans="2:46" x14ac:dyDescent="0.75">
      <c r="B2759" s="22">
        <v>2756</v>
      </c>
      <c r="AG2759" s="184">
        <f t="shared" si="344"/>
        <v>0</v>
      </c>
      <c r="AH2759" s="164">
        <f t="shared" si="350"/>
        <v>0</v>
      </c>
      <c r="AK2759" s="184">
        <f t="shared" si="345"/>
        <v>0</v>
      </c>
      <c r="AL2759" s="164">
        <f t="shared" si="351"/>
        <v>0</v>
      </c>
      <c r="AO2759" s="184">
        <f t="shared" si="346"/>
        <v>0</v>
      </c>
      <c r="AP2759" s="164">
        <f t="shared" si="347"/>
        <v>0</v>
      </c>
      <c r="AS2759" s="184">
        <f t="shared" si="348"/>
        <v>0</v>
      </c>
      <c r="AT2759" s="164">
        <f t="shared" si="349"/>
        <v>0</v>
      </c>
    </row>
    <row r="2760" spans="2:46" x14ac:dyDescent="0.75">
      <c r="B2760" s="22">
        <v>2757</v>
      </c>
      <c r="AG2760" s="184">
        <f t="shared" si="344"/>
        <v>0</v>
      </c>
      <c r="AH2760" s="164">
        <f t="shared" si="350"/>
        <v>0</v>
      </c>
      <c r="AK2760" s="184">
        <f t="shared" si="345"/>
        <v>0</v>
      </c>
      <c r="AL2760" s="164">
        <f t="shared" si="351"/>
        <v>0</v>
      </c>
      <c r="AO2760" s="184">
        <f t="shared" si="346"/>
        <v>0</v>
      </c>
      <c r="AP2760" s="164">
        <f t="shared" si="347"/>
        <v>0</v>
      </c>
      <c r="AS2760" s="184">
        <f t="shared" si="348"/>
        <v>0</v>
      </c>
      <c r="AT2760" s="164">
        <f t="shared" si="349"/>
        <v>0</v>
      </c>
    </row>
    <row r="2761" spans="2:46" x14ac:dyDescent="0.75">
      <c r="B2761" s="22">
        <v>2758</v>
      </c>
      <c r="AG2761" s="184">
        <f t="shared" si="344"/>
        <v>0</v>
      </c>
      <c r="AH2761" s="164">
        <f t="shared" si="350"/>
        <v>0</v>
      </c>
      <c r="AK2761" s="184">
        <f t="shared" si="345"/>
        <v>0</v>
      </c>
      <c r="AL2761" s="164">
        <f t="shared" si="351"/>
        <v>0</v>
      </c>
      <c r="AO2761" s="184">
        <f t="shared" si="346"/>
        <v>0</v>
      </c>
      <c r="AP2761" s="164">
        <f t="shared" si="347"/>
        <v>0</v>
      </c>
      <c r="AS2761" s="184">
        <f t="shared" si="348"/>
        <v>0</v>
      </c>
      <c r="AT2761" s="164">
        <f t="shared" si="349"/>
        <v>0</v>
      </c>
    </row>
    <row r="2762" spans="2:46" x14ac:dyDescent="0.75">
      <c r="B2762" s="22">
        <v>2759</v>
      </c>
      <c r="AG2762" s="184">
        <f t="shared" si="344"/>
        <v>0</v>
      </c>
      <c r="AH2762" s="164">
        <f t="shared" si="350"/>
        <v>0</v>
      </c>
      <c r="AK2762" s="184">
        <f t="shared" si="345"/>
        <v>0</v>
      </c>
      <c r="AL2762" s="164">
        <f t="shared" si="351"/>
        <v>0</v>
      </c>
      <c r="AO2762" s="184">
        <f t="shared" si="346"/>
        <v>0</v>
      </c>
      <c r="AP2762" s="164">
        <f t="shared" si="347"/>
        <v>0</v>
      </c>
      <c r="AS2762" s="184">
        <f t="shared" si="348"/>
        <v>0</v>
      </c>
      <c r="AT2762" s="164">
        <f t="shared" si="349"/>
        <v>0</v>
      </c>
    </row>
    <row r="2763" spans="2:46" x14ac:dyDescent="0.75">
      <c r="B2763" s="22">
        <v>2760</v>
      </c>
      <c r="AG2763" s="184">
        <f t="shared" si="344"/>
        <v>0</v>
      </c>
      <c r="AH2763" s="164">
        <f t="shared" si="350"/>
        <v>0</v>
      </c>
      <c r="AK2763" s="184">
        <f t="shared" si="345"/>
        <v>0</v>
      </c>
      <c r="AL2763" s="164">
        <f t="shared" si="351"/>
        <v>0</v>
      </c>
      <c r="AO2763" s="184">
        <f t="shared" si="346"/>
        <v>0</v>
      </c>
      <c r="AP2763" s="164">
        <f t="shared" si="347"/>
        <v>0</v>
      </c>
      <c r="AS2763" s="184">
        <f t="shared" si="348"/>
        <v>0</v>
      </c>
      <c r="AT2763" s="164">
        <f t="shared" si="349"/>
        <v>0</v>
      </c>
    </row>
    <row r="2764" spans="2:46" x14ac:dyDescent="0.75">
      <c r="B2764" s="22">
        <v>2761</v>
      </c>
      <c r="AG2764" s="184">
        <f t="shared" si="344"/>
        <v>0</v>
      </c>
      <c r="AH2764" s="164">
        <f t="shared" si="350"/>
        <v>0</v>
      </c>
      <c r="AK2764" s="184">
        <f t="shared" si="345"/>
        <v>0</v>
      </c>
      <c r="AL2764" s="164">
        <f t="shared" si="351"/>
        <v>0</v>
      </c>
      <c r="AO2764" s="184">
        <f t="shared" si="346"/>
        <v>0</v>
      </c>
      <c r="AP2764" s="164">
        <f t="shared" si="347"/>
        <v>0</v>
      </c>
      <c r="AS2764" s="184">
        <f t="shared" si="348"/>
        <v>0</v>
      </c>
      <c r="AT2764" s="164">
        <f t="shared" si="349"/>
        <v>0</v>
      </c>
    </row>
    <row r="2765" spans="2:46" x14ac:dyDescent="0.75">
      <c r="B2765" s="22">
        <v>2762</v>
      </c>
      <c r="AG2765" s="184">
        <f t="shared" si="344"/>
        <v>0</v>
      </c>
      <c r="AH2765" s="164">
        <f t="shared" si="350"/>
        <v>0</v>
      </c>
      <c r="AK2765" s="184">
        <f t="shared" si="345"/>
        <v>0</v>
      </c>
      <c r="AL2765" s="164">
        <f t="shared" si="351"/>
        <v>0</v>
      </c>
      <c r="AO2765" s="184">
        <f t="shared" si="346"/>
        <v>0</v>
      </c>
      <c r="AP2765" s="164">
        <f t="shared" si="347"/>
        <v>0</v>
      </c>
      <c r="AS2765" s="184">
        <f t="shared" si="348"/>
        <v>0</v>
      </c>
      <c r="AT2765" s="164">
        <f t="shared" si="349"/>
        <v>0</v>
      </c>
    </row>
    <row r="2766" spans="2:46" x14ac:dyDescent="0.75">
      <c r="B2766" s="22">
        <v>2763</v>
      </c>
      <c r="AG2766" s="184">
        <f t="shared" si="344"/>
        <v>0</v>
      </c>
      <c r="AH2766" s="164">
        <f t="shared" si="350"/>
        <v>0</v>
      </c>
      <c r="AK2766" s="184">
        <f t="shared" si="345"/>
        <v>0</v>
      </c>
      <c r="AL2766" s="164">
        <f t="shared" si="351"/>
        <v>0</v>
      </c>
      <c r="AO2766" s="184">
        <f t="shared" si="346"/>
        <v>0</v>
      </c>
      <c r="AP2766" s="164">
        <f t="shared" si="347"/>
        <v>0</v>
      </c>
      <c r="AS2766" s="184">
        <f t="shared" si="348"/>
        <v>0</v>
      </c>
      <c r="AT2766" s="164">
        <f t="shared" si="349"/>
        <v>0</v>
      </c>
    </row>
    <row r="2767" spans="2:46" x14ac:dyDescent="0.75">
      <c r="B2767" s="22">
        <v>2764</v>
      </c>
      <c r="AG2767" s="184">
        <f t="shared" si="344"/>
        <v>0</v>
      </c>
      <c r="AH2767" s="164">
        <f t="shared" si="350"/>
        <v>0</v>
      </c>
      <c r="AK2767" s="184">
        <f t="shared" si="345"/>
        <v>0</v>
      </c>
      <c r="AL2767" s="164">
        <f t="shared" si="351"/>
        <v>0</v>
      </c>
      <c r="AO2767" s="184">
        <f t="shared" si="346"/>
        <v>0</v>
      </c>
      <c r="AP2767" s="164">
        <f t="shared" si="347"/>
        <v>0</v>
      </c>
      <c r="AS2767" s="184">
        <f t="shared" si="348"/>
        <v>0</v>
      </c>
      <c r="AT2767" s="164">
        <f t="shared" si="349"/>
        <v>0</v>
      </c>
    </row>
    <row r="2768" spans="2:46" x14ac:dyDescent="0.75">
      <c r="B2768" s="22">
        <v>2765</v>
      </c>
      <c r="AG2768" s="184">
        <f t="shared" si="344"/>
        <v>0</v>
      </c>
      <c r="AH2768" s="164">
        <f t="shared" si="350"/>
        <v>0</v>
      </c>
      <c r="AK2768" s="184">
        <f t="shared" si="345"/>
        <v>0</v>
      </c>
      <c r="AL2768" s="164">
        <f t="shared" si="351"/>
        <v>0</v>
      </c>
      <c r="AO2768" s="184">
        <f t="shared" si="346"/>
        <v>0</v>
      </c>
      <c r="AP2768" s="164">
        <f t="shared" si="347"/>
        <v>0</v>
      </c>
      <c r="AS2768" s="184">
        <f t="shared" si="348"/>
        <v>0</v>
      </c>
      <c r="AT2768" s="164">
        <f t="shared" si="349"/>
        <v>0</v>
      </c>
    </row>
    <row r="2769" spans="2:46" x14ac:dyDescent="0.75">
      <c r="B2769" s="22">
        <v>2766</v>
      </c>
      <c r="AG2769" s="184">
        <f t="shared" si="344"/>
        <v>0</v>
      </c>
      <c r="AH2769" s="164">
        <f t="shared" si="350"/>
        <v>0</v>
      </c>
      <c r="AK2769" s="184">
        <f t="shared" si="345"/>
        <v>0</v>
      </c>
      <c r="AL2769" s="164">
        <f t="shared" si="351"/>
        <v>0</v>
      </c>
      <c r="AO2769" s="184">
        <f t="shared" si="346"/>
        <v>0</v>
      </c>
      <c r="AP2769" s="164">
        <f t="shared" si="347"/>
        <v>0</v>
      </c>
      <c r="AS2769" s="184">
        <f t="shared" si="348"/>
        <v>0</v>
      </c>
      <c r="AT2769" s="164">
        <f t="shared" si="349"/>
        <v>0</v>
      </c>
    </row>
    <row r="2770" spans="2:46" x14ac:dyDescent="0.75">
      <c r="B2770" s="22">
        <v>2767</v>
      </c>
      <c r="AG2770" s="184">
        <f t="shared" si="344"/>
        <v>0</v>
      </c>
      <c r="AH2770" s="164">
        <f t="shared" si="350"/>
        <v>0</v>
      </c>
      <c r="AK2770" s="184">
        <f t="shared" si="345"/>
        <v>0</v>
      </c>
      <c r="AL2770" s="164">
        <f t="shared" si="351"/>
        <v>0</v>
      </c>
      <c r="AO2770" s="184">
        <f t="shared" si="346"/>
        <v>0</v>
      </c>
      <c r="AP2770" s="164">
        <f t="shared" si="347"/>
        <v>0</v>
      </c>
      <c r="AS2770" s="184">
        <f t="shared" si="348"/>
        <v>0</v>
      </c>
      <c r="AT2770" s="164">
        <f t="shared" si="349"/>
        <v>0</v>
      </c>
    </row>
    <row r="2771" spans="2:46" x14ac:dyDescent="0.75">
      <c r="B2771" s="22">
        <v>2768</v>
      </c>
      <c r="AG2771" s="184">
        <f t="shared" si="344"/>
        <v>0</v>
      </c>
      <c r="AH2771" s="164">
        <f t="shared" si="350"/>
        <v>0</v>
      </c>
      <c r="AK2771" s="184">
        <f t="shared" si="345"/>
        <v>0</v>
      </c>
      <c r="AL2771" s="164">
        <f t="shared" si="351"/>
        <v>0</v>
      </c>
      <c r="AO2771" s="184">
        <f t="shared" si="346"/>
        <v>0</v>
      </c>
      <c r="AP2771" s="164">
        <f t="shared" si="347"/>
        <v>0</v>
      </c>
      <c r="AS2771" s="184">
        <f t="shared" si="348"/>
        <v>0</v>
      </c>
      <c r="AT2771" s="164">
        <f t="shared" si="349"/>
        <v>0</v>
      </c>
    </row>
    <row r="2772" spans="2:46" x14ac:dyDescent="0.75">
      <c r="B2772" s="22">
        <v>2769</v>
      </c>
      <c r="AG2772" s="184">
        <f t="shared" si="344"/>
        <v>0</v>
      </c>
      <c r="AH2772" s="164">
        <f t="shared" si="350"/>
        <v>0</v>
      </c>
      <c r="AK2772" s="184">
        <f t="shared" si="345"/>
        <v>0</v>
      </c>
      <c r="AL2772" s="164">
        <f t="shared" si="351"/>
        <v>0</v>
      </c>
      <c r="AO2772" s="184">
        <f t="shared" si="346"/>
        <v>0</v>
      </c>
      <c r="AP2772" s="164">
        <f t="shared" si="347"/>
        <v>0</v>
      </c>
      <c r="AS2772" s="184">
        <f t="shared" si="348"/>
        <v>0</v>
      </c>
      <c r="AT2772" s="164">
        <f t="shared" si="349"/>
        <v>0</v>
      </c>
    </row>
    <row r="2773" spans="2:46" x14ac:dyDescent="0.75">
      <c r="B2773" s="22">
        <v>2770</v>
      </c>
      <c r="AG2773" s="184">
        <f t="shared" si="344"/>
        <v>0</v>
      </c>
      <c r="AH2773" s="164">
        <f t="shared" si="350"/>
        <v>0</v>
      </c>
      <c r="AK2773" s="184">
        <f t="shared" si="345"/>
        <v>0</v>
      </c>
      <c r="AL2773" s="164">
        <f t="shared" si="351"/>
        <v>0</v>
      </c>
      <c r="AO2773" s="184">
        <f t="shared" si="346"/>
        <v>0</v>
      </c>
      <c r="AP2773" s="164">
        <f t="shared" si="347"/>
        <v>0</v>
      </c>
      <c r="AS2773" s="184">
        <f t="shared" si="348"/>
        <v>0</v>
      </c>
      <c r="AT2773" s="164">
        <f t="shared" si="349"/>
        <v>0</v>
      </c>
    </row>
    <row r="2774" spans="2:46" x14ac:dyDescent="0.75">
      <c r="B2774" s="22">
        <v>2771</v>
      </c>
      <c r="AG2774" s="184">
        <f t="shared" si="344"/>
        <v>0</v>
      </c>
      <c r="AH2774" s="164">
        <f t="shared" si="350"/>
        <v>0</v>
      </c>
      <c r="AK2774" s="184">
        <f t="shared" si="345"/>
        <v>0</v>
      </c>
      <c r="AL2774" s="164">
        <f t="shared" si="351"/>
        <v>0</v>
      </c>
      <c r="AO2774" s="184">
        <f t="shared" si="346"/>
        <v>0</v>
      </c>
      <c r="AP2774" s="164">
        <f t="shared" si="347"/>
        <v>0</v>
      </c>
      <c r="AS2774" s="184">
        <f t="shared" si="348"/>
        <v>0</v>
      </c>
      <c r="AT2774" s="164">
        <f t="shared" si="349"/>
        <v>0</v>
      </c>
    </row>
    <row r="2775" spans="2:46" x14ac:dyDescent="0.75">
      <c r="B2775" s="22">
        <v>2772</v>
      </c>
      <c r="AG2775" s="184">
        <f t="shared" si="344"/>
        <v>0</v>
      </c>
      <c r="AH2775" s="164">
        <f t="shared" si="350"/>
        <v>0</v>
      </c>
      <c r="AK2775" s="184">
        <f t="shared" si="345"/>
        <v>0</v>
      </c>
      <c r="AL2775" s="164">
        <f t="shared" si="351"/>
        <v>0</v>
      </c>
      <c r="AO2775" s="184">
        <f t="shared" si="346"/>
        <v>0</v>
      </c>
      <c r="AP2775" s="164">
        <f t="shared" si="347"/>
        <v>0</v>
      </c>
      <c r="AS2775" s="184">
        <f t="shared" si="348"/>
        <v>0</v>
      </c>
      <c r="AT2775" s="164">
        <f t="shared" si="349"/>
        <v>0</v>
      </c>
    </row>
    <row r="2776" spans="2:46" x14ac:dyDescent="0.75">
      <c r="B2776" s="22">
        <v>2773</v>
      </c>
      <c r="AG2776" s="184">
        <f t="shared" si="344"/>
        <v>0</v>
      </c>
      <c r="AH2776" s="164">
        <f t="shared" si="350"/>
        <v>0</v>
      </c>
      <c r="AK2776" s="184">
        <f t="shared" si="345"/>
        <v>0</v>
      </c>
      <c r="AL2776" s="164">
        <f t="shared" si="351"/>
        <v>0</v>
      </c>
      <c r="AO2776" s="184">
        <f t="shared" si="346"/>
        <v>0</v>
      </c>
      <c r="AP2776" s="164">
        <f t="shared" si="347"/>
        <v>0</v>
      </c>
      <c r="AS2776" s="184">
        <f t="shared" si="348"/>
        <v>0</v>
      </c>
      <c r="AT2776" s="164">
        <f t="shared" si="349"/>
        <v>0</v>
      </c>
    </row>
    <row r="2777" spans="2:46" x14ac:dyDescent="0.75">
      <c r="B2777" s="22">
        <v>2774</v>
      </c>
      <c r="AG2777" s="184">
        <f t="shared" si="344"/>
        <v>0</v>
      </c>
      <c r="AH2777" s="164">
        <f t="shared" si="350"/>
        <v>0</v>
      </c>
      <c r="AK2777" s="184">
        <f t="shared" si="345"/>
        <v>0</v>
      </c>
      <c r="AL2777" s="164">
        <f t="shared" si="351"/>
        <v>0</v>
      </c>
      <c r="AO2777" s="184">
        <f t="shared" si="346"/>
        <v>0</v>
      </c>
      <c r="AP2777" s="164">
        <f t="shared" si="347"/>
        <v>0</v>
      </c>
      <c r="AS2777" s="184">
        <f t="shared" si="348"/>
        <v>0</v>
      </c>
      <c r="AT2777" s="164">
        <f t="shared" si="349"/>
        <v>0</v>
      </c>
    </row>
    <row r="2778" spans="2:46" x14ac:dyDescent="0.75">
      <c r="B2778" s="22">
        <v>2775</v>
      </c>
      <c r="AG2778" s="184">
        <f t="shared" si="344"/>
        <v>0</v>
      </c>
      <c r="AH2778" s="164">
        <f t="shared" si="350"/>
        <v>0</v>
      </c>
      <c r="AK2778" s="184">
        <f t="shared" si="345"/>
        <v>0</v>
      </c>
      <c r="AL2778" s="164">
        <f t="shared" si="351"/>
        <v>0</v>
      </c>
      <c r="AO2778" s="184">
        <f t="shared" si="346"/>
        <v>0</v>
      </c>
      <c r="AP2778" s="164">
        <f t="shared" si="347"/>
        <v>0</v>
      </c>
      <c r="AS2778" s="184">
        <f t="shared" si="348"/>
        <v>0</v>
      </c>
      <c r="AT2778" s="164">
        <f t="shared" si="349"/>
        <v>0</v>
      </c>
    </row>
    <row r="2779" spans="2:46" x14ac:dyDescent="0.75">
      <c r="B2779" s="22">
        <v>2776</v>
      </c>
      <c r="AG2779" s="184">
        <f t="shared" si="344"/>
        <v>0</v>
      </c>
      <c r="AH2779" s="164">
        <f t="shared" si="350"/>
        <v>0</v>
      </c>
      <c r="AK2779" s="184">
        <f t="shared" si="345"/>
        <v>0</v>
      </c>
      <c r="AL2779" s="164">
        <f t="shared" si="351"/>
        <v>0</v>
      </c>
      <c r="AO2779" s="184">
        <f t="shared" si="346"/>
        <v>0</v>
      </c>
      <c r="AP2779" s="164">
        <f t="shared" si="347"/>
        <v>0</v>
      </c>
      <c r="AS2779" s="184">
        <f t="shared" si="348"/>
        <v>0</v>
      </c>
      <c r="AT2779" s="164">
        <f t="shared" si="349"/>
        <v>0</v>
      </c>
    </row>
    <row r="2780" spans="2:46" x14ac:dyDescent="0.75">
      <c r="B2780" s="22">
        <v>2777</v>
      </c>
      <c r="AG2780" s="184">
        <f t="shared" si="344"/>
        <v>0</v>
      </c>
      <c r="AH2780" s="164">
        <f t="shared" si="350"/>
        <v>0</v>
      </c>
      <c r="AK2780" s="184">
        <f t="shared" si="345"/>
        <v>0</v>
      </c>
      <c r="AL2780" s="164">
        <f t="shared" si="351"/>
        <v>0</v>
      </c>
      <c r="AO2780" s="184">
        <f t="shared" si="346"/>
        <v>0</v>
      </c>
      <c r="AP2780" s="164">
        <f t="shared" si="347"/>
        <v>0</v>
      </c>
      <c r="AS2780" s="184">
        <f t="shared" si="348"/>
        <v>0</v>
      </c>
      <c r="AT2780" s="164">
        <f t="shared" si="349"/>
        <v>0</v>
      </c>
    </row>
    <row r="2781" spans="2:46" x14ac:dyDescent="0.75">
      <c r="B2781" s="22">
        <v>2778</v>
      </c>
      <c r="AG2781" s="184">
        <f t="shared" si="344"/>
        <v>0</v>
      </c>
      <c r="AH2781" s="164">
        <f t="shared" si="350"/>
        <v>0</v>
      </c>
      <c r="AK2781" s="184">
        <f t="shared" si="345"/>
        <v>0</v>
      </c>
      <c r="AL2781" s="164">
        <f t="shared" si="351"/>
        <v>0</v>
      </c>
      <c r="AO2781" s="184">
        <f t="shared" si="346"/>
        <v>0</v>
      </c>
      <c r="AP2781" s="164">
        <f t="shared" si="347"/>
        <v>0</v>
      </c>
      <c r="AS2781" s="184">
        <f t="shared" si="348"/>
        <v>0</v>
      </c>
      <c r="AT2781" s="164">
        <f t="shared" si="349"/>
        <v>0</v>
      </c>
    </row>
    <row r="2782" spans="2:46" x14ac:dyDescent="0.75">
      <c r="B2782" s="22">
        <v>2779</v>
      </c>
      <c r="AG2782" s="184">
        <f t="shared" si="344"/>
        <v>0</v>
      </c>
      <c r="AH2782" s="164">
        <f t="shared" si="350"/>
        <v>0</v>
      </c>
      <c r="AK2782" s="184">
        <f t="shared" si="345"/>
        <v>0</v>
      </c>
      <c r="AL2782" s="164">
        <f t="shared" si="351"/>
        <v>0</v>
      </c>
      <c r="AO2782" s="184">
        <f t="shared" si="346"/>
        <v>0</v>
      </c>
      <c r="AP2782" s="164">
        <f t="shared" si="347"/>
        <v>0</v>
      </c>
      <c r="AS2782" s="184">
        <f t="shared" si="348"/>
        <v>0</v>
      </c>
      <c r="AT2782" s="164">
        <f t="shared" si="349"/>
        <v>0</v>
      </c>
    </row>
    <row r="2783" spans="2:46" x14ac:dyDescent="0.75">
      <c r="B2783" s="22">
        <v>2780</v>
      </c>
      <c r="AG2783" s="184">
        <f t="shared" si="344"/>
        <v>0</v>
      </c>
      <c r="AH2783" s="164">
        <f t="shared" si="350"/>
        <v>0</v>
      </c>
      <c r="AK2783" s="184">
        <f t="shared" si="345"/>
        <v>0</v>
      </c>
      <c r="AL2783" s="164">
        <f t="shared" si="351"/>
        <v>0</v>
      </c>
      <c r="AO2783" s="184">
        <f t="shared" si="346"/>
        <v>0</v>
      </c>
      <c r="AP2783" s="164">
        <f t="shared" si="347"/>
        <v>0</v>
      </c>
      <c r="AS2783" s="184">
        <f t="shared" si="348"/>
        <v>0</v>
      </c>
      <c r="AT2783" s="164">
        <f t="shared" si="349"/>
        <v>0</v>
      </c>
    </row>
    <row r="2784" spans="2:46" x14ac:dyDescent="0.75">
      <c r="B2784" s="22">
        <v>2781</v>
      </c>
      <c r="AG2784" s="184">
        <f t="shared" si="344"/>
        <v>0</v>
      </c>
      <c r="AH2784" s="164">
        <f t="shared" si="350"/>
        <v>0</v>
      </c>
      <c r="AK2784" s="184">
        <f t="shared" si="345"/>
        <v>0</v>
      </c>
      <c r="AL2784" s="164">
        <f t="shared" si="351"/>
        <v>0</v>
      </c>
      <c r="AO2784" s="184">
        <f t="shared" si="346"/>
        <v>0</v>
      </c>
      <c r="AP2784" s="164">
        <f t="shared" si="347"/>
        <v>0</v>
      </c>
      <c r="AS2784" s="184">
        <f t="shared" si="348"/>
        <v>0</v>
      </c>
      <c r="AT2784" s="164">
        <f t="shared" si="349"/>
        <v>0</v>
      </c>
    </row>
    <row r="2785" spans="2:46" x14ac:dyDescent="0.75">
      <c r="B2785" s="22">
        <v>2782</v>
      </c>
      <c r="AG2785" s="184">
        <f t="shared" si="344"/>
        <v>0</v>
      </c>
      <c r="AH2785" s="164">
        <f t="shared" si="350"/>
        <v>0</v>
      </c>
      <c r="AK2785" s="184">
        <f t="shared" si="345"/>
        <v>0</v>
      </c>
      <c r="AL2785" s="164">
        <f t="shared" si="351"/>
        <v>0</v>
      </c>
      <c r="AO2785" s="184">
        <f t="shared" si="346"/>
        <v>0</v>
      </c>
      <c r="AP2785" s="164">
        <f t="shared" si="347"/>
        <v>0</v>
      </c>
      <c r="AS2785" s="184">
        <f t="shared" si="348"/>
        <v>0</v>
      </c>
      <c r="AT2785" s="164">
        <f t="shared" si="349"/>
        <v>0</v>
      </c>
    </row>
    <row r="2786" spans="2:46" x14ac:dyDescent="0.75">
      <c r="B2786" s="22">
        <v>2783</v>
      </c>
      <c r="AG2786" s="184">
        <f t="shared" si="344"/>
        <v>0</v>
      </c>
      <c r="AH2786" s="164">
        <f t="shared" si="350"/>
        <v>0</v>
      </c>
      <c r="AK2786" s="184">
        <f t="shared" si="345"/>
        <v>0</v>
      </c>
      <c r="AL2786" s="164">
        <f t="shared" si="351"/>
        <v>0</v>
      </c>
      <c r="AO2786" s="184">
        <f t="shared" si="346"/>
        <v>0</v>
      </c>
      <c r="AP2786" s="164">
        <f t="shared" si="347"/>
        <v>0</v>
      </c>
      <c r="AS2786" s="184">
        <f t="shared" si="348"/>
        <v>0</v>
      </c>
      <c r="AT2786" s="164">
        <f t="shared" si="349"/>
        <v>0</v>
      </c>
    </row>
    <row r="2787" spans="2:46" x14ac:dyDescent="0.75">
      <c r="B2787" s="22">
        <v>2784</v>
      </c>
      <c r="AG2787" s="184">
        <f t="shared" si="344"/>
        <v>0</v>
      </c>
      <c r="AH2787" s="164">
        <f t="shared" si="350"/>
        <v>0</v>
      </c>
      <c r="AK2787" s="184">
        <f t="shared" si="345"/>
        <v>0</v>
      </c>
      <c r="AL2787" s="164">
        <f t="shared" si="351"/>
        <v>0</v>
      </c>
      <c r="AO2787" s="184">
        <f t="shared" si="346"/>
        <v>0</v>
      </c>
      <c r="AP2787" s="164">
        <f t="shared" si="347"/>
        <v>0</v>
      </c>
      <c r="AS2787" s="184">
        <f t="shared" si="348"/>
        <v>0</v>
      </c>
      <c r="AT2787" s="164">
        <f t="shared" si="349"/>
        <v>0</v>
      </c>
    </row>
    <row r="2788" spans="2:46" x14ac:dyDescent="0.75">
      <c r="B2788" s="22">
        <v>2785</v>
      </c>
      <c r="AG2788" s="184">
        <f t="shared" si="344"/>
        <v>0</v>
      </c>
      <c r="AH2788" s="164">
        <f t="shared" si="350"/>
        <v>0</v>
      </c>
      <c r="AK2788" s="184">
        <f t="shared" si="345"/>
        <v>0</v>
      </c>
      <c r="AL2788" s="164">
        <f t="shared" si="351"/>
        <v>0</v>
      </c>
      <c r="AO2788" s="184">
        <f t="shared" si="346"/>
        <v>0</v>
      </c>
      <c r="AP2788" s="164">
        <f t="shared" si="347"/>
        <v>0</v>
      </c>
      <c r="AS2788" s="184">
        <f t="shared" si="348"/>
        <v>0</v>
      </c>
      <c r="AT2788" s="164">
        <f t="shared" si="349"/>
        <v>0</v>
      </c>
    </row>
    <row r="2789" spans="2:46" x14ac:dyDescent="0.75">
      <c r="B2789" s="22">
        <v>2786</v>
      </c>
      <c r="AG2789" s="184">
        <f t="shared" si="344"/>
        <v>0</v>
      </c>
      <c r="AH2789" s="164">
        <f t="shared" si="350"/>
        <v>0</v>
      </c>
      <c r="AK2789" s="184">
        <f t="shared" si="345"/>
        <v>0</v>
      </c>
      <c r="AL2789" s="164">
        <f t="shared" si="351"/>
        <v>0</v>
      </c>
      <c r="AO2789" s="184">
        <f t="shared" si="346"/>
        <v>0</v>
      </c>
      <c r="AP2789" s="164">
        <f t="shared" si="347"/>
        <v>0</v>
      </c>
      <c r="AS2789" s="184">
        <f t="shared" si="348"/>
        <v>0</v>
      </c>
      <c r="AT2789" s="164">
        <f t="shared" si="349"/>
        <v>0</v>
      </c>
    </row>
    <row r="2790" spans="2:46" x14ac:dyDescent="0.75">
      <c r="B2790" s="22">
        <v>2787</v>
      </c>
      <c r="AG2790" s="184">
        <f t="shared" si="344"/>
        <v>0</v>
      </c>
      <c r="AH2790" s="164">
        <f t="shared" si="350"/>
        <v>0</v>
      </c>
      <c r="AK2790" s="184">
        <f t="shared" si="345"/>
        <v>0</v>
      </c>
      <c r="AL2790" s="164">
        <f t="shared" si="351"/>
        <v>0</v>
      </c>
      <c r="AO2790" s="184">
        <f t="shared" si="346"/>
        <v>0</v>
      </c>
      <c r="AP2790" s="164">
        <f t="shared" si="347"/>
        <v>0</v>
      </c>
      <c r="AS2790" s="184">
        <f t="shared" si="348"/>
        <v>0</v>
      </c>
      <c r="AT2790" s="164">
        <f t="shared" si="349"/>
        <v>0</v>
      </c>
    </row>
    <row r="2791" spans="2:46" x14ac:dyDescent="0.75">
      <c r="B2791" s="22">
        <v>2788</v>
      </c>
      <c r="AG2791" s="184">
        <f t="shared" si="344"/>
        <v>0</v>
      </c>
      <c r="AH2791" s="164">
        <f t="shared" si="350"/>
        <v>0</v>
      </c>
      <c r="AK2791" s="184">
        <f t="shared" si="345"/>
        <v>0</v>
      </c>
      <c r="AL2791" s="164">
        <f t="shared" si="351"/>
        <v>0</v>
      </c>
      <c r="AO2791" s="184">
        <f t="shared" si="346"/>
        <v>0</v>
      </c>
      <c r="AP2791" s="164">
        <f t="shared" si="347"/>
        <v>0</v>
      </c>
      <c r="AS2791" s="184">
        <f t="shared" si="348"/>
        <v>0</v>
      </c>
      <c r="AT2791" s="164">
        <f t="shared" si="349"/>
        <v>0</v>
      </c>
    </row>
    <row r="2792" spans="2:46" x14ac:dyDescent="0.75">
      <c r="B2792" s="22">
        <v>2789</v>
      </c>
      <c r="AG2792" s="184">
        <f t="shared" si="344"/>
        <v>0</v>
      </c>
      <c r="AH2792" s="164">
        <f t="shared" si="350"/>
        <v>0</v>
      </c>
      <c r="AK2792" s="184">
        <f t="shared" si="345"/>
        <v>0</v>
      </c>
      <c r="AL2792" s="164">
        <f t="shared" si="351"/>
        <v>0</v>
      </c>
      <c r="AO2792" s="184">
        <f t="shared" si="346"/>
        <v>0</v>
      </c>
      <c r="AP2792" s="164">
        <f t="shared" si="347"/>
        <v>0</v>
      </c>
      <c r="AS2792" s="184">
        <f t="shared" si="348"/>
        <v>0</v>
      </c>
      <c r="AT2792" s="164">
        <f t="shared" si="349"/>
        <v>0</v>
      </c>
    </row>
    <row r="2793" spans="2:46" x14ac:dyDescent="0.75">
      <c r="B2793" s="22">
        <v>2790</v>
      </c>
      <c r="AG2793" s="184">
        <f t="shared" si="344"/>
        <v>0</v>
      </c>
      <c r="AH2793" s="164">
        <f t="shared" si="350"/>
        <v>0</v>
      </c>
      <c r="AK2793" s="184">
        <f t="shared" si="345"/>
        <v>0</v>
      </c>
      <c r="AL2793" s="164">
        <f t="shared" si="351"/>
        <v>0</v>
      </c>
      <c r="AO2793" s="184">
        <f t="shared" si="346"/>
        <v>0</v>
      </c>
      <c r="AP2793" s="164">
        <f t="shared" si="347"/>
        <v>0</v>
      </c>
      <c r="AS2793" s="184">
        <f t="shared" si="348"/>
        <v>0</v>
      </c>
      <c r="AT2793" s="164">
        <f t="shared" si="349"/>
        <v>0</v>
      </c>
    </row>
    <row r="2794" spans="2:46" x14ac:dyDescent="0.75">
      <c r="B2794" s="22">
        <v>2791</v>
      </c>
      <c r="AG2794" s="184">
        <f t="shared" si="344"/>
        <v>0</v>
      </c>
      <c r="AH2794" s="164">
        <f t="shared" si="350"/>
        <v>0</v>
      </c>
      <c r="AK2794" s="184">
        <f t="shared" si="345"/>
        <v>0</v>
      </c>
      <c r="AL2794" s="164">
        <f t="shared" si="351"/>
        <v>0</v>
      </c>
      <c r="AO2794" s="184">
        <f t="shared" si="346"/>
        <v>0</v>
      </c>
      <c r="AP2794" s="164">
        <f t="shared" si="347"/>
        <v>0</v>
      </c>
      <c r="AS2794" s="184">
        <f t="shared" si="348"/>
        <v>0</v>
      </c>
      <c r="AT2794" s="164">
        <f t="shared" si="349"/>
        <v>0</v>
      </c>
    </row>
    <row r="2795" spans="2:46" x14ac:dyDescent="0.75">
      <c r="B2795" s="22">
        <v>2792</v>
      </c>
      <c r="AG2795" s="184">
        <f t="shared" si="344"/>
        <v>0</v>
      </c>
      <c r="AH2795" s="164">
        <f t="shared" si="350"/>
        <v>0</v>
      </c>
      <c r="AK2795" s="184">
        <f t="shared" si="345"/>
        <v>0</v>
      </c>
      <c r="AL2795" s="164">
        <f t="shared" si="351"/>
        <v>0</v>
      </c>
      <c r="AO2795" s="184">
        <f t="shared" si="346"/>
        <v>0</v>
      </c>
      <c r="AP2795" s="164">
        <f t="shared" si="347"/>
        <v>0</v>
      </c>
      <c r="AS2795" s="184">
        <f t="shared" si="348"/>
        <v>0</v>
      </c>
      <c r="AT2795" s="164">
        <f t="shared" si="349"/>
        <v>0</v>
      </c>
    </row>
    <row r="2796" spans="2:46" x14ac:dyDescent="0.75">
      <c r="B2796" s="22">
        <v>2793</v>
      </c>
      <c r="AG2796" s="184">
        <f t="shared" si="344"/>
        <v>0</v>
      </c>
      <c r="AH2796" s="164">
        <f t="shared" si="350"/>
        <v>0</v>
      </c>
      <c r="AK2796" s="184">
        <f t="shared" si="345"/>
        <v>0</v>
      </c>
      <c r="AL2796" s="164">
        <f t="shared" si="351"/>
        <v>0</v>
      </c>
      <c r="AO2796" s="184">
        <f t="shared" si="346"/>
        <v>0</v>
      </c>
      <c r="AP2796" s="164">
        <f t="shared" si="347"/>
        <v>0</v>
      </c>
      <c r="AS2796" s="184">
        <f t="shared" si="348"/>
        <v>0</v>
      </c>
      <c r="AT2796" s="164">
        <f t="shared" si="349"/>
        <v>0</v>
      </c>
    </row>
    <row r="2797" spans="2:46" x14ac:dyDescent="0.75">
      <c r="B2797" s="22">
        <v>2794</v>
      </c>
      <c r="AG2797" s="184">
        <f t="shared" si="344"/>
        <v>0</v>
      </c>
      <c r="AH2797" s="164">
        <f t="shared" si="350"/>
        <v>0</v>
      </c>
      <c r="AK2797" s="184">
        <f t="shared" si="345"/>
        <v>0</v>
      </c>
      <c r="AL2797" s="164">
        <f t="shared" si="351"/>
        <v>0</v>
      </c>
      <c r="AO2797" s="184">
        <f t="shared" si="346"/>
        <v>0</v>
      </c>
      <c r="AP2797" s="164">
        <f t="shared" si="347"/>
        <v>0</v>
      </c>
      <c r="AS2797" s="184">
        <f t="shared" si="348"/>
        <v>0</v>
      </c>
      <c r="AT2797" s="164">
        <f t="shared" si="349"/>
        <v>0</v>
      </c>
    </row>
    <row r="2798" spans="2:46" x14ac:dyDescent="0.75">
      <c r="B2798" s="22">
        <v>2795</v>
      </c>
      <c r="AG2798" s="184">
        <f t="shared" si="344"/>
        <v>0</v>
      </c>
      <c r="AH2798" s="164">
        <f t="shared" si="350"/>
        <v>0</v>
      </c>
      <c r="AK2798" s="184">
        <f t="shared" si="345"/>
        <v>0</v>
      </c>
      <c r="AL2798" s="164">
        <f t="shared" si="351"/>
        <v>0</v>
      </c>
      <c r="AO2798" s="184">
        <f t="shared" si="346"/>
        <v>0</v>
      </c>
      <c r="AP2798" s="164">
        <f t="shared" si="347"/>
        <v>0</v>
      </c>
      <c r="AS2798" s="184">
        <f t="shared" si="348"/>
        <v>0</v>
      </c>
      <c r="AT2798" s="164">
        <f t="shared" si="349"/>
        <v>0</v>
      </c>
    </row>
    <row r="2799" spans="2:46" x14ac:dyDescent="0.75">
      <c r="B2799" s="22">
        <v>2796</v>
      </c>
      <c r="AG2799" s="184">
        <f t="shared" si="344"/>
        <v>0</v>
      </c>
      <c r="AH2799" s="164">
        <f t="shared" si="350"/>
        <v>0</v>
      </c>
      <c r="AK2799" s="184">
        <f t="shared" si="345"/>
        <v>0</v>
      </c>
      <c r="AL2799" s="164">
        <f t="shared" si="351"/>
        <v>0</v>
      </c>
      <c r="AO2799" s="184">
        <f t="shared" si="346"/>
        <v>0</v>
      </c>
      <c r="AP2799" s="164">
        <f t="shared" si="347"/>
        <v>0</v>
      </c>
      <c r="AS2799" s="184">
        <f t="shared" si="348"/>
        <v>0</v>
      </c>
      <c r="AT2799" s="164">
        <f t="shared" si="349"/>
        <v>0</v>
      </c>
    </row>
    <row r="2800" spans="2:46" x14ac:dyDescent="0.75">
      <c r="B2800" s="22">
        <v>2797</v>
      </c>
      <c r="AG2800" s="184">
        <f t="shared" si="344"/>
        <v>0</v>
      </c>
      <c r="AH2800" s="164">
        <f t="shared" si="350"/>
        <v>0</v>
      </c>
      <c r="AK2800" s="184">
        <f t="shared" si="345"/>
        <v>0</v>
      </c>
      <c r="AL2800" s="164">
        <f t="shared" si="351"/>
        <v>0</v>
      </c>
      <c r="AO2800" s="184">
        <f t="shared" si="346"/>
        <v>0</v>
      </c>
      <c r="AP2800" s="164">
        <f t="shared" si="347"/>
        <v>0</v>
      </c>
      <c r="AS2800" s="184">
        <f t="shared" si="348"/>
        <v>0</v>
      </c>
      <c r="AT2800" s="164">
        <f t="shared" si="349"/>
        <v>0</v>
      </c>
    </row>
    <row r="2801" spans="2:46" x14ac:dyDescent="0.75">
      <c r="B2801" s="22">
        <v>2798</v>
      </c>
      <c r="AG2801" s="184">
        <f t="shared" si="344"/>
        <v>0</v>
      </c>
      <c r="AH2801" s="164">
        <f t="shared" si="350"/>
        <v>0</v>
      </c>
      <c r="AK2801" s="184">
        <f t="shared" si="345"/>
        <v>0</v>
      </c>
      <c r="AL2801" s="164">
        <f t="shared" si="351"/>
        <v>0</v>
      </c>
      <c r="AO2801" s="184">
        <f t="shared" si="346"/>
        <v>0</v>
      </c>
      <c r="AP2801" s="164">
        <f t="shared" si="347"/>
        <v>0</v>
      </c>
      <c r="AS2801" s="184">
        <f t="shared" si="348"/>
        <v>0</v>
      </c>
      <c r="AT2801" s="164">
        <f t="shared" si="349"/>
        <v>0</v>
      </c>
    </row>
    <row r="2802" spans="2:46" x14ac:dyDescent="0.75">
      <c r="B2802" s="22">
        <v>2799</v>
      </c>
      <c r="AG2802" s="184">
        <f t="shared" si="344"/>
        <v>0</v>
      </c>
      <c r="AH2802" s="164">
        <f t="shared" si="350"/>
        <v>0</v>
      </c>
      <c r="AK2802" s="184">
        <f t="shared" si="345"/>
        <v>0</v>
      </c>
      <c r="AL2802" s="164">
        <f t="shared" si="351"/>
        <v>0</v>
      </c>
      <c r="AO2802" s="184">
        <f t="shared" si="346"/>
        <v>0</v>
      </c>
      <c r="AP2802" s="164">
        <f t="shared" si="347"/>
        <v>0</v>
      </c>
      <c r="AS2802" s="184">
        <f t="shared" si="348"/>
        <v>0</v>
      </c>
      <c r="AT2802" s="164">
        <f t="shared" si="349"/>
        <v>0</v>
      </c>
    </row>
    <row r="2803" spans="2:46" x14ac:dyDescent="0.75">
      <c r="B2803" s="22">
        <v>2800</v>
      </c>
      <c r="AG2803" s="184">
        <f t="shared" si="344"/>
        <v>0</v>
      </c>
      <c r="AH2803" s="164">
        <f t="shared" si="350"/>
        <v>0</v>
      </c>
      <c r="AK2803" s="184">
        <f t="shared" si="345"/>
        <v>0</v>
      </c>
      <c r="AL2803" s="164">
        <f t="shared" si="351"/>
        <v>0</v>
      </c>
      <c r="AO2803" s="184">
        <f t="shared" si="346"/>
        <v>0</v>
      </c>
      <c r="AP2803" s="164">
        <f t="shared" si="347"/>
        <v>0</v>
      </c>
      <c r="AS2803" s="184">
        <f t="shared" si="348"/>
        <v>0</v>
      </c>
      <c r="AT2803" s="164">
        <f t="shared" si="349"/>
        <v>0</v>
      </c>
    </row>
    <row r="2804" spans="2:46" x14ac:dyDescent="0.75">
      <c r="B2804" s="22">
        <v>2801</v>
      </c>
      <c r="AG2804" s="184">
        <f t="shared" si="344"/>
        <v>0</v>
      </c>
      <c r="AH2804" s="164">
        <f t="shared" si="350"/>
        <v>0</v>
      </c>
      <c r="AK2804" s="184">
        <f t="shared" si="345"/>
        <v>0</v>
      </c>
      <c r="AL2804" s="164">
        <f t="shared" si="351"/>
        <v>0</v>
      </c>
      <c r="AO2804" s="184">
        <f t="shared" si="346"/>
        <v>0</v>
      </c>
      <c r="AP2804" s="164">
        <f t="shared" si="347"/>
        <v>0</v>
      </c>
      <c r="AS2804" s="184">
        <f t="shared" si="348"/>
        <v>0</v>
      </c>
      <c r="AT2804" s="164">
        <f t="shared" si="349"/>
        <v>0</v>
      </c>
    </row>
    <row r="2805" spans="2:46" x14ac:dyDescent="0.75">
      <c r="B2805" s="22">
        <v>2802</v>
      </c>
      <c r="AG2805" s="184">
        <f t="shared" si="344"/>
        <v>0</v>
      </c>
      <c r="AH2805" s="164">
        <f t="shared" si="350"/>
        <v>0</v>
      </c>
      <c r="AK2805" s="184">
        <f t="shared" si="345"/>
        <v>0</v>
      </c>
      <c r="AL2805" s="164">
        <f t="shared" si="351"/>
        <v>0</v>
      </c>
      <c r="AO2805" s="184">
        <f t="shared" si="346"/>
        <v>0</v>
      </c>
      <c r="AP2805" s="164">
        <f t="shared" si="347"/>
        <v>0</v>
      </c>
      <c r="AS2805" s="184">
        <f t="shared" si="348"/>
        <v>0</v>
      </c>
      <c r="AT2805" s="164">
        <f t="shared" si="349"/>
        <v>0</v>
      </c>
    </row>
    <row r="2806" spans="2:46" x14ac:dyDescent="0.75">
      <c r="B2806" s="22">
        <v>2803</v>
      </c>
      <c r="AG2806" s="184">
        <f t="shared" si="344"/>
        <v>0</v>
      </c>
      <c r="AH2806" s="164">
        <f t="shared" si="350"/>
        <v>0</v>
      </c>
      <c r="AK2806" s="184">
        <f t="shared" si="345"/>
        <v>0</v>
      </c>
      <c r="AL2806" s="164">
        <f t="shared" si="351"/>
        <v>0</v>
      </c>
      <c r="AO2806" s="184">
        <f t="shared" si="346"/>
        <v>0</v>
      </c>
      <c r="AP2806" s="164">
        <f t="shared" si="347"/>
        <v>0</v>
      </c>
      <c r="AS2806" s="184">
        <f t="shared" si="348"/>
        <v>0</v>
      </c>
      <c r="AT2806" s="164">
        <f t="shared" si="349"/>
        <v>0</v>
      </c>
    </row>
    <row r="2807" spans="2:46" x14ac:dyDescent="0.75">
      <c r="B2807" s="22">
        <v>2804</v>
      </c>
      <c r="AG2807" s="184">
        <f t="shared" si="344"/>
        <v>0</v>
      </c>
      <c r="AH2807" s="164">
        <f t="shared" si="350"/>
        <v>0</v>
      </c>
      <c r="AK2807" s="184">
        <f t="shared" si="345"/>
        <v>0</v>
      </c>
      <c r="AL2807" s="164">
        <f t="shared" si="351"/>
        <v>0</v>
      </c>
      <c r="AO2807" s="184">
        <f t="shared" si="346"/>
        <v>0</v>
      </c>
      <c r="AP2807" s="164">
        <f t="shared" si="347"/>
        <v>0</v>
      </c>
      <c r="AS2807" s="184">
        <f t="shared" si="348"/>
        <v>0</v>
      </c>
      <c r="AT2807" s="164">
        <f t="shared" si="349"/>
        <v>0</v>
      </c>
    </row>
    <row r="2808" spans="2:46" x14ac:dyDescent="0.75">
      <c r="B2808" s="22">
        <v>2805</v>
      </c>
      <c r="AG2808" s="184">
        <f t="shared" si="344"/>
        <v>0</v>
      </c>
      <c r="AH2808" s="164">
        <f t="shared" si="350"/>
        <v>0</v>
      </c>
      <c r="AK2808" s="184">
        <f t="shared" si="345"/>
        <v>0</v>
      </c>
      <c r="AL2808" s="164">
        <f t="shared" si="351"/>
        <v>0</v>
      </c>
      <c r="AO2808" s="184">
        <f t="shared" si="346"/>
        <v>0</v>
      </c>
      <c r="AP2808" s="164">
        <f t="shared" si="347"/>
        <v>0</v>
      </c>
      <c r="AS2808" s="184">
        <f t="shared" si="348"/>
        <v>0</v>
      </c>
      <c r="AT2808" s="164">
        <f t="shared" si="349"/>
        <v>0</v>
      </c>
    </row>
    <row r="2809" spans="2:46" x14ac:dyDescent="0.75">
      <c r="B2809" s="22">
        <v>2806</v>
      </c>
      <c r="AG2809" s="184">
        <f t="shared" si="344"/>
        <v>0</v>
      </c>
      <c r="AH2809" s="164">
        <f t="shared" si="350"/>
        <v>0</v>
      </c>
      <c r="AK2809" s="184">
        <f t="shared" si="345"/>
        <v>0</v>
      </c>
      <c r="AL2809" s="164">
        <f t="shared" si="351"/>
        <v>0</v>
      </c>
      <c r="AO2809" s="184">
        <f t="shared" si="346"/>
        <v>0</v>
      </c>
      <c r="AP2809" s="164">
        <f t="shared" si="347"/>
        <v>0</v>
      </c>
      <c r="AS2809" s="184">
        <f t="shared" si="348"/>
        <v>0</v>
      </c>
      <c r="AT2809" s="164">
        <f t="shared" si="349"/>
        <v>0</v>
      </c>
    </row>
    <row r="2810" spans="2:46" x14ac:dyDescent="0.75">
      <c r="B2810" s="22">
        <v>2807</v>
      </c>
      <c r="AG2810" s="184">
        <f t="shared" si="344"/>
        <v>0</v>
      </c>
      <c r="AH2810" s="164">
        <f t="shared" si="350"/>
        <v>0</v>
      </c>
      <c r="AK2810" s="184">
        <f t="shared" si="345"/>
        <v>0</v>
      </c>
      <c r="AL2810" s="164">
        <f t="shared" si="351"/>
        <v>0</v>
      </c>
      <c r="AO2810" s="184">
        <f t="shared" si="346"/>
        <v>0</v>
      </c>
      <c r="AP2810" s="164">
        <f t="shared" si="347"/>
        <v>0</v>
      </c>
      <c r="AS2810" s="184">
        <f t="shared" si="348"/>
        <v>0</v>
      </c>
      <c r="AT2810" s="164">
        <f t="shared" si="349"/>
        <v>0</v>
      </c>
    </row>
    <row r="2811" spans="2:46" x14ac:dyDescent="0.75">
      <c r="B2811" s="22">
        <v>2808</v>
      </c>
      <c r="AG2811" s="184">
        <f t="shared" si="344"/>
        <v>0</v>
      </c>
      <c r="AH2811" s="164">
        <f t="shared" si="350"/>
        <v>0</v>
      </c>
      <c r="AK2811" s="184">
        <f t="shared" si="345"/>
        <v>0</v>
      </c>
      <c r="AL2811" s="164">
        <f t="shared" si="351"/>
        <v>0</v>
      </c>
      <c r="AO2811" s="184">
        <f t="shared" si="346"/>
        <v>0</v>
      </c>
      <c r="AP2811" s="164">
        <f t="shared" si="347"/>
        <v>0</v>
      </c>
      <c r="AS2811" s="184">
        <f t="shared" si="348"/>
        <v>0</v>
      </c>
      <c r="AT2811" s="164">
        <f t="shared" si="349"/>
        <v>0</v>
      </c>
    </row>
    <row r="2812" spans="2:46" x14ac:dyDescent="0.75">
      <c r="B2812" s="22">
        <v>2809</v>
      </c>
      <c r="AG2812" s="184">
        <f t="shared" si="344"/>
        <v>0</v>
      </c>
      <c r="AH2812" s="164">
        <f t="shared" si="350"/>
        <v>0</v>
      </c>
      <c r="AK2812" s="184">
        <f t="shared" si="345"/>
        <v>0</v>
      </c>
      <c r="AL2812" s="164">
        <f t="shared" si="351"/>
        <v>0</v>
      </c>
      <c r="AO2812" s="184">
        <f t="shared" si="346"/>
        <v>0</v>
      </c>
      <c r="AP2812" s="164">
        <f t="shared" si="347"/>
        <v>0</v>
      </c>
      <c r="AS2812" s="184">
        <f t="shared" si="348"/>
        <v>0</v>
      </c>
      <c r="AT2812" s="164">
        <f t="shared" si="349"/>
        <v>0</v>
      </c>
    </row>
    <row r="2813" spans="2:46" x14ac:dyDescent="0.75">
      <c r="B2813" s="22">
        <v>2810</v>
      </c>
      <c r="AG2813" s="184">
        <f t="shared" si="344"/>
        <v>0</v>
      </c>
      <c r="AH2813" s="164">
        <f t="shared" si="350"/>
        <v>0</v>
      </c>
      <c r="AK2813" s="184">
        <f t="shared" si="345"/>
        <v>0</v>
      </c>
      <c r="AL2813" s="164">
        <f t="shared" si="351"/>
        <v>0</v>
      </c>
      <c r="AO2813" s="184">
        <f t="shared" si="346"/>
        <v>0</v>
      </c>
      <c r="AP2813" s="164">
        <f t="shared" si="347"/>
        <v>0</v>
      </c>
      <c r="AS2813" s="184">
        <f t="shared" si="348"/>
        <v>0</v>
      </c>
      <c r="AT2813" s="164">
        <f t="shared" si="349"/>
        <v>0</v>
      </c>
    </row>
    <row r="2814" spans="2:46" x14ac:dyDescent="0.75">
      <c r="B2814" s="22">
        <v>2811</v>
      </c>
      <c r="AG2814" s="184">
        <f t="shared" si="344"/>
        <v>0</v>
      </c>
      <c r="AH2814" s="164">
        <f t="shared" si="350"/>
        <v>0</v>
      </c>
      <c r="AK2814" s="184">
        <f t="shared" si="345"/>
        <v>0</v>
      </c>
      <c r="AL2814" s="164">
        <f t="shared" si="351"/>
        <v>0</v>
      </c>
      <c r="AO2814" s="184">
        <f t="shared" si="346"/>
        <v>0</v>
      </c>
      <c r="AP2814" s="164">
        <f t="shared" si="347"/>
        <v>0</v>
      </c>
      <c r="AS2814" s="184">
        <f t="shared" si="348"/>
        <v>0</v>
      </c>
      <c r="AT2814" s="164">
        <f t="shared" si="349"/>
        <v>0</v>
      </c>
    </row>
    <row r="2815" spans="2:46" x14ac:dyDescent="0.75">
      <c r="B2815" s="22">
        <v>2812</v>
      </c>
      <c r="AG2815" s="184">
        <f t="shared" si="344"/>
        <v>0</v>
      </c>
      <c r="AH2815" s="164">
        <f t="shared" si="350"/>
        <v>0</v>
      </c>
      <c r="AK2815" s="184">
        <f t="shared" si="345"/>
        <v>0</v>
      </c>
      <c r="AL2815" s="164">
        <f t="shared" si="351"/>
        <v>0</v>
      </c>
      <c r="AO2815" s="184">
        <f t="shared" si="346"/>
        <v>0</v>
      </c>
      <c r="AP2815" s="164">
        <f t="shared" si="347"/>
        <v>0</v>
      </c>
      <c r="AS2815" s="184">
        <f t="shared" si="348"/>
        <v>0</v>
      </c>
      <c r="AT2815" s="164">
        <f t="shared" si="349"/>
        <v>0</v>
      </c>
    </row>
    <row r="2816" spans="2:46" x14ac:dyDescent="0.75">
      <c r="B2816" s="22">
        <v>2813</v>
      </c>
      <c r="AG2816" s="184">
        <f t="shared" si="344"/>
        <v>0</v>
      </c>
      <c r="AH2816" s="164">
        <f t="shared" si="350"/>
        <v>0</v>
      </c>
      <c r="AK2816" s="184">
        <f t="shared" si="345"/>
        <v>0</v>
      </c>
      <c r="AL2816" s="164">
        <f t="shared" si="351"/>
        <v>0</v>
      </c>
      <c r="AO2816" s="184">
        <f t="shared" si="346"/>
        <v>0</v>
      </c>
      <c r="AP2816" s="164">
        <f t="shared" si="347"/>
        <v>0</v>
      </c>
      <c r="AS2816" s="184">
        <f t="shared" si="348"/>
        <v>0</v>
      </c>
      <c r="AT2816" s="164">
        <f t="shared" si="349"/>
        <v>0</v>
      </c>
    </row>
    <row r="2817" spans="2:46" x14ac:dyDescent="0.75">
      <c r="B2817" s="22">
        <v>2814</v>
      </c>
      <c r="AG2817" s="184">
        <f t="shared" si="344"/>
        <v>0</v>
      </c>
      <c r="AH2817" s="164">
        <f t="shared" si="350"/>
        <v>0</v>
      </c>
      <c r="AK2817" s="184">
        <f t="shared" si="345"/>
        <v>0</v>
      </c>
      <c r="AL2817" s="164">
        <f t="shared" si="351"/>
        <v>0</v>
      </c>
      <c r="AO2817" s="184">
        <f t="shared" si="346"/>
        <v>0</v>
      </c>
      <c r="AP2817" s="164">
        <f t="shared" si="347"/>
        <v>0</v>
      </c>
      <c r="AS2817" s="184">
        <f t="shared" si="348"/>
        <v>0</v>
      </c>
      <c r="AT2817" s="164">
        <f t="shared" si="349"/>
        <v>0</v>
      </c>
    </row>
    <row r="2818" spans="2:46" x14ac:dyDescent="0.75">
      <c r="B2818" s="22">
        <v>2815</v>
      </c>
      <c r="AG2818" s="184">
        <f t="shared" si="344"/>
        <v>0</v>
      </c>
      <c r="AH2818" s="164">
        <f t="shared" si="350"/>
        <v>0</v>
      </c>
      <c r="AK2818" s="184">
        <f t="shared" si="345"/>
        <v>0</v>
      </c>
      <c r="AL2818" s="164">
        <f t="shared" si="351"/>
        <v>0</v>
      </c>
      <c r="AO2818" s="184">
        <f t="shared" si="346"/>
        <v>0</v>
      </c>
      <c r="AP2818" s="164">
        <f t="shared" si="347"/>
        <v>0</v>
      </c>
      <c r="AS2818" s="184">
        <f t="shared" si="348"/>
        <v>0</v>
      </c>
      <c r="AT2818" s="164">
        <f t="shared" si="349"/>
        <v>0</v>
      </c>
    </row>
    <row r="2819" spans="2:46" x14ac:dyDescent="0.75">
      <c r="B2819" s="22">
        <v>2816</v>
      </c>
      <c r="AG2819" s="184">
        <f t="shared" si="344"/>
        <v>0</v>
      </c>
      <c r="AH2819" s="164">
        <f t="shared" si="350"/>
        <v>0</v>
      </c>
      <c r="AK2819" s="184">
        <f t="shared" si="345"/>
        <v>0</v>
      </c>
      <c r="AL2819" s="164">
        <f t="shared" si="351"/>
        <v>0</v>
      </c>
      <c r="AO2819" s="184">
        <f t="shared" si="346"/>
        <v>0</v>
      </c>
      <c r="AP2819" s="164">
        <f t="shared" si="347"/>
        <v>0</v>
      </c>
      <c r="AS2819" s="184">
        <f t="shared" si="348"/>
        <v>0</v>
      </c>
      <c r="AT2819" s="164">
        <f t="shared" si="349"/>
        <v>0</v>
      </c>
    </row>
    <row r="2820" spans="2:46" x14ac:dyDescent="0.75">
      <c r="B2820" s="22">
        <v>2817</v>
      </c>
      <c r="AG2820" s="184">
        <f t="shared" ref="AG2820:AG2883" si="352">(U2820*wtp)-T2820</f>
        <v>0</v>
      </c>
      <c r="AH2820" s="164">
        <f t="shared" si="350"/>
        <v>0</v>
      </c>
      <c r="AK2820" s="184">
        <f t="shared" ref="AK2820:AK2883" si="353">(X2820*wtp)-W2820</f>
        <v>0</v>
      </c>
      <c r="AL2820" s="164">
        <f t="shared" si="351"/>
        <v>0</v>
      </c>
      <c r="AO2820" s="184">
        <f t="shared" ref="AO2820:AO2883" si="354">(AA2820*wtp)-Z2820</f>
        <v>0</v>
      </c>
      <c r="AP2820" s="164">
        <f t="shared" ref="AP2820:AP2883" si="355">IF(AO2820&gt;0,1,0)</f>
        <v>0</v>
      </c>
      <c r="AS2820" s="184">
        <f t="shared" ref="AS2820:AS2883" si="356">(AD2820*wtp)-AC2820</f>
        <v>0</v>
      </c>
      <c r="AT2820" s="164">
        <f t="shared" ref="AT2820:AT2883" si="357">IF(AS2820&gt;0,1,0)</f>
        <v>0</v>
      </c>
    </row>
    <row r="2821" spans="2:46" x14ac:dyDescent="0.75">
      <c r="B2821" s="22">
        <v>2818</v>
      </c>
      <c r="AG2821" s="184">
        <f t="shared" si="352"/>
        <v>0</v>
      </c>
      <c r="AH2821" s="164">
        <f t="shared" ref="AH2821:AH2884" si="358">IF(AG2821&gt;0,1,0)</f>
        <v>0</v>
      </c>
      <c r="AK2821" s="184">
        <f t="shared" si="353"/>
        <v>0</v>
      </c>
      <c r="AL2821" s="164">
        <f t="shared" ref="AL2821:AL2884" si="359">IF(AK2821&gt;0,1,0)</f>
        <v>0</v>
      </c>
      <c r="AO2821" s="184">
        <f t="shared" si="354"/>
        <v>0</v>
      </c>
      <c r="AP2821" s="164">
        <f t="shared" si="355"/>
        <v>0</v>
      </c>
      <c r="AS2821" s="184">
        <f t="shared" si="356"/>
        <v>0</v>
      </c>
      <c r="AT2821" s="164">
        <f t="shared" si="357"/>
        <v>0</v>
      </c>
    </row>
    <row r="2822" spans="2:46" x14ac:dyDescent="0.75">
      <c r="B2822" s="22">
        <v>2819</v>
      </c>
      <c r="AG2822" s="184">
        <f t="shared" si="352"/>
        <v>0</v>
      </c>
      <c r="AH2822" s="164">
        <f t="shared" si="358"/>
        <v>0</v>
      </c>
      <c r="AK2822" s="184">
        <f t="shared" si="353"/>
        <v>0</v>
      </c>
      <c r="AL2822" s="164">
        <f t="shared" si="359"/>
        <v>0</v>
      </c>
      <c r="AO2822" s="184">
        <f t="shared" si="354"/>
        <v>0</v>
      </c>
      <c r="AP2822" s="164">
        <f t="shared" si="355"/>
        <v>0</v>
      </c>
      <c r="AS2822" s="184">
        <f t="shared" si="356"/>
        <v>0</v>
      </c>
      <c r="AT2822" s="164">
        <f t="shared" si="357"/>
        <v>0</v>
      </c>
    </row>
    <row r="2823" spans="2:46" x14ac:dyDescent="0.75">
      <c r="B2823" s="22">
        <v>2820</v>
      </c>
      <c r="AG2823" s="184">
        <f t="shared" si="352"/>
        <v>0</v>
      </c>
      <c r="AH2823" s="164">
        <f t="shared" si="358"/>
        <v>0</v>
      </c>
      <c r="AK2823" s="184">
        <f t="shared" si="353"/>
        <v>0</v>
      </c>
      <c r="AL2823" s="164">
        <f t="shared" si="359"/>
        <v>0</v>
      </c>
      <c r="AO2823" s="184">
        <f t="shared" si="354"/>
        <v>0</v>
      </c>
      <c r="AP2823" s="164">
        <f t="shared" si="355"/>
        <v>0</v>
      </c>
      <c r="AS2823" s="184">
        <f t="shared" si="356"/>
        <v>0</v>
      </c>
      <c r="AT2823" s="164">
        <f t="shared" si="357"/>
        <v>0</v>
      </c>
    </row>
    <row r="2824" spans="2:46" x14ac:dyDescent="0.75">
      <c r="B2824" s="22">
        <v>2821</v>
      </c>
      <c r="AG2824" s="184">
        <f t="shared" si="352"/>
        <v>0</v>
      </c>
      <c r="AH2824" s="164">
        <f t="shared" si="358"/>
        <v>0</v>
      </c>
      <c r="AK2824" s="184">
        <f t="shared" si="353"/>
        <v>0</v>
      </c>
      <c r="AL2824" s="164">
        <f t="shared" si="359"/>
        <v>0</v>
      </c>
      <c r="AO2824" s="184">
        <f t="shared" si="354"/>
        <v>0</v>
      </c>
      <c r="AP2824" s="164">
        <f t="shared" si="355"/>
        <v>0</v>
      </c>
      <c r="AS2824" s="184">
        <f t="shared" si="356"/>
        <v>0</v>
      </c>
      <c r="AT2824" s="164">
        <f t="shared" si="357"/>
        <v>0</v>
      </c>
    </row>
    <row r="2825" spans="2:46" x14ac:dyDescent="0.75">
      <c r="B2825" s="22">
        <v>2822</v>
      </c>
      <c r="AG2825" s="184">
        <f t="shared" si="352"/>
        <v>0</v>
      </c>
      <c r="AH2825" s="164">
        <f t="shared" si="358"/>
        <v>0</v>
      </c>
      <c r="AK2825" s="184">
        <f t="shared" si="353"/>
        <v>0</v>
      </c>
      <c r="AL2825" s="164">
        <f t="shared" si="359"/>
        <v>0</v>
      </c>
      <c r="AO2825" s="184">
        <f t="shared" si="354"/>
        <v>0</v>
      </c>
      <c r="AP2825" s="164">
        <f t="shared" si="355"/>
        <v>0</v>
      </c>
      <c r="AS2825" s="184">
        <f t="shared" si="356"/>
        <v>0</v>
      </c>
      <c r="AT2825" s="164">
        <f t="shared" si="357"/>
        <v>0</v>
      </c>
    </row>
    <row r="2826" spans="2:46" x14ac:dyDescent="0.75">
      <c r="B2826" s="22">
        <v>2823</v>
      </c>
      <c r="AG2826" s="184">
        <f t="shared" si="352"/>
        <v>0</v>
      </c>
      <c r="AH2826" s="164">
        <f t="shared" si="358"/>
        <v>0</v>
      </c>
      <c r="AK2826" s="184">
        <f t="shared" si="353"/>
        <v>0</v>
      </c>
      <c r="AL2826" s="164">
        <f t="shared" si="359"/>
        <v>0</v>
      </c>
      <c r="AO2826" s="184">
        <f t="shared" si="354"/>
        <v>0</v>
      </c>
      <c r="AP2826" s="164">
        <f t="shared" si="355"/>
        <v>0</v>
      </c>
      <c r="AS2826" s="184">
        <f t="shared" si="356"/>
        <v>0</v>
      </c>
      <c r="AT2826" s="164">
        <f t="shared" si="357"/>
        <v>0</v>
      </c>
    </row>
    <row r="2827" spans="2:46" x14ac:dyDescent="0.75">
      <c r="B2827" s="22">
        <v>2824</v>
      </c>
      <c r="AG2827" s="184">
        <f t="shared" si="352"/>
        <v>0</v>
      </c>
      <c r="AH2827" s="164">
        <f t="shared" si="358"/>
        <v>0</v>
      </c>
      <c r="AK2827" s="184">
        <f t="shared" si="353"/>
        <v>0</v>
      </c>
      <c r="AL2827" s="164">
        <f t="shared" si="359"/>
        <v>0</v>
      </c>
      <c r="AO2827" s="184">
        <f t="shared" si="354"/>
        <v>0</v>
      </c>
      <c r="AP2827" s="164">
        <f t="shared" si="355"/>
        <v>0</v>
      </c>
      <c r="AS2827" s="184">
        <f t="shared" si="356"/>
        <v>0</v>
      </c>
      <c r="AT2827" s="164">
        <f t="shared" si="357"/>
        <v>0</v>
      </c>
    </row>
    <row r="2828" spans="2:46" x14ac:dyDescent="0.75">
      <c r="B2828" s="22">
        <v>2825</v>
      </c>
      <c r="AG2828" s="184">
        <f t="shared" si="352"/>
        <v>0</v>
      </c>
      <c r="AH2828" s="164">
        <f t="shared" si="358"/>
        <v>0</v>
      </c>
      <c r="AK2828" s="184">
        <f t="shared" si="353"/>
        <v>0</v>
      </c>
      <c r="AL2828" s="164">
        <f t="shared" si="359"/>
        <v>0</v>
      </c>
      <c r="AO2828" s="184">
        <f t="shared" si="354"/>
        <v>0</v>
      </c>
      <c r="AP2828" s="164">
        <f t="shared" si="355"/>
        <v>0</v>
      </c>
      <c r="AS2828" s="184">
        <f t="shared" si="356"/>
        <v>0</v>
      </c>
      <c r="AT2828" s="164">
        <f t="shared" si="357"/>
        <v>0</v>
      </c>
    </row>
    <row r="2829" spans="2:46" x14ac:dyDescent="0.75">
      <c r="B2829" s="22">
        <v>2826</v>
      </c>
      <c r="AG2829" s="184">
        <f t="shared" si="352"/>
        <v>0</v>
      </c>
      <c r="AH2829" s="164">
        <f t="shared" si="358"/>
        <v>0</v>
      </c>
      <c r="AK2829" s="184">
        <f t="shared" si="353"/>
        <v>0</v>
      </c>
      <c r="AL2829" s="164">
        <f t="shared" si="359"/>
        <v>0</v>
      </c>
      <c r="AO2829" s="184">
        <f t="shared" si="354"/>
        <v>0</v>
      </c>
      <c r="AP2829" s="164">
        <f t="shared" si="355"/>
        <v>0</v>
      </c>
      <c r="AS2829" s="184">
        <f t="shared" si="356"/>
        <v>0</v>
      </c>
      <c r="AT2829" s="164">
        <f t="shared" si="357"/>
        <v>0</v>
      </c>
    </row>
    <row r="2830" spans="2:46" x14ac:dyDescent="0.75">
      <c r="B2830" s="22">
        <v>2827</v>
      </c>
      <c r="AG2830" s="184">
        <f t="shared" si="352"/>
        <v>0</v>
      </c>
      <c r="AH2830" s="164">
        <f t="shared" si="358"/>
        <v>0</v>
      </c>
      <c r="AK2830" s="184">
        <f t="shared" si="353"/>
        <v>0</v>
      </c>
      <c r="AL2830" s="164">
        <f t="shared" si="359"/>
        <v>0</v>
      </c>
      <c r="AO2830" s="184">
        <f t="shared" si="354"/>
        <v>0</v>
      </c>
      <c r="AP2830" s="164">
        <f t="shared" si="355"/>
        <v>0</v>
      </c>
      <c r="AS2830" s="184">
        <f t="shared" si="356"/>
        <v>0</v>
      </c>
      <c r="AT2830" s="164">
        <f t="shared" si="357"/>
        <v>0</v>
      </c>
    </row>
    <row r="2831" spans="2:46" x14ac:dyDescent="0.75">
      <c r="B2831" s="22">
        <v>2828</v>
      </c>
      <c r="AG2831" s="184">
        <f t="shared" si="352"/>
        <v>0</v>
      </c>
      <c r="AH2831" s="164">
        <f t="shared" si="358"/>
        <v>0</v>
      </c>
      <c r="AK2831" s="184">
        <f t="shared" si="353"/>
        <v>0</v>
      </c>
      <c r="AL2831" s="164">
        <f t="shared" si="359"/>
        <v>0</v>
      </c>
      <c r="AO2831" s="184">
        <f t="shared" si="354"/>
        <v>0</v>
      </c>
      <c r="AP2831" s="164">
        <f t="shared" si="355"/>
        <v>0</v>
      </c>
      <c r="AS2831" s="184">
        <f t="shared" si="356"/>
        <v>0</v>
      </c>
      <c r="AT2831" s="164">
        <f t="shared" si="357"/>
        <v>0</v>
      </c>
    </row>
    <row r="2832" spans="2:46" x14ac:dyDescent="0.75">
      <c r="B2832" s="22">
        <v>2829</v>
      </c>
      <c r="AG2832" s="184">
        <f t="shared" si="352"/>
        <v>0</v>
      </c>
      <c r="AH2832" s="164">
        <f t="shared" si="358"/>
        <v>0</v>
      </c>
      <c r="AK2832" s="184">
        <f t="shared" si="353"/>
        <v>0</v>
      </c>
      <c r="AL2832" s="164">
        <f t="shared" si="359"/>
        <v>0</v>
      </c>
      <c r="AO2832" s="184">
        <f t="shared" si="354"/>
        <v>0</v>
      </c>
      <c r="AP2832" s="164">
        <f t="shared" si="355"/>
        <v>0</v>
      </c>
      <c r="AS2832" s="184">
        <f t="shared" si="356"/>
        <v>0</v>
      </c>
      <c r="AT2832" s="164">
        <f t="shared" si="357"/>
        <v>0</v>
      </c>
    </row>
    <row r="2833" spans="2:46" x14ac:dyDescent="0.75">
      <c r="B2833" s="22">
        <v>2830</v>
      </c>
      <c r="AG2833" s="184">
        <f t="shared" si="352"/>
        <v>0</v>
      </c>
      <c r="AH2833" s="164">
        <f t="shared" si="358"/>
        <v>0</v>
      </c>
      <c r="AK2833" s="184">
        <f t="shared" si="353"/>
        <v>0</v>
      </c>
      <c r="AL2833" s="164">
        <f t="shared" si="359"/>
        <v>0</v>
      </c>
      <c r="AO2833" s="184">
        <f t="shared" si="354"/>
        <v>0</v>
      </c>
      <c r="AP2833" s="164">
        <f t="shared" si="355"/>
        <v>0</v>
      </c>
      <c r="AS2833" s="184">
        <f t="shared" si="356"/>
        <v>0</v>
      </c>
      <c r="AT2833" s="164">
        <f t="shared" si="357"/>
        <v>0</v>
      </c>
    </row>
    <row r="2834" spans="2:46" x14ac:dyDescent="0.75">
      <c r="B2834" s="22">
        <v>2831</v>
      </c>
      <c r="AG2834" s="184">
        <f t="shared" si="352"/>
        <v>0</v>
      </c>
      <c r="AH2834" s="164">
        <f t="shared" si="358"/>
        <v>0</v>
      </c>
      <c r="AK2834" s="184">
        <f t="shared" si="353"/>
        <v>0</v>
      </c>
      <c r="AL2834" s="164">
        <f t="shared" si="359"/>
        <v>0</v>
      </c>
      <c r="AO2834" s="184">
        <f t="shared" si="354"/>
        <v>0</v>
      </c>
      <c r="AP2834" s="164">
        <f t="shared" si="355"/>
        <v>0</v>
      </c>
      <c r="AS2834" s="184">
        <f t="shared" si="356"/>
        <v>0</v>
      </c>
      <c r="AT2834" s="164">
        <f t="shared" si="357"/>
        <v>0</v>
      </c>
    </row>
    <row r="2835" spans="2:46" x14ac:dyDescent="0.75">
      <c r="B2835" s="22">
        <v>2832</v>
      </c>
      <c r="AG2835" s="184">
        <f t="shared" si="352"/>
        <v>0</v>
      </c>
      <c r="AH2835" s="164">
        <f t="shared" si="358"/>
        <v>0</v>
      </c>
      <c r="AK2835" s="184">
        <f t="shared" si="353"/>
        <v>0</v>
      </c>
      <c r="AL2835" s="164">
        <f t="shared" si="359"/>
        <v>0</v>
      </c>
      <c r="AO2835" s="184">
        <f t="shared" si="354"/>
        <v>0</v>
      </c>
      <c r="AP2835" s="164">
        <f t="shared" si="355"/>
        <v>0</v>
      </c>
      <c r="AS2835" s="184">
        <f t="shared" si="356"/>
        <v>0</v>
      </c>
      <c r="AT2835" s="164">
        <f t="shared" si="357"/>
        <v>0</v>
      </c>
    </row>
    <row r="2836" spans="2:46" x14ac:dyDescent="0.75">
      <c r="B2836" s="22">
        <v>2833</v>
      </c>
      <c r="AG2836" s="184">
        <f t="shared" si="352"/>
        <v>0</v>
      </c>
      <c r="AH2836" s="164">
        <f t="shared" si="358"/>
        <v>0</v>
      </c>
      <c r="AK2836" s="184">
        <f t="shared" si="353"/>
        <v>0</v>
      </c>
      <c r="AL2836" s="164">
        <f t="shared" si="359"/>
        <v>0</v>
      </c>
      <c r="AO2836" s="184">
        <f t="shared" si="354"/>
        <v>0</v>
      </c>
      <c r="AP2836" s="164">
        <f t="shared" si="355"/>
        <v>0</v>
      </c>
      <c r="AS2836" s="184">
        <f t="shared" si="356"/>
        <v>0</v>
      </c>
      <c r="AT2836" s="164">
        <f t="shared" si="357"/>
        <v>0</v>
      </c>
    </row>
    <row r="2837" spans="2:46" x14ac:dyDescent="0.75">
      <c r="B2837" s="22">
        <v>2834</v>
      </c>
      <c r="AG2837" s="184">
        <f t="shared" si="352"/>
        <v>0</v>
      </c>
      <c r="AH2837" s="164">
        <f t="shared" si="358"/>
        <v>0</v>
      </c>
      <c r="AK2837" s="184">
        <f t="shared" si="353"/>
        <v>0</v>
      </c>
      <c r="AL2837" s="164">
        <f t="shared" si="359"/>
        <v>0</v>
      </c>
      <c r="AO2837" s="184">
        <f t="shared" si="354"/>
        <v>0</v>
      </c>
      <c r="AP2837" s="164">
        <f t="shared" si="355"/>
        <v>0</v>
      </c>
      <c r="AS2837" s="184">
        <f t="shared" si="356"/>
        <v>0</v>
      </c>
      <c r="AT2837" s="164">
        <f t="shared" si="357"/>
        <v>0</v>
      </c>
    </row>
    <row r="2838" spans="2:46" x14ac:dyDescent="0.75">
      <c r="B2838" s="22">
        <v>2835</v>
      </c>
      <c r="AG2838" s="184">
        <f t="shared" si="352"/>
        <v>0</v>
      </c>
      <c r="AH2838" s="164">
        <f t="shared" si="358"/>
        <v>0</v>
      </c>
      <c r="AK2838" s="184">
        <f t="shared" si="353"/>
        <v>0</v>
      </c>
      <c r="AL2838" s="164">
        <f t="shared" si="359"/>
        <v>0</v>
      </c>
      <c r="AO2838" s="184">
        <f t="shared" si="354"/>
        <v>0</v>
      </c>
      <c r="AP2838" s="164">
        <f t="shared" si="355"/>
        <v>0</v>
      </c>
      <c r="AS2838" s="184">
        <f t="shared" si="356"/>
        <v>0</v>
      </c>
      <c r="AT2838" s="164">
        <f t="shared" si="357"/>
        <v>0</v>
      </c>
    </row>
    <row r="2839" spans="2:46" x14ac:dyDescent="0.75">
      <c r="B2839" s="22">
        <v>2836</v>
      </c>
      <c r="AG2839" s="184">
        <f t="shared" si="352"/>
        <v>0</v>
      </c>
      <c r="AH2839" s="164">
        <f t="shared" si="358"/>
        <v>0</v>
      </c>
      <c r="AK2839" s="184">
        <f t="shared" si="353"/>
        <v>0</v>
      </c>
      <c r="AL2839" s="164">
        <f t="shared" si="359"/>
        <v>0</v>
      </c>
      <c r="AO2839" s="184">
        <f t="shared" si="354"/>
        <v>0</v>
      </c>
      <c r="AP2839" s="164">
        <f t="shared" si="355"/>
        <v>0</v>
      </c>
      <c r="AS2839" s="184">
        <f t="shared" si="356"/>
        <v>0</v>
      </c>
      <c r="AT2839" s="164">
        <f t="shared" si="357"/>
        <v>0</v>
      </c>
    </row>
    <row r="2840" spans="2:46" x14ac:dyDescent="0.75">
      <c r="B2840" s="22">
        <v>2837</v>
      </c>
      <c r="AG2840" s="184">
        <f t="shared" si="352"/>
        <v>0</v>
      </c>
      <c r="AH2840" s="164">
        <f t="shared" si="358"/>
        <v>0</v>
      </c>
      <c r="AK2840" s="184">
        <f t="shared" si="353"/>
        <v>0</v>
      </c>
      <c r="AL2840" s="164">
        <f t="shared" si="359"/>
        <v>0</v>
      </c>
      <c r="AO2840" s="184">
        <f t="shared" si="354"/>
        <v>0</v>
      </c>
      <c r="AP2840" s="164">
        <f t="shared" si="355"/>
        <v>0</v>
      </c>
      <c r="AS2840" s="184">
        <f t="shared" si="356"/>
        <v>0</v>
      </c>
      <c r="AT2840" s="164">
        <f t="shared" si="357"/>
        <v>0</v>
      </c>
    </row>
    <row r="2841" spans="2:46" x14ac:dyDescent="0.75">
      <c r="B2841" s="22">
        <v>2838</v>
      </c>
      <c r="AG2841" s="184">
        <f t="shared" si="352"/>
        <v>0</v>
      </c>
      <c r="AH2841" s="164">
        <f t="shared" si="358"/>
        <v>0</v>
      </c>
      <c r="AK2841" s="184">
        <f t="shared" si="353"/>
        <v>0</v>
      </c>
      <c r="AL2841" s="164">
        <f t="shared" si="359"/>
        <v>0</v>
      </c>
      <c r="AO2841" s="184">
        <f t="shared" si="354"/>
        <v>0</v>
      </c>
      <c r="AP2841" s="164">
        <f t="shared" si="355"/>
        <v>0</v>
      </c>
      <c r="AS2841" s="184">
        <f t="shared" si="356"/>
        <v>0</v>
      </c>
      <c r="AT2841" s="164">
        <f t="shared" si="357"/>
        <v>0</v>
      </c>
    </row>
    <row r="2842" spans="2:46" x14ac:dyDescent="0.75">
      <c r="B2842" s="22">
        <v>2839</v>
      </c>
      <c r="AG2842" s="184">
        <f t="shared" si="352"/>
        <v>0</v>
      </c>
      <c r="AH2842" s="164">
        <f t="shared" si="358"/>
        <v>0</v>
      </c>
      <c r="AK2842" s="184">
        <f t="shared" si="353"/>
        <v>0</v>
      </c>
      <c r="AL2842" s="164">
        <f t="shared" si="359"/>
        <v>0</v>
      </c>
      <c r="AO2842" s="184">
        <f t="shared" si="354"/>
        <v>0</v>
      </c>
      <c r="AP2842" s="164">
        <f t="shared" si="355"/>
        <v>0</v>
      </c>
      <c r="AS2842" s="184">
        <f t="shared" si="356"/>
        <v>0</v>
      </c>
      <c r="AT2842" s="164">
        <f t="shared" si="357"/>
        <v>0</v>
      </c>
    </row>
    <row r="2843" spans="2:46" x14ac:dyDescent="0.75">
      <c r="B2843" s="22">
        <v>2840</v>
      </c>
      <c r="AG2843" s="184">
        <f t="shared" si="352"/>
        <v>0</v>
      </c>
      <c r="AH2843" s="164">
        <f t="shared" si="358"/>
        <v>0</v>
      </c>
      <c r="AK2843" s="184">
        <f t="shared" si="353"/>
        <v>0</v>
      </c>
      <c r="AL2843" s="164">
        <f t="shared" si="359"/>
        <v>0</v>
      </c>
      <c r="AO2843" s="184">
        <f t="shared" si="354"/>
        <v>0</v>
      </c>
      <c r="AP2843" s="164">
        <f t="shared" si="355"/>
        <v>0</v>
      </c>
      <c r="AS2843" s="184">
        <f t="shared" si="356"/>
        <v>0</v>
      </c>
      <c r="AT2843" s="164">
        <f t="shared" si="357"/>
        <v>0</v>
      </c>
    </row>
    <row r="2844" spans="2:46" x14ac:dyDescent="0.75">
      <c r="B2844" s="22">
        <v>2841</v>
      </c>
      <c r="AG2844" s="184">
        <f t="shared" si="352"/>
        <v>0</v>
      </c>
      <c r="AH2844" s="164">
        <f t="shared" si="358"/>
        <v>0</v>
      </c>
      <c r="AK2844" s="184">
        <f t="shared" si="353"/>
        <v>0</v>
      </c>
      <c r="AL2844" s="164">
        <f t="shared" si="359"/>
        <v>0</v>
      </c>
      <c r="AO2844" s="184">
        <f t="shared" si="354"/>
        <v>0</v>
      </c>
      <c r="AP2844" s="164">
        <f t="shared" si="355"/>
        <v>0</v>
      </c>
      <c r="AS2844" s="184">
        <f t="shared" si="356"/>
        <v>0</v>
      </c>
      <c r="AT2844" s="164">
        <f t="shared" si="357"/>
        <v>0</v>
      </c>
    </row>
    <row r="2845" spans="2:46" x14ac:dyDescent="0.75">
      <c r="B2845" s="22">
        <v>2842</v>
      </c>
      <c r="AG2845" s="184">
        <f t="shared" si="352"/>
        <v>0</v>
      </c>
      <c r="AH2845" s="164">
        <f t="shared" si="358"/>
        <v>0</v>
      </c>
      <c r="AK2845" s="184">
        <f t="shared" si="353"/>
        <v>0</v>
      </c>
      <c r="AL2845" s="164">
        <f t="shared" si="359"/>
        <v>0</v>
      </c>
      <c r="AO2845" s="184">
        <f t="shared" si="354"/>
        <v>0</v>
      </c>
      <c r="AP2845" s="164">
        <f t="shared" si="355"/>
        <v>0</v>
      </c>
      <c r="AS2845" s="184">
        <f t="shared" si="356"/>
        <v>0</v>
      </c>
      <c r="AT2845" s="164">
        <f t="shared" si="357"/>
        <v>0</v>
      </c>
    </row>
    <row r="2846" spans="2:46" x14ac:dyDescent="0.75">
      <c r="B2846" s="22">
        <v>2843</v>
      </c>
      <c r="AG2846" s="184">
        <f t="shared" si="352"/>
        <v>0</v>
      </c>
      <c r="AH2846" s="164">
        <f t="shared" si="358"/>
        <v>0</v>
      </c>
      <c r="AK2846" s="184">
        <f t="shared" si="353"/>
        <v>0</v>
      </c>
      <c r="AL2846" s="164">
        <f t="shared" si="359"/>
        <v>0</v>
      </c>
      <c r="AO2846" s="184">
        <f t="shared" si="354"/>
        <v>0</v>
      </c>
      <c r="AP2846" s="164">
        <f t="shared" si="355"/>
        <v>0</v>
      </c>
      <c r="AS2846" s="184">
        <f t="shared" si="356"/>
        <v>0</v>
      </c>
      <c r="AT2846" s="164">
        <f t="shared" si="357"/>
        <v>0</v>
      </c>
    </row>
    <row r="2847" spans="2:46" x14ac:dyDescent="0.75">
      <c r="B2847" s="22">
        <v>2844</v>
      </c>
      <c r="AG2847" s="184">
        <f t="shared" si="352"/>
        <v>0</v>
      </c>
      <c r="AH2847" s="164">
        <f t="shared" si="358"/>
        <v>0</v>
      </c>
      <c r="AK2847" s="184">
        <f t="shared" si="353"/>
        <v>0</v>
      </c>
      <c r="AL2847" s="164">
        <f t="shared" si="359"/>
        <v>0</v>
      </c>
      <c r="AO2847" s="184">
        <f t="shared" si="354"/>
        <v>0</v>
      </c>
      <c r="AP2847" s="164">
        <f t="shared" si="355"/>
        <v>0</v>
      </c>
      <c r="AS2847" s="184">
        <f t="shared" si="356"/>
        <v>0</v>
      </c>
      <c r="AT2847" s="164">
        <f t="shared" si="357"/>
        <v>0</v>
      </c>
    </row>
    <row r="2848" spans="2:46" x14ac:dyDescent="0.75">
      <c r="B2848" s="22">
        <v>2845</v>
      </c>
      <c r="AG2848" s="184">
        <f t="shared" si="352"/>
        <v>0</v>
      </c>
      <c r="AH2848" s="164">
        <f t="shared" si="358"/>
        <v>0</v>
      </c>
      <c r="AK2848" s="184">
        <f t="shared" si="353"/>
        <v>0</v>
      </c>
      <c r="AL2848" s="164">
        <f t="shared" si="359"/>
        <v>0</v>
      </c>
      <c r="AO2848" s="184">
        <f t="shared" si="354"/>
        <v>0</v>
      </c>
      <c r="AP2848" s="164">
        <f t="shared" si="355"/>
        <v>0</v>
      </c>
      <c r="AS2848" s="184">
        <f t="shared" si="356"/>
        <v>0</v>
      </c>
      <c r="AT2848" s="164">
        <f t="shared" si="357"/>
        <v>0</v>
      </c>
    </row>
    <row r="2849" spans="2:46" x14ac:dyDescent="0.75">
      <c r="B2849" s="22">
        <v>2846</v>
      </c>
      <c r="AG2849" s="184">
        <f t="shared" si="352"/>
        <v>0</v>
      </c>
      <c r="AH2849" s="164">
        <f t="shared" si="358"/>
        <v>0</v>
      </c>
      <c r="AK2849" s="184">
        <f t="shared" si="353"/>
        <v>0</v>
      </c>
      <c r="AL2849" s="164">
        <f t="shared" si="359"/>
        <v>0</v>
      </c>
      <c r="AO2849" s="184">
        <f t="shared" si="354"/>
        <v>0</v>
      </c>
      <c r="AP2849" s="164">
        <f t="shared" si="355"/>
        <v>0</v>
      </c>
      <c r="AS2849" s="184">
        <f t="shared" si="356"/>
        <v>0</v>
      </c>
      <c r="AT2849" s="164">
        <f t="shared" si="357"/>
        <v>0</v>
      </c>
    </row>
    <row r="2850" spans="2:46" x14ac:dyDescent="0.75">
      <c r="B2850" s="22">
        <v>2847</v>
      </c>
      <c r="AG2850" s="184">
        <f t="shared" si="352"/>
        <v>0</v>
      </c>
      <c r="AH2850" s="164">
        <f t="shared" si="358"/>
        <v>0</v>
      </c>
      <c r="AK2850" s="184">
        <f t="shared" si="353"/>
        <v>0</v>
      </c>
      <c r="AL2850" s="164">
        <f t="shared" si="359"/>
        <v>0</v>
      </c>
      <c r="AO2850" s="184">
        <f t="shared" si="354"/>
        <v>0</v>
      </c>
      <c r="AP2850" s="164">
        <f t="shared" si="355"/>
        <v>0</v>
      </c>
      <c r="AS2850" s="184">
        <f t="shared" si="356"/>
        <v>0</v>
      </c>
      <c r="AT2850" s="164">
        <f t="shared" si="357"/>
        <v>0</v>
      </c>
    </row>
    <row r="2851" spans="2:46" x14ac:dyDescent="0.75">
      <c r="B2851" s="22">
        <v>2848</v>
      </c>
      <c r="AG2851" s="184">
        <f t="shared" si="352"/>
        <v>0</v>
      </c>
      <c r="AH2851" s="164">
        <f t="shared" si="358"/>
        <v>0</v>
      </c>
      <c r="AK2851" s="184">
        <f t="shared" si="353"/>
        <v>0</v>
      </c>
      <c r="AL2851" s="164">
        <f t="shared" si="359"/>
        <v>0</v>
      </c>
      <c r="AO2851" s="184">
        <f t="shared" si="354"/>
        <v>0</v>
      </c>
      <c r="AP2851" s="164">
        <f t="shared" si="355"/>
        <v>0</v>
      </c>
      <c r="AS2851" s="184">
        <f t="shared" si="356"/>
        <v>0</v>
      </c>
      <c r="AT2851" s="164">
        <f t="shared" si="357"/>
        <v>0</v>
      </c>
    </row>
    <row r="2852" spans="2:46" x14ac:dyDescent="0.75">
      <c r="B2852" s="22">
        <v>2849</v>
      </c>
      <c r="AG2852" s="184">
        <f t="shared" si="352"/>
        <v>0</v>
      </c>
      <c r="AH2852" s="164">
        <f t="shared" si="358"/>
        <v>0</v>
      </c>
      <c r="AK2852" s="184">
        <f t="shared" si="353"/>
        <v>0</v>
      </c>
      <c r="AL2852" s="164">
        <f t="shared" si="359"/>
        <v>0</v>
      </c>
      <c r="AO2852" s="184">
        <f t="shared" si="354"/>
        <v>0</v>
      </c>
      <c r="AP2852" s="164">
        <f t="shared" si="355"/>
        <v>0</v>
      </c>
      <c r="AS2852" s="184">
        <f t="shared" si="356"/>
        <v>0</v>
      </c>
      <c r="AT2852" s="164">
        <f t="shared" si="357"/>
        <v>0</v>
      </c>
    </row>
    <row r="2853" spans="2:46" x14ac:dyDescent="0.75">
      <c r="B2853" s="22">
        <v>2850</v>
      </c>
      <c r="AG2853" s="184">
        <f t="shared" si="352"/>
        <v>0</v>
      </c>
      <c r="AH2853" s="164">
        <f t="shared" si="358"/>
        <v>0</v>
      </c>
      <c r="AK2853" s="184">
        <f t="shared" si="353"/>
        <v>0</v>
      </c>
      <c r="AL2853" s="164">
        <f t="shared" si="359"/>
        <v>0</v>
      </c>
      <c r="AO2853" s="184">
        <f t="shared" si="354"/>
        <v>0</v>
      </c>
      <c r="AP2853" s="164">
        <f t="shared" si="355"/>
        <v>0</v>
      </c>
      <c r="AS2853" s="184">
        <f t="shared" si="356"/>
        <v>0</v>
      </c>
      <c r="AT2853" s="164">
        <f t="shared" si="357"/>
        <v>0</v>
      </c>
    </row>
    <row r="2854" spans="2:46" x14ac:dyDescent="0.75">
      <c r="B2854" s="22">
        <v>2851</v>
      </c>
      <c r="AG2854" s="184">
        <f t="shared" si="352"/>
        <v>0</v>
      </c>
      <c r="AH2854" s="164">
        <f t="shared" si="358"/>
        <v>0</v>
      </c>
      <c r="AK2854" s="184">
        <f t="shared" si="353"/>
        <v>0</v>
      </c>
      <c r="AL2854" s="164">
        <f t="shared" si="359"/>
        <v>0</v>
      </c>
      <c r="AO2854" s="184">
        <f t="shared" si="354"/>
        <v>0</v>
      </c>
      <c r="AP2854" s="164">
        <f t="shared" si="355"/>
        <v>0</v>
      </c>
      <c r="AS2854" s="184">
        <f t="shared" si="356"/>
        <v>0</v>
      </c>
      <c r="AT2854" s="164">
        <f t="shared" si="357"/>
        <v>0</v>
      </c>
    </row>
    <row r="2855" spans="2:46" x14ac:dyDescent="0.75">
      <c r="B2855" s="22">
        <v>2852</v>
      </c>
      <c r="AG2855" s="184">
        <f t="shared" si="352"/>
        <v>0</v>
      </c>
      <c r="AH2855" s="164">
        <f t="shared" si="358"/>
        <v>0</v>
      </c>
      <c r="AK2855" s="184">
        <f t="shared" si="353"/>
        <v>0</v>
      </c>
      <c r="AL2855" s="164">
        <f t="shared" si="359"/>
        <v>0</v>
      </c>
      <c r="AO2855" s="184">
        <f t="shared" si="354"/>
        <v>0</v>
      </c>
      <c r="AP2855" s="164">
        <f t="shared" si="355"/>
        <v>0</v>
      </c>
      <c r="AS2855" s="184">
        <f t="shared" si="356"/>
        <v>0</v>
      </c>
      <c r="AT2855" s="164">
        <f t="shared" si="357"/>
        <v>0</v>
      </c>
    </row>
    <row r="2856" spans="2:46" x14ac:dyDescent="0.75">
      <c r="B2856" s="22">
        <v>2853</v>
      </c>
      <c r="AG2856" s="184">
        <f t="shared" si="352"/>
        <v>0</v>
      </c>
      <c r="AH2856" s="164">
        <f t="shared" si="358"/>
        <v>0</v>
      </c>
      <c r="AK2856" s="184">
        <f t="shared" si="353"/>
        <v>0</v>
      </c>
      <c r="AL2856" s="164">
        <f t="shared" si="359"/>
        <v>0</v>
      </c>
      <c r="AO2856" s="184">
        <f t="shared" si="354"/>
        <v>0</v>
      </c>
      <c r="AP2856" s="164">
        <f t="shared" si="355"/>
        <v>0</v>
      </c>
      <c r="AS2856" s="184">
        <f t="shared" si="356"/>
        <v>0</v>
      </c>
      <c r="AT2856" s="164">
        <f t="shared" si="357"/>
        <v>0</v>
      </c>
    </row>
    <row r="2857" spans="2:46" x14ac:dyDescent="0.75">
      <c r="B2857" s="22">
        <v>2854</v>
      </c>
      <c r="AG2857" s="184">
        <f t="shared" si="352"/>
        <v>0</v>
      </c>
      <c r="AH2857" s="164">
        <f t="shared" si="358"/>
        <v>0</v>
      </c>
      <c r="AK2857" s="184">
        <f t="shared" si="353"/>
        <v>0</v>
      </c>
      <c r="AL2857" s="164">
        <f t="shared" si="359"/>
        <v>0</v>
      </c>
      <c r="AO2857" s="184">
        <f t="shared" si="354"/>
        <v>0</v>
      </c>
      <c r="AP2857" s="164">
        <f t="shared" si="355"/>
        <v>0</v>
      </c>
      <c r="AS2857" s="184">
        <f t="shared" si="356"/>
        <v>0</v>
      </c>
      <c r="AT2857" s="164">
        <f t="shared" si="357"/>
        <v>0</v>
      </c>
    </row>
    <row r="2858" spans="2:46" x14ac:dyDescent="0.75">
      <c r="B2858" s="22">
        <v>2855</v>
      </c>
      <c r="AG2858" s="184">
        <f t="shared" si="352"/>
        <v>0</v>
      </c>
      <c r="AH2858" s="164">
        <f t="shared" si="358"/>
        <v>0</v>
      </c>
      <c r="AK2858" s="184">
        <f t="shared" si="353"/>
        <v>0</v>
      </c>
      <c r="AL2858" s="164">
        <f t="shared" si="359"/>
        <v>0</v>
      </c>
      <c r="AO2858" s="184">
        <f t="shared" si="354"/>
        <v>0</v>
      </c>
      <c r="AP2858" s="164">
        <f t="shared" si="355"/>
        <v>0</v>
      </c>
      <c r="AS2858" s="184">
        <f t="shared" si="356"/>
        <v>0</v>
      </c>
      <c r="AT2858" s="164">
        <f t="shared" si="357"/>
        <v>0</v>
      </c>
    </row>
    <row r="2859" spans="2:46" x14ac:dyDescent="0.75">
      <c r="B2859" s="22">
        <v>2856</v>
      </c>
      <c r="AG2859" s="184">
        <f t="shared" si="352"/>
        <v>0</v>
      </c>
      <c r="AH2859" s="164">
        <f t="shared" si="358"/>
        <v>0</v>
      </c>
      <c r="AK2859" s="184">
        <f t="shared" si="353"/>
        <v>0</v>
      </c>
      <c r="AL2859" s="164">
        <f t="shared" si="359"/>
        <v>0</v>
      </c>
      <c r="AO2859" s="184">
        <f t="shared" si="354"/>
        <v>0</v>
      </c>
      <c r="AP2859" s="164">
        <f t="shared" si="355"/>
        <v>0</v>
      </c>
      <c r="AS2859" s="184">
        <f t="shared" si="356"/>
        <v>0</v>
      </c>
      <c r="AT2859" s="164">
        <f t="shared" si="357"/>
        <v>0</v>
      </c>
    </row>
    <row r="2860" spans="2:46" x14ac:dyDescent="0.75">
      <c r="B2860" s="22">
        <v>2857</v>
      </c>
      <c r="AG2860" s="184">
        <f t="shared" si="352"/>
        <v>0</v>
      </c>
      <c r="AH2860" s="164">
        <f t="shared" si="358"/>
        <v>0</v>
      </c>
      <c r="AK2860" s="184">
        <f t="shared" si="353"/>
        <v>0</v>
      </c>
      <c r="AL2860" s="164">
        <f t="shared" si="359"/>
        <v>0</v>
      </c>
      <c r="AO2860" s="184">
        <f t="shared" si="354"/>
        <v>0</v>
      </c>
      <c r="AP2860" s="164">
        <f t="shared" si="355"/>
        <v>0</v>
      </c>
      <c r="AS2860" s="184">
        <f t="shared" si="356"/>
        <v>0</v>
      </c>
      <c r="AT2860" s="164">
        <f t="shared" si="357"/>
        <v>0</v>
      </c>
    </row>
    <row r="2861" spans="2:46" x14ac:dyDescent="0.75">
      <c r="B2861" s="22">
        <v>2858</v>
      </c>
      <c r="AG2861" s="184">
        <f t="shared" si="352"/>
        <v>0</v>
      </c>
      <c r="AH2861" s="164">
        <f t="shared" si="358"/>
        <v>0</v>
      </c>
      <c r="AK2861" s="184">
        <f t="shared" si="353"/>
        <v>0</v>
      </c>
      <c r="AL2861" s="164">
        <f t="shared" si="359"/>
        <v>0</v>
      </c>
      <c r="AO2861" s="184">
        <f t="shared" si="354"/>
        <v>0</v>
      </c>
      <c r="AP2861" s="164">
        <f t="shared" si="355"/>
        <v>0</v>
      </c>
      <c r="AS2861" s="184">
        <f t="shared" si="356"/>
        <v>0</v>
      </c>
      <c r="AT2861" s="164">
        <f t="shared" si="357"/>
        <v>0</v>
      </c>
    </row>
    <row r="2862" spans="2:46" x14ac:dyDescent="0.75">
      <c r="B2862" s="22">
        <v>2859</v>
      </c>
      <c r="AG2862" s="184">
        <f t="shared" si="352"/>
        <v>0</v>
      </c>
      <c r="AH2862" s="164">
        <f t="shared" si="358"/>
        <v>0</v>
      </c>
      <c r="AK2862" s="184">
        <f t="shared" si="353"/>
        <v>0</v>
      </c>
      <c r="AL2862" s="164">
        <f t="shared" si="359"/>
        <v>0</v>
      </c>
      <c r="AO2862" s="184">
        <f t="shared" si="354"/>
        <v>0</v>
      </c>
      <c r="AP2862" s="164">
        <f t="shared" si="355"/>
        <v>0</v>
      </c>
      <c r="AS2862" s="184">
        <f t="shared" si="356"/>
        <v>0</v>
      </c>
      <c r="AT2862" s="164">
        <f t="shared" si="357"/>
        <v>0</v>
      </c>
    </row>
    <row r="2863" spans="2:46" x14ac:dyDescent="0.75">
      <c r="B2863" s="22">
        <v>2860</v>
      </c>
      <c r="AG2863" s="184">
        <f t="shared" si="352"/>
        <v>0</v>
      </c>
      <c r="AH2863" s="164">
        <f t="shared" si="358"/>
        <v>0</v>
      </c>
      <c r="AK2863" s="184">
        <f t="shared" si="353"/>
        <v>0</v>
      </c>
      <c r="AL2863" s="164">
        <f t="shared" si="359"/>
        <v>0</v>
      </c>
      <c r="AO2863" s="184">
        <f t="shared" si="354"/>
        <v>0</v>
      </c>
      <c r="AP2863" s="164">
        <f t="shared" si="355"/>
        <v>0</v>
      </c>
      <c r="AS2863" s="184">
        <f t="shared" si="356"/>
        <v>0</v>
      </c>
      <c r="AT2863" s="164">
        <f t="shared" si="357"/>
        <v>0</v>
      </c>
    </row>
    <row r="2864" spans="2:46" x14ac:dyDescent="0.75">
      <c r="B2864" s="22">
        <v>2861</v>
      </c>
      <c r="AG2864" s="184">
        <f t="shared" si="352"/>
        <v>0</v>
      </c>
      <c r="AH2864" s="164">
        <f t="shared" si="358"/>
        <v>0</v>
      </c>
      <c r="AK2864" s="184">
        <f t="shared" si="353"/>
        <v>0</v>
      </c>
      <c r="AL2864" s="164">
        <f t="shared" si="359"/>
        <v>0</v>
      </c>
      <c r="AO2864" s="184">
        <f t="shared" si="354"/>
        <v>0</v>
      </c>
      <c r="AP2864" s="164">
        <f t="shared" si="355"/>
        <v>0</v>
      </c>
      <c r="AS2864" s="184">
        <f t="shared" si="356"/>
        <v>0</v>
      </c>
      <c r="AT2864" s="164">
        <f t="shared" si="357"/>
        <v>0</v>
      </c>
    </row>
    <row r="2865" spans="2:46" x14ac:dyDescent="0.75">
      <c r="B2865" s="22">
        <v>2862</v>
      </c>
      <c r="AG2865" s="184">
        <f t="shared" si="352"/>
        <v>0</v>
      </c>
      <c r="AH2865" s="164">
        <f t="shared" si="358"/>
        <v>0</v>
      </c>
      <c r="AK2865" s="184">
        <f t="shared" si="353"/>
        <v>0</v>
      </c>
      <c r="AL2865" s="164">
        <f t="shared" si="359"/>
        <v>0</v>
      </c>
      <c r="AO2865" s="184">
        <f t="shared" si="354"/>
        <v>0</v>
      </c>
      <c r="AP2865" s="164">
        <f t="shared" si="355"/>
        <v>0</v>
      </c>
      <c r="AS2865" s="184">
        <f t="shared" si="356"/>
        <v>0</v>
      </c>
      <c r="AT2865" s="164">
        <f t="shared" si="357"/>
        <v>0</v>
      </c>
    </row>
    <row r="2866" spans="2:46" x14ac:dyDescent="0.75">
      <c r="B2866" s="22">
        <v>2863</v>
      </c>
      <c r="AG2866" s="184">
        <f t="shared" si="352"/>
        <v>0</v>
      </c>
      <c r="AH2866" s="164">
        <f t="shared" si="358"/>
        <v>0</v>
      </c>
      <c r="AK2866" s="184">
        <f t="shared" si="353"/>
        <v>0</v>
      </c>
      <c r="AL2866" s="164">
        <f t="shared" si="359"/>
        <v>0</v>
      </c>
      <c r="AO2866" s="184">
        <f t="shared" si="354"/>
        <v>0</v>
      </c>
      <c r="AP2866" s="164">
        <f t="shared" si="355"/>
        <v>0</v>
      </c>
      <c r="AS2866" s="184">
        <f t="shared" si="356"/>
        <v>0</v>
      </c>
      <c r="AT2866" s="164">
        <f t="shared" si="357"/>
        <v>0</v>
      </c>
    </row>
    <row r="2867" spans="2:46" x14ac:dyDescent="0.75">
      <c r="B2867" s="22">
        <v>2864</v>
      </c>
      <c r="AG2867" s="184">
        <f t="shared" si="352"/>
        <v>0</v>
      </c>
      <c r="AH2867" s="164">
        <f t="shared" si="358"/>
        <v>0</v>
      </c>
      <c r="AK2867" s="184">
        <f t="shared" si="353"/>
        <v>0</v>
      </c>
      <c r="AL2867" s="164">
        <f t="shared" si="359"/>
        <v>0</v>
      </c>
      <c r="AO2867" s="184">
        <f t="shared" si="354"/>
        <v>0</v>
      </c>
      <c r="AP2867" s="164">
        <f t="shared" si="355"/>
        <v>0</v>
      </c>
      <c r="AS2867" s="184">
        <f t="shared" si="356"/>
        <v>0</v>
      </c>
      <c r="AT2867" s="164">
        <f t="shared" si="357"/>
        <v>0</v>
      </c>
    </row>
    <row r="2868" spans="2:46" x14ac:dyDescent="0.75">
      <c r="B2868" s="22">
        <v>2865</v>
      </c>
      <c r="AG2868" s="184">
        <f t="shared" si="352"/>
        <v>0</v>
      </c>
      <c r="AH2868" s="164">
        <f t="shared" si="358"/>
        <v>0</v>
      </c>
      <c r="AK2868" s="184">
        <f t="shared" si="353"/>
        <v>0</v>
      </c>
      <c r="AL2868" s="164">
        <f t="shared" si="359"/>
        <v>0</v>
      </c>
      <c r="AO2868" s="184">
        <f t="shared" si="354"/>
        <v>0</v>
      </c>
      <c r="AP2868" s="164">
        <f t="shared" si="355"/>
        <v>0</v>
      </c>
      <c r="AS2868" s="184">
        <f t="shared" si="356"/>
        <v>0</v>
      </c>
      <c r="AT2868" s="164">
        <f t="shared" si="357"/>
        <v>0</v>
      </c>
    </row>
    <row r="2869" spans="2:46" x14ac:dyDescent="0.75">
      <c r="B2869" s="22">
        <v>2866</v>
      </c>
      <c r="AG2869" s="184">
        <f t="shared" si="352"/>
        <v>0</v>
      </c>
      <c r="AH2869" s="164">
        <f t="shared" si="358"/>
        <v>0</v>
      </c>
      <c r="AK2869" s="184">
        <f t="shared" si="353"/>
        <v>0</v>
      </c>
      <c r="AL2869" s="164">
        <f t="shared" si="359"/>
        <v>0</v>
      </c>
      <c r="AO2869" s="184">
        <f t="shared" si="354"/>
        <v>0</v>
      </c>
      <c r="AP2869" s="164">
        <f t="shared" si="355"/>
        <v>0</v>
      </c>
      <c r="AS2869" s="184">
        <f t="shared" si="356"/>
        <v>0</v>
      </c>
      <c r="AT2869" s="164">
        <f t="shared" si="357"/>
        <v>0</v>
      </c>
    </row>
    <row r="2870" spans="2:46" x14ac:dyDescent="0.75">
      <c r="B2870" s="22">
        <v>2867</v>
      </c>
      <c r="AG2870" s="184">
        <f t="shared" si="352"/>
        <v>0</v>
      </c>
      <c r="AH2870" s="164">
        <f t="shared" si="358"/>
        <v>0</v>
      </c>
      <c r="AK2870" s="184">
        <f t="shared" si="353"/>
        <v>0</v>
      </c>
      <c r="AL2870" s="164">
        <f t="shared" si="359"/>
        <v>0</v>
      </c>
      <c r="AO2870" s="184">
        <f t="shared" si="354"/>
        <v>0</v>
      </c>
      <c r="AP2870" s="164">
        <f t="shared" si="355"/>
        <v>0</v>
      </c>
      <c r="AS2870" s="184">
        <f t="shared" si="356"/>
        <v>0</v>
      </c>
      <c r="AT2870" s="164">
        <f t="shared" si="357"/>
        <v>0</v>
      </c>
    </row>
    <row r="2871" spans="2:46" x14ac:dyDescent="0.75">
      <c r="B2871" s="22">
        <v>2868</v>
      </c>
      <c r="AG2871" s="184">
        <f t="shared" si="352"/>
        <v>0</v>
      </c>
      <c r="AH2871" s="164">
        <f t="shared" si="358"/>
        <v>0</v>
      </c>
      <c r="AK2871" s="184">
        <f t="shared" si="353"/>
        <v>0</v>
      </c>
      <c r="AL2871" s="164">
        <f t="shared" si="359"/>
        <v>0</v>
      </c>
      <c r="AO2871" s="184">
        <f t="shared" si="354"/>
        <v>0</v>
      </c>
      <c r="AP2871" s="164">
        <f t="shared" si="355"/>
        <v>0</v>
      </c>
      <c r="AS2871" s="184">
        <f t="shared" si="356"/>
        <v>0</v>
      </c>
      <c r="AT2871" s="164">
        <f t="shared" si="357"/>
        <v>0</v>
      </c>
    </row>
    <row r="2872" spans="2:46" x14ac:dyDescent="0.75">
      <c r="B2872" s="22">
        <v>2869</v>
      </c>
      <c r="AG2872" s="184">
        <f t="shared" si="352"/>
        <v>0</v>
      </c>
      <c r="AH2872" s="164">
        <f t="shared" si="358"/>
        <v>0</v>
      </c>
      <c r="AK2872" s="184">
        <f t="shared" si="353"/>
        <v>0</v>
      </c>
      <c r="AL2872" s="164">
        <f t="shared" si="359"/>
        <v>0</v>
      </c>
      <c r="AO2872" s="184">
        <f t="shared" si="354"/>
        <v>0</v>
      </c>
      <c r="AP2872" s="164">
        <f t="shared" si="355"/>
        <v>0</v>
      </c>
      <c r="AS2872" s="184">
        <f t="shared" si="356"/>
        <v>0</v>
      </c>
      <c r="AT2872" s="164">
        <f t="shared" si="357"/>
        <v>0</v>
      </c>
    </row>
    <row r="2873" spans="2:46" x14ac:dyDescent="0.75">
      <c r="B2873" s="22">
        <v>2870</v>
      </c>
      <c r="AG2873" s="184">
        <f t="shared" si="352"/>
        <v>0</v>
      </c>
      <c r="AH2873" s="164">
        <f t="shared" si="358"/>
        <v>0</v>
      </c>
      <c r="AK2873" s="184">
        <f t="shared" si="353"/>
        <v>0</v>
      </c>
      <c r="AL2873" s="164">
        <f t="shared" si="359"/>
        <v>0</v>
      </c>
      <c r="AO2873" s="184">
        <f t="shared" si="354"/>
        <v>0</v>
      </c>
      <c r="AP2873" s="164">
        <f t="shared" si="355"/>
        <v>0</v>
      </c>
      <c r="AS2873" s="184">
        <f t="shared" si="356"/>
        <v>0</v>
      </c>
      <c r="AT2873" s="164">
        <f t="shared" si="357"/>
        <v>0</v>
      </c>
    </row>
    <row r="2874" spans="2:46" x14ac:dyDescent="0.75">
      <c r="B2874" s="22">
        <v>2871</v>
      </c>
      <c r="AG2874" s="184">
        <f t="shared" si="352"/>
        <v>0</v>
      </c>
      <c r="AH2874" s="164">
        <f t="shared" si="358"/>
        <v>0</v>
      </c>
      <c r="AK2874" s="184">
        <f t="shared" si="353"/>
        <v>0</v>
      </c>
      <c r="AL2874" s="164">
        <f t="shared" si="359"/>
        <v>0</v>
      </c>
      <c r="AO2874" s="184">
        <f t="shared" si="354"/>
        <v>0</v>
      </c>
      <c r="AP2874" s="164">
        <f t="shared" si="355"/>
        <v>0</v>
      </c>
      <c r="AS2874" s="184">
        <f t="shared" si="356"/>
        <v>0</v>
      </c>
      <c r="AT2874" s="164">
        <f t="shared" si="357"/>
        <v>0</v>
      </c>
    </row>
    <row r="2875" spans="2:46" x14ac:dyDescent="0.75">
      <c r="B2875" s="22">
        <v>2872</v>
      </c>
      <c r="AG2875" s="184">
        <f t="shared" si="352"/>
        <v>0</v>
      </c>
      <c r="AH2875" s="164">
        <f t="shared" si="358"/>
        <v>0</v>
      </c>
      <c r="AK2875" s="184">
        <f t="shared" si="353"/>
        <v>0</v>
      </c>
      <c r="AL2875" s="164">
        <f t="shared" si="359"/>
        <v>0</v>
      </c>
      <c r="AO2875" s="184">
        <f t="shared" si="354"/>
        <v>0</v>
      </c>
      <c r="AP2875" s="164">
        <f t="shared" si="355"/>
        <v>0</v>
      </c>
      <c r="AS2875" s="184">
        <f t="shared" si="356"/>
        <v>0</v>
      </c>
      <c r="AT2875" s="164">
        <f t="shared" si="357"/>
        <v>0</v>
      </c>
    </row>
    <row r="2876" spans="2:46" x14ac:dyDescent="0.75">
      <c r="B2876" s="22">
        <v>2873</v>
      </c>
      <c r="AG2876" s="184">
        <f t="shared" si="352"/>
        <v>0</v>
      </c>
      <c r="AH2876" s="164">
        <f t="shared" si="358"/>
        <v>0</v>
      </c>
      <c r="AK2876" s="184">
        <f t="shared" si="353"/>
        <v>0</v>
      </c>
      <c r="AL2876" s="164">
        <f t="shared" si="359"/>
        <v>0</v>
      </c>
      <c r="AO2876" s="184">
        <f t="shared" si="354"/>
        <v>0</v>
      </c>
      <c r="AP2876" s="164">
        <f t="shared" si="355"/>
        <v>0</v>
      </c>
      <c r="AS2876" s="184">
        <f t="shared" si="356"/>
        <v>0</v>
      </c>
      <c r="AT2876" s="164">
        <f t="shared" si="357"/>
        <v>0</v>
      </c>
    </row>
    <row r="2877" spans="2:46" x14ac:dyDescent="0.75">
      <c r="B2877" s="22">
        <v>2874</v>
      </c>
      <c r="AG2877" s="184">
        <f t="shared" si="352"/>
        <v>0</v>
      </c>
      <c r="AH2877" s="164">
        <f t="shared" si="358"/>
        <v>0</v>
      </c>
      <c r="AK2877" s="184">
        <f t="shared" si="353"/>
        <v>0</v>
      </c>
      <c r="AL2877" s="164">
        <f t="shared" si="359"/>
        <v>0</v>
      </c>
      <c r="AO2877" s="184">
        <f t="shared" si="354"/>
        <v>0</v>
      </c>
      <c r="AP2877" s="164">
        <f t="shared" si="355"/>
        <v>0</v>
      </c>
      <c r="AS2877" s="184">
        <f t="shared" si="356"/>
        <v>0</v>
      </c>
      <c r="AT2877" s="164">
        <f t="shared" si="357"/>
        <v>0</v>
      </c>
    </row>
    <row r="2878" spans="2:46" x14ac:dyDescent="0.75">
      <c r="B2878" s="22">
        <v>2875</v>
      </c>
      <c r="AG2878" s="184">
        <f t="shared" si="352"/>
        <v>0</v>
      </c>
      <c r="AH2878" s="164">
        <f t="shared" si="358"/>
        <v>0</v>
      </c>
      <c r="AK2878" s="184">
        <f t="shared" si="353"/>
        <v>0</v>
      </c>
      <c r="AL2878" s="164">
        <f t="shared" si="359"/>
        <v>0</v>
      </c>
      <c r="AO2878" s="184">
        <f t="shared" si="354"/>
        <v>0</v>
      </c>
      <c r="AP2878" s="164">
        <f t="shared" si="355"/>
        <v>0</v>
      </c>
      <c r="AS2878" s="184">
        <f t="shared" si="356"/>
        <v>0</v>
      </c>
      <c r="AT2878" s="164">
        <f t="shared" si="357"/>
        <v>0</v>
      </c>
    </row>
    <row r="2879" spans="2:46" x14ac:dyDescent="0.75">
      <c r="B2879" s="22">
        <v>2876</v>
      </c>
      <c r="AG2879" s="184">
        <f t="shared" si="352"/>
        <v>0</v>
      </c>
      <c r="AH2879" s="164">
        <f t="shared" si="358"/>
        <v>0</v>
      </c>
      <c r="AK2879" s="184">
        <f t="shared" si="353"/>
        <v>0</v>
      </c>
      <c r="AL2879" s="164">
        <f t="shared" si="359"/>
        <v>0</v>
      </c>
      <c r="AO2879" s="184">
        <f t="shared" si="354"/>
        <v>0</v>
      </c>
      <c r="AP2879" s="164">
        <f t="shared" si="355"/>
        <v>0</v>
      </c>
      <c r="AS2879" s="184">
        <f t="shared" si="356"/>
        <v>0</v>
      </c>
      <c r="AT2879" s="164">
        <f t="shared" si="357"/>
        <v>0</v>
      </c>
    </row>
    <row r="2880" spans="2:46" x14ac:dyDescent="0.75">
      <c r="B2880" s="22">
        <v>2877</v>
      </c>
      <c r="AG2880" s="184">
        <f t="shared" si="352"/>
        <v>0</v>
      </c>
      <c r="AH2880" s="164">
        <f t="shared" si="358"/>
        <v>0</v>
      </c>
      <c r="AK2880" s="184">
        <f t="shared" si="353"/>
        <v>0</v>
      </c>
      <c r="AL2880" s="164">
        <f t="shared" si="359"/>
        <v>0</v>
      </c>
      <c r="AO2880" s="184">
        <f t="shared" si="354"/>
        <v>0</v>
      </c>
      <c r="AP2880" s="164">
        <f t="shared" si="355"/>
        <v>0</v>
      </c>
      <c r="AS2880" s="184">
        <f t="shared" si="356"/>
        <v>0</v>
      </c>
      <c r="AT2880" s="164">
        <f t="shared" si="357"/>
        <v>0</v>
      </c>
    </row>
    <row r="2881" spans="2:46" x14ac:dyDescent="0.75">
      <c r="B2881" s="22">
        <v>2878</v>
      </c>
      <c r="AG2881" s="184">
        <f t="shared" si="352"/>
        <v>0</v>
      </c>
      <c r="AH2881" s="164">
        <f t="shared" si="358"/>
        <v>0</v>
      </c>
      <c r="AK2881" s="184">
        <f t="shared" si="353"/>
        <v>0</v>
      </c>
      <c r="AL2881" s="164">
        <f t="shared" si="359"/>
        <v>0</v>
      </c>
      <c r="AO2881" s="184">
        <f t="shared" si="354"/>
        <v>0</v>
      </c>
      <c r="AP2881" s="164">
        <f t="shared" si="355"/>
        <v>0</v>
      </c>
      <c r="AS2881" s="184">
        <f t="shared" si="356"/>
        <v>0</v>
      </c>
      <c r="AT2881" s="164">
        <f t="shared" si="357"/>
        <v>0</v>
      </c>
    </row>
    <row r="2882" spans="2:46" x14ac:dyDescent="0.75">
      <c r="B2882" s="22">
        <v>2879</v>
      </c>
      <c r="AG2882" s="184">
        <f t="shared" si="352"/>
        <v>0</v>
      </c>
      <c r="AH2882" s="164">
        <f t="shared" si="358"/>
        <v>0</v>
      </c>
      <c r="AK2882" s="184">
        <f t="shared" si="353"/>
        <v>0</v>
      </c>
      <c r="AL2882" s="164">
        <f t="shared" si="359"/>
        <v>0</v>
      </c>
      <c r="AO2882" s="184">
        <f t="shared" si="354"/>
        <v>0</v>
      </c>
      <c r="AP2882" s="164">
        <f t="shared" si="355"/>
        <v>0</v>
      </c>
      <c r="AS2882" s="184">
        <f t="shared" si="356"/>
        <v>0</v>
      </c>
      <c r="AT2882" s="164">
        <f t="shared" si="357"/>
        <v>0</v>
      </c>
    </row>
    <row r="2883" spans="2:46" x14ac:dyDescent="0.75">
      <c r="B2883" s="22">
        <v>2880</v>
      </c>
      <c r="AG2883" s="184">
        <f t="shared" si="352"/>
        <v>0</v>
      </c>
      <c r="AH2883" s="164">
        <f t="shared" si="358"/>
        <v>0</v>
      </c>
      <c r="AK2883" s="184">
        <f t="shared" si="353"/>
        <v>0</v>
      </c>
      <c r="AL2883" s="164">
        <f t="shared" si="359"/>
        <v>0</v>
      </c>
      <c r="AO2883" s="184">
        <f t="shared" si="354"/>
        <v>0</v>
      </c>
      <c r="AP2883" s="164">
        <f t="shared" si="355"/>
        <v>0</v>
      </c>
      <c r="AS2883" s="184">
        <f t="shared" si="356"/>
        <v>0</v>
      </c>
      <c r="AT2883" s="164">
        <f t="shared" si="357"/>
        <v>0</v>
      </c>
    </row>
    <row r="2884" spans="2:46" x14ac:dyDescent="0.75">
      <c r="B2884" s="22">
        <v>2881</v>
      </c>
      <c r="AG2884" s="184">
        <f t="shared" ref="AG2884:AG2947" si="360">(U2884*wtp)-T2884</f>
        <v>0</v>
      </c>
      <c r="AH2884" s="164">
        <f t="shared" si="358"/>
        <v>0</v>
      </c>
      <c r="AK2884" s="184">
        <f t="shared" ref="AK2884:AK2947" si="361">(X2884*wtp)-W2884</f>
        <v>0</v>
      </c>
      <c r="AL2884" s="164">
        <f t="shared" si="359"/>
        <v>0</v>
      </c>
      <c r="AO2884" s="184">
        <f t="shared" ref="AO2884:AO2947" si="362">(AA2884*wtp)-Z2884</f>
        <v>0</v>
      </c>
      <c r="AP2884" s="164">
        <f t="shared" ref="AP2884:AP2947" si="363">IF(AO2884&gt;0,1,0)</f>
        <v>0</v>
      </c>
      <c r="AS2884" s="184">
        <f t="shared" ref="AS2884:AS2947" si="364">(AD2884*wtp)-AC2884</f>
        <v>0</v>
      </c>
      <c r="AT2884" s="164">
        <f t="shared" ref="AT2884:AT2947" si="365">IF(AS2884&gt;0,1,0)</f>
        <v>0</v>
      </c>
    </row>
    <row r="2885" spans="2:46" x14ac:dyDescent="0.75">
      <c r="B2885" s="22">
        <v>2882</v>
      </c>
      <c r="AG2885" s="184">
        <f t="shared" si="360"/>
        <v>0</v>
      </c>
      <c r="AH2885" s="164">
        <f t="shared" ref="AH2885:AH2948" si="366">IF(AG2885&gt;0,1,0)</f>
        <v>0</v>
      </c>
      <c r="AK2885" s="184">
        <f t="shared" si="361"/>
        <v>0</v>
      </c>
      <c r="AL2885" s="164">
        <f t="shared" ref="AL2885:AL2948" si="367">IF(AK2885&gt;0,1,0)</f>
        <v>0</v>
      </c>
      <c r="AO2885" s="184">
        <f t="shared" si="362"/>
        <v>0</v>
      </c>
      <c r="AP2885" s="164">
        <f t="shared" si="363"/>
        <v>0</v>
      </c>
      <c r="AS2885" s="184">
        <f t="shared" si="364"/>
        <v>0</v>
      </c>
      <c r="AT2885" s="164">
        <f t="shared" si="365"/>
        <v>0</v>
      </c>
    </row>
    <row r="2886" spans="2:46" x14ac:dyDescent="0.75">
      <c r="B2886" s="22">
        <v>2883</v>
      </c>
      <c r="AG2886" s="184">
        <f t="shared" si="360"/>
        <v>0</v>
      </c>
      <c r="AH2886" s="164">
        <f t="shared" si="366"/>
        <v>0</v>
      </c>
      <c r="AK2886" s="184">
        <f t="shared" si="361"/>
        <v>0</v>
      </c>
      <c r="AL2886" s="164">
        <f t="shared" si="367"/>
        <v>0</v>
      </c>
      <c r="AO2886" s="184">
        <f t="shared" si="362"/>
        <v>0</v>
      </c>
      <c r="AP2886" s="164">
        <f t="shared" si="363"/>
        <v>0</v>
      </c>
      <c r="AS2886" s="184">
        <f t="shared" si="364"/>
        <v>0</v>
      </c>
      <c r="AT2886" s="164">
        <f t="shared" si="365"/>
        <v>0</v>
      </c>
    </row>
    <row r="2887" spans="2:46" x14ac:dyDescent="0.75">
      <c r="B2887" s="22">
        <v>2884</v>
      </c>
      <c r="AG2887" s="184">
        <f t="shared" si="360"/>
        <v>0</v>
      </c>
      <c r="AH2887" s="164">
        <f t="shared" si="366"/>
        <v>0</v>
      </c>
      <c r="AK2887" s="184">
        <f t="shared" si="361"/>
        <v>0</v>
      </c>
      <c r="AL2887" s="164">
        <f t="shared" si="367"/>
        <v>0</v>
      </c>
      <c r="AO2887" s="184">
        <f t="shared" si="362"/>
        <v>0</v>
      </c>
      <c r="AP2887" s="164">
        <f t="shared" si="363"/>
        <v>0</v>
      </c>
      <c r="AS2887" s="184">
        <f t="shared" si="364"/>
        <v>0</v>
      </c>
      <c r="AT2887" s="164">
        <f t="shared" si="365"/>
        <v>0</v>
      </c>
    </row>
    <row r="2888" spans="2:46" x14ac:dyDescent="0.75">
      <c r="B2888" s="22">
        <v>2885</v>
      </c>
      <c r="AG2888" s="184">
        <f t="shared" si="360"/>
        <v>0</v>
      </c>
      <c r="AH2888" s="164">
        <f t="shared" si="366"/>
        <v>0</v>
      </c>
      <c r="AK2888" s="184">
        <f t="shared" si="361"/>
        <v>0</v>
      </c>
      <c r="AL2888" s="164">
        <f t="shared" si="367"/>
        <v>0</v>
      </c>
      <c r="AO2888" s="184">
        <f t="shared" si="362"/>
        <v>0</v>
      </c>
      <c r="AP2888" s="164">
        <f t="shared" si="363"/>
        <v>0</v>
      </c>
      <c r="AS2888" s="184">
        <f t="shared" si="364"/>
        <v>0</v>
      </c>
      <c r="AT2888" s="164">
        <f t="shared" si="365"/>
        <v>0</v>
      </c>
    </row>
    <row r="2889" spans="2:46" x14ac:dyDescent="0.75">
      <c r="B2889" s="22">
        <v>2886</v>
      </c>
      <c r="AG2889" s="184">
        <f t="shared" si="360"/>
        <v>0</v>
      </c>
      <c r="AH2889" s="164">
        <f t="shared" si="366"/>
        <v>0</v>
      </c>
      <c r="AK2889" s="184">
        <f t="shared" si="361"/>
        <v>0</v>
      </c>
      <c r="AL2889" s="164">
        <f t="shared" si="367"/>
        <v>0</v>
      </c>
      <c r="AO2889" s="184">
        <f t="shared" si="362"/>
        <v>0</v>
      </c>
      <c r="AP2889" s="164">
        <f t="shared" si="363"/>
        <v>0</v>
      </c>
      <c r="AS2889" s="184">
        <f t="shared" si="364"/>
        <v>0</v>
      </c>
      <c r="AT2889" s="164">
        <f t="shared" si="365"/>
        <v>0</v>
      </c>
    </row>
    <row r="2890" spans="2:46" x14ac:dyDescent="0.75">
      <c r="B2890" s="22">
        <v>2887</v>
      </c>
      <c r="AG2890" s="184">
        <f t="shared" si="360"/>
        <v>0</v>
      </c>
      <c r="AH2890" s="164">
        <f t="shared" si="366"/>
        <v>0</v>
      </c>
      <c r="AK2890" s="184">
        <f t="shared" si="361"/>
        <v>0</v>
      </c>
      <c r="AL2890" s="164">
        <f t="shared" si="367"/>
        <v>0</v>
      </c>
      <c r="AO2890" s="184">
        <f t="shared" si="362"/>
        <v>0</v>
      </c>
      <c r="AP2890" s="164">
        <f t="shared" si="363"/>
        <v>0</v>
      </c>
      <c r="AS2890" s="184">
        <f t="shared" si="364"/>
        <v>0</v>
      </c>
      <c r="AT2890" s="164">
        <f t="shared" si="365"/>
        <v>0</v>
      </c>
    </row>
    <row r="2891" spans="2:46" x14ac:dyDescent="0.75">
      <c r="B2891" s="22">
        <v>2888</v>
      </c>
      <c r="AG2891" s="184">
        <f t="shared" si="360"/>
        <v>0</v>
      </c>
      <c r="AH2891" s="164">
        <f t="shared" si="366"/>
        <v>0</v>
      </c>
      <c r="AK2891" s="184">
        <f t="shared" si="361"/>
        <v>0</v>
      </c>
      <c r="AL2891" s="164">
        <f t="shared" si="367"/>
        <v>0</v>
      </c>
      <c r="AO2891" s="184">
        <f t="shared" si="362"/>
        <v>0</v>
      </c>
      <c r="AP2891" s="164">
        <f t="shared" si="363"/>
        <v>0</v>
      </c>
      <c r="AS2891" s="184">
        <f t="shared" si="364"/>
        <v>0</v>
      </c>
      <c r="AT2891" s="164">
        <f t="shared" si="365"/>
        <v>0</v>
      </c>
    </row>
    <row r="2892" spans="2:46" x14ac:dyDescent="0.75">
      <c r="B2892" s="22">
        <v>2889</v>
      </c>
      <c r="AG2892" s="184">
        <f t="shared" si="360"/>
        <v>0</v>
      </c>
      <c r="AH2892" s="164">
        <f t="shared" si="366"/>
        <v>0</v>
      </c>
      <c r="AK2892" s="184">
        <f t="shared" si="361"/>
        <v>0</v>
      </c>
      <c r="AL2892" s="164">
        <f t="shared" si="367"/>
        <v>0</v>
      </c>
      <c r="AO2892" s="184">
        <f t="shared" si="362"/>
        <v>0</v>
      </c>
      <c r="AP2892" s="164">
        <f t="shared" si="363"/>
        <v>0</v>
      </c>
      <c r="AS2892" s="184">
        <f t="shared" si="364"/>
        <v>0</v>
      </c>
      <c r="AT2892" s="164">
        <f t="shared" si="365"/>
        <v>0</v>
      </c>
    </row>
    <row r="2893" spans="2:46" x14ac:dyDescent="0.75">
      <c r="B2893" s="22">
        <v>2890</v>
      </c>
      <c r="AG2893" s="184">
        <f t="shared" si="360"/>
        <v>0</v>
      </c>
      <c r="AH2893" s="164">
        <f t="shared" si="366"/>
        <v>0</v>
      </c>
      <c r="AK2893" s="184">
        <f t="shared" si="361"/>
        <v>0</v>
      </c>
      <c r="AL2893" s="164">
        <f t="shared" si="367"/>
        <v>0</v>
      </c>
      <c r="AO2893" s="184">
        <f t="shared" si="362"/>
        <v>0</v>
      </c>
      <c r="AP2893" s="164">
        <f t="shared" si="363"/>
        <v>0</v>
      </c>
      <c r="AS2893" s="184">
        <f t="shared" si="364"/>
        <v>0</v>
      </c>
      <c r="AT2893" s="164">
        <f t="shared" si="365"/>
        <v>0</v>
      </c>
    </row>
    <row r="2894" spans="2:46" x14ac:dyDescent="0.75">
      <c r="B2894" s="22">
        <v>2891</v>
      </c>
      <c r="AG2894" s="184">
        <f t="shared" si="360"/>
        <v>0</v>
      </c>
      <c r="AH2894" s="164">
        <f t="shared" si="366"/>
        <v>0</v>
      </c>
      <c r="AK2894" s="184">
        <f t="shared" si="361"/>
        <v>0</v>
      </c>
      <c r="AL2894" s="164">
        <f t="shared" si="367"/>
        <v>0</v>
      </c>
      <c r="AO2894" s="184">
        <f t="shared" si="362"/>
        <v>0</v>
      </c>
      <c r="AP2894" s="164">
        <f t="shared" si="363"/>
        <v>0</v>
      </c>
      <c r="AS2894" s="184">
        <f t="shared" si="364"/>
        <v>0</v>
      </c>
      <c r="AT2894" s="164">
        <f t="shared" si="365"/>
        <v>0</v>
      </c>
    </row>
    <row r="2895" spans="2:46" x14ac:dyDescent="0.75">
      <c r="B2895" s="22">
        <v>2892</v>
      </c>
      <c r="AG2895" s="184">
        <f t="shared" si="360"/>
        <v>0</v>
      </c>
      <c r="AH2895" s="164">
        <f t="shared" si="366"/>
        <v>0</v>
      </c>
      <c r="AK2895" s="184">
        <f t="shared" si="361"/>
        <v>0</v>
      </c>
      <c r="AL2895" s="164">
        <f t="shared" si="367"/>
        <v>0</v>
      </c>
      <c r="AO2895" s="184">
        <f t="shared" si="362"/>
        <v>0</v>
      </c>
      <c r="AP2895" s="164">
        <f t="shared" si="363"/>
        <v>0</v>
      </c>
      <c r="AS2895" s="184">
        <f t="shared" si="364"/>
        <v>0</v>
      </c>
      <c r="AT2895" s="164">
        <f t="shared" si="365"/>
        <v>0</v>
      </c>
    </row>
    <row r="2896" spans="2:46" x14ac:dyDescent="0.75">
      <c r="B2896" s="22">
        <v>2893</v>
      </c>
      <c r="AG2896" s="184">
        <f t="shared" si="360"/>
        <v>0</v>
      </c>
      <c r="AH2896" s="164">
        <f t="shared" si="366"/>
        <v>0</v>
      </c>
      <c r="AK2896" s="184">
        <f t="shared" si="361"/>
        <v>0</v>
      </c>
      <c r="AL2896" s="164">
        <f t="shared" si="367"/>
        <v>0</v>
      </c>
      <c r="AO2896" s="184">
        <f t="shared" si="362"/>
        <v>0</v>
      </c>
      <c r="AP2896" s="164">
        <f t="shared" si="363"/>
        <v>0</v>
      </c>
      <c r="AS2896" s="184">
        <f t="shared" si="364"/>
        <v>0</v>
      </c>
      <c r="AT2896" s="164">
        <f t="shared" si="365"/>
        <v>0</v>
      </c>
    </row>
    <row r="2897" spans="2:46" x14ac:dyDescent="0.75">
      <c r="B2897" s="22">
        <v>2894</v>
      </c>
      <c r="AG2897" s="184">
        <f t="shared" si="360"/>
        <v>0</v>
      </c>
      <c r="AH2897" s="164">
        <f t="shared" si="366"/>
        <v>0</v>
      </c>
      <c r="AK2897" s="184">
        <f t="shared" si="361"/>
        <v>0</v>
      </c>
      <c r="AL2897" s="164">
        <f t="shared" si="367"/>
        <v>0</v>
      </c>
      <c r="AO2897" s="184">
        <f t="shared" si="362"/>
        <v>0</v>
      </c>
      <c r="AP2897" s="164">
        <f t="shared" si="363"/>
        <v>0</v>
      </c>
      <c r="AS2897" s="184">
        <f t="shared" si="364"/>
        <v>0</v>
      </c>
      <c r="AT2897" s="164">
        <f t="shared" si="365"/>
        <v>0</v>
      </c>
    </row>
    <row r="2898" spans="2:46" x14ac:dyDescent="0.75">
      <c r="B2898" s="22">
        <v>2895</v>
      </c>
      <c r="AG2898" s="184">
        <f t="shared" si="360"/>
        <v>0</v>
      </c>
      <c r="AH2898" s="164">
        <f t="shared" si="366"/>
        <v>0</v>
      </c>
      <c r="AK2898" s="184">
        <f t="shared" si="361"/>
        <v>0</v>
      </c>
      <c r="AL2898" s="164">
        <f t="shared" si="367"/>
        <v>0</v>
      </c>
      <c r="AO2898" s="184">
        <f t="shared" si="362"/>
        <v>0</v>
      </c>
      <c r="AP2898" s="164">
        <f t="shared" si="363"/>
        <v>0</v>
      </c>
      <c r="AS2898" s="184">
        <f t="shared" si="364"/>
        <v>0</v>
      </c>
      <c r="AT2898" s="164">
        <f t="shared" si="365"/>
        <v>0</v>
      </c>
    </row>
    <row r="2899" spans="2:46" x14ac:dyDescent="0.75">
      <c r="B2899" s="22">
        <v>2896</v>
      </c>
      <c r="AG2899" s="184">
        <f t="shared" si="360"/>
        <v>0</v>
      </c>
      <c r="AH2899" s="164">
        <f t="shared" si="366"/>
        <v>0</v>
      </c>
      <c r="AK2899" s="184">
        <f t="shared" si="361"/>
        <v>0</v>
      </c>
      <c r="AL2899" s="164">
        <f t="shared" si="367"/>
        <v>0</v>
      </c>
      <c r="AO2899" s="184">
        <f t="shared" si="362"/>
        <v>0</v>
      </c>
      <c r="AP2899" s="164">
        <f t="shared" si="363"/>
        <v>0</v>
      </c>
      <c r="AS2899" s="184">
        <f t="shared" si="364"/>
        <v>0</v>
      </c>
      <c r="AT2899" s="164">
        <f t="shared" si="365"/>
        <v>0</v>
      </c>
    </row>
    <row r="2900" spans="2:46" x14ac:dyDescent="0.75">
      <c r="B2900" s="22">
        <v>2897</v>
      </c>
      <c r="AG2900" s="184">
        <f t="shared" si="360"/>
        <v>0</v>
      </c>
      <c r="AH2900" s="164">
        <f t="shared" si="366"/>
        <v>0</v>
      </c>
      <c r="AK2900" s="184">
        <f t="shared" si="361"/>
        <v>0</v>
      </c>
      <c r="AL2900" s="164">
        <f t="shared" si="367"/>
        <v>0</v>
      </c>
      <c r="AO2900" s="184">
        <f t="shared" si="362"/>
        <v>0</v>
      </c>
      <c r="AP2900" s="164">
        <f t="shared" si="363"/>
        <v>0</v>
      </c>
      <c r="AS2900" s="184">
        <f t="shared" si="364"/>
        <v>0</v>
      </c>
      <c r="AT2900" s="164">
        <f t="shared" si="365"/>
        <v>0</v>
      </c>
    </row>
    <row r="2901" spans="2:46" x14ac:dyDescent="0.75">
      <c r="B2901" s="22">
        <v>2898</v>
      </c>
      <c r="AG2901" s="184">
        <f t="shared" si="360"/>
        <v>0</v>
      </c>
      <c r="AH2901" s="164">
        <f t="shared" si="366"/>
        <v>0</v>
      </c>
      <c r="AK2901" s="184">
        <f t="shared" si="361"/>
        <v>0</v>
      </c>
      <c r="AL2901" s="164">
        <f t="shared" si="367"/>
        <v>0</v>
      </c>
      <c r="AO2901" s="184">
        <f t="shared" si="362"/>
        <v>0</v>
      </c>
      <c r="AP2901" s="164">
        <f t="shared" si="363"/>
        <v>0</v>
      </c>
      <c r="AS2901" s="184">
        <f t="shared" si="364"/>
        <v>0</v>
      </c>
      <c r="AT2901" s="164">
        <f t="shared" si="365"/>
        <v>0</v>
      </c>
    </row>
    <row r="2902" spans="2:46" x14ac:dyDescent="0.75">
      <c r="B2902" s="22">
        <v>2899</v>
      </c>
      <c r="AG2902" s="184">
        <f t="shared" si="360"/>
        <v>0</v>
      </c>
      <c r="AH2902" s="164">
        <f t="shared" si="366"/>
        <v>0</v>
      </c>
      <c r="AK2902" s="184">
        <f t="shared" si="361"/>
        <v>0</v>
      </c>
      <c r="AL2902" s="164">
        <f t="shared" si="367"/>
        <v>0</v>
      </c>
      <c r="AO2902" s="184">
        <f t="shared" si="362"/>
        <v>0</v>
      </c>
      <c r="AP2902" s="164">
        <f t="shared" si="363"/>
        <v>0</v>
      </c>
      <c r="AS2902" s="184">
        <f t="shared" si="364"/>
        <v>0</v>
      </c>
      <c r="AT2902" s="164">
        <f t="shared" si="365"/>
        <v>0</v>
      </c>
    </row>
    <row r="2903" spans="2:46" x14ac:dyDescent="0.75">
      <c r="B2903" s="22">
        <v>2900</v>
      </c>
      <c r="AG2903" s="184">
        <f t="shared" si="360"/>
        <v>0</v>
      </c>
      <c r="AH2903" s="164">
        <f t="shared" si="366"/>
        <v>0</v>
      </c>
      <c r="AK2903" s="184">
        <f t="shared" si="361"/>
        <v>0</v>
      </c>
      <c r="AL2903" s="164">
        <f t="shared" si="367"/>
        <v>0</v>
      </c>
      <c r="AO2903" s="184">
        <f t="shared" si="362"/>
        <v>0</v>
      </c>
      <c r="AP2903" s="164">
        <f t="shared" si="363"/>
        <v>0</v>
      </c>
      <c r="AS2903" s="184">
        <f t="shared" si="364"/>
        <v>0</v>
      </c>
      <c r="AT2903" s="164">
        <f t="shared" si="365"/>
        <v>0</v>
      </c>
    </row>
    <row r="2904" spans="2:46" x14ac:dyDescent="0.75">
      <c r="B2904" s="22">
        <v>2901</v>
      </c>
      <c r="AG2904" s="184">
        <f t="shared" si="360"/>
        <v>0</v>
      </c>
      <c r="AH2904" s="164">
        <f t="shared" si="366"/>
        <v>0</v>
      </c>
      <c r="AK2904" s="184">
        <f t="shared" si="361"/>
        <v>0</v>
      </c>
      <c r="AL2904" s="164">
        <f t="shared" si="367"/>
        <v>0</v>
      </c>
      <c r="AO2904" s="184">
        <f t="shared" si="362"/>
        <v>0</v>
      </c>
      <c r="AP2904" s="164">
        <f t="shared" si="363"/>
        <v>0</v>
      </c>
      <c r="AS2904" s="184">
        <f t="shared" si="364"/>
        <v>0</v>
      </c>
      <c r="AT2904" s="164">
        <f t="shared" si="365"/>
        <v>0</v>
      </c>
    </row>
    <row r="2905" spans="2:46" x14ac:dyDescent="0.75">
      <c r="B2905" s="22">
        <v>2902</v>
      </c>
      <c r="AG2905" s="184">
        <f t="shared" si="360"/>
        <v>0</v>
      </c>
      <c r="AH2905" s="164">
        <f t="shared" si="366"/>
        <v>0</v>
      </c>
      <c r="AK2905" s="184">
        <f t="shared" si="361"/>
        <v>0</v>
      </c>
      <c r="AL2905" s="164">
        <f t="shared" si="367"/>
        <v>0</v>
      </c>
      <c r="AO2905" s="184">
        <f t="shared" si="362"/>
        <v>0</v>
      </c>
      <c r="AP2905" s="164">
        <f t="shared" si="363"/>
        <v>0</v>
      </c>
      <c r="AS2905" s="184">
        <f t="shared" si="364"/>
        <v>0</v>
      </c>
      <c r="AT2905" s="164">
        <f t="shared" si="365"/>
        <v>0</v>
      </c>
    </row>
    <row r="2906" spans="2:46" x14ac:dyDescent="0.75">
      <c r="B2906" s="22">
        <v>2903</v>
      </c>
      <c r="AG2906" s="184">
        <f t="shared" si="360"/>
        <v>0</v>
      </c>
      <c r="AH2906" s="164">
        <f t="shared" si="366"/>
        <v>0</v>
      </c>
      <c r="AK2906" s="184">
        <f t="shared" si="361"/>
        <v>0</v>
      </c>
      <c r="AL2906" s="164">
        <f t="shared" si="367"/>
        <v>0</v>
      </c>
      <c r="AO2906" s="184">
        <f t="shared" si="362"/>
        <v>0</v>
      </c>
      <c r="AP2906" s="164">
        <f t="shared" si="363"/>
        <v>0</v>
      </c>
      <c r="AS2906" s="184">
        <f t="shared" si="364"/>
        <v>0</v>
      </c>
      <c r="AT2906" s="164">
        <f t="shared" si="365"/>
        <v>0</v>
      </c>
    </row>
    <row r="2907" spans="2:46" x14ac:dyDescent="0.75">
      <c r="B2907" s="22">
        <v>2904</v>
      </c>
      <c r="AG2907" s="184">
        <f t="shared" si="360"/>
        <v>0</v>
      </c>
      <c r="AH2907" s="164">
        <f t="shared" si="366"/>
        <v>0</v>
      </c>
      <c r="AK2907" s="184">
        <f t="shared" si="361"/>
        <v>0</v>
      </c>
      <c r="AL2907" s="164">
        <f t="shared" si="367"/>
        <v>0</v>
      </c>
      <c r="AO2907" s="184">
        <f t="shared" si="362"/>
        <v>0</v>
      </c>
      <c r="AP2907" s="164">
        <f t="shared" si="363"/>
        <v>0</v>
      </c>
      <c r="AS2907" s="184">
        <f t="shared" si="364"/>
        <v>0</v>
      </c>
      <c r="AT2907" s="164">
        <f t="shared" si="365"/>
        <v>0</v>
      </c>
    </row>
    <row r="2908" spans="2:46" x14ac:dyDescent="0.75">
      <c r="B2908" s="22">
        <v>2905</v>
      </c>
      <c r="AG2908" s="184">
        <f t="shared" si="360"/>
        <v>0</v>
      </c>
      <c r="AH2908" s="164">
        <f t="shared" si="366"/>
        <v>0</v>
      </c>
      <c r="AK2908" s="184">
        <f t="shared" si="361"/>
        <v>0</v>
      </c>
      <c r="AL2908" s="164">
        <f t="shared" si="367"/>
        <v>0</v>
      </c>
      <c r="AO2908" s="184">
        <f t="shared" si="362"/>
        <v>0</v>
      </c>
      <c r="AP2908" s="164">
        <f t="shared" si="363"/>
        <v>0</v>
      </c>
      <c r="AS2908" s="184">
        <f t="shared" si="364"/>
        <v>0</v>
      </c>
      <c r="AT2908" s="164">
        <f t="shared" si="365"/>
        <v>0</v>
      </c>
    </row>
    <row r="2909" spans="2:46" x14ac:dyDescent="0.75">
      <c r="B2909" s="22">
        <v>2906</v>
      </c>
      <c r="AG2909" s="184">
        <f t="shared" si="360"/>
        <v>0</v>
      </c>
      <c r="AH2909" s="164">
        <f t="shared" si="366"/>
        <v>0</v>
      </c>
      <c r="AK2909" s="184">
        <f t="shared" si="361"/>
        <v>0</v>
      </c>
      <c r="AL2909" s="164">
        <f t="shared" si="367"/>
        <v>0</v>
      </c>
      <c r="AO2909" s="184">
        <f t="shared" si="362"/>
        <v>0</v>
      </c>
      <c r="AP2909" s="164">
        <f t="shared" si="363"/>
        <v>0</v>
      </c>
      <c r="AS2909" s="184">
        <f t="shared" si="364"/>
        <v>0</v>
      </c>
      <c r="AT2909" s="164">
        <f t="shared" si="365"/>
        <v>0</v>
      </c>
    </row>
    <row r="2910" spans="2:46" x14ac:dyDescent="0.75">
      <c r="B2910" s="22">
        <v>2907</v>
      </c>
      <c r="AG2910" s="184">
        <f t="shared" si="360"/>
        <v>0</v>
      </c>
      <c r="AH2910" s="164">
        <f t="shared" si="366"/>
        <v>0</v>
      </c>
      <c r="AK2910" s="184">
        <f t="shared" si="361"/>
        <v>0</v>
      </c>
      <c r="AL2910" s="164">
        <f t="shared" si="367"/>
        <v>0</v>
      </c>
      <c r="AO2910" s="184">
        <f t="shared" si="362"/>
        <v>0</v>
      </c>
      <c r="AP2910" s="164">
        <f t="shared" si="363"/>
        <v>0</v>
      </c>
      <c r="AS2910" s="184">
        <f t="shared" si="364"/>
        <v>0</v>
      </c>
      <c r="AT2910" s="164">
        <f t="shared" si="365"/>
        <v>0</v>
      </c>
    </row>
    <row r="2911" spans="2:46" x14ac:dyDescent="0.75">
      <c r="B2911" s="22">
        <v>2908</v>
      </c>
      <c r="AG2911" s="184">
        <f t="shared" si="360"/>
        <v>0</v>
      </c>
      <c r="AH2911" s="164">
        <f t="shared" si="366"/>
        <v>0</v>
      </c>
      <c r="AK2911" s="184">
        <f t="shared" si="361"/>
        <v>0</v>
      </c>
      <c r="AL2911" s="164">
        <f t="shared" si="367"/>
        <v>0</v>
      </c>
      <c r="AO2911" s="184">
        <f t="shared" si="362"/>
        <v>0</v>
      </c>
      <c r="AP2911" s="164">
        <f t="shared" si="363"/>
        <v>0</v>
      </c>
      <c r="AS2911" s="184">
        <f t="shared" si="364"/>
        <v>0</v>
      </c>
      <c r="AT2911" s="164">
        <f t="shared" si="365"/>
        <v>0</v>
      </c>
    </row>
    <row r="2912" spans="2:46" x14ac:dyDescent="0.75">
      <c r="B2912" s="22">
        <v>2909</v>
      </c>
      <c r="AG2912" s="184">
        <f t="shared" si="360"/>
        <v>0</v>
      </c>
      <c r="AH2912" s="164">
        <f t="shared" si="366"/>
        <v>0</v>
      </c>
      <c r="AK2912" s="184">
        <f t="shared" si="361"/>
        <v>0</v>
      </c>
      <c r="AL2912" s="164">
        <f t="shared" si="367"/>
        <v>0</v>
      </c>
      <c r="AO2912" s="184">
        <f t="shared" si="362"/>
        <v>0</v>
      </c>
      <c r="AP2912" s="164">
        <f t="shared" si="363"/>
        <v>0</v>
      </c>
      <c r="AS2912" s="184">
        <f t="shared" si="364"/>
        <v>0</v>
      </c>
      <c r="AT2912" s="164">
        <f t="shared" si="365"/>
        <v>0</v>
      </c>
    </row>
    <row r="2913" spans="2:46" x14ac:dyDescent="0.75">
      <c r="B2913" s="22">
        <v>2910</v>
      </c>
      <c r="AG2913" s="184">
        <f t="shared" si="360"/>
        <v>0</v>
      </c>
      <c r="AH2913" s="164">
        <f t="shared" si="366"/>
        <v>0</v>
      </c>
      <c r="AK2913" s="184">
        <f t="shared" si="361"/>
        <v>0</v>
      </c>
      <c r="AL2913" s="164">
        <f t="shared" si="367"/>
        <v>0</v>
      </c>
      <c r="AO2913" s="184">
        <f t="shared" si="362"/>
        <v>0</v>
      </c>
      <c r="AP2913" s="164">
        <f t="shared" si="363"/>
        <v>0</v>
      </c>
      <c r="AS2913" s="184">
        <f t="shared" si="364"/>
        <v>0</v>
      </c>
      <c r="AT2913" s="164">
        <f t="shared" si="365"/>
        <v>0</v>
      </c>
    </row>
    <row r="2914" spans="2:46" x14ac:dyDescent="0.75">
      <c r="B2914" s="22">
        <v>2911</v>
      </c>
      <c r="AG2914" s="184">
        <f t="shared" si="360"/>
        <v>0</v>
      </c>
      <c r="AH2914" s="164">
        <f t="shared" si="366"/>
        <v>0</v>
      </c>
      <c r="AK2914" s="184">
        <f t="shared" si="361"/>
        <v>0</v>
      </c>
      <c r="AL2914" s="164">
        <f t="shared" si="367"/>
        <v>0</v>
      </c>
      <c r="AO2914" s="184">
        <f t="shared" si="362"/>
        <v>0</v>
      </c>
      <c r="AP2914" s="164">
        <f t="shared" si="363"/>
        <v>0</v>
      </c>
      <c r="AS2914" s="184">
        <f t="shared" si="364"/>
        <v>0</v>
      </c>
      <c r="AT2914" s="164">
        <f t="shared" si="365"/>
        <v>0</v>
      </c>
    </row>
    <row r="2915" spans="2:46" x14ac:dyDescent="0.75">
      <c r="B2915" s="22">
        <v>2912</v>
      </c>
      <c r="AG2915" s="184">
        <f t="shared" si="360"/>
        <v>0</v>
      </c>
      <c r="AH2915" s="164">
        <f t="shared" si="366"/>
        <v>0</v>
      </c>
      <c r="AK2915" s="184">
        <f t="shared" si="361"/>
        <v>0</v>
      </c>
      <c r="AL2915" s="164">
        <f t="shared" si="367"/>
        <v>0</v>
      </c>
      <c r="AO2915" s="184">
        <f t="shared" si="362"/>
        <v>0</v>
      </c>
      <c r="AP2915" s="164">
        <f t="shared" si="363"/>
        <v>0</v>
      </c>
      <c r="AS2915" s="184">
        <f t="shared" si="364"/>
        <v>0</v>
      </c>
      <c r="AT2915" s="164">
        <f t="shared" si="365"/>
        <v>0</v>
      </c>
    </row>
    <row r="2916" spans="2:46" x14ac:dyDescent="0.75">
      <c r="B2916" s="22">
        <v>2913</v>
      </c>
      <c r="AG2916" s="184">
        <f t="shared" si="360"/>
        <v>0</v>
      </c>
      <c r="AH2916" s="164">
        <f t="shared" si="366"/>
        <v>0</v>
      </c>
      <c r="AK2916" s="184">
        <f t="shared" si="361"/>
        <v>0</v>
      </c>
      <c r="AL2916" s="164">
        <f t="shared" si="367"/>
        <v>0</v>
      </c>
      <c r="AO2916" s="184">
        <f t="shared" si="362"/>
        <v>0</v>
      </c>
      <c r="AP2916" s="164">
        <f t="shared" si="363"/>
        <v>0</v>
      </c>
      <c r="AS2916" s="184">
        <f t="shared" si="364"/>
        <v>0</v>
      </c>
      <c r="AT2916" s="164">
        <f t="shared" si="365"/>
        <v>0</v>
      </c>
    </row>
    <row r="2917" spans="2:46" x14ac:dyDescent="0.75">
      <c r="B2917" s="22">
        <v>2914</v>
      </c>
      <c r="AG2917" s="184">
        <f t="shared" si="360"/>
        <v>0</v>
      </c>
      <c r="AH2917" s="164">
        <f t="shared" si="366"/>
        <v>0</v>
      </c>
      <c r="AK2917" s="184">
        <f t="shared" si="361"/>
        <v>0</v>
      </c>
      <c r="AL2917" s="164">
        <f t="shared" si="367"/>
        <v>0</v>
      </c>
      <c r="AO2917" s="184">
        <f t="shared" si="362"/>
        <v>0</v>
      </c>
      <c r="AP2917" s="164">
        <f t="shared" si="363"/>
        <v>0</v>
      </c>
      <c r="AS2917" s="184">
        <f t="shared" si="364"/>
        <v>0</v>
      </c>
      <c r="AT2917" s="164">
        <f t="shared" si="365"/>
        <v>0</v>
      </c>
    </row>
    <row r="2918" spans="2:46" x14ac:dyDescent="0.75">
      <c r="B2918" s="22">
        <v>2915</v>
      </c>
      <c r="AG2918" s="184">
        <f t="shared" si="360"/>
        <v>0</v>
      </c>
      <c r="AH2918" s="164">
        <f t="shared" si="366"/>
        <v>0</v>
      </c>
      <c r="AK2918" s="184">
        <f t="shared" si="361"/>
        <v>0</v>
      </c>
      <c r="AL2918" s="164">
        <f t="shared" si="367"/>
        <v>0</v>
      </c>
      <c r="AO2918" s="184">
        <f t="shared" si="362"/>
        <v>0</v>
      </c>
      <c r="AP2918" s="164">
        <f t="shared" si="363"/>
        <v>0</v>
      </c>
      <c r="AS2918" s="184">
        <f t="shared" si="364"/>
        <v>0</v>
      </c>
      <c r="AT2918" s="164">
        <f t="shared" si="365"/>
        <v>0</v>
      </c>
    </row>
    <row r="2919" spans="2:46" x14ac:dyDescent="0.75">
      <c r="B2919" s="22">
        <v>2916</v>
      </c>
      <c r="AG2919" s="184">
        <f t="shared" si="360"/>
        <v>0</v>
      </c>
      <c r="AH2919" s="164">
        <f t="shared" si="366"/>
        <v>0</v>
      </c>
      <c r="AK2919" s="184">
        <f t="shared" si="361"/>
        <v>0</v>
      </c>
      <c r="AL2919" s="164">
        <f t="shared" si="367"/>
        <v>0</v>
      </c>
      <c r="AO2919" s="184">
        <f t="shared" si="362"/>
        <v>0</v>
      </c>
      <c r="AP2919" s="164">
        <f t="shared" si="363"/>
        <v>0</v>
      </c>
      <c r="AS2919" s="184">
        <f t="shared" si="364"/>
        <v>0</v>
      </c>
      <c r="AT2919" s="164">
        <f t="shared" si="365"/>
        <v>0</v>
      </c>
    </row>
    <row r="2920" spans="2:46" x14ac:dyDescent="0.75">
      <c r="B2920" s="22">
        <v>2917</v>
      </c>
      <c r="AG2920" s="184">
        <f t="shared" si="360"/>
        <v>0</v>
      </c>
      <c r="AH2920" s="164">
        <f t="shared" si="366"/>
        <v>0</v>
      </c>
      <c r="AK2920" s="184">
        <f t="shared" si="361"/>
        <v>0</v>
      </c>
      <c r="AL2920" s="164">
        <f t="shared" si="367"/>
        <v>0</v>
      </c>
      <c r="AO2920" s="184">
        <f t="shared" si="362"/>
        <v>0</v>
      </c>
      <c r="AP2920" s="164">
        <f t="shared" si="363"/>
        <v>0</v>
      </c>
      <c r="AS2920" s="184">
        <f t="shared" si="364"/>
        <v>0</v>
      </c>
      <c r="AT2920" s="164">
        <f t="shared" si="365"/>
        <v>0</v>
      </c>
    </row>
    <row r="2921" spans="2:46" x14ac:dyDescent="0.75">
      <c r="B2921" s="22">
        <v>2918</v>
      </c>
      <c r="AG2921" s="184">
        <f t="shared" si="360"/>
        <v>0</v>
      </c>
      <c r="AH2921" s="164">
        <f t="shared" si="366"/>
        <v>0</v>
      </c>
      <c r="AK2921" s="184">
        <f t="shared" si="361"/>
        <v>0</v>
      </c>
      <c r="AL2921" s="164">
        <f t="shared" si="367"/>
        <v>0</v>
      </c>
      <c r="AO2921" s="184">
        <f t="shared" si="362"/>
        <v>0</v>
      </c>
      <c r="AP2921" s="164">
        <f t="shared" si="363"/>
        <v>0</v>
      </c>
      <c r="AS2921" s="184">
        <f t="shared" si="364"/>
        <v>0</v>
      </c>
      <c r="AT2921" s="164">
        <f t="shared" si="365"/>
        <v>0</v>
      </c>
    </row>
    <row r="2922" spans="2:46" x14ac:dyDescent="0.75">
      <c r="B2922" s="22">
        <v>2919</v>
      </c>
      <c r="AG2922" s="184">
        <f t="shared" si="360"/>
        <v>0</v>
      </c>
      <c r="AH2922" s="164">
        <f t="shared" si="366"/>
        <v>0</v>
      </c>
      <c r="AK2922" s="184">
        <f t="shared" si="361"/>
        <v>0</v>
      </c>
      <c r="AL2922" s="164">
        <f t="shared" si="367"/>
        <v>0</v>
      </c>
      <c r="AO2922" s="184">
        <f t="shared" si="362"/>
        <v>0</v>
      </c>
      <c r="AP2922" s="164">
        <f t="shared" si="363"/>
        <v>0</v>
      </c>
      <c r="AS2922" s="184">
        <f t="shared" si="364"/>
        <v>0</v>
      </c>
      <c r="AT2922" s="164">
        <f t="shared" si="365"/>
        <v>0</v>
      </c>
    </row>
    <row r="2923" spans="2:46" x14ac:dyDescent="0.75">
      <c r="B2923" s="22">
        <v>2920</v>
      </c>
      <c r="AG2923" s="184">
        <f t="shared" si="360"/>
        <v>0</v>
      </c>
      <c r="AH2923" s="164">
        <f t="shared" si="366"/>
        <v>0</v>
      </c>
      <c r="AK2923" s="184">
        <f t="shared" si="361"/>
        <v>0</v>
      </c>
      <c r="AL2923" s="164">
        <f t="shared" si="367"/>
        <v>0</v>
      </c>
      <c r="AO2923" s="184">
        <f t="shared" si="362"/>
        <v>0</v>
      </c>
      <c r="AP2923" s="164">
        <f t="shared" si="363"/>
        <v>0</v>
      </c>
      <c r="AS2923" s="184">
        <f t="shared" si="364"/>
        <v>0</v>
      </c>
      <c r="AT2923" s="164">
        <f t="shared" si="365"/>
        <v>0</v>
      </c>
    </row>
    <row r="2924" spans="2:46" x14ac:dyDescent="0.75">
      <c r="B2924" s="22">
        <v>2921</v>
      </c>
      <c r="AG2924" s="184">
        <f t="shared" si="360"/>
        <v>0</v>
      </c>
      <c r="AH2924" s="164">
        <f t="shared" si="366"/>
        <v>0</v>
      </c>
      <c r="AK2924" s="184">
        <f t="shared" si="361"/>
        <v>0</v>
      </c>
      <c r="AL2924" s="164">
        <f t="shared" si="367"/>
        <v>0</v>
      </c>
      <c r="AO2924" s="184">
        <f t="shared" si="362"/>
        <v>0</v>
      </c>
      <c r="AP2924" s="164">
        <f t="shared" si="363"/>
        <v>0</v>
      </c>
      <c r="AS2924" s="184">
        <f t="shared" si="364"/>
        <v>0</v>
      </c>
      <c r="AT2924" s="164">
        <f t="shared" si="365"/>
        <v>0</v>
      </c>
    </row>
    <row r="2925" spans="2:46" x14ac:dyDescent="0.75">
      <c r="B2925" s="22">
        <v>2922</v>
      </c>
      <c r="AG2925" s="184">
        <f t="shared" si="360"/>
        <v>0</v>
      </c>
      <c r="AH2925" s="164">
        <f t="shared" si="366"/>
        <v>0</v>
      </c>
      <c r="AK2925" s="184">
        <f t="shared" si="361"/>
        <v>0</v>
      </c>
      <c r="AL2925" s="164">
        <f t="shared" si="367"/>
        <v>0</v>
      </c>
      <c r="AO2925" s="184">
        <f t="shared" si="362"/>
        <v>0</v>
      </c>
      <c r="AP2925" s="164">
        <f t="shared" si="363"/>
        <v>0</v>
      </c>
      <c r="AS2925" s="184">
        <f t="shared" si="364"/>
        <v>0</v>
      </c>
      <c r="AT2925" s="164">
        <f t="shared" si="365"/>
        <v>0</v>
      </c>
    </row>
    <row r="2926" spans="2:46" x14ac:dyDescent="0.75">
      <c r="B2926" s="22">
        <v>2923</v>
      </c>
      <c r="AG2926" s="184">
        <f t="shared" si="360"/>
        <v>0</v>
      </c>
      <c r="AH2926" s="164">
        <f t="shared" si="366"/>
        <v>0</v>
      </c>
      <c r="AK2926" s="184">
        <f t="shared" si="361"/>
        <v>0</v>
      </c>
      <c r="AL2926" s="164">
        <f t="shared" si="367"/>
        <v>0</v>
      </c>
      <c r="AO2926" s="184">
        <f t="shared" si="362"/>
        <v>0</v>
      </c>
      <c r="AP2926" s="164">
        <f t="shared" si="363"/>
        <v>0</v>
      </c>
      <c r="AS2926" s="184">
        <f t="shared" si="364"/>
        <v>0</v>
      </c>
      <c r="AT2926" s="164">
        <f t="shared" si="365"/>
        <v>0</v>
      </c>
    </row>
    <row r="2927" spans="2:46" x14ac:dyDescent="0.75">
      <c r="B2927" s="22">
        <v>2924</v>
      </c>
      <c r="AG2927" s="184">
        <f t="shared" si="360"/>
        <v>0</v>
      </c>
      <c r="AH2927" s="164">
        <f t="shared" si="366"/>
        <v>0</v>
      </c>
      <c r="AK2927" s="184">
        <f t="shared" si="361"/>
        <v>0</v>
      </c>
      <c r="AL2927" s="164">
        <f t="shared" si="367"/>
        <v>0</v>
      </c>
      <c r="AO2927" s="184">
        <f t="shared" si="362"/>
        <v>0</v>
      </c>
      <c r="AP2927" s="164">
        <f t="shared" si="363"/>
        <v>0</v>
      </c>
      <c r="AS2927" s="184">
        <f t="shared" si="364"/>
        <v>0</v>
      </c>
      <c r="AT2927" s="164">
        <f t="shared" si="365"/>
        <v>0</v>
      </c>
    </row>
    <row r="2928" spans="2:46" x14ac:dyDescent="0.75">
      <c r="B2928" s="22">
        <v>2925</v>
      </c>
      <c r="AG2928" s="184">
        <f t="shared" si="360"/>
        <v>0</v>
      </c>
      <c r="AH2928" s="164">
        <f t="shared" si="366"/>
        <v>0</v>
      </c>
      <c r="AK2928" s="184">
        <f t="shared" si="361"/>
        <v>0</v>
      </c>
      <c r="AL2928" s="164">
        <f t="shared" si="367"/>
        <v>0</v>
      </c>
      <c r="AO2928" s="184">
        <f t="shared" si="362"/>
        <v>0</v>
      </c>
      <c r="AP2928" s="164">
        <f t="shared" si="363"/>
        <v>0</v>
      </c>
      <c r="AS2928" s="184">
        <f t="shared" si="364"/>
        <v>0</v>
      </c>
      <c r="AT2928" s="164">
        <f t="shared" si="365"/>
        <v>0</v>
      </c>
    </row>
    <row r="2929" spans="2:46" x14ac:dyDescent="0.75">
      <c r="B2929" s="22">
        <v>2926</v>
      </c>
      <c r="AG2929" s="184">
        <f t="shared" si="360"/>
        <v>0</v>
      </c>
      <c r="AH2929" s="164">
        <f t="shared" si="366"/>
        <v>0</v>
      </c>
      <c r="AK2929" s="184">
        <f t="shared" si="361"/>
        <v>0</v>
      </c>
      <c r="AL2929" s="164">
        <f t="shared" si="367"/>
        <v>0</v>
      </c>
      <c r="AO2929" s="184">
        <f t="shared" si="362"/>
        <v>0</v>
      </c>
      <c r="AP2929" s="164">
        <f t="shared" si="363"/>
        <v>0</v>
      </c>
      <c r="AS2929" s="184">
        <f t="shared" si="364"/>
        <v>0</v>
      </c>
      <c r="AT2929" s="164">
        <f t="shared" si="365"/>
        <v>0</v>
      </c>
    </row>
    <row r="2930" spans="2:46" x14ac:dyDescent="0.75">
      <c r="B2930" s="22">
        <v>2927</v>
      </c>
      <c r="AG2930" s="184">
        <f t="shared" si="360"/>
        <v>0</v>
      </c>
      <c r="AH2930" s="164">
        <f t="shared" si="366"/>
        <v>0</v>
      </c>
      <c r="AK2930" s="184">
        <f t="shared" si="361"/>
        <v>0</v>
      </c>
      <c r="AL2930" s="164">
        <f t="shared" si="367"/>
        <v>0</v>
      </c>
      <c r="AO2930" s="184">
        <f t="shared" si="362"/>
        <v>0</v>
      </c>
      <c r="AP2930" s="164">
        <f t="shared" si="363"/>
        <v>0</v>
      </c>
      <c r="AS2930" s="184">
        <f t="shared" si="364"/>
        <v>0</v>
      </c>
      <c r="AT2930" s="164">
        <f t="shared" si="365"/>
        <v>0</v>
      </c>
    </row>
    <row r="2931" spans="2:46" x14ac:dyDescent="0.75">
      <c r="B2931" s="22">
        <v>2928</v>
      </c>
      <c r="AG2931" s="184">
        <f t="shared" si="360"/>
        <v>0</v>
      </c>
      <c r="AH2931" s="164">
        <f t="shared" si="366"/>
        <v>0</v>
      </c>
      <c r="AK2931" s="184">
        <f t="shared" si="361"/>
        <v>0</v>
      </c>
      <c r="AL2931" s="164">
        <f t="shared" si="367"/>
        <v>0</v>
      </c>
      <c r="AO2931" s="184">
        <f t="shared" si="362"/>
        <v>0</v>
      </c>
      <c r="AP2931" s="164">
        <f t="shared" si="363"/>
        <v>0</v>
      </c>
      <c r="AS2931" s="184">
        <f t="shared" si="364"/>
        <v>0</v>
      </c>
      <c r="AT2931" s="164">
        <f t="shared" si="365"/>
        <v>0</v>
      </c>
    </row>
    <row r="2932" spans="2:46" x14ac:dyDescent="0.75">
      <c r="B2932" s="22">
        <v>2929</v>
      </c>
      <c r="AG2932" s="184">
        <f t="shared" si="360"/>
        <v>0</v>
      </c>
      <c r="AH2932" s="164">
        <f t="shared" si="366"/>
        <v>0</v>
      </c>
      <c r="AK2932" s="184">
        <f t="shared" si="361"/>
        <v>0</v>
      </c>
      <c r="AL2932" s="164">
        <f t="shared" si="367"/>
        <v>0</v>
      </c>
      <c r="AO2932" s="184">
        <f t="shared" si="362"/>
        <v>0</v>
      </c>
      <c r="AP2932" s="164">
        <f t="shared" si="363"/>
        <v>0</v>
      </c>
      <c r="AS2932" s="184">
        <f t="shared" si="364"/>
        <v>0</v>
      </c>
      <c r="AT2932" s="164">
        <f t="shared" si="365"/>
        <v>0</v>
      </c>
    </row>
    <row r="2933" spans="2:46" x14ac:dyDescent="0.75">
      <c r="B2933" s="22">
        <v>2930</v>
      </c>
      <c r="AG2933" s="184">
        <f t="shared" si="360"/>
        <v>0</v>
      </c>
      <c r="AH2933" s="164">
        <f t="shared" si="366"/>
        <v>0</v>
      </c>
      <c r="AK2933" s="184">
        <f t="shared" si="361"/>
        <v>0</v>
      </c>
      <c r="AL2933" s="164">
        <f t="shared" si="367"/>
        <v>0</v>
      </c>
      <c r="AO2933" s="184">
        <f t="shared" si="362"/>
        <v>0</v>
      </c>
      <c r="AP2933" s="164">
        <f t="shared" si="363"/>
        <v>0</v>
      </c>
      <c r="AS2933" s="184">
        <f t="shared" si="364"/>
        <v>0</v>
      </c>
      <c r="AT2933" s="164">
        <f t="shared" si="365"/>
        <v>0</v>
      </c>
    </row>
    <row r="2934" spans="2:46" x14ac:dyDescent="0.75">
      <c r="B2934" s="22">
        <v>2931</v>
      </c>
      <c r="AG2934" s="184">
        <f t="shared" si="360"/>
        <v>0</v>
      </c>
      <c r="AH2934" s="164">
        <f t="shared" si="366"/>
        <v>0</v>
      </c>
      <c r="AK2934" s="184">
        <f t="shared" si="361"/>
        <v>0</v>
      </c>
      <c r="AL2934" s="164">
        <f t="shared" si="367"/>
        <v>0</v>
      </c>
      <c r="AO2934" s="184">
        <f t="shared" si="362"/>
        <v>0</v>
      </c>
      <c r="AP2934" s="164">
        <f t="shared" si="363"/>
        <v>0</v>
      </c>
      <c r="AS2934" s="184">
        <f t="shared" si="364"/>
        <v>0</v>
      </c>
      <c r="AT2934" s="164">
        <f t="shared" si="365"/>
        <v>0</v>
      </c>
    </row>
    <row r="2935" spans="2:46" x14ac:dyDescent="0.75">
      <c r="B2935" s="22">
        <v>2932</v>
      </c>
      <c r="AG2935" s="184">
        <f t="shared" si="360"/>
        <v>0</v>
      </c>
      <c r="AH2935" s="164">
        <f t="shared" si="366"/>
        <v>0</v>
      </c>
      <c r="AK2935" s="184">
        <f t="shared" si="361"/>
        <v>0</v>
      </c>
      <c r="AL2935" s="164">
        <f t="shared" si="367"/>
        <v>0</v>
      </c>
      <c r="AO2935" s="184">
        <f t="shared" si="362"/>
        <v>0</v>
      </c>
      <c r="AP2935" s="164">
        <f t="shared" si="363"/>
        <v>0</v>
      </c>
      <c r="AS2935" s="184">
        <f t="shared" si="364"/>
        <v>0</v>
      </c>
      <c r="AT2935" s="164">
        <f t="shared" si="365"/>
        <v>0</v>
      </c>
    </row>
    <row r="2936" spans="2:46" x14ac:dyDescent="0.75">
      <c r="B2936" s="22">
        <v>2933</v>
      </c>
      <c r="AG2936" s="184">
        <f t="shared" si="360"/>
        <v>0</v>
      </c>
      <c r="AH2936" s="164">
        <f t="shared" si="366"/>
        <v>0</v>
      </c>
      <c r="AK2936" s="184">
        <f t="shared" si="361"/>
        <v>0</v>
      </c>
      <c r="AL2936" s="164">
        <f t="shared" si="367"/>
        <v>0</v>
      </c>
      <c r="AO2936" s="184">
        <f t="shared" si="362"/>
        <v>0</v>
      </c>
      <c r="AP2936" s="164">
        <f t="shared" si="363"/>
        <v>0</v>
      </c>
      <c r="AS2936" s="184">
        <f t="shared" si="364"/>
        <v>0</v>
      </c>
      <c r="AT2936" s="164">
        <f t="shared" si="365"/>
        <v>0</v>
      </c>
    </row>
    <row r="2937" spans="2:46" x14ac:dyDescent="0.75">
      <c r="B2937" s="22">
        <v>2934</v>
      </c>
      <c r="AG2937" s="184">
        <f t="shared" si="360"/>
        <v>0</v>
      </c>
      <c r="AH2937" s="164">
        <f t="shared" si="366"/>
        <v>0</v>
      </c>
      <c r="AK2937" s="184">
        <f t="shared" si="361"/>
        <v>0</v>
      </c>
      <c r="AL2937" s="164">
        <f t="shared" si="367"/>
        <v>0</v>
      </c>
      <c r="AO2937" s="184">
        <f t="shared" si="362"/>
        <v>0</v>
      </c>
      <c r="AP2937" s="164">
        <f t="shared" si="363"/>
        <v>0</v>
      </c>
      <c r="AS2937" s="184">
        <f t="shared" si="364"/>
        <v>0</v>
      </c>
      <c r="AT2937" s="164">
        <f t="shared" si="365"/>
        <v>0</v>
      </c>
    </row>
    <row r="2938" spans="2:46" x14ac:dyDescent="0.75">
      <c r="B2938" s="22">
        <v>2935</v>
      </c>
      <c r="AG2938" s="184">
        <f t="shared" si="360"/>
        <v>0</v>
      </c>
      <c r="AH2938" s="164">
        <f t="shared" si="366"/>
        <v>0</v>
      </c>
      <c r="AK2938" s="184">
        <f t="shared" si="361"/>
        <v>0</v>
      </c>
      <c r="AL2938" s="164">
        <f t="shared" si="367"/>
        <v>0</v>
      </c>
      <c r="AO2938" s="184">
        <f t="shared" si="362"/>
        <v>0</v>
      </c>
      <c r="AP2938" s="164">
        <f t="shared" si="363"/>
        <v>0</v>
      </c>
      <c r="AS2938" s="184">
        <f t="shared" si="364"/>
        <v>0</v>
      </c>
      <c r="AT2938" s="164">
        <f t="shared" si="365"/>
        <v>0</v>
      </c>
    </row>
    <row r="2939" spans="2:46" x14ac:dyDescent="0.75">
      <c r="B2939" s="22">
        <v>2936</v>
      </c>
      <c r="AG2939" s="184">
        <f t="shared" si="360"/>
        <v>0</v>
      </c>
      <c r="AH2939" s="164">
        <f t="shared" si="366"/>
        <v>0</v>
      </c>
      <c r="AK2939" s="184">
        <f t="shared" si="361"/>
        <v>0</v>
      </c>
      <c r="AL2939" s="164">
        <f t="shared" si="367"/>
        <v>0</v>
      </c>
      <c r="AO2939" s="184">
        <f t="shared" si="362"/>
        <v>0</v>
      </c>
      <c r="AP2939" s="164">
        <f t="shared" si="363"/>
        <v>0</v>
      </c>
      <c r="AS2939" s="184">
        <f t="shared" si="364"/>
        <v>0</v>
      </c>
      <c r="AT2939" s="164">
        <f t="shared" si="365"/>
        <v>0</v>
      </c>
    </row>
    <row r="2940" spans="2:46" x14ac:dyDescent="0.75">
      <c r="B2940" s="22">
        <v>2937</v>
      </c>
      <c r="AG2940" s="184">
        <f t="shared" si="360"/>
        <v>0</v>
      </c>
      <c r="AH2940" s="164">
        <f t="shared" si="366"/>
        <v>0</v>
      </c>
      <c r="AK2940" s="184">
        <f t="shared" si="361"/>
        <v>0</v>
      </c>
      <c r="AL2940" s="164">
        <f t="shared" si="367"/>
        <v>0</v>
      </c>
      <c r="AO2940" s="184">
        <f t="shared" si="362"/>
        <v>0</v>
      </c>
      <c r="AP2940" s="164">
        <f t="shared" si="363"/>
        <v>0</v>
      </c>
      <c r="AS2940" s="184">
        <f t="shared" si="364"/>
        <v>0</v>
      </c>
      <c r="AT2940" s="164">
        <f t="shared" si="365"/>
        <v>0</v>
      </c>
    </row>
    <row r="2941" spans="2:46" x14ac:dyDescent="0.75">
      <c r="B2941" s="22">
        <v>2938</v>
      </c>
      <c r="AG2941" s="184">
        <f t="shared" si="360"/>
        <v>0</v>
      </c>
      <c r="AH2941" s="164">
        <f t="shared" si="366"/>
        <v>0</v>
      </c>
      <c r="AK2941" s="184">
        <f t="shared" si="361"/>
        <v>0</v>
      </c>
      <c r="AL2941" s="164">
        <f t="shared" si="367"/>
        <v>0</v>
      </c>
      <c r="AO2941" s="184">
        <f t="shared" si="362"/>
        <v>0</v>
      </c>
      <c r="AP2941" s="164">
        <f t="shared" si="363"/>
        <v>0</v>
      </c>
      <c r="AS2941" s="184">
        <f t="shared" si="364"/>
        <v>0</v>
      </c>
      <c r="AT2941" s="164">
        <f t="shared" si="365"/>
        <v>0</v>
      </c>
    </row>
    <row r="2942" spans="2:46" x14ac:dyDescent="0.75">
      <c r="B2942" s="22">
        <v>2939</v>
      </c>
      <c r="AG2942" s="184">
        <f t="shared" si="360"/>
        <v>0</v>
      </c>
      <c r="AH2942" s="164">
        <f t="shared" si="366"/>
        <v>0</v>
      </c>
      <c r="AK2942" s="184">
        <f t="shared" si="361"/>
        <v>0</v>
      </c>
      <c r="AL2942" s="164">
        <f t="shared" si="367"/>
        <v>0</v>
      </c>
      <c r="AO2942" s="184">
        <f t="shared" si="362"/>
        <v>0</v>
      </c>
      <c r="AP2942" s="164">
        <f t="shared" si="363"/>
        <v>0</v>
      </c>
      <c r="AS2942" s="184">
        <f t="shared" si="364"/>
        <v>0</v>
      </c>
      <c r="AT2942" s="164">
        <f t="shared" si="365"/>
        <v>0</v>
      </c>
    </row>
    <row r="2943" spans="2:46" x14ac:dyDescent="0.75">
      <c r="B2943" s="22">
        <v>2940</v>
      </c>
      <c r="AG2943" s="184">
        <f t="shared" si="360"/>
        <v>0</v>
      </c>
      <c r="AH2943" s="164">
        <f t="shared" si="366"/>
        <v>0</v>
      </c>
      <c r="AK2943" s="184">
        <f t="shared" si="361"/>
        <v>0</v>
      </c>
      <c r="AL2943" s="164">
        <f t="shared" si="367"/>
        <v>0</v>
      </c>
      <c r="AO2943" s="184">
        <f t="shared" si="362"/>
        <v>0</v>
      </c>
      <c r="AP2943" s="164">
        <f t="shared" si="363"/>
        <v>0</v>
      </c>
      <c r="AS2943" s="184">
        <f t="shared" si="364"/>
        <v>0</v>
      </c>
      <c r="AT2943" s="164">
        <f t="shared" si="365"/>
        <v>0</v>
      </c>
    </row>
    <row r="2944" spans="2:46" x14ac:dyDescent="0.75">
      <c r="B2944" s="22">
        <v>2941</v>
      </c>
      <c r="AG2944" s="184">
        <f t="shared" si="360"/>
        <v>0</v>
      </c>
      <c r="AH2944" s="164">
        <f t="shared" si="366"/>
        <v>0</v>
      </c>
      <c r="AK2944" s="184">
        <f t="shared" si="361"/>
        <v>0</v>
      </c>
      <c r="AL2944" s="164">
        <f t="shared" si="367"/>
        <v>0</v>
      </c>
      <c r="AO2944" s="184">
        <f t="shared" si="362"/>
        <v>0</v>
      </c>
      <c r="AP2944" s="164">
        <f t="shared" si="363"/>
        <v>0</v>
      </c>
      <c r="AS2944" s="184">
        <f t="shared" si="364"/>
        <v>0</v>
      </c>
      <c r="AT2944" s="164">
        <f t="shared" si="365"/>
        <v>0</v>
      </c>
    </row>
    <row r="2945" spans="2:46" x14ac:dyDescent="0.75">
      <c r="B2945" s="22">
        <v>2942</v>
      </c>
      <c r="AG2945" s="184">
        <f t="shared" si="360"/>
        <v>0</v>
      </c>
      <c r="AH2945" s="164">
        <f t="shared" si="366"/>
        <v>0</v>
      </c>
      <c r="AK2945" s="184">
        <f t="shared" si="361"/>
        <v>0</v>
      </c>
      <c r="AL2945" s="164">
        <f t="shared" si="367"/>
        <v>0</v>
      </c>
      <c r="AO2945" s="184">
        <f t="shared" si="362"/>
        <v>0</v>
      </c>
      <c r="AP2945" s="164">
        <f t="shared" si="363"/>
        <v>0</v>
      </c>
      <c r="AS2945" s="184">
        <f t="shared" si="364"/>
        <v>0</v>
      </c>
      <c r="AT2945" s="164">
        <f t="shared" si="365"/>
        <v>0</v>
      </c>
    </row>
    <row r="2946" spans="2:46" x14ac:dyDescent="0.75">
      <c r="B2946" s="22">
        <v>2943</v>
      </c>
      <c r="AG2946" s="184">
        <f t="shared" si="360"/>
        <v>0</v>
      </c>
      <c r="AH2946" s="164">
        <f t="shared" si="366"/>
        <v>0</v>
      </c>
      <c r="AK2946" s="184">
        <f t="shared" si="361"/>
        <v>0</v>
      </c>
      <c r="AL2946" s="164">
        <f t="shared" si="367"/>
        <v>0</v>
      </c>
      <c r="AO2946" s="184">
        <f t="shared" si="362"/>
        <v>0</v>
      </c>
      <c r="AP2946" s="164">
        <f t="shared" si="363"/>
        <v>0</v>
      </c>
      <c r="AS2946" s="184">
        <f t="shared" si="364"/>
        <v>0</v>
      </c>
      <c r="AT2946" s="164">
        <f t="shared" si="365"/>
        <v>0</v>
      </c>
    </row>
    <row r="2947" spans="2:46" x14ac:dyDescent="0.75">
      <c r="B2947" s="22">
        <v>2944</v>
      </c>
      <c r="AG2947" s="184">
        <f t="shared" si="360"/>
        <v>0</v>
      </c>
      <c r="AH2947" s="164">
        <f t="shared" si="366"/>
        <v>0</v>
      </c>
      <c r="AK2947" s="184">
        <f t="shared" si="361"/>
        <v>0</v>
      </c>
      <c r="AL2947" s="164">
        <f t="shared" si="367"/>
        <v>0</v>
      </c>
      <c r="AO2947" s="184">
        <f t="shared" si="362"/>
        <v>0</v>
      </c>
      <c r="AP2947" s="164">
        <f t="shared" si="363"/>
        <v>0</v>
      </c>
      <c r="AS2947" s="184">
        <f t="shared" si="364"/>
        <v>0</v>
      </c>
      <c r="AT2947" s="164">
        <f t="shared" si="365"/>
        <v>0</v>
      </c>
    </row>
    <row r="2948" spans="2:46" x14ac:dyDescent="0.75">
      <c r="B2948" s="22">
        <v>2945</v>
      </c>
      <c r="AG2948" s="184">
        <f t="shared" ref="AG2948:AG3011" si="368">(U2948*wtp)-T2948</f>
        <v>0</v>
      </c>
      <c r="AH2948" s="164">
        <f t="shared" si="366"/>
        <v>0</v>
      </c>
      <c r="AK2948" s="184">
        <f t="shared" ref="AK2948:AK3011" si="369">(X2948*wtp)-W2948</f>
        <v>0</v>
      </c>
      <c r="AL2948" s="164">
        <f t="shared" si="367"/>
        <v>0</v>
      </c>
      <c r="AO2948" s="184">
        <f t="shared" ref="AO2948:AO3011" si="370">(AA2948*wtp)-Z2948</f>
        <v>0</v>
      </c>
      <c r="AP2948" s="164">
        <f t="shared" ref="AP2948:AP3011" si="371">IF(AO2948&gt;0,1,0)</f>
        <v>0</v>
      </c>
      <c r="AS2948" s="184">
        <f t="shared" ref="AS2948:AS3011" si="372">(AD2948*wtp)-AC2948</f>
        <v>0</v>
      </c>
      <c r="AT2948" s="164">
        <f t="shared" ref="AT2948:AT3011" si="373">IF(AS2948&gt;0,1,0)</f>
        <v>0</v>
      </c>
    </row>
    <row r="2949" spans="2:46" x14ac:dyDescent="0.75">
      <c r="B2949" s="22">
        <v>2946</v>
      </c>
      <c r="AG2949" s="184">
        <f t="shared" si="368"/>
        <v>0</v>
      </c>
      <c r="AH2949" s="164">
        <f t="shared" ref="AH2949:AH3012" si="374">IF(AG2949&gt;0,1,0)</f>
        <v>0</v>
      </c>
      <c r="AK2949" s="184">
        <f t="shared" si="369"/>
        <v>0</v>
      </c>
      <c r="AL2949" s="164">
        <f t="shared" ref="AL2949:AL3012" si="375">IF(AK2949&gt;0,1,0)</f>
        <v>0</v>
      </c>
      <c r="AO2949" s="184">
        <f t="shared" si="370"/>
        <v>0</v>
      </c>
      <c r="AP2949" s="164">
        <f t="shared" si="371"/>
        <v>0</v>
      </c>
      <c r="AS2949" s="184">
        <f t="shared" si="372"/>
        <v>0</v>
      </c>
      <c r="AT2949" s="164">
        <f t="shared" si="373"/>
        <v>0</v>
      </c>
    </row>
    <row r="2950" spans="2:46" x14ac:dyDescent="0.75">
      <c r="B2950" s="22">
        <v>2947</v>
      </c>
      <c r="AG2950" s="184">
        <f t="shared" si="368"/>
        <v>0</v>
      </c>
      <c r="AH2950" s="164">
        <f t="shared" si="374"/>
        <v>0</v>
      </c>
      <c r="AK2950" s="184">
        <f t="shared" si="369"/>
        <v>0</v>
      </c>
      <c r="AL2950" s="164">
        <f t="shared" si="375"/>
        <v>0</v>
      </c>
      <c r="AO2950" s="184">
        <f t="shared" si="370"/>
        <v>0</v>
      </c>
      <c r="AP2950" s="164">
        <f t="shared" si="371"/>
        <v>0</v>
      </c>
      <c r="AS2950" s="184">
        <f t="shared" si="372"/>
        <v>0</v>
      </c>
      <c r="AT2950" s="164">
        <f t="shared" si="373"/>
        <v>0</v>
      </c>
    </row>
    <row r="2951" spans="2:46" x14ac:dyDescent="0.75">
      <c r="B2951" s="22">
        <v>2948</v>
      </c>
      <c r="AG2951" s="184">
        <f t="shared" si="368"/>
        <v>0</v>
      </c>
      <c r="AH2951" s="164">
        <f t="shared" si="374"/>
        <v>0</v>
      </c>
      <c r="AK2951" s="184">
        <f t="shared" si="369"/>
        <v>0</v>
      </c>
      <c r="AL2951" s="164">
        <f t="shared" si="375"/>
        <v>0</v>
      </c>
      <c r="AO2951" s="184">
        <f t="shared" si="370"/>
        <v>0</v>
      </c>
      <c r="AP2951" s="164">
        <f t="shared" si="371"/>
        <v>0</v>
      </c>
      <c r="AS2951" s="184">
        <f t="shared" si="372"/>
        <v>0</v>
      </c>
      <c r="AT2951" s="164">
        <f t="shared" si="373"/>
        <v>0</v>
      </c>
    </row>
    <row r="2952" spans="2:46" x14ac:dyDescent="0.75">
      <c r="B2952" s="22">
        <v>2949</v>
      </c>
      <c r="AG2952" s="184">
        <f t="shared" si="368"/>
        <v>0</v>
      </c>
      <c r="AH2952" s="164">
        <f t="shared" si="374"/>
        <v>0</v>
      </c>
      <c r="AK2952" s="184">
        <f t="shared" si="369"/>
        <v>0</v>
      </c>
      <c r="AL2952" s="164">
        <f t="shared" si="375"/>
        <v>0</v>
      </c>
      <c r="AO2952" s="184">
        <f t="shared" si="370"/>
        <v>0</v>
      </c>
      <c r="AP2952" s="164">
        <f t="shared" si="371"/>
        <v>0</v>
      </c>
      <c r="AS2952" s="184">
        <f t="shared" si="372"/>
        <v>0</v>
      </c>
      <c r="AT2952" s="164">
        <f t="shared" si="373"/>
        <v>0</v>
      </c>
    </row>
    <row r="2953" spans="2:46" x14ac:dyDescent="0.75">
      <c r="B2953" s="22">
        <v>2950</v>
      </c>
      <c r="AG2953" s="184">
        <f t="shared" si="368"/>
        <v>0</v>
      </c>
      <c r="AH2953" s="164">
        <f t="shared" si="374"/>
        <v>0</v>
      </c>
      <c r="AK2953" s="184">
        <f t="shared" si="369"/>
        <v>0</v>
      </c>
      <c r="AL2953" s="164">
        <f t="shared" si="375"/>
        <v>0</v>
      </c>
      <c r="AO2953" s="184">
        <f t="shared" si="370"/>
        <v>0</v>
      </c>
      <c r="AP2953" s="164">
        <f t="shared" si="371"/>
        <v>0</v>
      </c>
      <c r="AS2953" s="184">
        <f t="shared" si="372"/>
        <v>0</v>
      </c>
      <c r="AT2953" s="164">
        <f t="shared" si="373"/>
        <v>0</v>
      </c>
    </row>
    <row r="2954" spans="2:46" x14ac:dyDescent="0.75">
      <c r="B2954" s="22">
        <v>2951</v>
      </c>
      <c r="AG2954" s="184">
        <f t="shared" si="368"/>
        <v>0</v>
      </c>
      <c r="AH2954" s="164">
        <f t="shared" si="374"/>
        <v>0</v>
      </c>
      <c r="AK2954" s="184">
        <f t="shared" si="369"/>
        <v>0</v>
      </c>
      <c r="AL2954" s="164">
        <f t="shared" si="375"/>
        <v>0</v>
      </c>
      <c r="AO2954" s="184">
        <f t="shared" si="370"/>
        <v>0</v>
      </c>
      <c r="AP2954" s="164">
        <f t="shared" si="371"/>
        <v>0</v>
      </c>
      <c r="AS2954" s="184">
        <f t="shared" si="372"/>
        <v>0</v>
      </c>
      <c r="AT2954" s="164">
        <f t="shared" si="373"/>
        <v>0</v>
      </c>
    </row>
    <row r="2955" spans="2:46" x14ac:dyDescent="0.75">
      <c r="B2955" s="22">
        <v>2952</v>
      </c>
      <c r="AG2955" s="184">
        <f t="shared" si="368"/>
        <v>0</v>
      </c>
      <c r="AH2955" s="164">
        <f t="shared" si="374"/>
        <v>0</v>
      </c>
      <c r="AK2955" s="184">
        <f t="shared" si="369"/>
        <v>0</v>
      </c>
      <c r="AL2955" s="164">
        <f t="shared" si="375"/>
        <v>0</v>
      </c>
      <c r="AO2955" s="184">
        <f t="shared" si="370"/>
        <v>0</v>
      </c>
      <c r="AP2955" s="164">
        <f t="shared" si="371"/>
        <v>0</v>
      </c>
      <c r="AS2955" s="184">
        <f t="shared" si="372"/>
        <v>0</v>
      </c>
      <c r="AT2955" s="164">
        <f t="shared" si="373"/>
        <v>0</v>
      </c>
    </row>
    <row r="2956" spans="2:46" x14ac:dyDescent="0.75">
      <c r="B2956" s="22">
        <v>2953</v>
      </c>
      <c r="AG2956" s="184">
        <f t="shared" si="368"/>
        <v>0</v>
      </c>
      <c r="AH2956" s="164">
        <f t="shared" si="374"/>
        <v>0</v>
      </c>
      <c r="AK2956" s="184">
        <f t="shared" si="369"/>
        <v>0</v>
      </c>
      <c r="AL2956" s="164">
        <f t="shared" si="375"/>
        <v>0</v>
      </c>
      <c r="AO2956" s="184">
        <f t="shared" si="370"/>
        <v>0</v>
      </c>
      <c r="AP2956" s="164">
        <f t="shared" si="371"/>
        <v>0</v>
      </c>
      <c r="AS2956" s="184">
        <f t="shared" si="372"/>
        <v>0</v>
      </c>
      <c r="AT2956" s="164">
        <f t="shared" si="373"/>
        <v>0</v>
      </c>
    </row>
    <row r="2957" spans="2:46" x14ac:dyDescent="0.75">
      <c r="B2957" s="22">
        <v>2954</v>
      </c>
      <c r="AG2957" s="184">
        <f t="shared" si="368"/>
        <v>0</v>
      </c>
      <c r="AH2957" s="164">
        <f t="shared" si="374"/>
        <v>0</v>
      </c>
      <c r="AK2957" s="184">
        <f t="shared" si="369"/>
        <v>0</v>
      </c>
      <c r="AL2957" s="164">
        <f t="shared" si="375"/>
        <v>0</v>
      </c>
      <c r="AO2957" s="184">
        <f t="shared" si="370"/>
        <v>0</v>
      </c>
      <c r="AP2957" s="164">
        <f t="shared" si="371"/>
        <v>0</v>
      </c>
      <c r="AS2957" s="184">
        <f t="shared" si="372"/>
        <v>0</v>
      </c>
      <c r="AT2957" s="164">
        <f t="shared" si="373"/>
        <v>0</v>
      </c>
    </row>
    <row r="2958" spans="2:46" x14ac:dyDescent="0.75">
      <c r="B2958" s="22">
        <v>2955</v>
      </c>
      <c r="AG2958" s="184">
        <f t="shared" si="368"/>
        <v>0</v>
      </c>
      <c r="AH2958" s="164">
        <f t="shared" si="374"/>
        <v>0</v>
      </c>
      <c r="AK2958" s="184">
        <f t="shared" si="369"/>
        <v>0</v>
      </c>
      <c r="AL2958" s="164">
        <f t="shared" si="375"/>
        <v>0</v>
      </c>
      <c r="AO2958" s="184">
        <f t="shared" si="370"/>
        <v>0</v>
      </c>
      <c r="AP2958" s="164">
        <f t="shared" si="371"/>
        <v>0</v>
      </c>
      <c r="AS2958" s="184">
        <f t="shared" si="372"/>
        <v>0</v>
      </c>
      <c r="AT2958" s="164">
        <f t="shared" si="373"/>
        <v>0</v>
      </c>
    </row>
    <row r="2959" spans="2:46" x14ac:dyDescent="0.75">
      <c r="B2959" s="22">
        <v>2956</v>
      </c>
      <c r="AG2959" s="184">
        <f t="shared" si="368"/>
        <v>0</v>
      </c>
      <c r="AH2959" s="164">
        <f t="shared" si="374"/>
        <v>0</v>
      </c>
      <c r="AK2959" s="184">
        <f t="shared" si="369"/>
        <v>0</v>
      </c>
      <c r="AL2959" s="164">
        <f t="shared" si="375"/>
        <v>0</v>
      </c>
      <c r="AO2959" s="184">
        <f t="shared" si="370"/>
        <v>0</v>
      </c>
      <c r="AP2959" s="164">
        <f t="shared" si="371"/>
        <v>0</v>
      </c>
      <c r="AS2959" s="184">
        <f t="shared" si="372"/>
        <v>0</v>
      </c>
      <c r="AT2959" s="164">
        <f t="shared" si="373"/>
        <v>0</v>
      </c>
    </row>
    <row r="2960" spans="2:46" x14ac:dyDescent="0.75">
      <c r="B2960" s="22">
        <v>2957</v>
      </c>
      <c r="AG2960" s="184">
        <f t="shared" si="368"/>
        <v>0</v>
      </c>
      <c r="AH2960" s="164">
        <f t="shared" si="374"/>
        <v>0</v>
      </c>
      <c r="AK2960" s="184">
        <f t="shared" si="369"/>
        <v>0</v>
      </c>
      <c r="AL2960" s="164">
        <f t="shared" si="375"/>
        <v>0</v>
      </c>
      <c r="AO2960" s="184">
        <f t="shared" si="370"/>
        <v>0</v>
      </c>
      <c r="AP2960" s="164">
        <f t="shared" si="371"/>
        <v>0</v>
      </c>
      <c r="AS2960" s="184">
        <f t="shared" si="372"/>
        <v>0</v>
      </c>
      <c r="AT2960" s="164">
        <f t="shared" si="373"/>
        <v>0</v>
      </c>
    </row>
    <row r="2961" spans="2:46" x14ac:dyDescent="0.75">
      <c r="B2961" s="22">
        <v>2958</v>
      </c>
      <c r="AG2961" s="184">
        <f t="shared" si="368"/>
        <v>0</v>
      </c>
      <c r="AH2961" s="164">
        <f t="shared" si="374"/>
        <v>0</v>
      </c>
      <c r="AK2961" s="184">
        <f t="shared" si="369"/>
        <v>0</v>
      </c>
      <c r="AL2961" s="164">
        <f t="shared" si="375"/>
        <v>0</v>
      </c>
      <c r="AO2961" s="184">
        <f t="shared" si="370"/>
        <v>0</v>
      </c>
      <c r="AP2961" s="164">
        <f t="shared" si="371"/>
        <v>0</v>
      </c>
      <c r="AS2961" s="184">
        <f t="shared" si="372"/>
        <v>0</v>
      </c>
      <c r="AT2961" s="164">
        <f t="shared" si="373"/>
        <v>0</v>
      </c>
    </row>
    <row r="2962" spans="2:46" x14ac:dyDescent="0.75">
      <c r="B2962" s="22">
        <v>2959</v>
      </c>
      <c r="AG2962" s="184">
        <f t="shared" si="368"/>
        <v>0</v>
      </c>
      <c r="AH2962" s="164">
        <f t="shared" si="374"/>
        <v>0</v>
      </c>
      <c r="AK2962" s="184">
        <f t="shared" si="369"/>
        <v>0</v>
      </c>
      <c r="AL2962" s="164">
        <f t="shared" si="375"/>
        <v>0</v>
      </c>
      <c r="AO2962" s="184">
        <f t="shared" si="370"/>
        <v>0</v>
      </c>
      <c r="AP2962" s="164">
        <f t="shared" si="371"/>
        <v>0</v>
      </c>
      <c r="AS2962" s="184">
        <f t="shared" si="372"/>
        <v>0</v>
      </c>
      <c r="AT2962" s="164">
        <f t="shared" si="373"/>
        <v>0</v>
      </c>
    </row>
    <row r="2963" spans="2:46" x14ac:dyDescent="0.75">
      <c r="B2963" s="22">
        <v>2960</v>
      </c>
      <c r="AG2963" s="184">
        <f t="shared" si="368"/>
        <v>0</v>
      </c>
      <c r="AH2963" s="164">
        <f t="shared" si="374"/>
        <v>0</v>
      </c>
      <c r="AK2963" s="184">
        <f t="shared" si="369"/>
        <v>0</v>
      </c>
      <c r="AL2963" s="164">
        <f t="shared" si="375"/>
        <v>0</v>
      </c>
      <c r="AO2963" s="184">
        <f t="shared" si="370"/>
        <v>0</v>
      </c>
      <c r="AP2963" s="164">
        <f t="shared" si="371"/>
        <v>0</v>
      </c>
      <c r="AS2963" s="184">
        <f t="shared" si="372"/>
        <v>0</v>
      </c>
      <c r="AT2963" s="164">
        <f t="shared" si="373"/>
        <v>0</v>
      </c>
    </row>
    <row r="2964" spans="2:46" x14ac:dyDescent="0.75">
      <c r="B2964" s="22">
        <v>2961</v>
      </c>
      <c r="AG2964" s="184">
        <f t="shared" si="368"/>
        <v>0</v>
      </c>
      <c r="AH2964" s="164">
        <f t="shared" si="374"/>
        <v>0</v>
      </c>
      <c r="AK2964" s="184">
        <f t="shared" si="369"/>
        <v>0</v>
      </c>
      <c r="AL2964" s="164">
        <f t="shared" si="375"/>
        <v>0</v>
      </c>
      <c r="AO2964" s="184">
        <f t="shared" si="370"/>
        <v>0</v>
      </c>
      <c r="AP2964" s="164">
        <f t="shared" si="371"/>
        <v>0</v>
      </c>
      <c r="AS2964" s="184">
        <f t="shared" si="372"/>
        <v>0</v>
      </c>
      <c r="AT2964" s="164">
        <f t="shared" si="373"/>
        <v>0</v>
      </c>
    </row>
    <row r="2965" spans="2:46" x14ac:dyDescent="0.75">
      <c r="B2965" s="22">
        <v>2962</v>
      </c>
      <c r="AG2965" s="184">
        <f t="shared" si="368"/>
        <v>0</v>
      </c>
      <c r="AH2965" s="164">
        <f t="shared" si="374"/>
        <v>0</v>
      </c>
      <c r="AK2965" s="184">
        <f t="shared" si="369"/>
        <v>0</v>
      </c>
      <c r="AL2965" s="164">
        <f t="shared" si="375"/>
        <v>0</v>
      </c>
      <c r="AO2965" s="184">
        <f t="shared" si="370"/>
        <v>0</v>
      </c>
      <c r="AP2965" s="164">
        <f t="shared" si="371"/>
        <v>0</v>
      </c>
      <c r="AS2965" s="184">
        <f t="shared" si="372"/>
        <v>0</v>
      </c>
      <c r="AT2965" s="164">
        <f t="shared" si="373"/>
        <v>0</v>
      </c>
    </row>
    <row r="2966" spans="2:46" x14ac:dyDescent="0.75">
      <c r="B2966" s="22">
        <v>2963</v>
      </c>
      <c r="AG2966" s="184">
        <f t="shared" si="368"/>
        <v>0</v>
      </c>
      <c r="AH2966" s="164">
        <f t="shared" si="374"/>
        <v>0</v>
      </c>
      <c r="AK2966" s="184">
        <f t="shared" si="369"/>
        <v>0</v>
      </c>
      <c r="AL2966" s="164">
        <f t="shared" si="375"/>
        <v>0</v>
      </c>
      <c r="AO2966" s="184">
        <f t="shared" si="370"/>
        <v>0</v>
      </c>
      <c r="AP2966" s="164">
        <f t="shared" si="371"/>
        <v>0</v>
      </c>
      <c r="AS2966" s="184">
        <f t="shared" si="372"/>
        <v>0</v>
      </c>
      <c r="AT2966" s="164">
        <f t="shared" si="373"/>
        <v>0</v>
      </c>
    </row>
    <row r="2967" spans="2:46" x14ac:dyDescent="0.75">
      <c r="B2967" s="22">
        <v>2964</v>
      </c>
      <c r="AG2967" s="184">
        <f t="shared" si="368"/>
        <v>0</v>
      </c>
      <c r="AH2967" s="164">
        <f t="shared" si="374"/>
        <v>0</v>
      </c>
      <c r="AK2967" s="184">
        <f t="shared" si="369"/>
        <v>0</v>
      </c>
      <c r="AL2967" s="164">
        <f t="shared" si="375"/>
        <v>0</v>
      </c>
      <c r="AO2967" s="184">
        <f t="shared" si="370"/>
        <v>0</v>
      </c>
      <c r="AP2967" s="164">
        <f t="shared" si="371"/>
        <v>0</v>
      </c>
      <c r="AS2967" s="184">
        <f t="shared" si="372"/>
        <v>0</v>
      </c>
      <c r="AT2967" s="164">
        <f t="shared" si="373"/>
        <v>0</v>
      </c>
    </row>
    <row r="2968" spans="2:46" x14ac:dyDescent="0.75">
      <c r="B2968" s="22">
        <v>2965</v>
      </c>
      <c r="AG2968" s="184">
        <f t="shared" si="368"/>
        <v>0</v>
      </c>
      <c r="AH2968" s="164">
        <f t="shared" si="374"/>
        <v>0</v>
      </c>
      <c r="AK2968" s="184">
        <f t="shared" si="369"/>
        <v>0</v>
      </c>
      <c r="AL2968" s="164">
        <f t="shared" si="375"/>
        <v>0</v>
      </c>
      <c r="AO2968" s="184">
        <f t="shared" si="370"/>
        <v>0</v>
      </c>
      <c r="AP2968" s="164">
        <f t="shared" si="371"/>
        <v>0</v>
      </c>
      <c r="AS2968" s="184">
        <f t="shared" si="372"/>
        <v>0</v>
      </c>
      <c r="AT2968" s="164">
        <f t="shared" si="373"/>
        <v>0</v>
      </c>
    </row>
    <row r="2969" spans="2:46" x14ac:dyDescent="0.75">
      <c r="B2969" s="22">
        <v>2966</v>
      </c>
      <c r="AG2969" s="184">
        <f t="shared" si="368"/>
        <v>0</v>
      </c>
      <c r="AH2969" s="164">
        <f t="shared" si="374"/>
        <v>0</v>
      </c>
      <c r="AK2969" s="184">
        <f t="shared" si="369"/>
        <v>0</v>
      </c>
      <c r="AL2969" s="164">
        <f t="shared" si="375"/>
        <v>0</v>
      </c>
      <c r="AO2969" s="184">
        <f t="shared" si="370"/>
        <v>0</v>
      </c>
      <c r="AP2969" s="164">
        <f t="shared" si="371"/>
        <v>0</v>
      </c>
      <c r="AS2969" s="184">
        <f t="shared" si="372"/>
        <v>0</v>
      </c>
      <c r="AT2969" s="164">
        <f t="shared" si="373"/>
        <v>0</v>
      </c>
    </row>
    <row r="2970" spans="2:46" x14ac:dyDescent="0.75">
      <c r="B2970" s="22">
        <v>2967</v>
      </c>
      <c r="AG2970" s="184">
        <f t="shared" si="368"/>
        <v>0</v>
      </c>
      <c r="AH2970" s="164">
        <f t="shared" si="374"/>
        <v>0</v>
      </c>
      <c r="AK2970" s="184">
        <f t="shared" si="369"/>
        <v>0</v>
      </c>
      <c r="AL2970" s="164">
        <f t="shared" si="375"/>
        <v>0</v>
      </c>
      <c r="AO2970" s="184">
        <f t="shared" si="370"/>
        <v>0</v>
      </c>
      <c r="AP2970" s="164">
        <f t="shared" si="371"/>
        <v>0</v>
      </c>
      <c r="AS2970" s="184">
        <f t="shared" si="372"/>
        <v>0</v>
      </c>
      <c r="AT2970" s="164">
        <f t="shared" si="373"/>
        <v>0</v>
      </c>
    </row>
    <row r="2971" spans="2:46" x14ac:dyDescent="0.75">
      <c r="B2971" s="22">
        <v>2968</v>
      </c>
      <c r="AG2971" s="184">
        <f t="shared" si="368"/>
        <v>0</v>
      </c>
      <c r="AH2971" s="164">
        <f t="shared" si="374"/>
        <v>0</v>
      </c>
      <c r="AK2971" s="184">
        <f t="shared" si="369"/>
        <v>0</v>
      </c>
      <c r="AL2971" s="164">
        <f t="shared" si="375"/>
        <v>0</v>
      </c>
      <c r="AO2971" s="184">
        <f t="shared" si="370"/>
        <v>0</v>
      </c>
      <c r="AP2971" s="164">
        <f t="shared" si="371"/>
        <v>0</v>
      </c>
      <c r="AS2971" s="184">
        <f t="shared" si="372"/>
        <v>0</v>
      </c>
      <c r="AT2971" s="164">
        <f t="shared" si="373"/>
        <v>0</v>
      </c>
    </row>
    <row r="2972" spans="2:46" x14ac:dyDescent="0.75">
      <c r="B2972" s="22">
        <v>2969</v>
      </c>
      <c r="AG2972" s="184">
        <f t="shared" si="368"/>
        <v>0</v>
      </c>
      <c r="AH2972" s="164">
        <f t="shared" si="374"/>
        <v>0</v>
      </c>
      <c r="AK2972" s="184">
        <f t="shared" si="369"/>
        <v>0</v>
      </c>
      <c r="AL2972" s="164">
        <f t="shared" si="375"/>
        <v>0</v>
      </c>
      <c r="AO2972" s="184">
        <f t="shared" si="370"/>
        <v>0</v>
      </c>
      <c r="AP2972" s="164">
        <f t="shared" si="371"/>
        <v>0</v>
      </c>
      <c r="AS2972" s="184">
        <f t="shared" si="372"/>
        <v>0</v>
      </c>
      <c r="AT2972" s="164">
        <f t="shared" si="373"/>
        <v>0</v>
      </c>
    </row>
    <row r="2973" spans="2:46" x14ac:dyDescent="0.75">
      <c r="B2973" s="22">
        <v>2970</v>
      </c>
      <c r="AG2973" s="184">
        <f t="shared" si="368"/>
        <v>0</v>
      </c>
      <c r="AH2973" s="164">
        <f t="shared" si="374"/>
        <v>0</v>
      </c>
      <c r="AK2973" s="184">
        <f t="shared" si="369"/>
        <v>0</v>
      </c>
      <c r="AL2973" s="164">
        <f t="shared" si="375"/>
        <v>0</v>
      </c>
      <c r="AO2973" s="184">
        <f t="shared" si="370"/>
        <v>0</v>
      </c>
      <c r="AP2973" s="164">
        <f t="shared" si="371"/>
        <v>0</v>
      </c>
      <c r="AS2973" s="184">
        <f t="shared" si="372"/>
        <v>0</v>
      </c>
      <c r="AT2973" s="164">
        <f t="shared" si="373"/>
        <v>0</v>
      </c>
    </row>
    <row r="2974" spans="2:46" x14ac:dyDescent="0.75">
      <c r="B2974" s="22">
        <v>2971</v>
      </c>
      <c r="AG2974" s="184">
        <f t="shared" si="368"/>
        <v>0</v>
      </c>
      <c r="AH2974" s="164">
        <f t="shared" si="374"/>
        <v>0</v>
      </c>
      <c r="AK2974" s="184">
        <f t="shared" si="369"/>
        <v>0</v>
      </c>
      <c r="AL2974" s="164">
        <f t="shared" si="375"/>
        <v>0</v>
      </c>
      <c r="AO2974" s="184">
        <f t="shared" si="370"/>
        <v>0</v>
      </c>
      <c r="AP2974" s="164">
        <f t="shared" si="371"/>
        <v>0</v>
      </c>
      <c r="AS2974" s="184">
        <f t="shared" si="372"/>
        <v>0</v>
      </c>
      <c r="AT2974" s="164">
        <f t="shared" si="373"/>
        <v>0</v>
      </c>
    </row>
    <row r="2975" spans="2:46" x14ac:dyDescent="0.75">
      <c r="B2975" s="22">
        <v>2972</v>
      </c>
      <c r="AG2975" s="184">
        <f t="shared" si="368"/>
        <v>0</v>
      </c>
      <c r="AH2975" s="164">
        <f t="shared" si="374"/>
        <v>0</v>
      </c>
      <c r="AK2975" s="184">
        <f t="shared" si="369"/>
        <v>0</v>
      </c>
      <c r="AL2975" s="164">
        <f t="shared" si="375"/>
        <v>0</v>
      </c>
      <c r="AO2975" s="184">
        <f t="shared" si="370"/>
        <v>0</v>
      </c>
      <c r="AP2975" s="164">
        <f t="shared" si="371"/>
        <v>0</v>
      </c>
      <c r="AS2975" s="184">
        <f t="shared" si="372"/>
        <v>0</v>
      </c>
      <c r="AT2975" s="164">
        <f t="shared" si="373"/>
        <v>0</v>
      </c>
    </row>
    <row r="2976" spans="2:46" x14ac:dyDescent="0.75">
      <c r="B2976" s="22">
        <v>2973</v>
      </c>
      <c r="AG2976" s="184">
        <f t="shared" si="368"/>
        <v>0</v>
      </c>
      <c r="AH2976" s="164">
        <f t="shared" si="374"/>
        <v>0</v>
      </c>
      <c r="AK2976" s="184">
        <f t="shared" si="369"/>
        <v>0</v>
      </c>
      <c r="AL2976" s="164">
        <f t="shared" si="375"/>
        <v>0</v>
      </c>
      <c r="AO2976" s="184">
        <f t="shared" si="370"/>
        <v>0</v>
      </c>
      <c r="AP2976" s="164">
        <f t="shared" si="371"/>
        <v>0</v>
      </c>
      <c r="AS2976" s="184">
        <f t="shared" si="372"/>
        <v>0</v>
      </c>
      <c r="AT2976" s="164">
        <f t="shared" si="373"/>
        <v>0</v>
      </c>
    </row>
    <row r="2977" spans="2:46" x14ac:dyDescent="0.75">
      <c r="B2977" s="22">
        <v>2974</v>
      </c>
      <c r="AG2977" s="184">
        <f t="shared" si="368"/>
        <v>0</v>
      </c>
      <c r="AH2977" s="164">
        <f t="shared" si="374"/>
        <v>0</v>
      </c>
      <c r="AK2977" s="184">
        <f t="shared" si="369"/>
        <v>0</v>
      </c>
      <c r="AL2977" s="164">
        <f t="shared" si="375"/>
        <v>0</v>
      </c>
      <c r="AO2977" s="184">
        <f t="shared" si="370"/>
        <v>0</v>
      </c>
      <c r="AP2977" s="164">
        <f t="shared" si="371"/>
        <v>0</v>
      </c>
      <c r="AS2977" s="184">
        <f t="shared" si="372"/>
        <v>0</v>
      </c>
      <c r="AT2977" s="164">
        <f t="shared" si="373"/>
        <v>0</v>
      </c>
    </row>
    <row r="2978" spans="2:46" x14ac:dyDescent="0.75">
      <c r="B2978" s="22">
        <v>2975</v>
      </c>
      <c r="AG2978" s="184">
        <f t="shared" si="368"/>
        <v>0</v>
      </c>
      <c r="AH2978" s="164">
        <f t="shared" si="374"/>
        <v>0</v>
      </c>
      <c r="AK2978" s="184">
        <f t="shared" si="369"/>
        <v>0</v>
      </c>
      <c r="AL2978" s="164">
        <f t="shared" si="375"/>
        <v>0</v>
      </c>
      <c r="AO2978" s="184">
        <f t="shared" si="370"/>
        <v>0</v>
      </c>
      <c r="AP2978" s="164">
        <f t="shared" si="371"/>
        <v>0</v>
      </c>
      <c r="AS2978" s="184">
        <f t="shared" si="372"/>
        <v>0</v>
      </c>
      <c r="AT2978" s="164">
        <f t="shared" si="373"/>
        <v>0</v>
      </c>
    </row>
    <row r="2979" spans="2:46" x14ac:dyDescent="0.75">
      <c r="B2979" s="22">
        <v>2976</v>
      </c>
      <c r="AG2979" s="184">
        <f t="shared" si="368"/>
        <v>0</v>
      </c>
      <c r="AH2979" s="164">
        <f t="shared" si="374"/>
        <v>0</v>
      </c>
      <c r="AK2979" s="184">
        <f t="shared" si="369"/>
        <v>0</v>
      </c>
      <c r="AL2979" s="164">
        <f t="shared" si="375"/>
        <v>0</v>
      </c>
      <c r="AO2979" s="184">
        <f t="shared" si="370"/>
        <v>0</v>
      </c>
      <c r="AP2979" s="164">
        <f t="shared" si="371"/>
        <v>0</v>
      </c>
      <c r="AS2979" s="184">
        <f t="shared" si="372"/>
        <v>0</v>
      </c>
      <c r="AT2979" s="164">
        <f t="shared" si="373"/>
        <v>0</v>
      </c>
    </row>
    <row r="2980" spans="2:46" x14ac:dyDescent="0.75">
      <c r="B2980" s="22">
        <v>2977</v>
      </c>
      <c r="AG2980" s="184">
        <f t="shared" si="368"/>
        <v>0</v>
      </c>
      <c r="AH2980" s="164">
        <f t="shared" si="374"/>
        <v>0</v>
      </c>
      <c r="AK2980" s="184">
        <f t="shared" si="369"/>
        <v>0</v>
      </c>
      <c r="AL2980" s="164">
        <f t="shared" si="375"/>
        <v>0</v>
      </c>
      <c r="AO2980" s="184">
        <f t="shared" si="370"/>
        <v>0</v>
      </c>
      <c r="AP2980" s="164">
        <f t="shared" si="371"/>
        <v>0</v>
      </c>
      <c r="AS2980" s="184">
        <f t="shared" si="372"/>
        <v>0</v>
      </c>
      <c r="AT2980" s="164">
        <f t="shared" si="373"/>
        <v>0</v>
      </c>
    </row>
    <row r="2981" spans="2:46" x14ac:dyDescent="0.75">
      <c r="B2981" s="22">
        <v>2978</v>
      </c>
      <c r="AG2981" s="184">
        <f t="shared" si="368"/>
        <v>0</v>
      </c>
      <c r="AH2981" s="164">
        <f t="shared" si="374"/>
        <v>0</v>
      </c>
      <c r="AK2981" s="184">
        <f t="shared" si="369"/>
        <v>0</v>
      </c>
      <c r="AL2981" s="164">
        <f t="shared" si="375"/>
        <v>0</v>
      </c>
      <c r="AO2981" s="184">
        <f t="shared" si="370"/>
        <v>0</v>
      </c>
      <c r="AP2981" s="164">
        <f t="shared" si="371"/>
        <v>0</v>
      </c>
      <c r="AS2981" s="184">
        <f t="shared" si="372"/>
        <v>0</v>
      </c>
      <c r="AT2981" s="164">
        <f t="shared" si="373"/>
        <v>0</v>
      </c>
    </row>
    <row r="2982" spans="2:46" x14ac:dyDescent="0.75">
      <c r="B2982" s="22">
        <v>2979</v>
      </c>
      <c r="AG2982" s="184">
        <f t="shared" si="368"/>
        <v>0</v>
      </c>
      <c r="AH2982" s="164">
        <f t="shared" si="374"/>
        <v>0</v>
      </c>
      <c r="AK2982" s="184">
        <f t="shared" si="369"/>
        <v>0</v>
      </c>
      <c r="AL2982" s="164">
        <f t="shared" si="375"/>
        <v>0</v>
      </c>
      <c r="AO2982" s="184">
        <f t="shared" si="370"/>
        <v>0</v>
      </c>
      <c r="AP2982" s="164">
        <f t="shared" si="371"/>
        <v>0</v>
      </c>
      <c r="AS2982" s="184">
        <f t="shared" si="372"/>
        <v>0</v>
      </c>
      <c r="AT2982" s="164">
        <f t="shared" si="373"/>
        <v>0</v>
      </c>
    </row>
    <row r="2983" spans="2:46" x14ac:dyDescent="0.75">
      <c r="B2983" s="22">
        <v>2980</v>
      </c>
      <c r="AG2983" s="184">
        <f t="shared" si="368"/>
        <v>0</v>
      </c>
      <c r="AH2983" s="164">
        <f t="shared" si="374"/>
        <v>0</v>
      </c>
      <c r="AK2983" s="184">
        <f t="shared" si="369"/>
        <v>0</v>
      </c>
      <c r="AL2983" s="164">
        <f t="shared" si="375"/>
        <v>0</v>
      </c>
      <c r="AO2983" s="184">
        <f t="shared" si="370"/>
        <v>0</v>
      </c>
      <c r="AP2983" s="164">
        <f t="shared" si="371"/>
        <v>0</v>
      </c>
      <c r="AS2983" s="184">
        <f t="shared" si="372"/>
        <v>0</v>
      </c>
      <c r="AT2983" s="164">
        <f t="shared" si="373"/>
        <v>0</v>
      </c>
    </row>
    <row r="2984" spans="2:46" x14ac:dyDescent="0.75">
      <c r="B2984" s="22">
        <v>2981</v>
      </c>
      <c r="AG2984" s="184">
        <f t="shared" si="368"/>
        <v>0</v>
      </c>
      <c r="AH2984" s="164">
        <f t="shared" si="374"/>
        <v>0</v>
      </c>
      <c r="AK2984" s="184">
        <f t="shared" si="369"/>
        <v>0</v>
      </c>
      <c r="AL2984" s="164">
        <f t="shared" si="375"/>
        <v>0</v>
      </c>
      <c r="AO2984" s="184">
        <f t="shared" si="370"/>
        <v>0</v>
      </c>
      <c r="AP2984" s="164">
        <f t="shared" si="371"/>
        <v>0</v>
      </c>
      <c r="AS2984" s="184">
        <f t="shared" si="372"/>
        <v>0</v>
      </c>
      <c r="AT2984" s="164">
        <f t="shared" si="373"/>
        <v>0</v>
      </c>
    </row>
    <row r="2985" spans="2:46" x14ac:dyDescent="0.75">
      <c r="B2985" s="22">
        <v>2982</v>
      </c>
      <c r="AG2985" s="184">
        <f t="shared" si="368"/>
        <v>0</v>
      </c>
      <c r="AH2985" s="164">
        <f t="shared" si="374"/>
        <v>0</v>
      </c>
      <c r="AK2985" s="184">
        <f t="shared" si="369"/>
        <v>0</v>
      </c>
      <c r="AL2985" s="164">
        <f t="shared" si="375"/>
        <v>0</v>
      </c>
      <c r="AO2985" s="184">
        <f t="shared" si="370"/>
        <v>0</v>
      </c>
      <c r="AP2985" s="164">
        <f t="shared" si="371"/>
        <v>0</v>
      </c>
      <c r="AS2985" s="184">
        <f t="shared" si="372"/>
        <v>0</v>
      </c>
      <c r="AT2985" s="164">
        <f t="shared" si="373"/>
        <v>0</v>
      </c>
    </row>
    <row r="2986" spans="2:46" x14ac:dyDescent="0.75">
      <c r="B2986" s="22">
        <v>2983</v>
      </c>
      <c r="AG2986" s="184">
        <f t="shared" si="368"/>
        <v>0</v>
      </c>
      <c r="AH2986" s="164">
        <f t="shared" si="374"/>
        <v>0</v>
      </c>
      <c r="AK2986" s="184">
        <f t="shared" si="369"/>
        <v>0</v>
      </c>
      <c r="AL2986" s="164">
        <f t="shared" si="375"/>
        <v>0</v>
      </c>
      <c r="AO2986" s="184">
        <f t="shared" si="370"/>
        <v>0</v>
      </c>
      <c r="AP2986" s="164">
        <f t="shared" si="371"/>
        <v>0</v>
      </c>
      <c r="AS2986" s="184">
        <f t="shared" si="372"/>
        <v>0</v>
      </c>
      <c r="AT2986" s="164">
        <f t="shared" si="373"/>
        <v>0</v>
      </c>
    </row>
    <row r="2987" spans="2:46" x14ac:dyDescent="0.75">
      <c r="B2987" s="22">
        <v>2984</v>
      </c>
      <c r="AG2987" s="184">
        <f t="shared" si="368"/>
        <v>0</v>
      </c>
      <c r="AH2987" s="164">
        <f t="shared" si="374"/>
        <v>0</v>
      </c>
      <c r="AK2987" s="184">
        <f t="shared" si="369"/>
        <v>0</v>
      </c>
      <c r="AL2987" s="164">
        <f t="shared" si="375"/>
        <v>0</v>
      </c>
      <c r="AO2987" s="184">
        <f t="shared" si="370"/>
        <v>0</v>
      </c>
      <c r="AP2987" s="164">
        <f t="shared" si="371"/>
        <v>0</v>
      </c>
      <c r="AS2987" s="184">
        <f t="shared" si="372"/>
        <v>0</v>
      </c>
      <c r="AT2987" s="164">
        <f t="shared" si="373"/>
        <v>0</v>
      </c>
    </row>
    <row r="2988" spans="2:46" x14ac:dyDescent="0.75">
      <c r="B2988" s="22">
        <v>2985</v>
      </c>
      <c r="AG2988" s="184">
        <f t="shared" si="368"/>
        <v>0</v>
      </c>
      <c r="AH2988" s="164">
        <f t="shared" si="374"/>
        <v>0</v>
      </c>
      <c r="AK2988" s="184">
        <f t="shared" si="369"/>
        <v>0</v>
      </c>
      <c r="AL2988" s="164">
        <f t="shared" si="375"/>
        <v>0</v>
      </c>
      <c r="AO2988" s="184">
        <f t="shared" si="370"/>
        <v>0</v>
      </c>
      <c r="AP2988" s="164">
        <f t="shared" si="371"/>
        <v>0</v>
      </c>
      <c r="AS2988" s="184">
        <f t="shared" si="372"/>
        <v>0</v>
      </c>
      <c r="AT2988" s="164">
        <f t="shared" si="373"/>
        <v>0</v>
      </c>
    </row>
    <row r="2989" spans="2:46" x14ac:dyDescent="0.75">
      <c r="B2989" s="22">
        <v>2986</v>
      </c>
      <c r="AG2989" s="184">
        <f t="shared" si="368"/>
        <v>0</v>
      </c>
      <c r="AH2989" s="164">
        <f t="shared" si="374"/>
        <v>0</v>
      </c>
      <c r="AK2989" s="184">
        <f t="shared" si="369"/>
        <v>0</v>
      </c>
      <c r="AL2989" s="164">
        <f t="shared" si="375"/>
        <v>0</v>
      </c>
      <c r="AO2989" s="184">
        <f t="shared" si="370"/>
        <v>0</v>
      </c>
      <c r="AP2989" s="164">
        <f t="shared" si="371"/>
        <v>0</v>
      </c>
      <c r="AS2989" s="184">
        <f t="shared" si="372"/>
        <v>0</v>
      </c>
      <c r="AT2989" s="164">
        <f t="shared" si="373"/>
        <v>0</v>
      </c>
    </row>
    <row r="2990" spans="2:46" x14ac:dyDescent="0.75">
      <c r="B2990" s="22">
        <v>2987</v>
      </c>
      <c r="AG2990" s="184">
        <f t="shared" si="368"/>
        <v>0</v>
      </c>
      <c r="AH2990" s="164">
        <f t="shared" si="374"/>
        <v>0</v>
      </c>
      <c r="AK2990" s="184">
        <f t="shared" si="369"/>
        <v>0</v>
      </c>
      <c r="AL2990" s="164">
        <f t="shared" si="375"/>
        <v>0</v>
      </c>
      <c r="AO2990" s="184">
        <f t="shared" si="370"/>
        <v>0</v>
      </c>
      <c r="AP2990" s="164">
        <f t="shared" si="371"/>
        <v>0</v>
      </c>
      <c r="AS2990" s="184">
        <f t="shared" si="372"/>
        <v>0</v>
      </c>
      <c r="AT2990" s="164">
        <f t="shared" si="373"/>
        <v>0</v>
      </c>
    </row>
    <row r="2991" spans="2:46" x14ac:dyDescent="0.75">
      <c r="B2991" s="22">
        <v>2988</v>
      </c>
      <c r="AG2991" s="184">
        <f t="shared" si="368"/>
        <v>0</v>
      </c>
      <c r="AH2991" s="164">
        <f t="shared" si="374"/>
        <v>0</v>
      </c>
      <c r="AK2991" s="184">
        <f t="shared" si="369"/>
        <v>0</v>
      </c>
      <c r="AL2991" s="164">
        <f t="shared" si="375"/>
        <v>0</v>
      </c>
      <c r="AO2991" s="184">
        <f t="shared" si="370"/>
        <v>0</v>
      </c>
      <c r="AP2991" s="164">
        <f t="shared" si="371"/>
        <v>0</v>
      </c>
      <c r="AS2991" s="184">
        <f t="shared" si="372"/>
        <v>0</v>
      </c>
      <c r="AT2991" s="164">
        <f t="shared" si="373"/>
        <v>0</v>
      </c>
    </row>
    <row r="2992" spans="2:46" x14ac:dyDescent="0.75">
      <c r="B2992" s="22">
        <v>2989</v>
      </c>
      <c r="AG2992" s="184">
        <f t="shared" si="368"/>
        <v>0</v>
      </c>
      <c r="AH2992" s="164">
        <f t="shared" si="374"/>
        <v>0</v>
      </c>
      <c r="AK2992" s="184">
        <f t="shared" si="369"/>
        <v>0</v>
      </c>
      <c r="AL2992" s="164">
        <f t="shared" si="375"/>
        <v>0</v>
      </c>
      <c r="AO2992" s="184">
        <f t="shared" si="370"/>
        <v>0</v>
      </c>
      <c r="AP2992" s="164">
        <f t="shared" si="371"/>
        <v>0</v>
      </c>
      <c r="AS2992" s="184">
        <f t="shared" si="372"/>
        <v>0</v>
      </c>
      <c r="AT2992" s="164">
        <f t="shared" si="373"/>
        <v>0</v>
      </c>
    </row>
    <row r="2993" spans="2:46" x14ac:dyDescent="0.75">
      <c r="B2993" s="22">
        <v>2990</v>
      </c>
      <c r="AG2993" s="184">
        <f t="shared" si="368"/>
        <v>0</v>
      </c>
      <c r="AH2993" s="164">
        <f t="shared" si="374"/>
        <v>0</v>
      </c>
      <c r="AK2993" s="184">
        <f t="shared" si="369"/>
        <v>0</v>
      </c>
      <c r="AL2993" s="164">
        <f t="shared" si="375"/>
        <v>0</v>
      </c>
      <c r="AO2993" s="184">
        <f t="shared" si="370"/>
        <v>0</v>
      </c>
      <c r="AP2993" s="164">
        <f t="shared" si="371"/>
        <v>0</v>
      </c>
      <c r="AS2993" s="184">
        <f t="shared" si="372"/>
        <v>0</v>
      </c>
      <c r="AT2993" s="164">
        <f t="shared" si="373"/>
        <v>0</v>
      </c>
    </row>
    <row r="2994" spans="2:46" x14ac:dyDescent="0.75">
      <c r="B2994" s="22">
        <v>2991</v>
      </c>
      <c r="AG2994" s="184">
        <f t="shared" si="368"/>
        <v>0</v>
      </c>
      <c r="AH2994" s="164">
        <f t="shared" si="374"/>
        <v>0</v>
      </c>
      <c r="AK2994" s="184">
        <f t="shared" si="369"/>
        <v>0</v>
      </c>
      <c r="AL2994" s="164">
        <f t="shared" si="375"/>
        <v>0</v>
      </c>
      <c r="AO2994" s="184">
        <f t="shared" si="370"/>
        <v>0</v>
      </c>
      <c r="AP2994" s="164">
        <f t="shared" si="371"/>
        <v>0</v>
      </c>
      <c r="AS2994" s="184">
        <f t="shared" si="372"/>
        <v>0</v>
      </c>
      <c r="AT2994" s="164">
        <f t="shared" si="373"/>
        <v>0</v>
      </c>
    </row>
    <row r="2995" spans="2:46" x14ac:dyDescent="0.75">
      <c r="B2995" s="22">
        <v>2992</v>
      </c>
      <c r="AG2995" s="184">
        <f t="shared" si="368"/>
        <v>0</v>
      </c>
      <c r="AH2995" s="164">
        <f t="shared" si="374"/>
        <v>0</v>
      </c>
      <c r="AK2995" s="184">
        <f t="shared" si="369"/>
        <v>0</v>
      </c>
      <c r="AL2995" s="164">
        <f t="shared" si="375"/>
        <v>0</v>
      </c>
      <c r="AO2995" s="184">
        <f t="shared" si="370"/>
        <v>0</v>
      </c>
      <c r="AP2995" s="164">
        <f t="shared" si="371"/>
        <v>0</v>
      </c>
      <c r="AS2995" s="184">
        <f t="shared" si="372"/>
        <v>0</v>
      </c>
      <c r="AT2995" s="164">
        <f t="shared" si="373"/>
        <v>0</v>
      </c>
    </row>
    <row r="2996" spans="2:46" x14ac:dyDescent="0.75">
      <c r="B2996" s="22">
        <v>2993</v>
      </c>
      <c r="AG2996" s="184">
        <f t="shared" si="368"/>
        <v>0</v>
      </c>
      <c r="AH2996" s="164">
        <f t="shared" si="374"/>
        <v>0</v>
      </c>
      <c r="AK2996" s="184">
        <f t="shared" si="369"/>
        <v>0</v>
      </c>
      <c r="AL2996" s="164">
        <f t="shared" si="375"/>
        <v>0</v>
      </c>
      <c r="AO2996" s="184">
        <f t="shared" si="370"/>
        <v>0</v>
      </c>
      <c r="AP2996" s="164">
        <f t="shared" si="371"/>
        <v>0</v>
      </c>
      <c r="AS2996" s="184">
        <f t="shared" si="372"/>
        <v>0</v>
      </c>
      <c r="AT2996" s="164">
        <f t="shared" si="373"/>
        <v>0</v>
      </c>
    </row>
    <row r="2997" spans="2:46" x14ac:dyDescent="0.75">
      <c r="B2997" s="22">
        <v>2994</v>
      </c>
      <c r="AG2997" s="184">
        <f t="shared" si="368"/>
        <v>0</v>
      </c>
      <c r="AH2997" s="164">
        <f t="shared" si="374"/>
        <v>0</v>
      </c>
      <c r="AK2997" s="184">
        <f t="shared" si="369"/>
        <v>0</v>
      </c>
      <c r="AL2997" s="164">
        <f t="shared" si="375"/>
        <v>0</v>
      </c>
      <c r="AO2997" s="184">
        <f t="shared" si="370"/>
        <v>0</v>
      </c>
      <c r="AP2997" s="164">
        <f t="shared" si="371"/>
        <v>0</v>
      </c>
      <c r="AS2997" s="184">
        <f t="shared" si="372"/>
        <v>0</v>
      </c>
      <c r="AT2997" s="164">
        <f t="shared" si="373"/>
        <v>0</v>
      </c>
    </row>
    <row r="2998" spans="2:46" x14ac:dyDescent="0.75">
      <c r="B2998" s="22">
        <v>2995</v>
      </c>
      <c r="AG2998" s="184">
        <f t="shared" si="368"/>
        <v>0</v>
      </c>
      <c r="AH2998" s="164">
        <f t="shared" si="374"/>
        <v>0</v>
      </c>
      <c r="AK2998" s="184">
        <f t="shared" si="369"/>
        <v>0</v>
      </c>
      <c r="AL2998" s="164">
        <f t="shared" si="375"/>
        <v>0</v>
      </c>
      <c r="AO2998" s="184">
        <f t="shared" si="370"/>
        <v>0</v>
      </c>
      <c r="AP2998" s="164">
        <f t="shared" si="371"/>
        <v>0</v>
      </c>
      <c r="AS2998" s="184">
        <f t="shared" si="372"/>
        <v>0</v>
      </c>
      <c r="AT2998" s="164">
        <f t="shared" si="373"/>
        <v>0</v>
      </c>
    </row>
    <row r="2999" spans="2:46" x14ac:dyDescent="0.75">
      <c r="B2999" s="22">
        <v>2996</v>
      </c>
      <c r="AG2999" s="184">
        <f t="shared" si="368"/>
        <v>0</v>
      </c>
      <c r="AH2999" s="164">
        <f t="shared" si="374"/>
        <v>0</v>
      </c>
      <c r="AK2999" s="184">
        <f t="shared" si="369"/>
        <v>0</v>
      </c>
      <c r="AL2999" s="164">
        <f t="shared" si="375"/>
        <v>0</v>
      </c>
      <c r="AO2999" s="184">
        <f t="shared" si="370"/>
        <v>0</v>
      </c>
      <c r="AP2999" s="164">
        <f t="shared" si="371"/>
        <v>0</v>
      </c>
      <c r="AS2999" s="184">
        <f t="shared" si="372"/>
        <v>0</v>
      </c>
      <c r="AT2999" s="164">
        <f t="shared" si="373"/>
        <v>0</v>
      </c>
    </row>
    <row r="3000" spans="2:46" x14ac:dyDescent="0.75">
      <c r="B3000" s="22">
        <v>2997</v>
      </c>
      <c r="AG3000" s="184">
        <f t="shared" si="368"/>
        <v>0</v>
      </c>
      <c r="AH3000" s="164">
        <f t="shared" si="374"/>
        <v>0</v>
      </c>
      <c r="AK3000" s="184">
        <f t="shared" si="369"/>
        <v>0</v>
      </c>
      <c r="AL3000" s="164">
        <f t="shared" si="375"/>
        <v>0</v>
      </c>
      <c r="AO3000" s="184">
        <f t="shared" si="370"/>
        <v>0</v>
      </c>
      <c r="AP3000" s="164">
        <f t="shared" si="371"/>
        <v>0</v>
      </c>
      <c r="AS3000" s="184">
        <f t="shared" si="372"/>
        <v>0</v>
      </c>
      <c r="AT3000" s="164">
        <f t="shared" si="373"/>
        <v>0</v>
      </c>
    </row>
    <row r="3001" spans="2:46" x14ac:dyDescent="0.75">
      <c r="B3001" s="22">
        <v>2998</v>
      </c>
      <c r="AG3001" s="184">
        <f t="shared" si="368"/>
        <v>0</v>
      </c>
      <c r="AH3001" s="164">
        <f t="shared" si="374"/>
        <v>0</v>
      </c>
      <c r="AK3001" s="184">
        <f t="shared" si="369"/>
        <v>0</v>
      </c>
      <c r="AL3001" s="164">
        <f t="shared" si="375"/>
        <v>0</v>
      </c>
      <c r="AO3001" s="184">
        <f t="shared" si="370"/>
        <v>0</v>
      </c>
      <c r="AP3001" s="164">
        <f t="shared" si="371"/>
        <v>0</v>
      </c>
      <c r="AS3001" s="184">
        <f t="shared" si="372"/>
        <v>0</v>
      </c>
      <c r="AT3001" s="164">
        <f t="shared" si="373"/>
        <v>0</v>
      </c>
    </row>
    <row r="3002" spans="2:46" x14ac:dyDescent="0.75">
      <c r="B3002" s="22">
        <v>2999</v>
      </c>
      <c r="AG3002" s="184">
        <f t="shared" si="368"/>
        <v>0</v>
      </c>
      <c r="AH3002" s="164">
        <f t="shared" si="374"/>
        <v>0</v>
      </c>
      <c r="AK3002" s="184">
        <f t="shared" si="369"/>
        <v>0</v>
      </c>
      <c r="AL3002" s="164">
        <f t="shared" si="375"/>
        <v>0</v>
      </c>
      <c r="AO3002" s="184">
        <f t="shared" si="370"/>
        <v>0</v>
      </c>
      <c r="AP3002" s="164">
        <f t="shared" si="371"/>
        <v>0</v>
      </c>
      <c r="AS3002" s="184">
        <f t="shared" si="372"/>
        <v>0</v>
      </c>
      <c r="AT3002" s="164">
        <f t="shared" si="373"/>
        <v>0</v>
      </c>
    </row>
    <row r="3003" spans="2:46" x14ac:dyDescent="0.75">
      <c r="B3003" s="22">
        <v>3000</v>
      </c>
      <c r="AG3003" s="184">
        <f t="shared" si="368"/>
        <v>0</v>
      </c>
      <c r="AH3003" s="164">
        <f t="shared" si="374"/>
        <v>0</v>
      </c>
      <c r="AK3003" s="184">
        <f t="shared" si="369"/>
        <v>0</v>
      </c>
      <c r="AL3003" s="164">
        <f t="shared" si="375"/>
        <v>0</v>
      </c>
      <c r="AO3003" s="184">
        <f t="shared" si="370"/>
        <v>0</v>
      </c>
      <c r="AP3003" s="164">
        <f t="shared" si="371"/>
        <v>0</v>
      </c>
      <c r="AS3003" s="184">
        <f t="shared" si="372"/>
        <v>0</v>
      </c>
      <c r="AT3003" s="164">
        <f t="shared" si="373"/>
        <v>0</v>
      </c>
    </row>
    <row r="3004" spans="2:46" x14ac:dyDescent="0.75">
      <c r="B3004" s="22">
        <v>3001</v>
      </c>
      <c r="AG3004" s="184">
        <f t="shared" si="368"/>
        <v>0</v>
      </c>
      <c r="AH3004" s="164">
        <f t="shared" si="374"/>
        <v>0</v>
      </c>
      <c r="AK3004" s="184">
        <f t="shared" si="369"/>
        <v>0</v>
      </c>
      <c r="AL3004" s="164">
        <f t="shared" si="375"/>
        <v>0</v>
      </c>
      <c r="AO3004" s="184">
        <f t="shared" si="370"/>
        <v>0</v>
      </c>
      <c r="AP3004" s="164">
        <f t="shared" si="371"/>
        <v>0</v>
      </c>
      <c r="AS3004" s="184">
        <f t="shared" si="372"/>
        <v>0</v>
      </c>
      <c r="AT3004" s="164">
        <f t="shared" si="373"/>
        <v>0</v>
      </c>
    </row>
    <row r="3005" spans="2:46" x14ac:dyDescent="0.75">
      <c r="B3005" s="22">
        <v>3002</v>
      </c>
      <c r="AG3005" s="184">
        <f t="shared" si="368"/>
        <v>0</v>
      </c>
      <c r="AH3005" s="164">
        <f t="shared" si="374"/>
        <v>0</v>
      </c>
      <c r="AK3005" s="184">
        <f t="shared" si="369"/>
        <v>0</v>
      </c>
      <c r="AL3005" s="164">
        <f t="shared" si="375"/>
        <v>0</v>
      </c>
      <c r="AO3005" s="184">
        <f t="shared" si="370"/>
        <v>0</v>
      </c>
      <c r="AP3005" s="164">
        <f t="shared" si="371"/>
        <v>0</v>
      </c>
      <c r="AS3005" s="184">
        <f t="shared" si="372"/>
        <v>0</v>
      </c>
      <c r="AT3005" s="164">
        <f t="shared" si="373"/>
        <v>0</v>
      </c>
    </row>
    <row r="3006" spans="2:46" x14ac:dyDescent="0.75">
      <c r="B3006" s="22">
        <v>3003</v>
      </c>
      <c r="AG3006" s="184">
        <f t="shared" si="368"/>
        <v>0</v>
      </c>
      <c r="AH3006" s="164">
        <f t="shared" si="374"/>
        <v>0</v>
      </c>
      <c r="AK3006" s="184">
        <f t="shared" si="369"/>
        <v>0</v>
      </c>
      <c r="AL3006" s="164">
        <f t="shared" si="375"/>
        <v>0</v>
      </c>
      <c r="AO3006" s="184">
        <f t="shared" si="370"/>
        <v>0</v>
      </c>
      <c r="AP3006" s="164">
        <f t="shared" si="371"/>
        <v>0</v>
      </c>
      <c r="AS3006" s="184">
        <f t="shared" si="372"/>
        <v>0</v>
      </c>
      <c r="AT3006" s="164">
        <f t="shared" si="373"/>
        <v>0</v>
      </c>
    </row>
    <row r="3007" spans="2:46" x14ac:dyDescent="0.75">
      <c r="B3007" s="22">
        <v>3004</v>
      </c>
      <c r="AG3007" s="184">
        <f t="shared" si="368"/>
        <v>0</v>
      </c>
      <c r="AH3007" s="164">
        <f t="shared" si="374"/>
        <v>0</v>
      </c>
      <c r="AK3007" s="184">
        <f t="shared" si="369"/>
        <v>0</v>
      </c>
      <c r="AL3007" s="164">
        <f t="shared" si="375"/>
        <v>0</v>
      </c>
      <c r="AO3007" s="184">
        <f t="shared" si="370"/>
        <v>0</v>
      </c>
      <c r="AP3007" s="164">
        <f t="shared" si="371"/>
        <v>0</v>
      </c>
      <c r="AS3007" s="184">
        <f t="shared" si="372"/>
        <v>0</v>
      </c>
      <c r="AT3007" s="164">
        <f t="shared" si="373"/>
        <v>0</v>
      </c>
    </row>
    <row r="3008" spans="2:46" x14ac:dyDescent="0.75">
      <c r="B3008" s="22">
        <v>3005</v>
      </c>
      <c r="AG3008" s="184">
        <f t="shared" si="368"/>
        <v>0</v>
      </c>
      <c r="AH3008" s="164">
        <f t="shared" si="374"/>
        <v>0</v>
      </c>
      <c r="AK3008" s="184">
        <f t="shared" si="369"/>
        <v>0</v>
      </c>
      <c r="AL3008" s="164">
        <f t="shared" si="375"/>
        <v>0</v>
      </c>
      <c r="AO3008" s="184">
        <f t="shared" si="370"/>
        <v>0</v>
      </c>
      <c r="AP3008" s="164">
        <f t="shared" si="371"/>
        <v>0</v>
      </c>
      <c r="AS3008" s="184">
        <f t="shared" si="372"/>
        <v>0</v>
      </c>
      <c r="AT3008" s="164">
        <f t="shared" si="373"/>
        <v>0</v>
      </c>
    </row>
    <row r="3009" spans="2:46" x14ac:dyDescent="0.75">
      <c r="B3009" s="22">
        <v>3006</v>
      </c>
      <c r="AG3009" s="184">
        <f t="shared" si="368"/>
        <v>0</v>
      </c>
      <c r="AH3009" s="164">
        <f t="shared" si="374"/>
        <v>0</v>
      </c>
      <c r="AK3009" s="184">
        <f t="shared" si="369"/>
        <v>0</v>
      </c>
      <c r="AL3009" s="164">
        <f t="shared" si="375"/>
        <v>0</v>
      </c>
      <c r="AO3009" s="184">
        <f t="shared" si="370"/>
        <v>0</v>
      </c>
      <c r="AP3009" s="164">
        <f t="shared" si="371"/>
        <v>0</v>
      </c>
      <c r="AS3009" s="184">
        <f t="shared" si="372"/>
        <v>0</v>
      </c>
      <c r="AT3009" s="164">
        <f t="shared" si="373"/>
        <v>0</v>
      </c>
    </row>
    <row r="3010" spans="2:46" x14ac:dyDescent="0.75">
      <c r="B3010" s="22">
        <v>3007</v>
      </c>
      <c r="AG3010" s="184">
        <f t="shared" si="368"/>
        <v>0</v>
      </c>
      <c r="AH3010" s="164">
        <f t="shared" si="374"/>
        <v>0</v>
      </c>
      <c r="AK3010" s="184">
        <f t="shared" si="369"/>
        <v>0</v>
      </c>
      <c r="AL3010" s="164">
        <f t="shared" si="375"/>
        <v>0</v>
      </c>
      <c r="AO3010" s="184">
        <f t="shared" si="370"/>
        <v>0</v>
      </c>
      <c r="AP3010" s="164">
        <f t="shared" si="371"/>
        <v>0</v>
      </c>
      <c r="AS3010" s="184">
        <f t="shared" si="372"/>
        <v>0</v>
      </c>
      <c r="AT3010" s="164">
        <f t="shared" si="373"/>
        <v>0</v>
      </c>
    </row>
    <row r="3011" spans="2:46" x14ac:dyDescent="0.75">
      <c r="B3011" s="22">
        <v>3008</v>
      </c>
      <c r="AG3011" s="184">
        <f t="shared" si="368"/>
        <v>0</v>
      </c>
      <c r="AH3011" s="164">
        <f t="shared" si="374"/>
        <v>0</v>
      </c>
      <c r="AK3011" s="184">
        <f t="shared" si="369"/>
        <v>0</v>
      </c>
      <c r="AL3011" s="164">
        <f t="shared" si="375"/>
        <v>0</v>
      </c>
      <c r="AO3011" s="184">
        <f t="shared" si="370"/>
        <v>0</v>
      </c>
      <c r="AP3011" s="164">
        <f t="shared" si="371"/>
        <v>0</v>
      </c>
      <c r="AS3011" s="184">
        <f t="shared" si="372"/>
        <v>0</v>
      </c>
      <c r="AT3011" s="164">
        <f t="shared" si="373"/>
        <v>0</v>
      </c>
    </row>
    <row r="3012" spans="2:46" x14ac:dyDescent="0.75">
      <c r="B3012" s="22">
        <v>3009</v>
      </c>
      <c r="AG3012" s="184">
        <f t="shared" ref="AG3012:AG3075" si="376">(U3012*wtp)-T3012</f>
        <v>0</v>
      </c>
      <c r="AH3012" s="164">
        <f t="shared" si="374"/>
        <v>0</v>
      </c>
      <c r="AK3012" s="184">
        <f t="shared" ref="AK3012:AK3075" si="377">(X3012*wtp)-W3012</f>
        <v>0</v>
      </c>
      <c r="AL3012" s="164">
        <f t="shared" si="375"/>
        <v>0</v>
      </c>
      <c r="AO3012" s="184">
        <f t="shared" ref="AO3012:AO3075" si="378">(AA3012*wtp)-Z3012</f>
        <v>0</v>
      </c>
      <c r="AP3012" s="164">
        <f t="shared" ref="AP3012:AP3075" si="379">IF(AO3012&gt;0,1,0)</f>
        <v>0</v>
      </c>
      <c r="AS3012" s="184">
        <f t="shared" ref="AS3012:AS3075" si="380">(AD3012*wtp)-AC3012</f>
        <v>0</v>
      </c>
      <c r="AT3012" s="164">
        <f t="shared" ref="AT3012:AT3075" si="381">IF(AS3012&gt;0,1,0)</f>
        <v>0</v>
      </c>
    </row>
    <row r="3013" spans="2:46" x14ac:dyDescent="0.75">
      <c r="B3013" s="22">
        <v>3010</v>
      </c>
      <c r="AG3013" s="184">
        <f t="shared" si="376"/>
        <v>0</v>
      </c>
      <c r="AH3013" s="164">
        <f t="shared" ref="AH3013:AH3076" si="382">IF(AG3013&gt;0,1,0)</f>
        <v>0</v>
      </c>
      <c r="AK3013" s="184">
        <f t="shared" si="377"/>
        <v>0</v>
      </c>
      <c r="AL3013" s="164">
        <f t="shared" ref="AL3013:AL3076" si="383">IF(AK3013&gt;0,1,0)</f>
        <v>0</v>
      </c>
      <c r="AO3013" s="184">
        <f t="shared" si="378"/>
        <v>0</v>
      </c>
      <c r="AP3013" s="164">
        <f t="shared" si="379"/>
        <v>0</v>
      </c>
      <c r="AS3013" s="184">
        <f t="shared" si="380"/>
        <v>0</v>
      </c>
      <c r="AT3013" s="164">
        <f t="shared" si="381"/>
        <v>0</v>
      </c>
    </row>
    <row r="3014" spans="2:46" x14ac:dyDescent="0.75">
      <c r="B3014" s="22">
        <v>3011</v>
      </c>
      <c r="AG3014" s="184">
        <f t="shared" si="376"/>
        <v>0</v>
      </c>
      <c r="AH3014" s="164">
        <f t="shared" si="382"/>
        <v>0</v>
      </c>
      <c r="AK3014" s="184">
        <f t="shared" si="377"/>
        <v>0</v>
      </c>
      <c r="AL3014" s="164">
        <f t="shared" si="383"/>
        <v>0</v>
      </c>
      <c r="AO3014" s="184">
        <f t="shared" si="378"/>
        <v>0</v>
      </c>
      <c r="AP3014" s="164">
        <f t="shared" si="379"/>
        <v>0</v>
      </c>
      <c r="AS3014" s="184">
        <f t="shared" si="380"/>
        <v>0</v>
      </c>
      <c r="AT3014" s="164">
        <f t="shared" si="381"/>
        <v>0</v>
      </c>
    </row>
    <row r="3015" spans="2:46" x14ac:dyDescent="0.75">
      <c r="B3015" s="22">
        <v>3012</v>
      </c>
      <c r="AG3015" s="184">
        <f t="shared" si="376"/>
        <v>0</v>
      </c>
      <c r="AH3015" s="164">
        <f t="shared" si="382"/>
        <v>0</v>
      </c>
      <c r="AK3015" s="184">
        <f t="shared" si="377"/>
        <v>0</v>
      </c>
      <c r="AL3015" s="164">
        <f t="shared" si="383"/>
        <v>0</v>
      </c>
      <c r="AO3015" s="184">
        <f t="shared" si="378"/>
        <v>0</v>
      </c>
      <c r="AP3015" s="164">
        <f t="shared" si="379"/>
        <v>0</v>
      </c>
      <c r="AS3015" s="184">
        <f t="shared" si="380"/>
        <v>0</v>
      </c>
      <c r="AT3015" s="164">
        <f t="shared" si="381"/>
        <v>0</v>
      </c>
    </row>
    <row r="3016" spans="2:46" x14ac:dyDescent="0.75">
      <c r="B3016" s="22">
        <v>3013</v>
      </c>
      <c r="AG3016" s="184">
        <f t="shared" si="376"/>
        <v>0</v>
      </c>
      <c r="AH3016" s="164">
        <f t="shared" si="382"/>
        <v>0</v>
      </c>
      <c r="AK3016" s="184">
        <f t="shared" si="377"/>
        <v>0</v>
      </c>
      <c r="AL3016" s="164">
        <f t="shared" si="383"/>
        <v>0</v>
      </c>
      <c r="AO3016" s="184">
        <f t="shared" si="378"/>
        <v>0</v>
      </c>
      <c r="AP3016" s="164">
        <f t="shared" si="379"/>
        <v>0</v>
      </c>
      <c r="AS3016" s="184">
        <f t="shared" si="380"/>
        <v>0</v>
      </c>
      <c r="AT3016" s="164">
        <f t="shared" si="381"/>
        <v>0</v>
      </c>
    </row>
    <row r="3017" spans="2:46" x14ac:dyDescent="0.75">
      <c r="B3017" s="22">
        <v>3014</v>
      </c>
      <c r="AG3017" s="184">
        <f t="shared" si="376"/>
        <v>0</v>
      </c>
      <c r="AH3017" s="164">
        <f t="shared" si="382"/>
        <v>0</v>
      </c>
      <c r="AK3017" s="184">
        <f t="shared" si="377"/>
        <v>0</v>
      </c>
      <c r="AL3017" s="164">
        <f t="shared" si="383"/>
        <v>0</v>
      </c>
      <c r="AO3017" s="184">
        <f t="shared" si="378"/>
        <v>0</v>
      </c>
      <c r="AP3017" s="164">
        <f t="shared" si="379"/>
        <v>0</v>
      </c>
      <c r="AS3017" s="184">
        <f t="shared" si="380"/>
        <v>0</v>
      </c>
      <c r="AT3017" s="164">
        <f t="shared" si="381"/>
        <v>0</v>
      </c>
    </row>
    <row r="3018" spans="2:46" x14ac:dyDescent="0.75">
      <c r="B3018" s="22">
        <v>3015</v>
      </c>
      <c r="AG3018" s="184">
        <f t="shared" si="376"/>
        <v>0</v>
      </c>
      <c r="AH3018" s="164">
        <f t="shared" si="382"/>
        <v>0</v>
      </c>
      <c r="AK3018" s="184">
        <f t="shared" si="377"/>
        <v>0</v>
      </c>
      <c r="AL3018" s="164">
        <f t="shared" si="383"/>
        <v>0</v>
      </c>
      <c r="AO3018" s="184">
        <f t="shared" si="378"/>
        <v>0</v>
      </c>
      <c r="AP3018" s="164">
        <f t="shared" si="379"/>
        <v>0</v>
      </c>
      <c r="AS3018" s="184">
        <f t="shared" si="380"/>
        <v>0</v>
      </c>
      <c r="AT3018" s="164">
        <f t="shared" si="381"/>
        <v>0</v>
      </c>
    </row>
    <row r="3019" spans="2:46" x14ac:dyDescent="0.75">
      <c r="B3019" s="22">
        <v>3016</v>
      </c>
      <c r="AG3019" s="184">
        <f t="shared" si="376"/>
        <v>0</v>
      </c>
      <c r="AH3019" s="164">
        <f t="shared" si="382"/>
        <v>0</v>
      </c>
      <c r="AK3019" s="184">
        <f t="shared" si="377"/>
        <v>0</v>
      </c>
      <c r="AL3019" s="164">
        <f t="shared" si="383"/>
        <v>0</v>
      </c>
      <c r="AO3019" s="184">
        <f t="shared" si="378"/>
        <v>0</v>
      </c>
      <c r="AP3019" s="164">
        <f t="shared" si="379"/>
        <v>0</v>
      </c>
      <c r="AS3019" s="184">
        <f t="shared" si="380"/>
        <v>0</v>
      </c>
      <c r="AT3019" s="164">
        <f t="shared" si="381"/>
        <v>0</v>
      </c>
    </row>
    <row r="3020" spans="2:46" x14ac:dyDescent="0.75">
      <c r="B3020" s="22">
        <v>3017</v>
      </c>
      <c r="AG3020" s="184">
        <f t="shared" si="376"/>
        <v>0</v>
      </c>
      <c r="AH3020" s="164">
        <f t="shared" si="382"/>
        <v>0</v>
      </c>
      <c r="AK3020" s="184">
        <f t="shared" si="377"/>
        <v>0</v>
      </c>
      <c r="AL3020" s="164">
        <f t="shared" si="383"/>
        <v>0</v>
      </c>
      <c r="AO3020" s="184">
        <f t="shared" si="378"/>
        <v>0</v>
      </c>
      <c r="AP3020" s="164">
        <f t="shared" si="379"/>
        <v>0</v>
      </c>
      <c r="AS3020" s="184">
        <f t="shared" si="380"/>
        <v>0</v>
      </c>
      <c r="AT3020" s="164">
        <f t="shared" si="381"/>
        <v>0</v>
      </c>
    </row>
    <row r="3021" spans="2:46" x14ac:dyDescent="0.75">
      <c r="B3021" s="22">
        <v>3018</v>
      </c>
      <c r="AG3021" s="184">
        <f t="shared" si="376"/>
        <v>0</v>
      </c>
      <c r="AH3021" s="164">
        <f t="shared" si="382"/>
        <v>0</v>
      </c>
      <c r="AK3021" s="184">
        <f t="shared" si="377"/>
        <v>0</v>
      </c>
      <c r="AL3021" s="164">
        <f t="shared" si="383"/>
        <v>0</v>
      </c>
      <c r="AO3021" s="184">
        <f t="shared" si="378"/>
        <v>0</v>
      </c>
      <c r="AP3021" s="164">
        <f t="shared" si="379"/>
        <v>0</v>
      </c>
      <c r="AS3021" s="184">
        <f t="shared" si="380"/>
        <v>0</v>
      </c>
      <c r="AT3021" s="164">
        <f t="shared" si="381"/>
        <v>0</v>
      </c>
    </row>
    <row r="3022" spans="2:46" x14ac:dyDescent="0.75">
      <c r="B3022" s="22">
        <v>3019</v>
      </c>
      <c r="AG3022" s="184">
        <f t="shared" si="376"/>
        <v>0</v>
      </c>
      <c r="AH3022" s="164">
        <f t="shared" si="382"/>
        <v>0</v>
      </c>
      <c r="AK3022" s="184">
        <f t="shared" si="377"/>
        <v>0</v>
      </c>
      <c r="AL3022" s="164">
        <f t="shared" si="383"/>
        <v>0</v>
      </c>
      <c r="AO3022" s="184">
        <f t="shared" si="378"/>
        <v>0</v>
      </c>
      <c r="AP3022" s="164">
        <f t="shared" si="379"/>
        <v>0</v>
      </c>
      <c r="AS3022" s="184">
        <f t="shared" si="380"/>
        <v>0</v>
      </c>
      <c r="AT3022" s="164">
        <f t="shared" si="381"/>
        <v>0</v>
      </c>
    </row>
    <row r="3023" spans="2:46" x14ac:dyDescent="0.75">
      <c r="B3023" s="22">
        <v>3020</v>
      </c>
      <c r="AG3023" s="184">
        <f t="shared" si="376"/>
        <v>0</v>
      </c>
      <c r="AH3023" s="164">
        <f t="shared" si="382"/>
        <v>0</v>
      </c>
      <c r="AK3023" s="184">
        <f t="shared" si="377"/>
        <v>0</v>
      </c>
      <c r="AL3023" s="164">
        <f t="shared" si="383"/>
        <v>0</v>
      </c>
      <c r="AO3023" s="184">
        <f t="shared" si="378"/>
        <v>0</v>
      </c>
      <c r="AP3023" s="164">
        <f t="shared" si="379"/>
        <v>0</v>
      </c>
      <c r="AS3023" s="184">
        <f t="shared" si="380"/>
        <v>0</v>
      </c>
      <c r="AT3023" s="164">
        <f t="shared" si="381"/>
        <v>0</v>
      </c>
    </row>
    <row r="3024" spans="2:46" x14ac:dyDescent="0.75">
      <c r="B3024" s="22">
        <v>3021</v>
      </c>
      <c r="AG3024" s="184">
        <f t="shared" si="376"/>
        <v>0</v>
      </c>
      <c r="AH3024" s="164">
        <f t="shared" si="382"/>
        <v>0</v>
      </c>
      <c r="AK3024" s="184">
        <f t="shared" si="377"/>
        <v>0</v>
      </c>
      <c r="AL3024" s="164">
        <f t="shared" si="383"/>
        <v>0</v>
      </c>
      <c r="AO3024" s="184">
        <f t="shared" si="378"/>
        <v>0</v>
      </c>
      <c r="AP3024" s="164">
        <f t="shared" si="379"/>
        <v>0</v>
      </c>
      <c r="AS3024" s="184">
        <f t="shared" si="380"/>
        <v>0</v>
      </c>
      <c r="AT3024" s="164">
        <f t="shared" si="381"/>
        <v>0</v>
      </c>
    </row>
    <row r="3025" spans="2:46" x14ac:dyDescent="0.75">
      <c r="B3025" s="22">
        <v>3022</v>
      </c>
      <c r="AG3025" s="184">
        <f t="shared" si="376"/>
        <v>0</v>
      </c>
      <c r="AH3025" s="164">
        <f t="shared" si="382"/>
        <v>0</v>
      </c>
      <c r="AK3025" s="184">
        <f t="shared" si="377"/>
        <v>0</v>
      </c>
      <c r="AL3025" s="164">
        <f t="shared" si="383"/>
        <v>0</v>
      </c>
      <c r="AO3025" s="184">
        <f t="shared" si="378"/>
        <v>0</v>
      </c>
      <c r="AP3025" s="164">
        <f t="shared" si="379"/>
        <v>0</v>
      </c>
      <c r="AS3025" s="184">
        <f t="shared" si="380"/>
        <v>0</v>
      </c>
      <c r="AT3025" s="164">
        <f t="shared" si="381"/>
        <v>0</v>
      </c>
    </row>
    <row r="3026" spans="2:46" x14ac:dyDescent="0.75">
      <c r="B3026" s="22">
        <v>3023</v>
      </c>
      <c r="AG3026" s="184">
        <f t="shared" si="376"/>
        <v>0</v>
      </c>
      <c r="AH3026" s="164">
        <f t="shared" si="382"/>
        <v>0</v>
      </c>
      <c r="AK3026" s="184">
        <f t="shared" si="377"/>
        <v>0</v>
      </c>
      <c r="AL3026" s="164">
        <f t="shared" si="383"/>
        <v>0</v>
      </c>
      <c r="AO3026" s="184">
        <f t="shared" si="378"/>
        <v>0</v>
      </c>
      <c r="AP3026" s="164">
        <f t="shared" si="379"/>
        <v>0</v>
      </c>
      <c r="AS3026" s="184">
        <f t="shared" si="380"/>
        <v>0</v>
      </c>
      <c r="AT3026" s="164">
        <f t="shared" si="381"/>
        <v>0</v>
      </c>
    </row>
    <row r="3027" spans="2:46" x14ac:dyDescent="0.75">
      <c r="B3027" s="22">
        <v>3024</v>
      </c>
      <c r="AG3027" s="184">
        <f t="shared" si="376"/>
        <v>0</v>
      </c>
      <c r="AH3027" s="164">
        <f t="shared" si="382"/>
        <v>0</v>
      </c>
      <c r="AK3027" s="184">
        <f t="shared" si="377"/>
        <v>0</v>
      </c>
      <c r="AL3027" s="164">
        <f t="shared" si="383"/>
        <v>0</v>
      </c>
      <c r="AO3027" s="184">
        <f t="shared" si="378"/>
        <v>0</v>
      </c>
      <c r="AP3027" s="164">
        <f t="shared" si="379"/>
        <v>0</v>
      </c>
      <c r="AS3027" s="184">
        <f t="shared" si="380"/>
        <v>0</v>
      </c>
      <c r="AT3027" s="164">
        <f t="shared" si="381"/>
        <v>0</v>
      </c>
    </row>
    <row r="3028" spans="2:46" x14ac:dyDescent="0.75">
      <c r="B3028" s="22">
        <v>3025</v>
      </c>
      <c r="AG3028" s="184">
        <f t="shared" si="376"/>
        <v>0</v>
      </c>
      <c r="AH3028" s="164">
        <f t="shared" si="382"/>
        <v>0</v>
      </c>
      <c r="AK3028" s="184">
        <f t="shared" si="377"/>
        <v>0</v>
      </c>
      <c r="AL3028" s="164">
        <f t="shared" si="383"/>
        <v>0</v>
      </c>
      <c r="AO3028" s="184">
        <f t="shared" si="378"/>
        <v>0</v>
      </c>
      <c r="AP3028" s="164">
        <f t="shared" si="379"/>
        <v>0</v>
      </c>
      <c r="AS3028" s="184">
        <f t="shared" si="380"/>
        <v>0</v>
      </c>
      <c r="AT3028" s="164">
        <f t="shared" si="381"/>
        <v>0</v>
      </c>
    </row>
    <row r="3029" spans="2:46" x14ac:dyDescent="0.75">
      <c r="B3029" s="22">
        <v>3026</v>
      </c>
      <c r="AG3029" s="184">
        <f t="shared" si="376"/>
        <v>0</v>
      </c>
      <c r="AH3029" s="164">
        <f t="shared" si="382"/>
        <v>0</v>
      </c>
      <c r="AK3029" s="184">
        <f t="shared" si="377"/>
        <v>0</v>
      </c>
      <c r="AL3029" s="164">
        <f t="shared" si="383"/>
        <v>0</v>
      </c>
      <c r="AO3029" s="184">
        <f t="shared" si="378"/>
        <v>0</v>
      </c>
      <c r="AP3029" s="164">
        <f t="shared" si="379"/>
        <v>0</v>
      </c>
      <c r="AS3029" s="184">
        <f t="shared" si="380"/>
        <v>0</v>
      </c>
      <c r="AT3029" s="164">
        <f t="shared" si="381"/>
        <v>0</v>
      </c>
    </row>
    <row r="3030" spans="2:46" x14ac:dyDescent="0.75">
      <c r="B3030" s="22">
        <v>3027</v>
      </c>
      <c r="AG3030" s="184">
        <f t="shared" si="376"/>
        <v>0</v>
      </c>
      <c r="AH3030" s="164">
        <f t="shared" si="382"/>
        <v>0</v>
      </c>
      <c r="AK3030" s="184">
        <f t="shared" si="377"/>
        <v>0</v>
      </c>
      <c r="AL3030" s="164">
        <f t="shared" si="383"/>
        <v>0</v>
      </c>
      <c r="AO3030" s="184">
        <f t="shared" si="378"/>
        <v>0</v>
      </c>
      <c r="AP3030" s="164">
        <f t="shared" si="379"/>
        <v>0</v>
      </c>
      <c r="AS3030" s="184">
        <f t="shared" si="380"/>
        <v>0</v>
      </c>
      <c r="AT3030" s="164">
        <f t="shared" si="381"/>
        <v>0</v>
      </c>
    </row>
    <row r="3031" spans="2:46" x14ac:dyDescent="0.75">
      <c r="B3031" s="22">
        <v>3028</v>
      </c>
      <c r="AG3031" s="184">
        <f t="shared" si="376"/>
        <v>0</v>
      </c>
      <c r="AH3031" s="164">
        <f t="shared" si="382"/>
        <v>0</v>
      </c>
      <c r="AK3031" s="184">
        <f t="shared" si="377"/>
        <v>0</v>
      </c>
      <c r="AL3031" s="164">
        <f t="shared" si="383"/>
        <v>0</v>
      </c>
      <c r="AO3031" s="184">
        <f t="shared" si="378"/>
        <v>0</v>
      </c>
      <c r="AP3031" s="164">
        <f t="shared" si="379"/>
        <v>0</v>
      </c>
      <c r="AS3031" s="184">
        <f t="shared" si="380"/>
        <v>0</v>
      </c>
      <c r="AT3031" s="164">
        <f t="shared" si="381"/>
        <v>0</v>
      </c>
    </row>
    <row r="3032" spans="2:46" x14ac:dyDescent="0.75">
      <c r="B3032" s="22">
        <v>3029</v>
      </c>
      <c r="AG3032" s="184">
        <f t="shared" si="376"/>
        <v>0</v>
      </c>
      <c r="AH3032" s="164">
        <f t="shared" si="382"/>
        <v>0</v>
      </c>
      <c r="AK3032" s="184">
        <f t="shared" si="377"/>
        <v>0</v>
      </c>
      <c r="AL3032" s="164">
        <f t="shared" si="383"/>
        <v>0</v>
      </c>
      <c r="AO3032" s="184">
        <f t="shared" si="378"/>
        <v>0</v>
      </c>
      <c r="AP3032" s="164">
        <f t="shared" si="379"/>
        <v>0</v>
      </c>
      <c r="AS3032" s="184">
        <f t="shared" si="380"/>
        <v>0</v>
      </c>
      <c r="AT3032" s="164">
        <f t="shared" si="381"/>
        <v>0</v>
      </c>
    </row>
    <row r="3033" spans="2:46" x14ac:dyDescent="0.75">
      <c r="B3033" s="22">
        <v>3030</v>
      </c>
      <c r="AG3033" s="184">
        <f t="shared" si="376"/>
        <v>0</v>
      </c>
      <c r="AH3033" s="164">
        <f t="shared" si="382"/>
        <v>0</v>
      </c>
      <c r="AK3033" s="184">
        <f t="shared" si="377"/>
        <v>0</v>
      </c>
      <c r="AL3033" s="164">
        <f t="shared" si="383"/>
        <v>0</v>
      </c>
      <c r="AO3033" s="184">
        <f t="shared" si="378"/>
        <v>0</v>
      </c>
      <c r="AP3033" s="164">
        <f t="shared" si="379"/>
        <v>0</v>
      </c>
      <c r="AS3033" s="184">
        <f t="shared" si="380"/>
        <v>0</v>
      </c>
      <c r="AT3033" s="164">
        <f t="shared" si="381"/>
        <v>0</v>
      </c>
    </row>
    <row r="3034" spans="2:46" x14ac:dyDescent="0.75">
      <c r="B3034" s="22">
        <v>3031</v>
      </c>
      <c r="AG3034" s="184">
        <f t="shared" si="376"/>
        <v>0</v>
      </c>
      <c r="AH3034" s="164">
        <f t="shared" si="382"/>
        <v>0</v>
      </c>
      <c r="AK3034" s="184">
        <f t="shared" si="377"/>
        <v>0</v>
      </c>
      <c r="AL3034" s="164">
        <f t="shared" si="383"/>
        <v>0</v>
      </c>
      <c r="AO3034" s="184">
        <f t="shared" si="378"/>
        <v>0</v>
      </c>
      <c r="AP3034" s="164">
        <f t="shared" si="379"/>
        <v>0</v>
      </c>
      <c r="AS3034" s="184">
        <f t="shared" si="380"/>
        <v>0</v>
      </c>
      <c r="AT3034" s="164">
        <f t="shared" si="381"/>
        <v>0</v>
      </c>
    </row>
    <row r="3035" spans="2:46" x14ac:dyDescent="0.75">
      <c r="B3035" s="22">
        <v>3032</v>
      </c>
      <c r="AG3035" s="184">
        <f t="shared" si="376"/>
        <v>0</v>
      </c>
      <c r="AH3035" s="164">
        <f t="shared" si="382"/>
        <v>0</v>
      </c>
      <c r="AK3035" s="184">
        <f t="shared" si="377"/>
        <v>0</v>
      </c>
      <c r="AL3035" s="164">
        <f t="shared" si="383"/>
        <v>0</v>
      </c>
      <c r="AO3035" s="184">
        <f t="shared" si="378"/>
        <v>0</v>
      </c>
      <c r="AP3035" s="164">
        <f t="shared" si="379"/>
        <v>0</v>
      </c>
      <c r="AS3035" s="184">
        <f t="shared" si="380"/>
        <v>0</v>
      </c>
      <c r="AT3035" s="164">
        <f t="shared" si="381"/>
        <v>0</v>
      </c>
    </row>
    <row r="3036" spans="2:46" x14ac:dyDescent="0.75">
      <c r="B3036" s="22">
        <v>3033</v>
      </c>
      <c r="AG3036" s="184">
        <f t="shared" si="376"/>
        <v>0</v>
      </c>
      <c r="AH3036" s="164">
        <f t="shared" si="382"/>
        <v>0</v>
      </c>
      <c r="AK3036" s="184">
        <f t="shared" si="377"/>
        <v>0</v>
      </c>
      <c r="AL3036" s="164">
        <f t="shared" si="383"/>
        <v>0</v>
      </c>
      <c r="AO3036" s="184">
        <f t="shared" si="378"/>
        <v>0</v>
      </c>
      <c r="AP3036" s="164">
        <f t="shared" si="379"/>
        <v>0</v>
      </c>
      <c r="AS3036" s="184">
        <f t="shared" si="380"/>
        <v>0</v>
      </c>
      <c r="AT3036" s="164">
        <f t="shared" si="381"/>
        <v>0</v>
      </c>
    </row>
    <row r="3037" spans="2:46" x14ac:dyDescent="0.75">
      <c r="B3037" s="22">
        <v>3034</v>
      </c>
      <c r="AG3037" s="184">
        <f t="shared" si="376"/>
        <v>0</v>
      </c>
      <c r="AH3037" s="164">
        <f t="shared" si="382"/>
        <v>0</v>
      </c>
      <c r="AK3037" s="184">
        <f t="shared" si="377"/>
        <v>0</v>
      </c>
      <c r="AL3037" s="164">
        <f t="shared" si="383"/>
        <v>0</v>
      </c>
      <c r="AO3037" s="184">
        <f t="shared" si="378"/>
        <v>0</v>
      </c>
      <c r="AP3037" s="164">
        <f t="shared" si="379"/>
        <v>0</v>
      </c>
      <c r="AS3037" s="184">
        <f t="shared" si="380"/>
        <v>0</v>
      </c>
      <c r="AT3037" s="164">
        <f t="shared" si="381"/>
        <v>0</v>
      </c>
    </row>
    <row r="3038" spans="2:46" x14ac:dyDescent="0.75">
      <c r="B3038" s="22">
        <v>3035</v>
      </c>
      <c r="AG3038" s="184">
        <f t="shared" si="376"/>
        <v>0</v>
      </c>
      <c r="AH3038" s="164">
        <f t="shared" si="382"/>
        <v>0</v>
      </c>
      <c r="AK3038" s="184">
        <f t="shared" si="377"/>
        <v>0</v>
      </c>
      <c r="AL3038" s="164">
        <f t="shared" si="383"/>
        <v>0</v>
      </c>
      <c r="AO3038" s="184">
        <f t="shared" si="378"/>
        <v>0</v>
      </c>
      <c r="AP3038" s="164">
        <f t="shared" si="379"/>
        <v>0</v>
      </c>
      <c r="AS3038" s="184">
        <f t="shared" si="380"/>
        <v>0</v>
      </c>
      <c r="AT3038" s="164">
        <f t="shared" si="381"/>
        <v>0</v>
      </c>
    </row>
    <row r="3039" spans="2:46" x14ac:dyDescent="0.75">
      <c r="B3039" s="22">
        <v>3036</v>
      </c>
      <c r="AG3039" s="184">
        <f t="shared" si="376"/>
        <v>0</v>
      </c>
      <c r="AH3039" s="164">
        <f t="shared" si="382"/>
        <v>0</v>
      </c>
      <c r="AK3039" s="184">
        <f t="shared" si="377"/>
        <v>0</v>
      </c>
      <c r="AL3039" s="164">
        <f t="shared" si="383"/>
        <v>0</v>
      </c>
      <c r="AO3039" s="184">
        <f t="shared" si="378"/>
        <v>0</v>
      </c>
      <c r="AP3039" s="164">
        <f t="shared" si="379"/>
        <v>0</v>
      </c>
      <c r="AS3039" s="184">
        <f t="shared" si="380"/>
        <v>0</v>
      </c>
      <c r="AT3039" s="164">
        <f t="shared" si="381"/>
        <v>0</v>
      </c>
    </row>
    <row r="3040" spans="2:46" x14ac:dyDescent="0.75">
      <c r="B3040" s="22">
        <v>3037</v>
      </c>
      <c r="AG3040" s="184">
        <f t="shared" si="376"/>
        <v>0</v>
      </c>
      <c r="AH3040" s="164">
        <f t="shared" si="382"/>
        <v>0</v>
      </c>
      <c r="AK3040" s="184">
        <f t="shared" si="377"/>
        <v>0</v>
      </c>
      <c r="AL3040" s="164">
        <f t="shared" si="383"/>
        <v>0</v>
      </c>
      <c r="AO3040" s="184">
        <f t="shared" si="378"/>
        <v>0</v>
      </c>
      <c r="AP3040" s="164">
        <f t="shared" si="379"/>
        <v>0</v>
      </c>
      <c r="AS3040" s="184">
        <f t="shared" si="380"/>
        <v>0</v>
      </c>
      <c r="AT3040" s="164">
        <f t="shared" si="381"/>
        <v>0</v>
      </c>
    </row>
    <row r="3041" spans="2:46" x14ac:dyDescent="0.75">
      <c r="B3041" s="22">
        <v>3038</v>
      </c>
      <c r="AG3041" s="184">
        <f t="shared" si="376"/>
        <v>0</v>
      </c>
      <c r="AH3041" s="164">
        <f t="shared" si="382"/>
        <v>0</v>
      </c>
      <c r="AK3041" s="184">
        <f t="shared" si="377"/>
        <v>0</v>
      </c>
      <c r="AL3041" s="164">
        <f t="shared" si="383"/>
        <v>0</v>
      </c>
      <c r="AO3041" s="184">
        <f t="shared" si="378"/>
        <v>0</v>
      </c>
      <c r="AP3041" s="164">
        <f t="shared" si="379"/>
        <v>0</v>
      </c>
      <c r="AS3041" s="184">
        <f t="shared" si="380"/>
        <v>0</v>
      </c>
      <c r="AT3041" s="164">
        <f t="shared" si="381"/>
        <v>0</v>
      </c>
    </row>
    <row r="3042" spans="2:46" x14ac:dyDescent="0.75">
      <c r="B3042" s="22">
        <v>3039</v>
      </c>
      <c r="AG3042" s="184">
        <f t="shared" si="376"/>
        <v>0</v>
      </c>
      <c r="AH3042" s="164">
        <f t="shared" si="382"/>
        <v>0</v>
      </c>
      <c r="AK3042" s="184">
        <f t="shared" si="377"/>
        <v>0</v>
      </c>
      <c r="AL3042" s="164">
        <f t="shared" si="383"/>
        <v>0</v>
      </c>
      <c r="AO3042" s="184">
        <f t="shared" si="378"/>
        <v>0</v>
      </c>
      <c r="AP3042" s="164">
        <f t="shared" si="379"/>
        <v>0</v>
      </c>
      <c r="AS3042" s="184">
        <f t="shared" si="380"/>
        <v>0</v>
      </c>
      <c r="AT3042" s="164">
        <f t="shared" si="381"/>
        <v>0</v>
      </c>
    </row>
    <row r="3043" spans="2:46" x14ac:dyDescent="0.75">
      <c r="B3043" s="22">
        <v>3040</v>
      </c>
      <c r="AG3043" s="184">
        <f t="shared" si="376"/>
        <v>0</v>
      </c>
      <c r="AH3043" s="164">
        <f t="shared" si="382"/>
        <v>0</v>
      </c>
      <c r="AK3043" s="184">
        <f t="shared" si="377"/>
        <v>0</v>
      </c>
      <c r="AL3043" s="164">
        <f t="shared" si="383"/>
        <v>0</v>
      </c>
      <c r="AO3043" s="184">
        <f t="shared" si="378"/>
        <v>0</v>
      </c>
      <c r="AP3043" s="164">
        <f t="shared" si="379"/>
        <v>0</v>
      </c>
      <c r="AS3043" s="184">
        <f t="shared" si="380"/>
        <v>0</v>
      </c>
      <c r="AT3043" s="164">
        <f t="shared" si="381"/>
        <v>0</v>
      </c>
    </row>
    <row r="3044" spans="2:46" x14ac:dyDescent="0.75">
      <c r="B3044" s="22">
        <v>3041</v>
      </c>
      <c r="AG3044" s="184">
        <f t="shared" si="376"/>
        <v>0</v>
      </c>
      <c r="AH3044" s="164">
        <f t="shared" si="382"/>
        <v>0</v>
      </c>
      <c r="AK3044" s="184">
        <f t="shared" si="377"/>
        <v>0</v>
      </c>
      <c r="AL3044" s="164">
        <f t="shared" si="383"/>
        <v>0</v>
      </c>
      <c r="AO3044" s="184">
        <f t="shared" si="378"/>
        <v>0</v>
      </c>
      <c r="AP3044" s="164">
        <f t="shared" si="379"/>
        <v>0</v>
      </c>
      <c r="AS3044" s="184">
        <f t="shared" si="380"/>
        <v>0</v>
      </c>
      <c r="AT3044" s="164">
        <f t="shared" si="381"/>
        <v>0</v>
      </c>
    </row>
    <row r="3045" spans="2:46" x14ac:dyDescent="0.75">
      <c r="B3045" s="22">
        <v>3042</v>
      </c>
      <c r="AG3045" s="184">
        <f t="shared" si="376"/>
        <v>0</v>
      </c>
      <c r="AH3045" s="164">
        <f t="shared" si="382"/>
        <v>0</v>
      </c>
      <c r="AK3045" s="184">
        <f t="shared" si="377"/>
        <v>0</v>
      </c>
      <c r="AL3045" s="164">
        <f t="shared" si="383"/>
        <v>0</v>
      </c>
      <c r="AO3045" s="184">
        <f t="shared" si="378"/>
        <v>0</v>
      </c>
      <c r="AP3045" s="164">
        <f t="shared" si="379"/>
        <v>0</v>
      </c>
      <c r="AS3045" s="184">
        <f t="shared" si="380"/>
        <v>0</v>
      </c>
      <c r="AT3045" s="164">
        <f t="shared" si="381"/>
        <v>0</v>
      </c>
    </row>
    <row r="3046" spans="2:46" x14ac:dyDescent="0.75">
      <c r="B3046" s="22">
        <v>3043</v>
      </c>
      <c r="AG3046" s="184">
        <f t="shared" si="376"/>
        <v>0</v>
      </c>
      <c r="AH3046" s="164">
        <f t="shared" si="382"/>
        <v>0</v>
      </c>
      <c r="AK3046" s="184">
        <f t="shared" si="377"/>
        <v>0</v>
      </c>
      <c r="AL3046" s="164">
        <f t="shared" si="383"/>
        <v>0</v>
      </c>
      <c r="AO3046" s="184">
        <f t="shared" si="378"/>
        <v>0</v>
      </c>
      <c r="AP3046" s="164">
        <f t="shared" si="379"/>
        <v>0</v>
      </c>
      <c r="AS3046" s="184">
        <f t="shared" si="380"/>
        <v>0</v>
      </c>
      <c r="AT3046" s="164">
        <f t="shared" si="381"/>
        <v>0</v>
      </c>
    </row>
    <row r="3047" spans="2:46" x14ac:dyDescent="0.75">
      <c r="B3047" s="22">
        <v>3044</v>
      </c>
      <c r="AG3047" s="184">
        <f t="shared" si="376"/>
        <v>0</v>
      </c>
      <c r="AH3047" s="164">
        <f t="shared" si="382"/>
        <v>0</v>
      </c>
      <c r="AK3047" s="184">
        <f t="shared" si="377"/>
        <v>0</v>
      </c>
      <c r="AL3047" s="164">
        <f t="shared" si="383"/>
        <v>0</v>
      </c>
      <c r="AO3047" s="184">
        <f t="shared" si="378"/>
        <v>0</v>
      </c>
      <c r="AP3047" s="164">
        <f t="shared" si="379"/>
        <v>0</v>
      </c>
      <c r="AS3047" s="184">
        <f t="shared" si="380"/>
        <v>0</v>
      </c>
      <c r="AT3047" s="164">
        <f t="shared" si="381"/>
        <v>0</v>
      </c>
    </row>
    <row r="3048" spans="2:46" x14ac:dyDescent="0.75">
      <c r="B3048" s="22">
        <v>3045</v>
      </c>
      <c r="AG3048" s="184">
        <f t="shared" si="376"/>
        <v>0</v>
      </c>
      <c r="AH3048" s="164">
        <f t="shared" si="382"/>
        <v>0</v>
      </c>
      <c r="AK3048" s="184">
        <f t="shared" si="377"/>
        <v>0</v>
      </c>
      <c r="AL3048" s="164">
        <f t="shared" si="383"/>
        <v>0</v>
      </c>
      <c r="AO3048" s="184">
        <f t="shared" si="378"/>
        <v>0</v>
      </c>
      <c r="AP3048" s="164">
        <f t="shared" si="379"/>
        <v>0</v>
      </c>
      <c r="AS3048" s="184">
        <f t="shared" si="380"/>
        <v>0</v>
      </c>
      <c r="AT3048" s="164">
        <f t="shared" si="381"/>
        <v>0</v>
      </c>
    </row>
    <row r="3049" spans="2:46" x14ac:dyDescent="0.75">
      <c r="B3049" s="22">
        <v>3046</v>
      </c>
      <c r="AG3049" s="184">
        <f t="shared" si="376"/>
        <v>0</v>
      </c>
      <c r="AH3049" s="164">
        <f t="shared" si="382"/>
        <v>0</v>
      </c>
      <c r="AK3049" s="184">
        <f t="shared" si="377"/>
        <v>0</v>
      </c>
      <c r="AL3049" s="164">
        <f t="shared" si="383"/>
        <v>0</v>
      </c>
      <c r="AO3049" s="184">
        <f t="shared" si="378"/>
        <v>0</v>
      </c>
      <c r="AP3049" s="164">
        <f t="shared" si="379"/>
        <v>0</v>
      </c>
      <c r="AS3049" s="184">
        <f t="shared" si="380"/>
        <v>0</v>
      </c>
      <c r="AT3049" s="164">
        <f t="shared" si="381"/>
        <v>0</v>
      </c>
    </row>
    <row r="3050" spans="2:46" x14ac:dyDescent="0.75">
      <c r="B3050" s="22">
        <v>3047</v>
      </c>
      <c r="AG3050" s="184">
        <f t="shared" si="376"/>
        <v>0</v>
      </c>
      <c r="AH3050" s="164">
        <f t="shared" si="382"/>
        <v>0</v>
      </c>
      <c r="AK3050" s="184">
        <f t="shared" si="377"/>
        <v>0</v>
      </c>
      <c r="AL3050" s="164">
        <f t="shared" si="383"/>
        <v>0</v>
      </c>
      <c r="AO3050" s="184">
        <f t="shared" si="378"/>
        <v>0</v>
      </c>
      <c r="AP3050" s="164">
        <f t="shared" si="379"/>
        <v>0</v>
      </c>
      <c r="AS3050" s="184">
        <f t="shared" si="380"/>
        <v>0</v>
      </c>
      <c r="AT3050" s="164">
        <f t="shared" si="381"/>
        <v>0</v>
      </c>
    </row>
    <row r="3051" spans="2:46" x14ac:dyDescent="0.75">
      <c r="B3051" s="22">
        <v>3048</v>
      </c>
      <c r="AG3051" s="184">
        <f t="shared" si="376"/>
        <v>0</v>
      </c>
      <c r="AH3051" s="164">
        <f t="shared" si="382"/>
        <v>0</v>
      </c>
      <c r="AK3051" s="184">
        <f t="shared" si="377"/>
        <v>0</v>
      </c>
      <c r="AL3051" s="164">
        <f t="shared" si="383"/>
        <v>0</v>
      </c>
      <c r="AO3051" s="184">
        <f t="shared" si="378"/>
        <v>0</v>
      </c>
      <c r="AP3051" s="164">
        <f t="shared" si="379"/>
        <v>0</v>
      </c>
      <c r="AS3051" s="184">
        <f t="shared" si="380"/>
        <v>0</v>
      </c>
      <c r="AT3051" s="164">
        <f t="shared" si="381"/>
        <v>0</v>
      </c>
    </row>
    <row r="3052" spans="2:46" x14ac:dyDescent="0.75">
      <c r="B3052" s="22">
        <v>3049</v>
      </c>
      <c r="AG3052" s="184">
        <f t="shared" si="376"/>
        <v>0</v>
      </c>
      <c r="AH3052" s="164">
        <f t="shared" si="382"/>
        <v>0</v>
      </c>
      <c r="AK3052" s="184">
        <f t="shared" si="377"/>
        <v>0</v>
      </c>
      <c r="AL3052" s="164">
        <f t="shared" si="383"/>
        <v>0</v>
      </c>
      <c r="AO3052" s="184">
        <f t="shared" si="378"/>
        <v>0</v>
      </c>
      <c r="AP3052" s="164">
        <f t="shared" si="379"/>
        <v>0</v>
      </c>
      <c r="AS3052" s="184">
        <f t="shared" si="380"/>
        <v>0</v>
      </c>
      <c r="AT3052" s="164">
        <f t="shared" si="381"/>
        <v>0</v>
      </c>
    </row>
    <row r="3053" spans="2:46" x14ac:dyDescent="0.75">
      <c r="B3053" s="22">
        <v>3050</v>
      </c>
      <c r="AG3053" s="184">
        <f t="shared" si="376"/>
        <v>0</v>
      </c>
      <c r="AH3053" s="164">
        <f t="shared" si="382"/>
        <v>0</v>
      </c>
      <c r="AK3053" s="184">
        <f t="shared" si="377"/>
        <v>0</v>
      </c>
      <c r="AL3053" s="164">
        <f t="shared" si="383"/>
        <v>0</v>
      </c>
      <c r="AO3053" s="184">
        <f t="shared" si="378"/>
        <v>0</v>
      </c>
      <c r="AP3053" s="164">
        <f t="shared" si="379"/>
        <v>0</v>
      </c>
      <c r="AS3053" s="184">
        <f t="shared" si="380"/>
        <v>0</v>
      </c>
      <c r="AT3053" s="164">
        <f t="shared" si="381"/>
        <v>0</v>
      </c>
    </row>
    <row r="3054" spans="2:46" x14ac:dyDescent="0.75">
      <c r="B3054" s="22">
        <v>3051</v>
      </c>
      <c r="AG3054" s="184">
        <f t="shared" si="376"/>
        <v>0</v>
      </c>
      <c r="AH3054" s="164">
        <f t="shared" si="382"/>
        <v>0</v>
      </c>
      <c r="AK3054" s="184">
        <f t="shared" si="377"/>
        <v>0</v>
      </c>
      <c r="AL3054" s="164">
        <f t="shared" si="383"/>
        <v>0</v>
      </c>
      <c r="AO3054" s="184">
        <f t="shared" si="378"/>
        <v>0</v>
      </c>
      <c r="AP3054" s="164">
        <f t="shared" si="379"/>
        <v>0</v>
      </c>
      <c r="AS3054" s="184">
        <f t="shared" si="380"/>
        <v>0</v>
      </c>
      <c r="AT3054" s="164">
        <f t="shared" si="381"/>
        <v>0</v>
      </c>
    </row>
    <row r="3055" spans="2:46" x14ac:dyDescent="0.75">
      <c r="B3055" s="22">
        <v>3052</v>
      </c>
      <c r="AG3055" s="184">
        <f t="shared" si="376"/>
        <v>0</v>
      </c>
      <c r="AH3055" s="164">
        <f t="shared" si="382"/>
        <v>0</v>
      </c>
      <c r="AK3055" s="184">
        <f t="shared" si="377"/>
        <v>0</v>
      </c>
      <c r="AL3055" s="164">
        <f t="shared" si="383"/>
        <v>0</v>
      </c>
      <c r="AO3055" s="184">
        <f t="shared" si="378"/>
        <v>0</v>
      </c>
      <c r="AP3055" s="164">
        <f t="shared" si="379"/>
        <v>0</v>
      </c>
      <c r="AS3055" s="184">
        <f t="shared" si="380"/>
        <v>0</v>
      </c>
      <c r="AT3055" s="164">
        <f t="shared" si="381"/>
        <v>0</v>
      </c>
    </row>
    <row r="3056" spans="2:46" x14ac:dyDescent="0.75">
      <c r="B3056" s="22">
        <v>3053</v>
      </c>
      <c r="AG3056" s="184">
        <f t="shared" si="376"/>
        <v>0</v>
      </c>
      <c r="AH3056" s="164">
        <f t="shared" si="382"/>
        <v>0</v>
      </c>
      <c r="AK3056" s="184">
        <f t="shared" si="377"/>
        <v>0</v>
      </c>
      <c r="AL3056" s="164">
        <f t="shared" si="383"/>
        <v>0</v>
      </c>
      <c r="AO3056" s="184">
        <f t="shared" si="378"/>
        <v>0</v>
      </c>
      <c r="AP3056" s="164">
        <f t="shared" si="379"/>
        <v>0</v>
      </c>
      <c r="AS3056" s="184">
        <f t="shared" si="380"/>
        <v>0</v>
      </c>
      <c r="AT3056" s="164">
        <f t="shared" si="381"/>
        <v>0</v>
      </c>
    </row>
    <row r="3057" spans="2:46" x14ac:dyDescent="0.75">
      <c r="B3057" s="22">
        <v>3054</v>
      </c>
      <c r="AG3057" s="184">
        <f t="shared" si="376"/>
        <v>0</v>
      </c>
      <c r="AH3057" s="164">
        <f t="shared" si="382"/>
        <v>0</v>
      </c>
      <c r="AK3057" s="184">
        <f t="shared" si="377"/>
        <v>0</v>
      </c>
      <c r="AL3057" s="164">
        <f t="shared" si="383"/>
        <v>0</v>
      </c>
      <c r="AO3057" s="184">
        <f t="shared" si="378"/>
        <v>0</v>
      </c>
      <c r="AP3057" s="164">
        <f t="shared" si="379"/>
        <v>0</v>
      </c>
      <c r="AS3057" s="184">
        <f t="shared" si="380"/>
        <v>0</v>
      </c>
      <c r="AT3057" s="164">
        <f t="shared" si="381"/>
        <v>0</v>
      </c>
    </row>
    <row r="3058" spans="2:46" x14ac:dyDescent="0.75">
      <c r="B3058" s="22">
        <v>3055</v>
      </c>
      <c r="AG3058" s="184">
        <f t="shared" si="376"/>
        <v>0</v>
      </c>
      <c r="AH3058" s="164">
        <f t="shared" si="382"/>
        <v>0</v>
      </c>
      <c r="AK3058" s="184">
        <f t="shared" si="377"/>
        <v>0</v>
      </c>
      <c r="AL3058" s="164">
        <f t="shared" si="383"/>
        <v>0</v>
      </c>
      <c r="AO3058" s="184">
        <f t="shared" si="378"/>
        <v>0</v>
      </c>
      <c r="AP3058" s="164">
        <f t="shared" si="379"/>
        <v>0</v>
      </c>
      <c r="AS3058" s="184">
        <f t="shared" si="380"/>
        <v>0</v>
      </c>
      <c r="AT3058" s="164">
        <f t="shared" si="381"/>
        <v>0</v>
      </c>
    </row>
    <row r="3059" spans="2:46" x14ac:dyDescent="0.75">
      <c r="B3059" s="22">
        <v>3056</v>
      </c>
      <c r="AG3059" s="184">
        <f t="shared" si="376"/>
        <v>0</v>
      </c>
      <c r="AH3059" s="164">
        <f t="shared" si="382"/>
        <v>0</v>
      </c>
      <c r="AK3059" s="184">
        <f t="shared" si="377"/>
        <v>0</v>
      </c>
      <c r="AL3059" s="164">
        <f t="shared" si="383"/>
        <v>0</v>
      </c>
      <c r="AO3059" s="184">
        <f t="shared" si="378"/>
        <v>0</v>
      </c>
      <c r="AP3059" s="164">
        <f t="shared" si="379"/>
        <v>0</v>
      </c>
      <c r="AS3059" s="184">
        <f t="shared" si="380"/>
        <v>0</v>
      </c>
      <c r="AT3059" s="164">
        <f t="shared" si="381"/>
        <v>0</v>
      </c>
    </row>
    <row r="3060" spans="2:46" x14ac:dyDescent="0.75">
      <c r="B3060" s="22">
        <v>3057</v>
      </c>
      <c r="AG3060" s="184">
        <f t="shared" si="376"/>
        <v>0</v>
      </c>
      <c r="AH3060" s="164">
        <f t="shared" si="382"/>
        <v>0</v>
      </c>
      <c r="AK3060" s="184">
        <f t="shared" si="377"/>
        <v>0</v>
      </c>
      <c r="AL3060" s="164">
        <f t="shared" si="383"/>
        <v>0</v>
      </c>
      <c r="AO3060" s="184">
        <f t="shared" si="378"/>
        <v>0</v>
      </c>
      <c r="AP3060" s="164">
        <f t="shared" si="379"/>
        <v>0</v>
      </c>
      <c r="AS3060" s="184">
        <f t="shared" si="380"/>
        <v>0</v>
      </c>
      <c r="AT3060" s="164">
        <f t="shared" si="381"/>
        <v>0</v>
      </c>
    </row>
    <row r="3061" spans="2:46" x14ac:dyDescent="0.75">
      <c r="B3061" s="22">
        <v>3058</v>
      </c>
      <c r="AG3061" s="184">
        <f t="shared" si="376"/>
        <v>0</v>
      </c>
      <c r="AH3061" s="164">
        <f t="shared" si="382"/>
        <v>0</v>
      </c>
      <c r="AK3061" s="184">
        <f t="shared" si="377"/>
        <v>0</v>
      </c>
      <c r="AL3061" s="164">
        <f t="shared" si="383"/>
        <v>0</v>
      </c>
      <c r="AO3061" s="184">
        <f t="shared" si="378"/>
        <v>0</v>
      </c>
      <c r="AP3061" s="164">
        <f t="shared" si="379"/>
        <v>0</v>
      </c>
      <c r="AS3061" s="184">
        <f t="shared" si="380"/>
        <v>0</v>
      </c>
      <c r="AT3061" s="164">
        <f t="shared" si="381"/>
        <v>0</v>
      </c>
    </row>
    <row r="3062" spans="2:46" x14ac:dyDescent="0.75">
      <c r="B3062" s="22">
        <v>3059</v>
      </c>
      <c r="AG3062" s="184">
        <f t="shared" si="376"/>
        <v>0</v>
      </c>
      <c r="AH3062" s="164">
        <f t="shared" si="382"/>
        <v>0</v>
      </c>
      <c r="AK3062" s="184">
        <f t="shared" si="377"/>
        <v>0</v>
      </c>
      <c r="AL3062" s="164">
        <f t="shared" si="383"/>
        <v>0</v>
      </c>
      <c r="AO3062" s="184">
        <f t="shared" si="378"/>
        <v>0</v>
      </c>
      <c r="AP3062" s="164">
        <f t="shared" si="379"/>
        <v>0</v>
      </c>
      <c r="AS3062" s="184">
        <f t="shared" si="380"/>
        <v>0</v>
      </c>
      <c r="AT3062" s="164">
        <f t="shared" si="381"/>
        <v>0</v>
      </c>
    </row>
    <row r="3063" spans="2:46" x14ac:dyDescent="0.75">
      <c r="B3063" s="22">
        <v>3060</v>
      </c>
      <c r="AG3063" s="184">
        <f t="shared" si="376"/>
        <v>0</v>
      </c>
      <c r="AH3063" s="164">
        <f t="shared" si="382"/>
        <v>0</v>
      </c>
      <c r="AK3063" s="184">
        <f t="shared" si="377"/>
        <v>0</v>
      </c>
      <c r="AL3063" s="164">
        <f t="shared" si="383"/>
        <v>0</v>
      </c>
      <c r="AO3063" s="184">
        <f t="shared" si="378"/>
        <v>0</v>
      </c>
      <c r="AP3063" s="164">
        <f t="shared" si="379"/>
        <v>0</v>
      </c>
      <c r="AS3063" s="184">
        <f t="shared" si="380"/>
        <v>0</v>
      </c>
      <c r="AT3063" s="164">
        <f t="shared" si="381"/>
        <v>0</v>
      </c>
    </row>
    <row r="3064" spans="2:46" x14ac:dyDescent="0.75">
      <c r="B3064" s="22">
        <v>3061</v>
      </c>
      <c r="AG3064" s="184">
        <f t="shared" si="376"/>
        <v>0</v>
      </c>
      <c r="AH3064" s="164">
        <f t="shared" si="382"/>
        <v>0</v>
      </c>
      <c r="AK3064" s="184">
        <f t="shared" si="377"/>
        <v>0</v>
      </c>
      <c r="AL3064" s="164">
        <f t="shared" si="383"/>
        <v>0</v>
      </c>
      <c r="AO3064" s="184">
        <f t="shared" si="378"/>
        <v>0</v>
      </c>
      <c r="AP3064" s="164">
        <f t="shared" si="379"/>
        <v>0</v>
      </c>
      <c r="AS3064" s="184">
        <f t="shared" si="380"/>
        <v>0</v>
      </c>
      <c r="AT3064" s="164">
        <f t="shared" si="381"/>
        <v>0</v>
      </c>
    </row>
    <row r="3065" spans="2:46" x14ac:dyDescent="0.75">
      <c r="B3065" s="22">
        <v>3062</v>
      </c>
      <c r="AG3065" s="184">
        <f t="shared" si="376"/>
        <v>0</v>
      </c>
      <c r="AH3065" s="164">
        <f t="shared" si="382"/>
        <v>0</v>
      </c>
      <c r="AK3065" s="184">
        <f t="shared" si="377"/>
        <v>0</v>
      </c>
      <c r="AL3065" s="164">
        <f t="shared" si="383"/>
        <v>0</v>
      </c>
      <c r="AO3065" s="184">
        <f t="shared" si="378"/>
        <v>0</v>
      </c>
      <c r="AP3065" s="164">
        <f t="shared" si="379"/>
        <v>0</v>
      </c>
      <c r="AS3065" s="184">
        <f t="shared" si="380"/>
        <v>0</v>
      </c>
      <c r="AT3065" s="164">
        <f t="shared" si="381"/>
        <v>0</v>
      </c>
    </row>
    <row r="3066" spans="2:46" x14ac:dyDescent="0.75">
      <c r="B3066" s="22">
        <v>3063</v>
      </c>
      <c r="AG3066" s="184">
        <f t="shared" si="376"/>
        <v>0</v>
      </c>
      <c r="AH3066" s="164">
        <f t="shared" si="382"/>
        <v>0</v>
      </c>
      <c r="AK3066" s="184">
        <f t="shared" si="377"/>
        <v>0</v>
      </c>
      <c r="AL3066" s="164">
        <f t="shared" si="383"/>
        <v>0</v>
      </c>
      <c r="AO3066" s="184">
        <f t="shared" si="378"/>
        <v>0</v>
      </c>
      <c r="AP3066" s="164">
        <f t="shared" si="379"/>
        <v>0</v>
      </c>
      <c r="AS3066" s="184">
        <f t="shared" si="380"/>
        <v>0</v>
      </c>
      <c r="AT3066" s="164">
        <f t="shared" si="381"/>
        <v>0</v>
      </c>
    </row>
    <row r="3067" spans="2:46" x14ac:dyDescent="0.75">
      <c r="B3067" s="22">
        <v>3064</v>
      </c>
      <c r="AG3067" s="184">
        <f t="shared" si="376"/>
        <v>0</v>
      </c>
      <c r="AH3067" s="164">
        <f t="shared" si="382"/>
        <v>0</v>
      </c>
      <c r="AK3067" s="184">
        <f t="shared" si="377"/>
        <v>0</v>
      </c>
      <c r="AL3067" s="164">
        <f t="shared" si="383"/>
        <v>0</v>
      </c>
      <c r="AO3067" s="184">
        <f t="shared" si="378"/>
        <v>0</v>
      </c>
      <c r="AP3067" s="164">
        <f t="shared" si="379"/>
        <v>0</v>
      </c>
      <c r="AS3067" s="184">
        <f t="shared" si="380"/>
        <v>0</v>
      </c>
      <c r="AT3067" s="164">
        <f t="shared" si="381"/>
        <v>0</v>
      </c>
    </row>
    <row r="3068" spans="2:46" x14ac:dyDescent="0.75">
      <c r="B3068" s="22">
        <v>3065</v>
      </c>
      <c r="AG3068" s="184">
        <f t="shared" si="376"/>
        <v>0</v>
      </c>
      <c r="AH3068" s="164">
        <f t="shared" si="382"/>
        <v>0</v>
      </c>
      <c r="AK3068" s="184">
        <f t="shared" si="377"/>
        <v>0</v>
      </c>
      <c r="AL3068" s="164">
        <f t="shared" si="383"/>
        <v>0</v>
      </c>
      <c r="AO3068" s="184">
        <f t="shared" si="378"/>
        <v>0</v>
      </c>
      <c r="AP3068" s="164">
        <f t="shared" si="379"/>
        <v>0</v>
      </c>
      <c r="AS3068" s="184">
        <f t="shared" si="380"/>
        <v>0</v>
      </c>
      <c r="AT3068" s="164">
        <f t="shared" si="381"/>
        <v>0</v>
      </c>
    </row>
    <row r="3069" spans="2:46" x14ac:dyDescent="0.75">
      <c r="B3069" s="22">
        <v>3066</v>
      </c>
      <c r="AG3069" s="184">
        <f t="shared" si="376"/>
        <v>0</v>
      </c>
      <c r="AH3069" s="164">
        <f t="shared" si="382"/>
        <v>0</v>
      </c>
      <c r="AK3069" s="184">
        <f t="shared" si="377"/>
        <v>0</v>
      </c>
      <c r="AL3069" s="164">
        <f t="shared" si="383"/>
        <v>0</v>
      </c>
      <c r="AO3069" s="184">
        <f t="shared" si="378"/>
        <v>0</v>
      </c>
      <c r="AP3069" s="164">
        <f t="shared" si="379"/>
        <v>0</v>
      </c>
      <c r="AS3069" s="184">
        <f t="shared" si="380"/>
        <v>0</v>
      </c>
      <c r="AT3069" s="164">
        <f t="shared" si="381"/>
        <v>0</v>
      </c>
    </row>
    <row r="3070" spans="2:46" x14ac:dyDescent="0.75">
      <c r="B3070" s="22">
        <v>3067</v>
      </c>
      <c r="AG3070" s="184">
        <f t="shared" si="376"/>
        <v>0</v>
      </c>
      <c r="AH3070" s="164">
        <f t="shared" si="382"/>
        <v>0</v>
      </c>
      <c r="AK3070" s="184">
        <f t="shared" si="377"/>
        <v>0</v>
      </c>
      <c r="AL3070" s="164">
        <f t="shared" si="383"/>
        <v>0</v>
      </c>
      <c r="AO3070" s="184">
        <f t="shared" si="378"/>
        <v>0</v>
      </c>
      <c r="AP3070" s="164">
        <f t="shared" si="379"/>
        <v>0</v>
      </c>
      <c r="AS3070" s="184">
        <f t="shared" si="380"/>
        <v>0</v>
      </c>
      <c r="AT3070" s="164">
        <f t="shared" si="381"/>
        <v>0</v>
      </c>
    </row>
    <row r="3071" spans="2:46" x14ac:dyDescent="0.75">
      <c r="B3071" s="22">
        <v>3068</v>
      </c>
      <c r="AG3071" s="184">
        <f t="shared" si="376"/>
        <v>0</v>
      </c>
      <c r="AH3071" s="164">
        <f t="shared" si="382"/>
        <v>0</v>
      </c>
      <c r="AK3071" s="184">
        <f t="shared" si="377"/>
        <v>0</v>
      </c>
      <c r="AL3071" s="164">
        <f t="shared" si="383"/>
        <v>0</v>
      </c>
      <c r="AO3071" s="184">
        <f t="shared" si="378"/>
        <v>0</v>
      </c>
      <c r="AP3071" s="164">
        <f t="shared" si="379"/>
        <v>0</v>
      </c>
      <c r="AS3071" s="184">
        <f t="shared" si="380"/>
        <v>0</v>
      </c>
      <c r="AT3071" s="164">
        <f t="shared" si="381"/>
        <v>0</v>
      </c>
    </row>
    <row r="3072" spans="2:46" x14ac:dyDescent="0.75">
      <c r="B3072" s="22">
        <v>3069</v>
      </c>
      <c r="AG3072" s="184">
        <f t="shared" si="376"/>
        <v>0</v>
      </c>
      <c r="AH3072" s="164">
        <f t="shared" si="382"/>
        <v>0</v>
      </c>
      <c r="AK3072" s="184">
        <f t="shared" si="377"/>
        <v>0</v>
      </c>
      <c r="AL3072" s="164">
        <f t="shared" si="383"/>
        <v>0</v>
      </c>
      <c r="AO3072" s="184">
        <f t="shared" si="378"/>
        <v>0</v>
      </c>
      <c r="AP3072" s="164">
        <f t="shared" si="379"/>
        <v>0</v>
      </c>
      <c r="AS3072" s="184">
        <f t="shared" si="380"/>
        <v>0</v>
      </c>
      <c r="AT3072" s="164">
        <f t="shared" si="381"/>
        <v>0</v>
      </c>
    </row>
    <row r="3073" spans="2:46" x14ac:dyDescent="0.75">
      <c r="B3073" s="22">
        <v>3070</v>
      </c>
      <c r="AG3073" s="184">
        <f t="shared" si="376"/>
        <v>0</v>
      </c>
      <c r="AH3073" s="164">
        <f t="shared" si="382"/>
        <v>0</v>
      </c>
      <c r="AK3073" s="184">
        <f t="shared" si="377"/>
        <v>0</v>
      </c>
      <c r="AL3073" s="164">
        <f t="shared" si="383"/>
        <v>0</v>
      </c>
      <c r="AO3073" s="184">
        <f t="shared" si="378"/>
        <v>0</v>
      </c>
      <c r="AP3073" s="164">
        <f t="shared" si="379"/>
        <v>0</v>
      </c>
      <c r="AS3073" s="184">
        <f t="shared" si="380"/>
        <v>0</v>
      </c>
      <c r="AT3073" s="164">
        <f t="shared" si="381"/>
        <v>0</v>
      </c>
    </row>
    <row r="3074" spans="2:46" x14ac:dyDescent="0.75">
      <c r="B3074" s="22">
        <v>3071</v>
      </c>
      <c r="AG3074" s="184">
        <f t="shared" si="376"/>
        <v>0</v>
      </c>
      <c r="AH3074" s="164">
        <f t="shared" si="382"/>
        <v>0</v>
      </c>
      <c r="AK3074" s="184">
        <f t="shared" si="377"/>
        <v>0</v>
      </c>
      <c r="AL3074" s="164">
        <f t="shared" si="383"/>
        <v>0</v>
      </c>
      <c r="AO3074" s="184">
        <f t="shared" si="378"/>
        <v>0</v>
      </c>
      <c r="AP3074" s="164">
        <f t="shared" si="379"/>
        <v>0</v>
      </c>
      <c r="AS3074" s="184">
        <f t="shared" si="380"/>
        <v>0</v>
      </c>
      <c r="AT3074" s="164">
        <f t="shared" si="381"/>
        <v>0</v>
      </c>
    </row>
    <row r="3075" spans="2:46" x14ac:dyDescent="0.75">
      <c r="B3075" s="22">
        <v>3072</v>
      </c>
      <c r="AG3075" s="184">
        <f t="shared" si="376"/>
        <v>0</v>
      </c>
      <c r="AH3075" s="164">
        <f t="shared" si="382"/>
        <v>0</v>
      </c>
      <c r="AK3075" s="184">
        <f t="shared" si="377"/>
        <v>0</v>
      </c>
      <c r="AL3075" s="164">
        <f t="shared" si="383"/>
        <v>0</v>
      </c>
      <c r="AO3075" s="184">
        <f t="shared" si="378"/>
        <v>0</v>
      </c>
      <c r="AP3075" s="164">
        <f t="shared" si="379"/>
        <v>0</v>
      </c>
      <c r="AS3075" s="184">
        <f t="shared" si="380"/>
        <v>0</v>
      </c>
      <c r="AT3075" s="164">
        <f t="shared" si="381"/>
        <v>0</v>
      </c>
    </row>
    <row r="3076" spans="2:46" x14ac:dyDescent="0.75">
      <c r="B3076" s="22">
        <v>3073</v>
      </c>
      <c r="AG3076" s="184">
        <f t="shared" ref="AG3076:AG3139" si="384">(U3076*wtp)-T3076</f>
        <v>0</v>
      </c>
      <c r="AH3076" s="164">
        <f t="shared" si="382"/>
        <v>0</v>
      </c>
      <c r="AK3076" s="184">
        <f t="shared" ref="AK3076:AK3139" si="385">(X3076*wtp)-W3076</f>
        <v>0</v>
      </c>
      <c r="AL3076" s="164">
        <f t="shared" si="383"/>
        <v>0</v>
      </c>
      <c r="AO3076" s="184">
        <f t="shared" ref="AO3076:AO3139" si="386">(AA3076*wtp)-Z3076</f>
        <v>0</v>
      </c>
      <c r="AP3076" s="164">
        <f t="shared" ref="AP3076:AP3139" si="387">IF(AO3076&gt;0,1,0)</f>
        <v>0</v>
      </c>
      <c r="AS3076" s="184">
        <f t="shared" ref="AS3076:AS3139" si="388">(AD3076*wtp)-AC3076</f>
        <v>0</v>
      </c>
      <c r="AT3076" s="164">
        <f t="shared" ref="AT3076:AT3139" si="389">IF(AS3076&gt;0,1,0)</f>
        <v>0</v>
      </c>
    </row>
    <row r="3077" spans="2:46" x14ac:dyDescent="0.75">
      <c r="B3077" s="22">
        <v>3074</v>
      </c>
      <c r="AG3077" s="184">
        <f t="shared" si="384"/>
        <v>0</v>
      </c>
      <c r="AH3077" s="164">
        <f t="shared" ref="AH3077:AH3140" si="390">IF(AG3077&gt;0,1,0)</f>
        <v>0</v>
      </c>
      <c r="AK3077" s="184">
        <f t="shared" si="385"/>
        <v>0</v>
      </c>
      <c r="AL3077" s="164">
        <f t="shared" ref="AL3077:AL3140" si="391">IF(AK3077&gt;0,1,0)</f>
        <v>0</v>
      </c>
      <c r="AO3077" s="184">
        <f t="shared" si="386"/>
        <v>0</v>
      </c>
      <c r="AP3077" s="164">
        <f t="shared" si="387"/>
        <v>0</v>
      </c>
      <c r="AS3077" s="184">
        <f t="shared" si="388"/>
        <v>0</v>
      </c>
      <c r="AT3077" s="164">
        <f t="shared" si="389"/>
        <v>0</v>
      </c>
    </row>
    <row r="3078" spans="2:46" x14ac:dyDescent="0.75">
      <c r="B3078" s="22">
        <v>3075</v>
      </c>
      <c r="AG3078" s="184">
        <f t="shared" si="384"/>
        <v>0</v>
      </c>
      <c r="AH3078" s="164">
        <f t="shared" si="390"/>
        <v>0</v>
      </c>
      <c r="AK3078" s="184">
        <f t="shared" si="385"/>
        <v>0</v>
      </c>
      <c r="AL3078" s="164">
        <f t="shared" si="391"/>
        <v>0</v>
      </c>
      <c r="AO3078" s="184">
        <f t="shared" si="386"/>
        <v>0</v>
      </c>
      <c r="AP3078" s="164">
        <f t="shared" si="387"/>
        <v>0</v>
      </c>
      <c r="AS3078" s="184">
        <f t="shared" si="388"/>
        <v>0</v>
      </c>
      <c r="AT3078" s="164">
        <f t="shared" si="389"/>
        <v>0</v>
      </c>
    </row>
    <row r="3079" spans="2:46" x14ac:dyDescent="0.75">
      <c r="B3079" s="22">
        <v>3076</v>
      </c>
      <c r="AG3079" s="184">
        <f t="shared" si="384"/>
        <v>0</v>
      </c>
      <c r="AH3079" s="164">
        <f t="shared" si="390"/>
        <v>0</v>
      </c>
      <c r="AK3079" s="184">
        <f t="shared" si="385"/>
        <v>0</v>
      </c>
      <c r="AL3079" s="164">
        <f t="shared" si="391"/>
        <v>0</v>
      </c>
      <c r="AO3079" s="184">
        <f t="shared" si="386"/>
        <v>0</v>
      </c>
      <c r="AP3079" s="164">
        <f t="shared" si="387"/>
        <v>0</v>
      </c>
      <c r="AS3079" s="184">
        <f t="shared" si="388"/>
        <v>0</v>
      </c>
      <c r="AT3079" s="164">
        <f t="shared" si="389"/>
        <v>0</v>
      </c>
    </row>
    <row r="3080" spans="2:46" x14ac:dyDescent="0.75">
      <c r="B3080" s="22">
        <v>3077</v>
      </c>
      <c r="AG3080" s="184">
        <f t="shared" si="384"/>
        <v>0</v>
      </c>
      <c r="AH3080" s="164">
        <f t="shared" si="390"/>
        <v>0</v>
      </c>
      <c r="AK3080" s="184">
        <f t="shared" si="385"/>
        <v>0</v>
      </c>
      <c r="AL3080" s="164">
        <f t="shared" si="391"/>
        <v>0</v>
      </c>
      <c r="AO3080" s="184">
        <f t="shared" si="386"/>
        <v>0</v>
      </c>
      <c r="AP3080" s="164">
        <f t="shared" si="387"/>
        <v>0</v>
      </c>
      <c r="AS3080" s="184">
        <f t="shared" si="388"/>
        <v>0</v>
      </c>
      <c r="AT3080" s="164">
        <f t="shared" si="389"/>
        <v>0</v>
      </c>
    </row>
    <row r="3081" spans="2:46" x14ac:dyDescent="0.75">
      <c r="B3081" s="22">
        <v>3078</v>
      </c>
      <c r="AG3081" s="184">
        <f t="shared" si="384"/>
        <v>0</v>
      </c>
      <c r="AH3081" s="164">
        <f t="shared" si="390"/>
        <v>0</v>
      </c>
      <c r="AK3081" s="184">
        <f t="shared" si="385"/>
        <v>0</v>
      </c>
      <c r="AL3081" s="164">
        <f t="shared" si="391"/>
        <v>0</v>
      </c>
      <c r="AO3081" s="184">
        <f t="shared" si="386"/>
        <v>0</v>
      </c>
      <c r="AP3081" s="164">
        <f t="shared" si="387"/>
        <v>0</v>
      </c>
      <c r="AS3081" s="184">
        <f t="shared" si="388"/>
        <v>0</v>
      </c>
      <c r="AT3081" s="164">
        <f t="shared" si="389"/>
        <v>0</v>
      </c>
    </row>
    <row r="3082" spans="2:46" x14ac:dyDescent="0.75">
      <c r="B3082" s="22">
        <v>3079</v>
      </c>
      <c r="AG3082" s="184">
        <f t="shared" si="384"/>
        <v>0</v>
      </c>
      <c r="AH3082" s="164">
        <f t="shared" si="390"/>
        <v>0</v>
      </c>
      <c r="AK3082" s="184">
        <f t="shared" si="385"/>
        <v>0</v>
      </c>
      <c r="AL3082" s="164">
        <f t="shared" si="391"/>
        <v>0</v>
      </c>
      <c r="AO3082" s="184">
        <f t="shared" si="386"/>
        <v>0</v>
      </c>
      <c r="AP3082" s="164">
        <f t="shared" si="387"/>
        <v>0</v>
      </c>
      <c r="AS3082" s="184">
        <f t="shared" si="388"/>
        <v>0</v>
      </c>
      <c r="AT3082" s="164">
        <f t="shared" si="389"/>
        <v>0</v>
      </c>
    </row>
    <row r="3083" spans="2:46" x14ac:dyDescent="0.75">
      <c r="B3083" s="22">
        <v>3080</v>
      </c>
      <c r="AG3083" s="184">
        <f t="shared" si="384"/>
        <v>0</v>
      </c>
      <c r="AH3083" s="164">
        <f t="shared" si="390"/>
        <v>0</v>
      </c>
      <c r="AK3083" s="184">
        <f t="shared" si="385"/>
        <v>0</v>
      </c>
      <c r="AL3083" s="164">
        <f t="shared" si="391"/>
        <v>0</v>
      </c>
      <c r="AO3083" s="184">
        <f t="shared" si="386"/>
        <v>0</v>
      </c>
      <c r="AP3083" s="164">
        <f t="shared" si="387"/>
        <v>0</v>
      </c>
      <c r="AS3083" s="184">
        <f t="shared" si="388"/>
        <v>0</v>
      </c>
      <c r="AT3083" s="164">
        <f t="shared" si="389"/>
        <v>0</v>
      </c>
    </row>
    <row r="3084" spans="2:46" x14ac:dyDescent="0.75">
      <c r="B3084" s="22">
        <v>3081</v>
      </c>
      <c r="AG3084" s="184">
        <f t="shared" si="384"/>
        <v>0</v>
      </c>
      <c r="AH3084" s="164">
        <f t="shared" si="390"/>
        <v>0</v>
      </c>
      <c r="AK3084" s="184">
        <f t="shared" si="385"/>
        <v>0</v>
      </c>
      <c r="AL3084" s="164">
        <f t="shared" si="391"/>
        <v>0</v>
      </c>
      <c r="AO3084" s="184">
        <f t="shared" si="386"/>
        <v>0</v>
      </c>
      <c r="AP3084" s="164">
        <f t="shared" si="387"/>
        <v>0</v>
      </c>
      <c r="AS3084" s="184">
        <f t="shared" si="388"/>
        <v>0</v>
      </c>
      <c r="AT3084" s="164">
        <f t="shared" si="389"/>
        <v>0</v>
      </c>
    </row>
    <row r="3085" spans="2:46" x14ac:dyDescent="0.75">
      <c r="B3085" s="22">
        <v>3082</v>
      </c>
      <c r="AG3085" s="184">
        <f t="shared" si="384"/>
        <v>0</v>
      </c>
      <c r="AH3085" s="164">
        <f t="shared" si="390"/>
        <v>0</v>
      </c>
      <c r="AK3085" s="184">
        <f t="shared" si="385"/>
        <v>0</v>
      </c>
      <c r="AL3085" s="164">
        <f t="shared" si="391"/>
        <v>0</v>
      </c>
      <c r="AO3085" s="184">
        <f t="shared" si="386"/>
        <v>0</v>
      </c>
      <c r="AP3085" s="164">
        <f t="shared" si="387"/>
        <v>0</v>
      </c>
      <c r="AS3085" s="184">
        <f t="shared" si="388"/>
        <v>0</v>
      </c>
      <c r="AT3085" s="164">
        <f t="shared" si="389"/>
        <v>0</v>
      </c>
    </row>
    <row r="3086" spans="2:46" x14ac:dyDescent="0.75">
      <c r="B3086" s="22">
        <v>3083</v>
      </c>
      <c r="AG3086" s="184">
        <f t="shared" si="384"/>
        <v>0</v>
      </c>
      <c r="AH3086" s="164">
        <f t="shared" si="390"/>
        <v>0</v>
      </c>
      <c r="AK3086" s="184">
        <f t="shared" si="385"/>
        <v>0</v>
      </c>
      <c r="AL3086" s="164">
        <f t="shared" si="391"/>
        <v>0</v>
      </c>
      <c r="AO3086" s="184">
        <f t="shared" si="386"/>
        <v>0</v>
      </c>
      <c r="AP3086" s="164">
        <f t="shared" si="387"/>
        <v>0</v>
      </c>
      <c r="AS3086" s="184">
        <f t="shared" si="388"/>
        <v>0</v>
      </c>
      <c r="AT3086" s="164">
        <f t="shared" si="389"/>
        <v>0</v>
      </c>
    </row>
    <row r="3087" spans="2:46" x14ac:dyDescent="0.75">
      <c r="B3087" s="22">
        <v>3084</v>
      </c>
      <c r="AG3087" s="184">
        <f t="shared" si="384"/>
        <v>0</v>
      </c>
      <c r="AH3087" s="164">
        <f t="shared" si="390"/>
        <v>0</v>
      </c>
      <c r="AK3087" s="184">
        <f t="shared" si="385"/>
        <v>0</v>
      </c>
      <c r="AL3087" s="164">
        <f t="shared" si="391"/>
        <v>0</v>
      </c>
      <c r="AO3087" s="184">
        <f t="shared" si="386"/>
        <v>0</v>
      </c>
      <c r="AP3087" s="164">
        <f t="shared" si="387"/>
        <v>0</v>
      </c>
      <c r="AS3087" s="184">
        <f t="shared" si="388"/>
        <v>0</v>
      </c>
      <c r="AT3087" s="164">
        <f t="shared" si="389"/>
        <v>0</v>
      </c>
    </row>
    <row r="3088" spans="2:46" x14ac:dyDescent="0.75">
      <c r="B3088" s="22">
        <v>3085</v>
      </c>
      <c r="AG3088" s="184">
        <f t="shared" si="384"/>
        <v>0</v>
      </c>
      <c r="AH3088" s="164">
        <f t="shared" si="390"/>
        <v>0</v>
      </c>
      <c r="AK3088" s="184">
        <f t="shared" si="385"/>
        <v>0</v>
      </c>
      <c r="AL3088" s="164">
        <f t="shared" si="391"/>
        <v>0</v>
      </c>
      <c r="AO3088" s="184">
        <f t="shared" si="386"/>
        <v>0</v>
      </c>
      <c r="AP3088" s="164">
        <f t="shared" si="387"/>
        <v>0</v>
      </c>
      <c r="AS3088" s="184">
        <f t="shared" si="388"/>
        <v>0</v>
      </c>
      <c r="AT3088" s="164">
        <f t="shared" si="389"/>
        <v>0</v>
      </c>
    </row>
    <row r="3089" spans="2:46" x14ac:dyDescent="0.75">
      <c r="B3089" s="22">
        <v>3086</v>
      </c>
      <c r="AG3089" s="184">
        <f t="shared" si="384"/>
        <v>0</v>
      </c>
      <c r="AH3089" s="164">
        <f t="shared" si="390"/>
        <v>0</v>
      </c>
      <c r="AK3089" s="184">
        <f t="shared" si="385"/>
        <v>0</v>
      </c>
      <c r="AL3089" s="164">
        <f t="shared" si="391"/>
        <v>0</v>
      </c>
      <c r="AO3089" s="184">
        <f t="shared" si="386"/>
        <v>0</v>
      </c>
      <c r="AP3089" s="164">
        <f t="shared" si="387"/>
        <v>0</v>
      </c>
      <c r="AS3089" s="184">
        <f t="shared" si="388"/>
        <v>0</v>
      </c>
      <c r="AT3089" s="164">
        <f t="shared" si="389"/>
        <v>0</v>
      </c>
    </row>
    <row r="3090" spans="2:46" x14ac:dyDescent="0.75">
      <c r="B3090" s="22">
        <v>3087</v>
      </c>
      <c r="AG3090" s="184">
        <f t="shared" si="384"/>
        <v>0</v>
      </c>
      <c r="AH3090" s="164">
        <f t="shared" si="390"/>
        <v>0</v>
      </c>
      <c r="AK3090" s="184">
        <f t="shared" si="385"/>
        <v>0</v>
      </c>
      <c r="AL3090" s="164">
        <f t="shared" si="391"/>
        <v>0</v>
      </c>
      <c r="AO3090" s="184">
        <f t="shared" si="386"/>
        <v>0</v>
      </c>
      <c r="AP3090" s="164">
        <f t="shared" si="387"/>
        <v>0</v>
      </c>
      <c r="AS3090" s="184">
        <f t="shared" si="388"/>
        <v>0</v>
      </c>
      <c r="AT3090" s="164">
        <f t="shared" si="389"/>
        <v>0</v>
      </c>
    </row>
    <row r="3091" spans="2:46" x14ac:dyDescent="0.75">
      <c r="B3091" s="22">
        <v>3088</v>
      </c>
      <c r="AG3091" s="184">
        <f t="shared" si="384"/>
        <v>0</v>
      </c>
      <c r="AH3091" s="164">
        <f t="shared" si="390"/>
        <v>0</v>
      </c>
      <c r="AK3091" s="184">
        <f t="shared" si="385"/>
        <v>0</v>
      </c>
      <c r="AL3091" s="164">
        <f t="shared" si="391"/>
        <v>0</v>
      </c>
      <c r="AO3091" s="184">
        <f t="shared" si="386"/>
        <v>0</v>
      </c>
      <c r="AP3091" s="164">
        <f t="shared" si="387"/>
        <v>0</v>
      </c>
      <c r="AS3091" s="184">
        <f t="shared" si="388"/>
        <v>0</v>
      </c>
      <c r="AT3091" s="164">
        <f t="shared" si="389"/>
        <v>0</v>
      </c>
    </row>
    <row r="3092" spans="2:46" x14ac:dyDescent="0.75">
      <c r="B3092" s="22">
        <v>3089</v>
      </c>
      <c r="AG3092" s="184">
        <f t="shared" si="384"/>
        <v>0</v>
      </c>
      <c r="AH3092" s="164">
        <f t="shared" si="390"/>
        <v>0</v>
      </c>
      <c r="AK3092" s="184">
        <f t="shared" si="385"/>
        <v>0</v>
      </c>
      <c r="AL3092" s="164">
        <f t="shared" si="391"/>
        <v>0</v>
      </c>
      <c r="AO3092" s="184">
        <f t="shared" si="386"/>
        <v>0</v>
      </c>
      <c r="AP3092" s="164">
        <f t="shared" si="387"/>
        <v>0</v>
      </c>
      <c r="AS3092" s="184">
        <f t="shared" si="388"/>
        <v>0</v>
      </c>
      <c r="AT3092" s="164">
        <f t="shared" si="389"/>
        <v>0</v>
      </c>
    </row>
    <row r="3093" spans="2:46" x14ac:dyDescent="0.75">
      <c r="B3093" s="22">
        <v>3090</v>
      </c>
      <c r="AG3093" s="184">
        <f t="shared" si="384"/>
        <v>0</v>
      </c>
      <c r="AH3093" s="164">
        <f t="shared" si="390"/>
        <v>0</v>
      </c>
      <c r="AK3093" s="184">
        <f t="shared" si="385"/>
        <v>0</v>
      </c>
      <c r="AL3093" s="164">
        <f t="shared" si="391"/>
        <v>0</v>
      </c>
      <c r="AO3093" s="184">
        <f t="shared" si="386"/>
        <v>0</v>
      </c>
      <c r="AP3093" s="164">
        <f t="shared" si="387"/>
        <v>0</v>
      </c>
      <c r="AS3093" s="184">
        <f t="shared" si="388"/>
        <v>0</v>
      </c>
      <c r="AT3093" s="164">
        <f t="shared" si="389"/>
        <v>0</v>
      </c>
    </row>
    <row r="3094" spans="2:46" x14ac:dyDescent="0.75">
      <c r="B3094" s="22">
        <v>3091</v>
      </c>
      <c r="AG3094" s="184">
        <f t="shared" si="384"/>
        <v>0</v>
      </c>
      <c r="AH3094" s="164">
        <f t="shared" si="390"/>
        <v>0</v>
      </c>
      <c r="AK3094" s="184">
        <f t="shared" si="385"/>
        <v>0</v>
      </c>
      <c r="AL3094" s="164">
        <f t="shared" si="391"/>
        <v>0</v>
      </c>
      <c r="AO3094" s="184">
        <f t="shared" si="386"/>
        <v>0</v>
      </c>
      <c r="AP3094" s="164">
        <f t="shared" si="387"/>
        <v>0</v>
      </c>
      <c r="AS3094" s="184">
        <f t="shared" si="388"/>
        <v>0</v>
      </c>
      <c r="AT3094" s="164">
        <f t="shared" si="389"/>
        <v>0</v>
      </c>
    </row>
    <row r="3095" spans="2:46" x14ac:dyDescent="0.75">
      <c r="B3095" s="22">
        <v>3092</v>
      </c>
      <c r="AG3095" s="184">
        <f t="shared" si="384"/>
        <v>0</v>
      </c>
      <c r="AH3095" s="164">
        <f t="shared" si="390"/>
        <v>0</v>
      </c>
      <c r="AK3095" s="184">
        <f t="shared" si="385"/>
        <v>0</v>
      </c>
      <c r="AL3095" s="164">
        <f t="shared" si="391"/>
        <v>0</v>
      </c>
      <c r="AO3095" s="184">
        <f t="shared" si="386"/>
        <v>0</v>
      </c>
      <c r="AP3095" s="164">
        <f t="shared" si="387"/>
        <v>0</v>
      </c>
      <c r="AS3095" s="184">
        <f t="shared" si="388"/>
        <v>0</v>
      </c>
      <c r="AT3095" s="164">
        <f t="shared" si="389"/>
        <v>0</v>
      </c>
    </row>
    <row r="3096" spans="2:46" x14ac:dyDescent="0.75">
      <c r="B3096" s="22">
        <v>3093</v>
      </c>
      <c r="AG3096" s="184">
        <f t="shared" si="384"/>
        <v>0</v>
      </c>
      <c r="AH3096" s="164">
        <f t="shared" si="390"/>
        <v>0</v>
      </c>
      <c r="AK3096" s="184">
        <f t="shared" si="385"/>
        <v>0</v>
      </c>
      <c r="AL3096" s="164">
        <f t="shared" si="391"/>
        <v>0</v>
      </c>
      <c r="AO3096" s="184">
        <f t="shared" si="386"/>
        <v>0</v>
      </c>
      <c r="AP3096" s="164">
        <f t="shared" si="387"/>
        <v>0</v>
      </c>
      <c r="AS3096" s="184">
        <f t="shared" si="388"/>
        <v>0</v>
      </c>
      <c r="AT3096" s="164">
        <f t="shared" si="389"/>
        <v>0</v>
      </c>
    </row>
    <row r="3097" spans="2:46" x14ac:dyDescent="0.75">
      <c r="B3097" s="22">
        <v>3094</v>
      </c>
      <c r="AG3097" s="184">
        <f t="shared" si="384"/>
        <v>0</v>
      </c>
      <c r="AH3097" s="164">
        <f t="shared" si="390"/>
        <v>0</v>
      </c>
      <c r="AK3097" s="184">
        <f t="shared" si="385"/>
        <v>0</v>
      </c>
      <c r="AL3097" s="164">
        <f t="shared" si="391"/>
        <v>0</v>
      </c>
      <c r="AO3097" s="184">
        <f t="shared" si="386"/>
        <v>0</v>
      </c>
      <c r="AP3097" s="164">
        <f t="shared" si="387"/>
        <v>0</v>
      </c>
      <c r="AS3097" s="184">
        <f t="shared" si="388"/>
        <v>0</v>
      </c>
      <c r="AT3097" s="164">
        <f t="shared" si="389"/>
        <v>0</v>
      </c>
    </row>
    <row r="3098" spans="2:46" x14ac:dyDescent="0.75">
      <c r="B3098" s="22">
        <v>3095</v>
      </c>
      <c r="AG3098" s="184">
        <f t="shared" si="384"/>
        <v>0</v>
      </c>
      <c r="AH3098" s="164">
        <f t="shared" si="390"/>
        <v>0</v>
      </c>
      <c r="AK3098" s="184">
        <f t="shared" si="385"/>
        <v>0</v>
      </c>
      <c r="AL3098" s="164">
        <f t="shared" si="391"/>
        <v>0</v>
      </c>
      <c r="AO3098" s="184">
        <f t="shared" si="386"/>
        <v>0</v>
      </c>
      <c r="AP3098" s="164">
        <f t="shared" si="387"/>
        <v>0</v>
      </c>
      <c r="AS3098" s="184">
        <f t="shared" si="388"/>
        <v>0</v>
      </c>
      <c r="AT3098" s="164">
        <f t="shared" si="389"/>
        <v>0</v>
      </c>
    </row>
    <row r="3099" spans="2:46" x14ac:dyDescent="0.75">
      <c r="B3099" s="22">
        <v>3096</v>
      </c>
      <c r="AG3099" s="184">
        <f t="shared" si="384"/>
        <v>0</v>
      </c>
      <c r="AH3099" s="164">
        <f t="shared" si="390"/>
        <v>0</v>
      </c>
      <c r="AK3099" s="184">
        <f t="shared" si="385"/>
        <v>0</v>
      </c>
      <c r="AL3099" s="164">
        <f t="shared" si="391"/>
        <v>0</v>
      </c>
      <c r="AO3099" s="184">
        <f t="shared" si="386"/>
        <v>0</v>
      </c>
      <c r="AP3099" s="164">
        <f t="shared" si="387"/>
        <v>0</v>
      </c>
      <c r="AS3099" s="184">
        <f t="shared" si="388"/>
        <v>0</v>
      </c>
      <c r="AT3099" s="164">
        <f t="shared" si="389"/>
        <v>0</v>
      </c>
    </row>
    <row r="3100" spans="2:46" x14ac:dyDescent="0.75">
      <c r="B3100" s="22">
        <v>3097</v>
      </c>
      <c r="AG3100" s="184">
        <f t="shared" si="384"/>
        <v>0</v>
      </c>
      <c r="AH3100" s="164">
        <f t="shared" si="390"/>
        <v>0</v>
      </c>
      <c r="AK3100" s="184">
        <f t="shared" si="385"/>
        <v>0</v>
      </c>
      <c r="AL3100" s="164">
        <f t="shared" si="391"/>
        <v>0</v>
      </c>
      <c r="AO3100" s="184">
        <f t="shared" si="386"/>
        <v>0</v>
      </c>
      <c r="AP3100" s="164">
        <f t="shared" si="387"/>
        <v>0</v>
      </c>
      <c r="AS3100" s="184">
        <f t="shared" si="388"/>
        <v>0</v>
      </c>
      <c r="AT3100" s="164">
        <f t="shared" si="389"/>
        <v>0</v>
      </c>
    </row>
    <row r="3101" spans="2:46" x14ac:dyDescent="0.75">
      <c r="B3101" s="22">
        <v>3098</v>
      </c>
      <c r="AG3101" s="184">
        <f t="shared" si="384"/>
        <v>0</v>
      </c>
      <c r="AH3101" s="164">
        <f t="shared" si="390"/>
        <v>0</v>
      </c>
      <c r="AK3101" s="184">
        <f t="shared" si="385"/>
        <v>0</v>
      </c>
      <c r="AL3101" s="164">
        <f t="shared" si="391"/>
        <v>0</v>
      </c>
      <c r="AO3101" s="184">
        <f t="shared" si="386"/>
        <v>0</v>
      </c>
      <c r="AP3101" s="164">
        <f t="shared" si="387"/>
        <v>0</v>
      </c>
      <c r="AS3101" s="184">
        <f t="shared" si="388"/>
        <v>0</v>
      </c>
      <c r="AT3101" s="164">
        <f t="shared" si="389"/>
        <v>0</v>
      </c>
    </row>
    <row r="3102" spans="2:46" x14ac:dyDescent="0.75">
      <c r="B3102" s="22">
        <v>3099</v>
      </c>
      <c r="AG3102" s="184">
        <f t="shared" si="384"/>
        <v>0</v>
      </c>
      <c r="AH3102" s="164">
        <f t="shared" si="390"/>
        <v>0</v>
      </c>
      <c r="AK3102" s="184">
        <f t="shared" si="385"/>
        <v>0</v>
      </c>
      <c r="AL3102" s="164">
        <f t="shared" si="391"/>
        <v>0</v>
      </c>
      <c r="AO3102" s="184">
        <f t="shared" si="386"/>
        <v>0</v>
      </c>
      <c r="AP3102" s="164">
        <f t="shared" si="387"/>
        <v>0</v>
      </c>
      <c r="AS3102" s="184">
        <f t="shared" si="388"/>
        <v>0</v>
      </c>
      <c r="AT3102" s="164">
        <f t="shared" si="389"/>
        <v>0</v>
      </c>
    </row>
    <row r="3103" spans="2:46" x14ac:dyDescent="0.75">
      <c r="B3103" s="22">
        <v>3100</v>
      </c>
      <c r="AG3103" s="184">
        <f t="shared" si="384"/>
        <v>0</v>
      </c>
      <c r="AH3103" s="164">
        <f t="shared" si="390"/>
        <v>0</v>
      </c>
      <c r="AK3103" s="184">
        <f t="shared" si="385"/>
        <v>0</v>
      </c>
      <c r="AL3103" s="164">
        <f t="shared" si="391"/>
        <v>0</v>
      </c>
      <c r="AO3103" s="184">
        <f t="shared" si="386"/>
        <v>0</v>
      </c>
      <c r="AP3103" s="164">
        <f t="shared" si="387"/>
        <v>0</v>
      </c>
      <c r="AS3103" s="184">
        <f t="shared" si="388"/>
        <v>0</v>
      </c>
      <c r="AT3103" s="164">
        <f t="shared" si="389"/>
        <v>0</v>
      </c>
    </row>
    <row r="3104" spans="2:46" x14ac:dyDescent="0.75">
      <c r="B3104" s="22">
        <v>3101</v>
      </c>
      <c r="AG3104" s="184">
        <f t="shared" si="384"/>
        <v>0</v>
      </c>
      <c r="AH3104" s="164">
        <f t="shared" si="390"/>
        <v>0</v>
      </c>
      <c r="AK3104" s="184">
        <f t="shared" si="385"/>
        <v>0</v>
      </c>
      <c r="AL3104" s="164">
        <f t="shared" si="391"/>
        <v>0</v>
      </c>
      <c r="AO3104" s="184">
        <f t="shared" si="386"/>
        <v>0</v>
      </c>
      <c r="AP3104" s="164">
        <f t="shared" si="387"/>
        <v>0</v>
      </c>
      <c r="AS3104" s="184">
        <f t="shared" si="388"/>
        <v>0</v>
      </c>
      <c r="AT3104" s="164">
        <f t="shared" si="389"/>
        <v>0</v>
      </c>
    </row>
    <row r="3105" spans="2:46" x14ac:dyDescent="0.75">
      <c r="B3105" s="22">
        <v>3102</v>
      </c>
      <c r="AG3105" s="184">
        <f t="shared" si="384"/>
        <v>0</v>
      </c>
      <c r="AH3105" s="164">
        <f t="shared" si="390"/>
        <v>0</v>
      </c>
      <c r="AK3105" s="184">
        <f t="shared" si="385"/>
        <v>0</v>
      </c>
      <c r="AL3105" s="164">
        <f t="shared" si="391"/>
        <v>0</v>
      </c>
      <c r="AO3105" s="184">
        <f t="shared" si="386"/>
        <v>0</v>
      </c>
      <c r="AP3105" s="164">
        <f t="shared" si="387"/>
        <v>0</v>
      </c>
      <c r="AS3105" s="184">
        <f t="shared" si="388"/>
        <v>0</v>
      </c>
      <c r="AT3105" s="164">
        <f t="shared" si="389"/>
        <v>0</v>
      </c>
    </row>
    <row r="3106" spans="2:46" x14ac:dyDescent="0.75">
      <c r="B3106" s="22">
        <v>3103</v>
      </c>
      <c r="AG3106" s="184">
        <f t="shared" si="384"/>
        <v>0</v>
      </c>
      <c r="AH3106" s="164">
        <f t="shared" si="390"/>
        <v>0</v>
      </c>
      <c r="AK3106" s="184">
        <f t="shared" si="385"/>
        <v>0</v>
      </c>
      <c r="AL3106" s="164">
        <f t="shared" si="391"/>
        <v>0</v>
      </c>
      <c r="AO3106" s="184">
        <f t="shared" si="386"/>
        <v>0</v>
      </c>
      <c r="AP3106" s="164">
        <f t="shared" si="387"/>
        <v>0</v>
      </c>
      <c r="AS3106" s="184">
        <f t="shared" si="388"/>
        <v>0</v>
      </c>
      <c r="AT3106" s="164">
        <f t="shared" si="389"/>
        <v>0</v>
      </c>
    </row>
    <row r="3107" spans="2:46" x14ac:dyDescent="0.75">
      <c r="B3107" s="22">
        <v>3104</v>
      </c>
      <c r="AG3107" s="184">
        <f t="shared" si="384"/>
        <v>0</v>
      </c>
      <c r="AH3107" s="164">
        <f t="shared" si="390"/>
        <v>0</v>
      </c>
      <c r="AK3107" s="184">
        <f t="shared" si="385"/>
        <v>0</v>
      </c>
      <c r="AL3107" s="164">
        <f t="shared" si="391"/>
        <v>0</v>
      </c>
      <c r="AO3107" s="184">
        <f t="shared" si="386"/>
        <v>0</v>
      </c>
      <c r="AP3107" s="164">
        <f t="shared" si="387"/>
        <v>0</v>
      </c>
      <c r="AS3107" s="184">
        <f t="shared" si="388"/>
        <v>0</v>
      </c>
      <c r="AT3107" s="164">
        <f t="shared" si="389"/>
        <v>0</v>
      </c>
    </row>
    <row r="3108" spans="2:46" x14ac:dyDescent="0.75">
      <c r="B3108" s="22">
        <v>3105</v>
      </c>
      <c r="AG3108" s="184">
        <f t="shared" si="384"/>
        <v>0</v>
      </c>
      <c r="AH3108" s="164">
        <f t="shared" si="390"/>
        <v>0</v>
      </c>
      <c r="AK3108" s="184">
        <f t="shared" si="385"/>
        <v>0</v>
      </c>
      <c r="AL3108" s="164">
        <f t="shared" si="391"/>
        <v>0</v>
      </c>
      <c r="AO3108" s="184">
        <f t="shared" si="386"/>
        <v>0</v>
      </c>
      <c r="AP3108" s="164">
        <f t="shared" si="387"/>
        <v>0</v>
      </c>
      <c r="AS3108" s="184">
        <f t="shared" si="388"/>
        <v>0</v>
      </c>
      <c r="AT3108" s="164">
        <f t="shared" si="389"/>
        <v>0</v>
      </c>
    </row>
    <row r="3109" spans="2:46" x14ac:dyDescent="0.75">
      <c r="B3109" s="22">
        <v>3106</v>
      </c>
      <c r="AG3109" s="184">
        <f t="shared" si="384"/>
        <v>0</v>
      </c>
      <c r="AH3109" s="164">
        <f t="shared" si="390"/>
        <v>0</v>
      </c>
      <c r="AK3109" s="184">
        <f t="shared" si="385"/>
        <v>0</v>
      </c>
      <c r="AL3109" s="164">
        <f t="shared" si="391"/>
        <v>0</v>
      </c>
      <c r="AO3109" s="184">
        <f t="shared" si="386"/>
        <v>0</v>
      </c>
      <c r="AP3109" s="164">
        <f t="shared" si="387"/>
        <v>0</v>
      </c>
      <c r="AS3109" s="184">
        <f t="shared" si="388"/>
        <v>0</v>
      </c>
      <c r="AT3109" s="164">
        <f t="shared" si="389"/>
        <v>0</v>
      </c>
    </row>
    <row r="3110" spans="2:46" x14ac:dyDescent="0.75">
      <c r="B3110" s="22">
        <v>3107</v>
      </c>
      <c r="AG3110" s="184">
        <f t="shared" si="384"/>
        <v>0</v>
      </c>
      <c r="AH3110" s="164">
        <f t="shared" si="390"/>
        <v>0</v>
      </c>
      <c r="AK3110" s="184">
        <f t="shared" si="385"/>
        <v>0</v>
      </c>
      <c r="AL3110" s="164">
        <f t="shared" si="391"/>
        <v>0</v>
      </c>
      <c r="AO3110" s="184">
        <f t="shared" si="386"/>
        <v>0</v>
      </c>
      <c r="AP3110" s="164">
        <f t="shared" si="387"/>
        <v>0</v>
      </c>
      <c r="AS3110" s="184">
        <f t="shared" si="388"/>
        <v>0</v>
      </c>
      <c r="AT3110" s="164">
        <f t="shared" si="389"/>
        <v>0</v>
      </c>
    </row>
    <row r="3111" spans="2:46" x14ac:dyDescent="0.75">
      <c r="B3111" s="22">
        <v>3108</v>
      </c>
      <c r="AG3111" s="184">
        <f t="shared" si="384"/>
        <v>0</v>
      </c>
      <c r="AH3111" s="164">
        <f t="shared" si="390"/>
        <v>0</v>
      </c>
      <c r="AK3111" s="184">
        <f t="shared" si="385"/>
        <v>0</v>
      </c>
      <c r="AL3111" s="164">
        <f t="shared" si="391"/>
        <v>0</v>
      </c>
      <c r="AO3111" s="184">
        <f t="shared" si="386"/>
        <v>0</v>
      </c>
      <c r="AP3111" s="164">
        <f t="shared" si="387"/>
        <v>0</v>
      </c>
      <c r="AS3111" s="184">
        <f t="shared" si="388"/>
        <v>0</v>
      </c>
      <c r="AT3111" s="164">
        <f t="shared" si="389"/>
        <v>0</v>
      </c>
    </row>
    <row r="3112" spans="2:46" x14ac:dyDescent="0.75">
      <c r="B3112" s="22">
        <v>3109</v>
      </c>
      <c r="AG3112" s="184">
        <f t="shared" si="384"/>
        <v>0</v>
      </c>
      <c r="AH3112" s="164">
        <f t="shared" si="390"/>
        <v>0</v>
      </c>
      <c r="AK3112" s="184">
        <f t="shared" si="385"/>
        <v>0</v>
      </c>
      <c r="AL3112" s="164">
        <f t="shared" si="391"/>
        <v>0</v>
      </c>
      <c r="AO3112" s="184">
        <f t="shared" si="386"/>
        <v>0</v>
      </c>
      <c r="AP3112" s="164">
        <f t="shared" si="387"/>
        <v>0</v>
      </c>
      <c r="AS3112" s="184">
        <f t="shared" si="388"/>
        <v>0</v>
      </c>
      <c r="AT3112" s="164">
        <f t="shared" si="389"/>
        <v>0</v>
      </c>
    </row>
    <row r="3113" spans="2:46" x14ac:dyDescent="0.75">
      <c r="B3113" s="22">
        <v>3110</v>
      </c>
      <c r="AG3113" s="184">
        <f t="shared" si="384"/>
        <v>0</v>
      </c>
      <c r="AH3113" s="164">
        <f t="shared" si="390"/>
        <v>0</v>
      </c>
      <c r="AK3113" s="184">
        <f t="shared" si="385"/>
        <v>0</v>
      </c>
      <c r="AL3113" s="164">
        <f t="shared" si="391"/>
        <v>0</v>
      </c>
      <c r="AO3113" s="184">
        <f t="shared" si="386"/>
        <v>0</v>
      </c>
      <c r="AP3113" s="164">
        <f t="shared" si="387"/>
        <v>0</v>
      </c>
      <c r="AS3113" s="184">
        <f t="shared" si="388"/>
        <v>0</v>
      </c>
      <c r="AT3113" s="164">
        <f t="shared" si="389"/>
        <v>0</v>
      </c>
    </row>
    <row r="3114" spans="2:46" x14ac:dyDescent="0.75">
      <c r="B3114" s="22">
        <v>3111</v>
      </c>
      <c r="AG3114" s="184">
        <f t="shared" si="384"/>
        <v>0</v>
      </c>
      <c r="AH3114" s="164">
        <f t="shared" si="390"/>
        <v>0</v>
      </c>
      <c r="AK3114" s="184">
        <f t="shared" si="385"/>
        <v>0</v>
      </c>
      <c r="AL3114" s="164">
        <f t="shared" si="391"/>
        <v>0</v>
      </c>
      <c r="AO3114" s="184">
        <f t="shared" si="386"/>
        <v>0</v>
      </c>
      <c r="AP3114" s="164">
        <f t="shared" si="387"/>
        <v>0</v>
      </c>
      <c r="AS3114" s="184">
        <f t="shared" si="388"/>
        <v>0</v>
      </c>
      <c r="AT3114" s="164">
        <f t="shared" si="389"/>
        <v>0</v>
      </c>
    </row>
    <row r="3115" spans="2:46" x14ac:dyDescent="0.75">
      <c r="B3115" s="22">
        <v>3112</v>
      </c>
      <c r="AG3115" s="184">
        <f t="shared" si="384"/>
        <v>0</v>
      </c>
      <c r="AH3115" s="164">
        <f t="shared" si="390"/>
        <v>0</v>
      </c>
      <c r="AK3115" s="184">
        <f t="shared" si="385"/>
        <v>0</v>
      </c>
      <c r="AL3115" s="164">
        <f t="shared" si="391"/>
        <v>0</v>
      </c>
      <c r="AO3115" s="184">
        <f t="shared" si="386"/>
        <v>0</v>
      </c>
      <c r="AP3115" s="164">
        <f t="shared" si="387"/>
        <v>0</v>
      </c>
      <c r="AS3115" s="184">
        <f t="shared" si="388"/>
        <v>0</v>
      </c>
      <c r="AT3115" s="164">
        <f t="shared" si="389"/>
        <v>0</v>
      </c>
    </row>
    <row r="3116" spans="2:46" x14ac:dyDescent="0.75">
      <c r="B3116" s="22">
        <v>3113</v>
      </c>
      <c r="AG3116" s="184">
        <f t="shared" si="384"/>
        <v>0</v>
      </c>
      <c r="AH3116" s="164">
        <f t="shared" si="390"/>
        <v>0</v>
      </c>
      <c r="AK3116" s="184">
        <f t="shared" si="385"/>
        <v>0</v>
      </c>
      <c r="AL3116" s="164">
        <f t="shared" si="391"/>
        <v>0</v>
      </c>
      <c r="AO3116" s="184">
        <f t="shared" si="386"/>
        <v>0</v>
      </c>
      <c r="AP3116" s="164">
        <f t="shared" si="387"/>
        <v>0</v>
      </c>
      <c r="AS3116" s="184">
        <f t="shared" si="388"/>
        <v>0</v>
      </c>
      <c r="AT3116" s="164">
        <f t="shared" si="389"/>
        <v>0</v>
      </c>
    </row>
    <row r="3117" spans="2:46" x14ac:dyDescent="0.75">
      <c r="B3117" s="22">
        <v>3114</v>
      </c>
      <c r="AG3117" s="184">
        <f t="shared" si="384"/>
        <v>0</v>
      </c>
      <c r="AH3117" s="164">
        <f t="shared" si="390"/>
        <v>0</v>
      </c>
      <c r="AK3117" s="184">
        <f t="shared" si="385"/>
        <v>0</v>
      </c>
      <c r="AL3117" s="164">
        <f t="shared" si="391"/>
        <v>0</v>
      </c>
      <c r="AO3117" s="184">
        <f t="shared" si="386"/>
        <v>0</v>
      </c>
      <c r="AP3117" s="164">
        <f t="shared" si="387"/>
        <v>0</v>
      </c>
      <c r="AS3117" s="184">
        <f t="shared" si="388"/>
        <v>0</v>
      </c>
      <c r="AT3117" s="164">
        <f t="shared" si="389"/>
        <v>0</v>
      </c>
    </row>
    <row r="3118" spans="2:46" x14ac:dyDescent="0.75">
      <c r="B3118" s="22">
        <v>3115</v>
      </c>
      <c r="AG3118" s="184">
        <f t="shared" si="384"/>
        <v>0</v>
      </c>
      <c r="AH3118" s="164">
        <f t="shared" si="390"/>
        <v>0</v>
      </c>
      <c r="AK3118" s="184">
        <f t="shared" si="385"/>
        <v>0</v>
      </c>
      <c r="AL3118" s="164">
        <f t="shared" si="391"/>
        <v>0</v>
      </c>
      <c r="AO3118" s="184">
        <f t="shared" si="386"/>
        <v>0</v>
      </c>
      <c r="AP3118" s="164">
        <f t="shared" si="387"/>
        <v>0</v>
      </c>
      <c r="AS3118" s="184">
        <f t="shared" si="388"/>
        <v>0</v>
      </c>
      <c r="AT3118" s="164">
        <f t="shared" si="389"/>
        <v>0</v>
      </c>
    </row>
    <row r="3119" spans="2:46" x14ac:dyDescent="0.75">
      <c r="B3119" s="22">
        <v>3116</v>
      </c>
      <c r="AG3119" s="184">
        <f t="shared" si="384"/>
        <v>0</v>
      </c>
      <c r="AH3119" s="164">
        <f t="shared" si="390"/>
        <v>0</v>
      </c>
      <c r="AK3119" s="184">
        <f t="shared" si="385"/>
        <v>0</v>
      </c>
      <c r="AL3119" s="164">
        <f t="shared" si="391"/>
        <v>0</v>
      </c>
      <c r="AO3119" s="184">
        <f t="shared" si="386"/>
        <v>0</v>
      </c>
      <c r="AP3119" s="164">
        <f t="shared" si="387"/>
        <v>0</v>
      </c>
      <c r="AS3119" s="184">
        <f t="shared" si="388"/>
        <v>0</v>
      </c>
      <c r="AT3119" s="164">
        <f t="shared" si="389"/>
        <v>0</v>
      </c>
    </row>
    <row r="3120" spans="2:46" x14ac:dyDescent="0.75">
      <c r="B3120" s="22">
        <v>3117</v>
      </c>
      <c r="AG3120" s="184">
        <f t="shared" si="384"/>
        <v>0</v>
      </c>
      <c r="AH3120" s="164">
        <f t="shared" si="390"/>
        <v>0</v>
      </c>
      <c r="AK3120" s="184">
        <f t="shared" si="385"/>
        <v>0</v>
      </c>
      <c r="AL3120" s="164">
        <f t="shared" si="391"/>
        <v>0</v>
      </c>
      <c r="AO3120" s="184">
        <f t="shared" si="386"/>
        <v>0</v>
      </c>
      <c r="AP3120" s="164">
        <f t="shared" si="387"/>
        <v>0</v>
      </c>
      <c r="AS3120" s="184">
        <f t="shared" si="388"/>
        <v>0</v>
      </c>
      <c r="AT3120" s="164">
        <f t="shared" si="389"/>
        <v>0</v>
      </c>
    </row>
    <row r="3121" spans="2:46" x14ac:dyDescent="0.75">
      <c r="B3121" s="22">
        <v>3118</v>
      </c>
      <c r="AG3121" s="184">
        <f t="shared" si="384"/>
        <v>0</v>
      </c>
      <c r="AH3121" s="164">
        <f t="shared" si="390"/>
        <v>0</v>
      </c>
      <c r="AK3121" s="184">
        <f t="shared" si="385"/>
        <v>0</v>
      </c>
      <c r="AL3121" s="164">
        <f t="shared" si="391"/>
        <v>0</v>
      </c>
      <c r="AO3121" s="184">
        <f t="shared" si="386"/>
        <v>0</v>
      </c>
      <c r="AP3121" s="164">
        <f t="shared" si="387"/>
        <v>0</v>
      </c>
      <c r="AS3121" s="184">
        <f t="shared" si="388"/>
        <v>0</v>
      </c>
      <c r="AT3121" s="164">
        <f t="shared" si="389"/>
        <v>0</v>
      </c>
    </row>
    <row r="3122" spans="2:46" x14ac:dyDescent="0.75">
      <c r="B3122" s="22">
        <v>3119</v>
      </c>
      <c r="AG3122" s="184">
        <f t="shared" si="384"/>
        <v>0</v>
      </c>
      <c r="AH3122" s="164">
        <f t="shared" si="390"/>
        <v>0</v>
      </c>
      <c r="AK3122" s="184">
        <f t="shared" si="385"/>
        <v>0</v>
      </c>
      <c r="AL3122" s="164">
        <f t="shared" si="391"/>
        <v>0</v>
      </c>
      <c r="AO3122" s="184">
        <f t="shared" si="386"/>
        <v>0</v>
      </c>
      <c r="AP3122" s="164">
        <f t="shared" si="387"/>
        <v>0</v>
      </c>
      <c r="AS3122" s="184">
        <f t="shared" si="388"/>
        <v>0</v>
      </c>
      <c r="AT3122" s="164">
        <f t="shared" si="389"/>
        <v>0</v>
      </c>
    </row>
    <row r="3123" spans="2:46" x14ac:dyDescent="0.75">
      <c r="B3123" s="22">
        <v>3120</v>
      </c>
      <c r="AG3123" s="184">
        <f t="shared" si="384"/>
        <v>0</v>
      </c>
      <c r="AH3123" s="164">
        <f t="shared" si="390"/>
        <v>0</v>
      </c>
      <c r="AK3123" s="184">
        <f t="shared" si="385"/>
        <v>0</v>
      </c>
      <c r="AL3123" s="164">
        <f t="shared" si="391"/>
        <v>0</v>
      </c>
      <c r="AO3123" s="184">
        <f t="shared" si="386"/>
        <v>0</v>
      </c>
      <c r="AP3123" s="164">
        <f t="shared" si="387"/>
        <v>0</v>
      </c>
      <c r="AS3123" s="184">
        <f t="shared" si="388"/>
        <v>0</v>
      </c>
      <c r="AT3123" s="164">
        <f t="shared" si="389"/>
        <v>0</v>
      </c>
    </row>
    <row r="3124" spans="2:46" x14ac:dyDescent="0.75">
      <c r="B3124" s="22">
        <v>3121</v>
      </c>
      <c r="AG3124" s="184">
        <f t="shared" si="384"/>
        <v>0</v>
      </c>
      <c r="AH3124" s="164">
        <f t="shared" si="390"/>
        <v>0</v>
      </c>
      <c r="AK3124" s="184">
        <f t="shared" si="385"/>
        <v>0</v>
      </c>
      <c r="AL3124" s="164">
        <f t="shared" si="391"/>
        <v>0</v>
      </c>
      <c r="AO3124" s="184">
        <f t="shared" si="386"/>
        <v>0</v>
      </c>
      <c r="AP3124" s="164">
        <f t="shared" si="387"/>
        <v>0</v>
      </c>
      <c r="AS3124" s="184">
        <f t="shared" si="388"/>
        <v>0</v>
      </c>
      <c r="AT3124" s="164">
        <f t="shared" si="389"/>
        <v>0</v>
      </c>
    </row>
    <row r="3125" spans="2:46" x14ac:dyDescent="0.75">
      <c r="B3125" s="22">
        <v>3122</v>
      </c>
      <c r="AG3125" s="184">
        <f t="shared" si="384"/>
        <v>0</v>
      </c>
      <c r="AH3125" s="164">
        <f t="shared" si="390"/>
        <v>0</v>
      </c>
      <c r="AK3125" s="184">
        <f t="shared" si="385"/>
        <v>0</v>
      </c>
      <c r="AL3125" s="164">
        <f t="shared" si="391"/>
        <v>0</v>
      </c>
      <c r="AO3125" s="184">
        <f t="shared" si="386"/>
        <v>0</v>
      </c>
      <c r="AP3125" s="164">
        <f t="shared" si="387"/>
        <v>0</v>
      </c>
      <c r="AS3125" s="184">
        <f t="shared" si="388"/>
        <v>0</v>
      </c>
      <c r="AT3125" s="164">
        <f t="shared" si="389"/>
        <v>0</v>
      </c>
    </row>
    <row r="3126" spans="2:46" x14ac:dyDescent="0.75">
      <c r="B3126" s="22">
        <v>3123</v>
      </c>
      <c r="AG3126" s="184">
        <f t="shared" si="384"/>
        <v>0</v>
      </c>
      <c r="AH3126" s="164">
        <f t="shared" si="390"/>
        <v>0</v>
      </c>
      <c r="AK3126" s="184">
        <f t="shared" si="385"/>
        <v>0</v>
      </c>
      <c r="AL3126" s="164">
        <f t="shared" si="391"/>
        <v>0</v>
      </c>
      <c r="AO3126" s="184">
        <f t="shared" si="386"/>
        <v>0</v>
      </c>
      <c r="AP3126" s="164">
        <f t="shared" si="387"/>
        <v>0</v>
      </c>
      <c r="AS3126" s="184">
        <f t="shared" si="388"/>
        <v>0</v>
      </c>
      <c r="AT3126" s="164">
        <f t="shared" si="389"/>
        <v>0</v>
      </c>
    </row>
    <row r="3127" spans="2:46" x14ac:dyDescent="0.75">
      <c r="B3127" s="22">
        <v>3124</v>
      </c>
      <c r="AG3127" s="184">
        <f t="shared" si="384"/>
        <v>0</v>
      </c>
      <c r="AH3127" s="164">
        <f t="shared" si="390"/>
        <v>0</v>
      </c>
      <c r="AK3127" s="184">
        <f t="shared" si="385"/>
        <v>0</v>
      </c>
      <c r="AL3127" s="164">
        <f t="shared" si="391"/>
        <v>0</v>
      </c>
      <c r="AO3127" s="184">
        <f t="shared" si="386"/>
        <v>0</v>
      </c>
      <c r="AP3127" s="164">
        <f t="shared" si="387"/>
        <v>0</v>
      </c>
      <c r="AS3127" s="184">
        <f t="shared" si="388"/>
        <v>0</v>
      </c>
      <c r="AT3127" s="164">
        <f t="shared" si="389"/>
        <v>0</v>
      </c>
    </row>
    <row r="3128" spans="2:46" x14ac:dyDescent="0.75">
      <c r="B3128" s="22">
        <v>3125</v>
      </c>
      <c r="AG3128" s="184">
        <f t="shared" si="384"/>
        <v>0</v>
      </c>
      <c r="AH3128" s="164">
        <f t="shared" si="390"/>
        <v>0</v>
      </c>
      <c r="AK3128" s="184">
        <f t="shared" si="385"/>
        <v>0</v>
      </c>
      <c r="AL3128" s="164">
        <f t="shared" si="391"/>
        <v>0</v>
      </c>
      <c r="AO3128" s="184">
        <f t="shared" si="386"/>
        <v>0</v>
      </c>
      <c r="AP3128" s="164">
        <f t="shared" si="387"/>
        <v>0</v>
      </c>
      <c r="AS3128" s="184">
        <f t="shared" si="388"/>
        <v>0</v>
      </c>
      <c r="AT3128" s="164">
        <f t="shared" si="389"/>
        <v>0</v>
      </c>
    </row>
    <row r="3129" spans="2:46" x14ac:dyDescent="0.75">
      <c r="B3129" s="22">
        <v>3126</v>
      </c>
      <c r="AG3129" s="184">
        <f t="shared" si="384"/>
        <v>0</v>
      </c>
      <c r="AH3129" s="164">
        <f t="shared" si="390"/>
        <v>0</v>
      </c>
      <c r="AK3129" s="184">
        <f t="shared" si="385"/>
        <v>0</v>
      </c>
      <c r="AL3129" s="164">
        <f t="shared" si="391"/>
        <v>0</v>
      </c>
      <c r="AO3129" s="184">
        <f t="shared" si="386"/>
        <v>0</v>
      </c>
      <c r="AP3129" s="164">
        <f t="shared" si="387"/>
        <v>0</v>
      </c>
      <c r="AS3129" s="184">
        <f t="shared" si="388"/>
        <v>0</v>
      </c>
      <c r="AT3129" s="164">
        <f t="shared" si="389"/>
        <v>0</v>
      </c>
    </row>
    <row r="3130" spans="2:46" x14ac:dyDescent="0.75">
      <c r="B3130" s="22">
        <v>3127</v>
      </c>
      <c r="AG3130" s="184">
        <f t="shared" si="384"/>
        <v>0</v>
      </c>
      <c r="AH3130" s="164">
        <f t="shared" si="390"/>
        <v>0</v>
      </c>
      <c r="AK3130" s="184">
        <f t="shared" si="385"/>
        <v>0</v>
      </c>
      <c r="AL3130" s="164">
        <f t="shared" si="391"/>
        <v>0</v>
      </c>
      <c r="AO3130" s="184">
        <f t="shared" si="386"/>
        <v>0</v>
      </c>
      <c r="AP3130" s="164">
        <f t="shared" si="387"/>
        <v>0</v>
      </c>
      <c r="AS3130" s="184">
        <f t="shared" si="388"/>
        <v>0</v>
      </c>
      <c r="AT3130" s="164">
        <f t="shared" si="389"/>
        <v>0</v>
      </c>
    </row>
    <row r="3131" spans="2:46" x14ac:dyDescent="0.75">
      <c r="B3131" s="22">
        <v>3128</v>
      </c>
      <c r="AG3131" s="184">
        <f t="shared" si="384"/>
        <v>0</v>
      </c>
      <c r="AH3131" s="164">
        <f t="shared" si="390"/>
        <v>0</v>
      </c>
      <c r="AK3131" s="184">
        <f t="shared" si="385"/>
        <v>0</v>
      </c>
      <c r="AL3131" s="164">
        <f t="shared" si="391"/>
        <v>0</v>
      </c>
      <c r="AO3131" s="184">
        <f t="shared" si="386"/>
        <v>0</v>
      </c>
      <c r="AP3131" s="164">
        <f t="shared" si="387"/>
        <v>0</v>
      </c>
      <c r="AS3131" s="184">
        <f t="shared" si="388"/>
        <v>0</v>
      </c>
      <c r="AT3131" s="164">
        <f t="shared" si="389"/>
        <v>0</v>
      </c>
    </row>
    <row r="3132" spans="2:46" x14ac:dyDescent="0.75">
      <c r="B3132" s="22">
        <v>3129</v>
      </c>
      <c r="AG3132" s="184">
        <f t="shared" si="384"/>
        <v>0</v>
      </c>
      <c r="AH3132" s="164">
        <f t="shared" si="390"/>
        <v>0</v>
      </c>
      <c r="AK3132" s="184">
        <f t="shared" si="385"/>
        <v>0</v>
      </c>
      <c r="AL3132" s="164">
        <f t="shared" si="391"/>
        <v>0</v>
      </c>
      <c r="AO3132" s="184">
        <f t="shared" si="386"/>
        <v>0</v>
      </c>
      <c r="AP3132" s="164">
        <f t="shared" si="387"/>
        <v>0</v>
      </c>
      <c r="AS3132" s="184">
        <f t="shared" si="388"/>
        <v>0</v>
      </c>
      <c r="AT3132" s="164">
        <f t="shared" si="389"/>
        <v>0</v>
      </c>
    </row>
    <row r="3133" spans="2:46" x14ac:dyDescent="0.75">
      <c r="B3133" s="22">
        <v>3130</v>
      </c>
      <c r="AG3133" s="184">
        <f t="shared" si="384"/>
        <v>0</v>
      </c>
      <c r="AH3133" s="164">
        <f t="shared" si="390"/>
        <v>0</v>
      </c>
      <c r="AK3133" s="184">
        <f t="shared" si="385"/>
        <v>0</v>
      </c>
      <c r="AL3133" s="164">
        <f t="shared" si="391"/>
        <v>0</v>
      </c>
      <c r="AO3133" s="184">
        <f t="shared" si="386"/>
        <v>0</v>
      </c>
      <c r="AP3133" s="164">
        <f t="shared" si="387"/>
        <v>0</v>
      </c>
      <c r="AS3133" s="184">
        <f t="shared" si="388"/>
        <v>0</v>
      </c>
      <c r="AT3133" s="164">
        <f t="shared" si="389"/>
        <v>0</v>
      </c>
    </row>
    <row r="3134" spans="2:46" x14ac:dyDescent="0.75">
      <c r="B3134" s="22">
        <v>3131</v>
      </c>
      <c r="AG3134" s="184">
        <f t="shared" si="384"/>
        <v>0</v>
      </c>
      <c r="AH3134" s="164">
        <f t="shared" si="390"/>
        <v>0</v>
      </c>
      <c r="AK3134" s="184">
        <f t="shared" si="385"/>
        <v>0</v>
      </c>
      <c r="AL3134" s="164">
        <f t="shared" si="391"/>
        <v>0</v>
      </c>
      <c r="AO3134" s="184">
        <f t="shared" si="386"/>
        <v>0</v>
      </c>
      <c r="AP3134" s="164">
        <f t="shared" si="387"/>
        <v>0</v>
      </c>
      <c r="AS3134" s="184">
        <f t="shared" si="388"/>
        <v>0</v>
      </c>
      <c r="AT3134" s="164">
        <f t="shared" si="389"/>
        <v>0</v>
      </c>
    </row>
    <row r="3135" spans="2:46" x14ac:dyDescent="0.75">
      <c r="B3135" s="22">
        <v>3132</v>
      </c>
      <c r="AG3135" s="184">
        <f t="shared" si="384"/>
        <v>0</v>
      </c>
      <c r="AH3135" s="164">
        <f t="shared" si="390"/>
        <v>0</v>
      </c>
      <c r="AK3135" s="184">
        <f t="shared" si="385"/>
        <v>0</v>
      </c>
      <c r="AL3135" s="164">
        <f t="shared" si="391"/>
        <v>0</v>
      </c>
      <c r="AO3135" s="184">
        <f t="shared" si="386"/>
        <v>0</v>
      </c>
      <c r="AP3135" s="164">
        <f t="shared" si="387"/>
        <v>0</v>
      </c>
      <c r="AS3135" s="184">
        <f t="shared" si="388"/>
        <v>0</v>
      </c>
      <c r="AT3135" s="164">
        <f t="shared" si="389"/>
        <v>0</v>
      </c>
    </row>
    <row r="3136" spans="2:46" x14ac:dyDescent="0.75">
      <c r="B3136" s="22">
        <v>3133</v>
      </c>
      <c r="AG3136" s="184">
        <f t="shared" si="384"/>
        <v>0</v>
      </c>
      <c r="AH3136" s="164">
        <f t="shared" si="390"/>
        <v>0</v>
      </c>
      <c r="AK3136" s="184">
        <f t="shared" si="385"/>
        <v>0</v>
      </c>
      <c r="AL3136" s="164">
        <f t="shared" si="391"/>
        <v>0</v>
      </c>
      <c r="AO3136" s="184">
        <f t="shared" si="386"/>
        <v>0</v>
      </c>
      <c r="AP3136" s="164">
        <f t="shared" si="387"/>
        <v>0</v>
      </c>
      <c r="AS3136" s="184">
        <f t="shared" si="388"/>
        <v>0</v>
      </c>
      <c r="AT3136" s="164">
        <f t="shared" si="389"/>
        <v>0</v>
      </c>
    </row>
    <row r="3137" spans="2:46" x14ac:dyDescent="0.75">
      <c r="B3137" s="22">
        <v>3134</v>
      </c>
      <c r="AG3137" s="184">
        <f t="shared" si="384"/>
        <v>0</v>
      </c>
      <c r="AH3137" s="164">
        <f t="shared" si="390"/>
        <v>0</v>
      </c>
      <c r="AK3137" s="184">
        <f t="shared" si="385"/>
        <v>0</v>
      </c>
      <c r="AL3137" s="164">
        <f t="shared" si="391"/>
        <v>0</v>
      </c>
      <c r="AO3137" s="184">
        <f t="shared" si="386"/>
        <v>0</v>
      </c>
      <c r="AP3137" s="164">
        <f t="shared" si="387"/>
        <v>0</v>
      </c>
      <c r="AS3137" s="184">
        <f t="shared" si="388"/>
        <v>0</v>
      </c>
      <c r="AT3137" s="164">
        <f t="shared" si="389"/>
        <v>0</v>
      </c>
    </row>
    <row r="3138" spans="2:46" x14ac:dyDescent="0.75">
      <c r="B3138" s="22">
        <v>3135</v>
      </c>
      <c r="AG3138" s="184">
        <f t="shared" si="384"/>
        <v>0</v>
      </c>
      <c r="AH3138" s="164">
        <f t="shared" si="390"/>
        <v>0</v>
      </c>
      <c r="AK3138" s="184">
        <f t="shared" si="385"/>
        <v>0</v>
      </c>
      <c r="AL3138" s="164">
        <f t="shared" si="391"/>
        <v>0</v>
      </c>
      <c r="AO3138" s="184">
        <f t="shared" si="386"/>
        <v>0</v>
      </c>
      <c r="AP3138" s="164">
        <f t="shared" si="387"/>
        <v>0</v>
      </c>
      <c r="AS3138" s="184">
        <f t="shared" si="388"/>
        <v>0</v>
      </c>
      <c r="AT3138" s="164">
        <f t="shared" si="389"/>
        <v>0</v>
      </c>
    </row>
    <row r="3139" spans="2:46" x14ac:dyDescent="0.75">
      <c r="B3139" s="22">
        <v>3136</v>
      </c>
      <c r="AG3139" s="184">
        <f t="shared" si="384"/>
        <v>0</v>
      </c>
      <c r="AH3139" s="164">
        <f t="shared" si="390"/>
        <v>0</v>
      </c>
      <c r="AK3139" s="184">
        <f t="shared" si="385"/>
        <v>0</v>
      </c>
      <c r="AL3139" s="164">
        <f t="shared" si="391"/>
        <v>0</v>
      </c>
      <c r="AO3139" s="184">
        <f t="shared" si="386"/>
        <v>0</v>
      </c>
      <c r="AP3139" s="164">
        <f t="shared" si="387"/>
        <v>0</v>
      </c>
      <c r="AS3139" s="184">
        <f t="shared" si="388"/>
        <v>0</v>
      </c>
      <c r="AT3139" s="164">
        <f t="shared" si="389"/>
        <v>0</v>
      </c>
    </row>
    <row r="3140" spans="2:46" x14ac:dyDescent="0.75">
      <c r="B3140" s="22">
        <v>3137</v>
      </c>
      <c r="AG3140" s="184">
        <f t="shared" ref="AG3140:AG3203" si="392">(U3140*wtp)-T3140</f>
        <v>0</v>
      </c>
      <c r="AH3140" s="164">
        <f t="shared" si="390"/>
        <v>0</v>
      </c>
      <c r="AK3140" s="184">
        <f t="shared" ref="AK3140:AK3203" si="393">(X3140*wtp)-W3140</f>
        <v>0</v>
      </c>
      <c r="AL3140" s="164">
        <f t="shared" si="391"/>
        <v>0</v>
      </c>
      <c r="AO3140" s="184">
        <f t="shared" ref="AO3140:AO3203" si="394">(AA3140*wtp)-Z3140</f>
        <v>0</v>
      </c>
      <c r="AP3140" s="164">
        <f t="shared" ref="AP3140:AP3203" si="395">IF(AO3140&gt;0,1,0)</f>
        <v>0</v>
      </c>
      <c r="AS3140" s="184">
        <f t="shared" ref="AS3140:AS3203" si="396">(AD3140*wtp)-AC3140</f>
        <v>0</v>
      </c>
      <c r="AT3140" s="164">
        <f t="shared" ref="AT3140:AT3203" si="397">IF(AS3140&gt;0,1,0)</f>
        <v>0</v>
      </c>
    </row>
    <row r="3141" spans="2:46" x14ac:dyDescent="0.75">
      <c r="B3141" s="22">
        <v>3138</v>
      </c>
      <c r="AG3141" s="184">
        <f t="shared" si="392"/>
        <v>0</v>
      </c>
      <c r="AH3141" s="164">
        <f t="shared" ref="AH3141:AH3204" si="398">IF(AG3141&gt;0,1,0)</f>
        <v>0</v>
      </c>
      <c r="AK3141" s="184">
        <f t="shared" si="393"/>
        <v>0</v>
      </c>
      <c r="AL3141" s="164">
        <f t="shared" ref="AL3141:AL3204" si="399">IF(AK3141&gt;0,1,0)</f>
        <v>0</v>
      </c>
      <c r="AO3141" s="184">
        <f t="shared" si="394"/>
        <v>0</v>
      </c>
      <c r="AP3141" s="164">
        <f t="shared" si="395"/>
        <v>0</v>
      </c>
      <c r="AS3141" s="184">
        <f t="shared" si="396"/>
        <v>0</v>
      </c>
      <c r="AT3141" s="164">
        <f t="shared" si="397"/>
        <v>0</v>
      </c>
    </row>
    <row r="3142" spans="2:46" x14ac:dyDescent="0.75">
      <c r="B3142" s="22">
        <v>3139</v>
      </c>
      <c r="AG3142" s="184">
        <f t="shared" si="392"/>
        <v>0</v>
      </c>
      <c r="AH3142" s="164">
        <f t="shared" si="398"/>
        <v>0</v>
      </c>
      <c r="AK3142" s="184">
        <f t="shared" si="393"/>
        <v>0</v>
      </c>
      <c r="AL3142" s="164">
        <f t="shared" si="399"/>
        <v>0</v>
      </c>
      <c r="AO3142" s="184">
        <f t="shared" si="394"/>
        <v>0</v>
      </c>
      <c r="AP3142" s="164">
        <f t="shared" si="395"/>
        <v>0</v>
      </c>
      <c r="AS3142" s="184">
        <f t="shared" si="396"/>
        <v>0</v>
      </c>
      <c r="AT3142" s="164">
        <f t="shared" si="397"/>
        <v>0</v>
      </c>
    </row>
    <row r="3143" spans="2:46" x14ac:dyDescent="0.75">
      <c r="B3143" s="22">
        <v>3140</v>
      </c>
      <c r="AG3143" s="184">
        <f t="shared" si="392"/>
        <v>0</v>
      </c>
      <c r="AH3143" s="164">
        <f t="shared" si="398"/>
        <v>0</v>
      </c>
      <c r="AK3143" s="184">
        <f t="shared" si="393"/>
        <v>0</v>
      </c>
      <c r="AL3143" s="164">
        <f t="shared" si="399"/>
        <v>0</v>
      </c>
      <c r="AO3143" s="184">
        <f t="shared" si="394"/>
        <v>0</v>
      </c>
      <c r="AP3143" s="164">
        <f t="shared" si="395"/>
        <v>0</v>
      </c>
      <c r="AS3143" s="184">
        <f t="shared" si="396"/>
        <v>0</v>
      </c>
      <c r="AT3143" s="164">
        <f t="shared" si="397"/>
        <v>0</v>
      </c>
    </row>
    <row r="3144" spans="2:46" x14ac:dyDescent="0.75">
      <c r="B3144" s="22">
        <v>3141</v>
      </c>
      <c r="AG3144" s="184">
        <f t="shared" si="392"/>
        <v>0</v>
      </c>
      <c r="AH3144" s="164">
        <f t="shared" si="398"/>
        <v>0</v>
      </c>
      <c r="AK3144" s="184">
        <f t="shared" si="393"/>
        <v>0</v>
      </c>
      <c r="AL3144" s="164">
        <f t="shared" si="399"/>
        <v>0</v>
      </c>
      <c r="AO3144" s="184">
        <f t="shared" si="394"/>
        <v>0</v>
      </c>
      <c r="AP3144" s="164">
        <f t="shared" si="395"/>
        <v>0</v>
      </c>
      <c r="AS3144" s="184">
        <f t="shared" si="396"/>
        <v>0</v>
      </c>
      <c r="AT3144" s="164">
        <f t="shared" si="397"/>
        <v>0</v>
      </c>
    </row>
    <row r="3145" spans="2:46" x14ac:dyDescent="0.75">
      <c r="B3145" s="22">
        <v>3142</v>
      </c>
      <c r="AG3145" s="184">
        <f t="shared" si="392"/>
        <v>0</v>
      </c>
      <c r="AH3145" s="164">
        <f t="shared" si="398"/>
        <v>0</v>
      </c>
      <c r="AK3145" s="184">
        <f t="shared" si="393"/>
        <v>0</v>
      </c>
      <c r="AL3145" s="164">
        <f t="shared" si="399"/>
        <v>0</v>
      </c>
      <c r="AO3145" s="184">
        <f t="shared" si="394"/>
        <v>0</v>
      </c>
      <c r="AP3145" s="164">
        <f t="shared" si="395"/>
        <v>0</v>
      </c>
      <c r="AS3145" s="184">
        <f t="shared" si="396"/>
        <v>0</v>
      </c>
      <c r="AT3145" s="164">
        <f t="shared" si="397"/>
        <v>0</v>
      </c>
    </row>
    <row r="3146" spans="2:46" x14ac:dyDescent="0.75">
      <c r="B3146" s="22">
        <v>3143</v>
      </c>
      <c r="AG3146" s="184">
        <f t="shared" si="392"/>
        <v>0</v>
      </c>
      <c r="AH3146" s="164">
        <f t="shared" si="398"/>
        <v>0</v>
      </c>
      <c r="AK3146" s="184">
        <f t="shared" si="393"/>
        <v>0</v>
      </c>
      <c r="AL3146" s="164">
        <f t="shared" si="399"/>
        <v>0</v>
      </c>
      <c r="AO3146" s="184">
        <f t="shared" si="394"/>
        <v>0</v>
      </c>
      <c r="AP3146" s="164">
        <f t="shared" si="395"/>
        <v>0</v>
      </c>
      <c r="AS3146" s="184">
        <f t="shared" si="396"/>
        <v>0</v>
      </c>
      <c r="AT3146" s="164">
        <f t="shared" si="397"/>
        <v>0</v>
      </c>
    </row>
    <row r="3147" spans="2:46" x14ac:dyDescent="0.75">
      <c r="B3147" s="22">
        <v>3144</v>
      </c>
      <c r="AG3147" s="184">
        <f t="shared" si="392"/>
        <v>0</v>
      </c>
      <c r="AH3147" s="164">
        <f t="shared" si="398"/>
        <v>0</v>
      </c>
      <c r="AK3147" s="184">
        <f t="shared" si="393"/>
        <v>0</v>
      </c>
      <c r="AL3147" s="164">
        <f t="shared" si="399"/>
        <v>0</v>
      </c>
      <c r="AO3147" s="184">
        <f t="shared" si="394"/>
        <v>0</v>
      </c>
      <c r="AP3147" s="164">
        <f t="shared" si="395"/>
        <v>0</v>
      </c>
      <c r="AS3147" s="184">
        <f t="shared" si="396"/>
        <v>0</v>
      </c>
      <c r="AT3147" s="164">
        <f t="shared" si="397"/>
        <v>0</v>
      </c>
    </row>
    <row r="3148" spans="2:46" x14ac:dyDescent="0.75">
      <c r="B3148" s="22">
        <v>3145</v>
      </c>
      <c r="AG3148" s="184">
        <f t="shared" si="392"/>
        <v>0</v>
      </c>
      <c r="AH3148" s="164">
        <f t="shared" si="398"/>
        <v>0</v>
      </c>
      <c r="AK3148" s="184">
        <f t="shared" si="393"/>
        <v>0</v>
      </c>
      <c r="AL3148" s="164">
        <f t="shared" si="399"/>
        <v>0</v>
      </c>
      <c r="AO3148" s="184">
        <f t="shared" si="394"/>
        <v>0</v>
      </c>
      <c r="AP3148" s="164">
        <f t="shared" si="395"/>
        <v>0</v>
      </c>
      <c r="AS3148" s="184">
        <f t="shared" si="396"/>
        <v>0</v>
      </c>
      <c r="AT3148" s="164">
        <f t="shared" si="397"/>
        <v>0</v>
      </c>
    </row>
    <row r="3149" spans="2:46" x14ac:dyDescent="0.75">
      <c r="B3149" s="22">
        <v>3146</v>
      </c>
      <c r="AG3149" s="184">
        <f t="shared" si="392"/>
        <v>0</v>
      </c>
      <c r="AH3149" s="164">
        <f t="shared" si="398"/>
        <v>0</v>
      </c>
      <c r="AK3149" s="184">
        <f t="shared" si="393"/>
        <v>0</v>
      </c>
      <c r="AL3149" s="164">
        <f t="shared" si="399"/>
        <v>0</v>
      </c>
      <c r="AO3149" s="184">
        <f t="shared" si="394"/>
        <v>0</v>
      </c>
      <c r="AP3149" s="164">
        <f t="shared" si="395"/>
        <v>0</v>
      </c>
      <c r="AS3149" s="184">
        <f t="shared" si="396"/>
        <v>0</v>
      </c>
      <c r="AT3149" s="164">
        <f t="shared" si="397"/>
        <v>0</v>
      </c>
    </row>
    <row r="3150" spans="2:46" x14ac:dyDescent="0.75">
      <c r="B3150" s="22">
        <v>3147</v>
      </c>
      <c r="AG3150" s="184">
        <f t="shared" si="392"/>
        <v>0</v>
      </c>
      <c r="AH3150" s="164">
        <f t="shared" si="398"/>
        <v>0</v>
      </c>
      <c r="AK3150" s="184">
        <f t="shared" si="393"/>
        <v>0</v>
      </c>
      <c r="AL3150" s="164">
        <f t="shared" si="399"/>
        <v>0</v>
      </c>
      <c r="AO3150" s="184">
        <f t="shared" si="394"/>
        <v>0</v>
      </c>
      <c r="AP3150" s="164">
        <f t="shared" si="395"/>
        <v>0</v>
      </c>
      <c r="AS3150" s="184">
        <f t="shared" si="396"/>
        <v>0</v>
      </c>
      <c r="AT3150" s="164">
        <f t="shared" si="397"/>
        <v>0</v>
      </c>
    </row>
    <row r="3151" spans="2:46" x14ac:dyDescent="0.75">
      <c r="B3151" s="22">
        <v>3148</v>
      </c>
      <c r="AG3151" s="184">
        <f t="shared" si="392"/>
        <v>0</v>
      </c>
      <c r="AH3151" s="164">
        <f t="shared" si="398"/>
        <v>0</v>
      </c>
      <c r="AK3151" s="184">
        <f t="shared" si="393"/>
        <v>0</v>
      </c>
      <c r="AL3151" s="164">
        <f t="shared" si="399"/>
        <v>0</v>
      </c>
      <c r="AO3151" s="184">
        <f t="shared" si="394"/>
        <v>0</v>
      </c>
      <c r="AP3151" s="164">
        <f t="shared" si="395"/>
        <v>0</v>
      </c>
      <c r="AS3151" s="184">
        <f t="shared" si="396"/>
        <v>0</v>
      </c>
      <c r="AT3151" s="164">
        <f t="shared" si="397"/>
        <v>0</v>
      </c>
    </row>
    <row r="3152" spans="2:46" x14ac:dyDescent="0.75">
      <c r="B3152" s="22">
        <v>3149</v>
      </c>
      <c r="AG3152" s="184">
        <f t="shared" si="392"/>
        <v>0</v>
      </c>
      <c r="AH3152" s="164">
        <f t="shared" si="398"/>
        <v>0</v>
      </c>
      <c r="AK3152" s="184">
        <f t="shared" si="393"/>
        <v>0</v>
      </c>
      <c r="AL3152" s="164">
        <f t="shared" si="399"/>
        <v>0</v>
      </c>
      <c r="AO3152" s="184">
        <f t="shared" si="394"/>
        <v>0</v>
      </c>
      <c r="AP3152" s="164">
        <f t="shared" si="395"/>
        <v>0</v>
      </c>
      <c r="AS3152" s="184">
        <f t="shared" si="396"/>
        <v>0</v>
      </c>
      <c r="AT3152" s="164">
        <f t="shared" si="397"/>
        <v>0</v>
      </c>
    </row>
    <row r="3153" spans="2:46" x14ac:dyDescent="0.75">
      <c r="B3153" s="22">
        <v>3150</v>
      </c>
      <c r="AG3153" s="184">
        <f t="shared" si="392"/>
        <v>0</v>
      </c>
      <c r="AH3153" s="164">
        <f t="shared" si="398"/>
        <v>0</v>
      </c>
      <c r="AK3153" s="184">
        <f t="shared" si="393"/>
        <v>0</v>
      </c>
      <c r="AL3153" s="164">
        <f t="shared" si="399"/>
        <v>0</v>
      </c>
      <c r="AO3153" s="184">
        <f t="shared" si="394"/>
        <v>0</v>
      </c>
      <c r="AP3153" s="164">
        <f t="shared" si="395"/>
        <v>0</v>
      </c>
      <c r="AS3153" s="184">
        <f t="shared" si="396"/>
        <v>0</v>
      </c>
      <c r="AT3153" s="164">
        <f t="shared" si="397"/>
        <v>0</v>
      </c>
    </row>
    <row r="3154" spans="2:46" x14ac:dyDescent="0.75">
      <c r="B3154" s="22">
        <v>3151</v>
      </c>
      <c r="AG3154" s="184">
        <f t="shared" si="392"/>
        <v>0</v>
      </c>
      <c r="AH3154" s="164">
        <f t="shared" si="398"/>
        <v>0</v>
      </c>
      <c r="AK3154" s="184">
        <f t="shared" si="393"/>
        <v>0</v>
      </c>
      <c r="AL3154" s="164">
        <f t="shared" si="399"/>
        <v>0</v>
      </c>
      <c r="AO3154" s="184">
        <f t="shared" si="394"/>
        <v>0</v>
      </c>
      <c r="AP3154" s="164">
        <f t="shared" si="395"/>
        <v>0</v>
      </c>
      <c r="AS3154" s="184">
        <f t="shared" si="396"/>
        <v>0</v>
      </c>
      <c r="AT3154" s="164">
        <f t="shared" si="397"/>
        <v>0</v>
      </c>
    </row>
    <row r="3155" spans="2:46" x14ac:dyDescent="0.75">
      <c r="B3155" s="22">
        <v>3152</v>
      </c>
      <c r="AG3155" s="184">
        <f t="shared" si="392"/>
        <v>0</v>
      </c>
      <c r="AH3155" s="164">
        <f t="shared" si="398"/>
        <v>0</v>
      </c>
      <c r="AK3155" s="184">
        <f t="shared" si="393"/>
        <v>0</v>
      </c>
      <c r="AL3155" s="164">
        <f t="shared" si="399"/>
        <v>0</v>
      </c>
      <c r="AO3155" s="184">
        <f t="shared" si="394"/>
        <v>0</v>
      </c>
      <c r="AP3155" s="164">
        <f t="shared" si="395"/>
        <v>0</v>
      </c>
      <c r="AS3155" s="184">
        <f t="shared" si="396"/>
        <v>0</v>
      </c>
      <c r="AT3155" s="164">
        <f t="shared" si="397"/>
        <v>0</v>
      </c>
    </row>
    <row r="3156" spans="2:46" x14ac:dyDescent="0.75">
      <c r="B3156" s="22">
        <v>3153</v>
      </c>
      <c r="AG3156" s="184">
        <f t="shared" si="392"/>
        <v>0</v>
      </c>
      <c r="AH3156" s="164">
        <f t="shared" si="398"/>
        <v>0</v>
      </c>
      <c r="AK3156" s="184">
        <f t="shared" si="393"/>
        <v>0</v>
      </c>
      <c r="AL3156" s="164">
        <f t="shared" si="399"/>
        <v>0</v>
      </c>
      <c r="AO3156" s="184">
        <f t="shared" si="394"/>
        <v>0</v>
      </c>
      <c r="AP3156" s="164">
        <f t="shared" si="395"/>
        <v>0</v>
      </c>
      <c r="AS3156" s="184">
        <f t="shared" si="396"/>
        <v>0</v>
      </c>
      <c r="AT3156" s="164">
        <f t="shared" si="397"/>
        <v>0</v>
      </c>
    </row>
    <row r="3157" spans="2:46" x14ac:dyDescent="0.75">
      <c r="B3157" s="22">
        <v>3154</v>
      </c>
      <c r="AG3157" s="184">
        <f t="shared" si="392"/>
        <v>0</v>
      </c>
      <c r="AH3157" s="164">
        <f t="shared" si="398"/>
        <v>0</v>
      </c>
      <c r="AK3157" s="184">
        <f t="shared" si="393"/>
        <v>0</v>
      </c>
      <c r="AL3157" s="164">
        <f t="shared" si="399"/>
        <v>0</v>
      </c>
      <c r="AO3157" s="184">
        <f t="shared" si="394"/>
        <v>0</v>
      </c>
      <c r="AP3157" s="164">
        <f t="shared" si="395"/>
        <v>0</v>
      </c>
      <c r="AS3157" s="184">
        <f t="shared" si="396"/>
        <v>0</v>
      </c>
      <c r="AT3157" s="164">
        <f t="shared" si="397"/>
        <v>0</v>
      </c>
    </row>
    <row r="3158" spans="2:46" x14ac:dyDescent="0.75">
      <c r="B3158" s="22">
        <v>3155</v>
      </c>
      <c r="AG3158" s="184">
        <f t="shared" si="392"/>
        <v>0</v>
      </c>
      <c r="AH3158" s="164">
        <f t="shared" si="398"/>
        <v>0</v>
      </c>
      <c r="AK3158" s="184">
        <f t="shared" si="393"/>
        <v>0</v>
      </c>
      <c r="AL3158" s="164">
        <f t="shared" si="399"/>
        <v>0</v>
      </c>
      <c r="AO3158" s="184">
        <f t="shared" si="394"/>
        <v>0</v>
      </c>
      <c r="AP3158" s="164">
        <f t="shared" si="395"/>
        <v>0</v>
      </c>
      <c r="AS3158" s="184">
        <f t="shared" si="396"/>
        <v>0</v>
      </c>
      <c r="AT3158" s="164">
        <f t="shared" si="397"/>
        <v>0</v>
      </c>
    </row>
    <row r="3159" spans="2:46" x14ac:dyDescent="0.75">
      <c r="B3159" s="22">
        <v>3156</v>
      </c>
      <c r="AG3159" s="184">
        <f t="shared" si="392"/>
        <v>0</v>
      </c>
      <c r="AH3159" s="164">
        <f t="shared" si="398"/>
        <v>0</v>
      </c>
      <c r="AK3159" s="184">
        <f t="shared" si="393"/>
        <v>0</v>
      </c>
      <c r="AL3159" s="164">
        <f t="shared" si="399"/>
        <v>0</v>
      </c>
      <c r="AO3159" s="184">
        <f t="shared" si="394"/>
        <v>0</v>
      </c>
      <c r="AP3159" s="164">
        <f t="shared" si="395"/>
        <v>0</v>
      </c>
      <c r="AS3159" s="184">
        <f t="shared" si="396"/>
        <v>0</v>
      </c>
      <c r="AT3159" s="164">
        <f t="shared" si="397"/>
        <v>0</v>
      </c>
    </row>
    <row r="3160" spans="2:46" x14ac:dyDescent="0.75">
      <c r="B3160" s="22">
        <v>3157</v>
      </c>
      <c r="AG3160" s="184">
        <f t="shared" si="392"/>
        <v>0</v>
      </c>
      <c r="AH3160" s="164">
        <f t="shared" si="398"/>
        <v>0</v>
      </c>
      <c r="AK3160" s="184">
        <f t="shared" si="393"/>
        <v>0</v>
      </c>
      <c r="AL3160" s="164">
        <f t="shared" si="399"/>
        <v>0</v>
      </c>
      <c r="AO3160" s="184">
        <f t="shared" si="394"/>
        <v>0</v>
      </c>
      <c r="AP3160" s="164">
        <f t="shared" si="395"/>
        <v>0</v>
      </c>
      <c r="AS3160" s="184">
        <f t="shared" si="396"/>
        <v>0</v>
      </c>
      <c r="AT3160" s="164">
        <f t="shared" si="397"/>
        <v>0</v>
      </c>
    </row>
    <row r="3161" spans="2:46" x14ac:dyDescent="0.75">
      <c r="B3161" s="22">
        <v>3158</v>
      </c>
      <c r="AG3161" s="184">
        <f t="shared" si="392"/>
        <v>0</v>
      </c>
      <c r="AH3161" s="164">
        <f t="shared" si="398"/>
        <v>0</v>
      </c>
      <c r="AK3161" s="184">
        <f t="shared" si="393"/>
        <v>0</v>
      </c>
      <c r="AL3161" s="164">
        <f t="shared" si="399"/>
        <v>0</v>
      </c>
      <c r="AO3161" s="184">
        <f t="shared" si="394"/>
        <v>0</v>
      </c>
      <c r="AP3161" s="164">
        <f t="shared" si="395"/>
        <v>0</v>
      </c>
      <c r="AS3161" s="184">
        <f t="shared" si="396"/>
        <v>0</v>
      </c>
      <c r="AT3161" s="164">
        <f t="shared" si="397"/>
        <v>0</v>
      </c>
    </row>
    <row r="3162" spans="2:46" x14ac:dyDescent="0.75">
      <c r="B3162" s="22">
        <v>3159</v>
      </c>
      <c r="AG3162" s="184">
        <f t="shared" si="392"/>
        <v>0</v>
      </c>
      <c r="AH3162" s="164">
        <f t="shared" si="398"/>
        <v>0</v>
      </c>
      <c r="AK3162" s="184">
        <f t="shared" si="393"/>
        <v>0</v>
      </c>
      <c r="AL3162" s="164">
        <f t="shared" si="399"/>
        <v>0</v>
      </c>
      <c r="AO3162" s="184">
        <f t="shared" si="394"/>
        <v>0</v>
      </c>
      <c r="AP3162" s="164">
        <f t="shared" si="395"/>
        <v>0</v>
      </c>
      <c r="AS3162" s="184">
        <f t="shared" si="396"/>
        <v>0</v>
      </c>
      <c r="AT3162" s="164">
        <f t="shared" si="397"/>
        <v>0</v>
      </c>
    </row>
    <row r="3163" spans="2:46" x14ac:dyDescent="0.75">
      <c r="B3163" s="22">
        <v>3160</v>
      </c>
      <c r="AG3163" s="184">
        <f t="shared" si="392"/>
        <v>0</v>
      </c>
      <c r="AH3163" s="164">
        <f t="shared" si="398"/>
        <v>0</v>
      </c>
      <c r="AK3163" s="184">
        <f t="shared" si="393"/>
        <v>0</v>
      </c>
      <c r="AL3163" s="164">
        <f t="shared" si="399"/>
        <v>0</v>
      </c>
      <c r="AO3163" s="184">
        <f t="shared" si="394"/>
        <v>0</v>
      </c>
      <c r="AP3163" s="164">
        <f t="shared" si="395"/>
        <v>0</v>
      </c>
      <c r="AS3163" s="184">
        <f t="shared" si="396"/>
        <v>0</v>
      </c>
      <c r="AT3163" s="164">
        <f t="shared" si="397"/>
        <v>0</v>
      </c>
    </row>
    <row r="3164" spans="2:46" x14ac:dyDescent="0.75">
      <c r="B3164" s="22">
        <v>3161</v>
      </c>
      <c r="AG3164" s="184">
        <f t="shared" si="392"/>
        <v>0</v>
      </c>
      <c r="AH3164" s="164">
        <f t="shared" si="398"/>
        <v>0</v>
      </c>
      <c r="AK3164" s="184">
        <f t="shared" si="393"/>
        <v>0</v>
      </c>
      <c r="AL3164" s="164">
        <f t="shared" si="399"/>
        <v>0</v>
      </c>
      <c r="AO3164" s="184">
        <f t="shared" si="394"/>
        <v>0</v>
      </c>
      <c r="AP3164" s="164">
        <f t="shared" si="395"/>
        <v>0</v>
      </c>
      <c r="AS3164" s="184">
        <f t="shared" si="396"/>
        <v>0</v>
      </c>
      <c r="AT3164" s="164">
        <f t="shared" si="397"/>
        <v>0</v>
      </c>
    </row>
    <row r="3165" spans="2:46" x14ac:dyDescent="0.75">
      <c r="B3165" s="22">
        <v>3162</v>
      </c>
      <c r="AG3165" s="184">
        <f t="shared" si="392"/>
        <v>0</v>
      </c>
      <c r="AH3165" s="164">
        <f t="shared" si="398"/>
        <v>0</v>
      </c>
      <c r="AK3165" s="184">
        <f t="shared" si="393"/>
        <v>0</v>
      </c>
      <c r="AL3165" s="164">
        <f t="shared" si="399"/>
        <v>0</v>
      </c>
      <c r="AO3165" s="184">
        <f t="shared" si="394"/>
        <v>0</v>
      </c>
      <c r="AP3165" s="164">
        <f t="shared" si="395"/>
        <v>0</v>
      </c>
      <c r="AS3165" s="184">
        <f t="shared" si="396"/>
        <v>0</v>
      </c>
      <c r="AT3165" s="164">
        <f t="shared" si="397"/>
        <v>0</v>
      </c>
    </row>
    <row r="3166" spans="2:46" x14ac:dyDescent="0.75">
      <c r="B3166" s="22">
        <v>3163</v>
      </c>
      <c r="AG3166" s="184">
        <f t="shared" si="392"/>
        <v>0</v>
      </c>
      <c r="AH3166" s="164">
        <f t="shared" si="398"/>
        <v>0</v>
      </c>
      <c r="AK3166" s="184">
        <f t="shared" si="393"/>
        <v>0</v>
      </c>
      <c r="AL3166" s="164">
        <f t="shared" si="399"/>
        <v>0</v>
      </c>
      <c r="AO3166" s="184">
        <f t="shared" si="394"/>
        <v>0</v>
      </c>
      <c r="AP3166" s="164">
        <f t="shared" si="395"/>
        <v>0</v>
      </c>
      <c r="AS3166" s="184">
        <f t="shared" si="396"/>
        <v>0</v>
      </c>
      <c r="AT3166" s="164">
        <f t="shared" si="397"/>
        <v>0</v>
      </c>
    </row>
    <row r="3167" spans="2:46" x14ac:dyDescent="0.75">
      <c r="B3167" s="22">
        <v>3164</v>
      </c>
      <c r="AG3167" s="184">
        <f t="shared" si="392"/>
        <v>0</v>
      </c>
      <c r="AH3167" s="164">
        <f t="shared" si="398"/>
        <v>0</v>
      </c>
      <c r="AK3167" s="184">
        <f t="shared" si="393"/>
        <v>0</v>
      </c>
      <c r="AL3167" s="164">
        <f t="shared" si="399"/>
        <v>0</v>
      </c>
      <c r="AO3167" s="184">
        <f t="shared" si="394"/>
        <v>0</v>
      </c>
      <c r="AP3167" s="164">
        <f t="shared" si="395"/>
        <v>0</v>
      </c>
      <c r="AS3167" s="184">
        <f t="shared" si="396"/>
        <v>0</v>
      </c>
      <c r="AT3167" s="164">
        <f t="shared" si="397"/>
        <v>0</v>
      </c>
    </row>
    <row r="3168" spans="2:46" x14ac:dyDescent="0.75">
      <c r="B3168" s="22">
        <v>3165</v>
      </c>
      <c r="AG3168" s="184">
        <f t="shared" si="392"/>
        <v>0</v>
      </c>
      <c r="AH3168" s="164">
        <f t="shared" si="398"/>
        <v>0</v>
      </c>
      <c r="AK3168" s="184">
        <f t="shared" si="393"/>
        <v>0</v>
      </c>
      <c r="AL3168" s="164">
        <f t="shared" si="399"/>
        <v>0</v>
      </c>
      <c r="AO3168" s="184">
        <f t="shared" si="394"/>
        <v>0</v>
      </c>
      <c r="AP3168" s="164">
        <f t="shared" si="395"/>
        <v>0</v>
      </c>
      <c r="AS3168" s="184">
        <f t="shared" si="396"/>
        <v>0</v>
      </c>
      <c r="AT3168" s="164">
        <f t="shared" si="397"/>
        <v>0</v>
      </c>
    </row>
    <row r="3169" spans="2:46" x14ac:dyDescent="0.75">
      <c r="B3169" s="22">
        <v>3166</v>
      </c>
      <c r="AG3169" s="184">
        <f t="shared" si="392"/>
        <v>0</v>
      </c>
      <c r="AH3169" s="164">
        <f t="shared" si="398"/>
        <v>0</v>
      </c>
      <c r="AK3169" s="184">
        <f t="shared" si="393"/>
        <v>0</v>
      </c>
      <c r="AL3169" s="164">
        <f t="shared" si="399"/>
        <v>0</v>
      </c>
      <c r="AO3169" s="184">
        <f t="shared" si="394"/>
        <v>0</v>
      </c>
      <c r="AP3169" s="164">
        <f t="shared" si="395"/>
        <v>0</v>
      </c>
      <c r="AS3169" s="184">
        <f t="shared" si="396"/>
        <v>0</v>
      </c>
      <c r="AT3169" s="164">
        <f t="shared" si="397"/>
        <v>0</v>
      </c>
    </row>
    <row r="3170" spans="2:46" x14ac:dyDescent="0.75">
      <c r="B3170" s="22">
        <v>3167</v>
      </c>
      <c r="AG3170" s="184">
        <f t="shared" si="392"/>
        <v>0</v>
      </c>
      <c r="AH3170" s="164">
        <f t="shared" si="398"/>
        <v>0</v>
      </c>
      <c r="AK3170" s="184">
        <f t="shared" si="393"/>
        <v>0</v>
      </c>
      <c r="AL3170" s="164">
        <f t="shared" si="399"/>
        <v>0</v>
      </c>
      <c r="AO3170" s="184">
        <f t="shared" si="394"/>
        <v>0</v>
      </c>
      <c r="AP3170" s="164">
        <f t="shared" si="395"/>
        <v>0</v>
      </c>
      <c r="AS3170" s="184">
        <f t="shared" si="396"/>
        <v>0</v>
      </c>
      <c r="AT3170" s="164">
        <f t="shared" si="397"/>
        <v>0</v>
      </c>
    </row>
    <row r="3171" spans="2:46" x14ac:dyDescent="0.75">
      <c r="B3171" s="22">
        <v>3168</v>
      </c>
      <c r="AG3171" s="184">
        <f t="shared" si="392"/>
        <v>0</v>
      </c>
      <c r="AH3171" s="164">
        <f t="shared" si="398"/>
        <v>0</v>
      </c>
      <c r="AK3171" s="184">
        <f t="shared" si="393"/>
        <v>0</v>
      </c>
      <c r="AL3171" s="164">
        <f t="shared" si="399"/>
        <v>0</v>
      </c>
      <c r="AO3171" s="184">
        <f t="shared" si="394"/>
        <v>0</v>
      </c>
      <c r="AP3171" s="164">
        <f t="shared" si="395"/>
        <v>0</v>
      </c>
      <c r="AS3171" s="184">
        <f t="shared" si="396"/>
        <v>0</v>
      </c>
      <c r="AT3171" s="164">
        <f t="shared" si="397"/>
        <v>0</v>
      </c>
    </row>
    <row r="3172" spans="2:46" x14ac:dyDescent="0.75">
      <c r="B3172" s="22">
        <v>3169</v>
      </c>
      <c r="AG3172" s="184">
        <f t="shared" si="392"/>
        <v>0</v>
      </c>
      <c r="AH3172" s="164">
        <f t="shared" si="398"/>
        <v>0</v>
      </c>
      <c r="AK3172" s="184">
        <f t="shared" si="393"/>
        <v>0</v>
      </c>
      <c r="AL3172" s="164">
        <f t="shared" si="399"/>
        <v>0</v>
      </c>
      <c r="AO3172" s="184">
        <f t="shared" si="394"/>
        <v>0</v>
      </c>
      <c r="AP3172" s="164">
        <f t="shared" si="395"/>
        <v>0</v>
      </c>
      <c r="AS3172" s="184">
        <f t="shared" si="396"/>
        <v>0</v>
      </c>
      <c r="AT3172" s="164">
        <f t="shared" si="397"/>
        <v>0</v>
      </c>
    </row>
    <row r="3173" spans="2:46" x14ac:dyDescent="0.75">
      <c r="B3173" s="22">
        <v>3170</v>
      </c>
      <c r="AG3173" s="184">
        <f t="shared" si="392"/>
        <v>0</v>
      </c>
      <c r="AH3173" s="164">
        <f t="shared" si="398"/>
        <v>0</v>
      </c>
      <c r="AK3173" s="184">
        <f t="shared" si="393"/>
        <v>0</v>
      </c>
      <c r="AL3173" s="164">
        <f t="shared" si="399"/>
        <v>0</v>
      </c>
      <c r="AO3173" s="184">
        <f t="shared" si="394"/>
        <v>0</v>
      </c>
      <c r="AP3173" s="164">
        <f t="shared" si="395"/>
        <v>0</v>
      </c>
      <c r="AS3173" s="184">
        <f t="shared" si="396"/>
        <v>0</v>
      </c>
      <c r="AT3173" s="164">
        <f t="shared" si="397"/>
        <v>0</v>
      </c>
    </row>
    <row r="3174" spans="2:46" x14ac:dyDescent="0.75">
      <c r="B3174" s="22">
        <v>3171</v>
      </c>
      <c r="AG3174" s="184">
        <f t="shared" si="392"/>
        <v>0</v>
      </c>
      <c r="AH3174" s="164">
        <f t="shared" si="398"/>
        <v>0</v>
      </c>
      <c r="AK3174" s="184">
        <f t="shared" si="393"/>
        <v>0</v>
      </c>
      <c r="AL3174" s="164">
        <f t="shared" si="399"/>
        <v>0</v>
      </c>
      <c r="AO3174" s="184">
        <f t="shared" si="394"/>
        <v>0</v>
      </c>
      <c r="AP3174" s="164">
        <f t="shared" si="395"/>
        <v>0</v>
      </c>
      <c r="AS3174" s="184">
        <f t="shared" si="396"/>
        <v>0</v>
      </c>
      <c r="AT3174" s="164">
        <f t="shared" si="397"/>
        <v>0</v>
      </c>
    </row>
    <row r="3175" spans="2:46" x14ac:dyDescent="0.75">
      <c r="B3175" s="22">
        <v>3172</v>
      </c>
      <c r="AG3175" s="184">
        <f t="shared" si="392"/>
        <v>0</v>
      </c>
      <c r="AH3175" s="164">
        <f t="shared" si="398"/>
        <v>0</v>
      </c>
      <c r="AK3175" s="184">
        <f t="shared" si="393"/>
        <v>0</v>
      </c>
      <c r="AL3175" s="164">
        <f t="shared" si="399"/>
        <v>0</v>
      </c>
      <c r="AO3175" s="184">
        <f t="shared" si="394"/>
        <v>0</v>
      </c>
      <c r="AP3175" s="164">
        <f t="shared" si="395"/>
        <v>0</v>
      </c>
      <c r="AS3175" s="184">
        <f t="shared" si="396"/>
        <v>0</v>
      </c>
      <c r="AT3175" s="164">
        <f t="shared" si="397"/>
        <v>0</v>
      </c>
    </row>
    <row r="3176" spans="2:46" x14ac:dyDescent="0.75">
      <c r="B3176" s="22">
        <v>3173</v>
      </c>
      <c r="AG3176" s="184">
        <f t="shared" si="392"/>
        <v>0</v>
      </c>
      <c r="AH3176" s="164">
        <f t="shared" si="398"/>
        <v>0</v>
      </c>
      <c r="AK3176" s="184">
        <f t="shared" si="393"/>
        <v>0</v>
      </c>
      <c r="AL3176" s="164">
        <f t="shared" si="399"/>
        <v>0</v>
      </c>
      <c r="AO3176" s="184">
        <f t="shared" si="394"/>
        <v>0</v>
      </c>
      <c r="AP3176" s="164">
        <f t="shared" si="395"/>
        <v>0</v>
      </c>
      <c r="AS3176" s="184">
        <f t="shared" si="396"/>
        <v>0</v>
      </c>
      <c r="AT3176" s="164">
        <f t="shared" si="397"/>
        <v>0</v>
      </c>
    </row>
    <row r="3177" spans="2:46" x14ac:dyDescent="0.75">
      <c r="B3177" s="22">
        <v>3174</v>
      </c>
      <c r="AG3177" s="184">
        <f t="shared" si="392"/>
        <v>0</v>
      </c>
      <c r="AH3177" s="164">
        <f t="shared" si="398"/>
        <v>0</v>
      </c>
      <c r="AK3177" s="184">
        <f t="shared" si="393"/>
        <v>0</v>
      </c>
      <c r="AL3177" s="164">
        <f t="shared" si="399"/>
        <v>0</v>
      </c>
      <c r="AO3177" s="184">
        <f t="shared" si="394"/>
        <v>0</v>
      </c>
      <c r="AP3177" s="164">
        <f t="shared" si="395"/>
        <v>0</v>
      </c>
      <c r="AS3177" s="184">
        <f t="shared" si="396"/>
        <v>0</v>
      </c>
      <c r="AT3177" s="164">
        <f t="shared" si="397"/>
        <v>0</v>
      </c>
    </row>
    <row r="3178" spans="2:46" x14ac:dyDescent="0.75">
      <c r="B3178" s="22">
        <v>3175</v>
      </c>
      <c r="AG3178" s="184">
        <f t="shared" si="392"/>
        <v>0</v>
      </c>
      <c r="AH3178" s="164">
        <f t="shared" si="398"/>
        <v>0</v>
      </c>
      <c r="AK3178" s="184">
        <f t="shared" si="393"/>
        <v>0</v>
      </c>
      <c r="AL3178" s="164">
        <f t="shared" si="399"/>
        <v>0</v>
      </c>
      <c r="AO3178" s="184">
        <f t="shared" si="394"/>
        <v>0</v>
      </c>
      <c r="AP3178" s="164">
        <f t="shared" si="395"/>
        <v>0</v>
      </c>
      <c r="AS3178" s="184">
        <f t="shared" si="396"/>
        <v>0</v>
      </c>
      <c r="AT3178" s="164">
        <f t="shared" si="397"/>
        <v>0</v>
      </c>
    </row>
    <row r="3179" spans="2:46" x14ac:dyDescent="0.75">
      <c r="B3179" s="22">
        <v>3176</v>
      </c>
      <c r="AG3179" s="184">
        <f t="shared" si="392"/>
        <v>0</v>
      </c>
      <c r="AH3179" s="164">
        <f t="shared" si="398"/>
        <v>0</v>
      </c>
      <c r="AK3179" s="184">
        <f t="shared" si="393"/>
        <v>0</v>
      </c>
      <c r="AL3179" s="164">
        <f t="shared" si="399"/>
        <v>0</v>
      </c>
      <c r="AO3179" s="184">
        <f t="shared" si="394"/>
        <v>0</v>
      </c>
      <c r="AP3179" s="164">
        <f t="shared" si="395"/>
        <v>0</v>
      </c>
      <c r="AS3179" s="184">
        <f t="shared" si="396"/>
        <v>0</v>
      </c>
      <c r="AT3179" s="164">
        <f t="shared" si="397"/>
        <v>0</v>
      </c>
    </row>
    <row r="3180" spans="2:46" x14ac:dyDescent="0.75">
      <c r="B3180" s="22">
        <v>3177</v>
      </c>
      <c r="AG3180" s="184">
        <f t="shared" si="392"/>
        <v>0</v>
      </c>
      <c r="AH3180" s="164">
        <f t="shared" si="398"/>
        <v>0</v>
      </c>
      <c r="AK3180" s="184">
        <f t="shared" si="393"/>
        <v>0</v>
      </c>
      <c r="AL3180" s="164">
        <f t="shared" si="399"/>
        <v>0</v>
      </c>
      <c r="AO3180" s="184">
        <f t="shared" si="394"/>
        <v>0</v>
      </c>
      <c r="AP3180" s="164">
        <f t="shared" si="395"/>
        <v>0</v>
      </c>
      <c r="AS3180" s="184">
        <f t="shared" si="396"/>
        <v>0</v>
      </c>
      <c r="AT3180" s="164">
        <f t="shared" si="397"/>
        <v>0</v>
      </c>
    </row>
    <row r="3181" spans="2:46" x14ac:dyDescent="0.75">
      <c r="B3181" s="22">
        <v>3178</v>
      </c>
      <c r="AG3181" s="184">
        <f t="shared" si="392"/>
        <v>0</v>
      </c>
      <c r="AH3181" s="164">
        <f t="shared" si="398"/>
        <v>0</v>
      </c>
      <c r="AK3181" s="184">
        <f t="shared" si="393"/>
        <v>0</v>
      </c>
      <c r="AL3181" s="164">
        <f t="shared" si="399"/>
        <v>0</v>
      </c>
      <c r="AO3181" s="184">
        <f t="shared" si="394"/>
        <v>0</v>
      </c>
      <c r="AP3181" s="164">
        <f t="shared" si="395"/>
        <v>0</v>
      </c>
      <c r="AS3181" s="184">
        <f t="shared" si="396"/>
        <v>0</v>
      </c>
      <c r="AT3181" s="164">
        <f t="shared" si="397"/>
        <v>0</v>
      </c>
    </row>
    <row r="3182" spans="2:46" x14ac:dyDescent="0.75">
      <c r="B3182" s="22">
        <v>3179</v>
      </c>
      <c r="AG3182" s="184">
        <f t="shared" si="392"/>
        <v>0</v>
      </c>
      <c r="AH3182" s="164">
        <f t="shared" si="398"/>
        <v>0</v>
      </c>
      <c r="AK3182" s="184">
        <f t="shared" si="393"/>
        <v>0</v>
      </c>
      <c r="AL3182" s="164">
        <f t="shared" si="399"/>
        <v>0</v>
      </c>
      <c r="AO3182" s="184">
        <f t="shared" si="394"/>
        <v>0</v>
      </c>
      <c r="AP3182" s="164">
        <f t="shared" si="395"/>
        <v>0</v>
      </c>
      <c r="AS3182" s="184">
        <f t="shared" si="396"/>
        <v>0</v>
      </c>
      <c r="AT3182" s="164">
        <f t="shared" si="397"/>
        <v>0</v>
      </c>
    </row>
    <row r="3183" spans="2:46" x14ac:dyDescent="0.75">
      <c r="B3183" s="22">
        <v>3180</v>
      </c>
      <c r="AG3183" s="184">
        <f t="shared" si="392"/>
        <v>0</v>
      </c>
      <c r="AH3183" s="164">
        <f t="shared" si="398"/>
        <v>0</v>
      </c>
      <c r="AK3183" s="184">
        <f t="shared" si="393"/>
        <v>0</v>
      </c>
      <c r="AL3183" s="164">
        <f t="shared" si="399"/>
        <v>0</v>
      </c>
      <c r="AO3183" s="184">
        <f t="shared" si="394"/>
        <v>0</v>
      </c>
      <c r="AP3183" s="164">
        <f t="shared" si="395"/>
        <v>0</v>
      </c>
      <c r="AS3183" s="184">
        <f t="shared" si="396"/>
        <v>0</v>
      </c>
      <c r="AT3183" s="164">
        <f t="shared" si="397"/>
        <v>0</v>
      </c>
    </row>
    <row r="3184" spans="2:46" x14ac:dyDescent="0.75">
      <c r="B3184" s="22">
        <v>3181</v>
      </c>
      <c r="AG3184" s="184">
        <f t="shared" si="392"/>
        <v>0</v>
      </c>
      <c r="AH3184" s="164">
        <f t="shared" si="398"/>
        <v>0</v>
      </c>
      <c r="AK3184" s="184">
        <f t="shared" si="393"/>
        <v>0</v>
      </c>
      <c r="AL3184" s="164">
        <f t="shared" si="399"/>
        <v>0</v>
      </c>
      <c r="AO3184" s="184">
        <f t="shared" si="394"/>
        <v>0</v>
      </c>
      <c r="AP3184" s="164">
        <f t="shared" si="395"/>
        <v>0</v>
      </c>
      <c r="AS3184" s="184">
        <f t="shared" si="396"/>
        <v>0</v>
      </c>
      <c r="AT3184" s="164">
        <f t="shared" si="397"/>
        <v>0</v>
      </c>
    </row>
    <row r="3185" spans="2:46" x14ac:dyDescent="0.75">
      <c r="B3185" s="22">
        <v>3182</v>
      </c>
      <c r="AG3185" s="184">
        <f t="shared" si="392"/>
        <v>0</v>
      </c>
      <c r="AH3185" s="164">
        <f t="shared" si="398"/>
        <v>0</v>
      </c>
      <c r="AK3185" s="184">
        <f t="shared" si="393"/>
        <v>0</v>
      </c>
      <c r="AL3185" s="164">
        <f t="shared" si="399"/>
        <v>0</v>
      </c>
      <c r="AO3185" s="184">
        <f t="shared" si="394"/>
        <v>0</v>
      </c>
      <c r="AP3185" s="164">
        <f t="shared" si="395"/>
        <v>0</v>
      </c>
      <c r="AS3185" s="184">
        <f t="shared" si="396"/>
        <v>0</v>
      </c>
      <c r="AT3185" s="164">
        <f t="shared" si="397"/>
        <v>0</v>
      </c>
    </row>
    <row r="3186" spans="2:46" x14ac:dyDescent="0.75">
      <c r="B3186" s="22">
        <v>3183</v>
      </c>
      <c r="AG3186" s="184">
        <f t="shared" si="392"/>
        <v>0</v>
      </c>
      <c r="AH3186" s="164">
        <f t="shared" si="398"/>
        <v>0</v>
      </c>
      <c r="AK3186" s="184">
        <f t="shared" si="393"/>
        <v>0</v>
      </c>
      <c r="AL3186" s="164">
        <f t="shared" si="399"/>
        <v>0</v>
      </c>
      <c r="AO3186" s="184">
        <f t="shared" si="394"/>
        <v>0</v>
      </c>
      <c r="AP3186" s="164">
        <f t="shared" si="395"/>
        <v>0</v>
      </c>
      <c r="AS3186" s="184">
        <f t="shared" si="396"/>
        <v>0</v>
      </c>
      <c r="AT3186" s="164">
        <f t="shared" si="397"/>
        <v>0</v>
      </c>
    </row>
    <row r="3187" spans="2:46" x14ac:dyDescent="0.75">
      <c r="B3187" s="22">
        <v>3184</v>
      </c>
      <c r="AG3187" s="184">
        <f t="shared" si="392"/>
        <v>0</v>
      </c>
      <c r="AH3187" s="164">
        <f t="shared" si="398"/>
        <v>0</v>
      </c>
      <c r="AK3187" s="184">
        <f t="shared" si="393"/>
        <v>0</v>
      </c>
      <c r="AL3187" s="164">
        <f t="shared" si="399"/>
        <v>0</v>
      </c>
      <c r="AO3187" s="184">
        <f t="shared" si="394"/>
        <v>0</v>
      </c>
      <c r="AP3187" s="164">
        <f t="shared" si="395"/>
        <v>0</v>
      </c>
      <c r="AS3187" s="184">
        <f t="shared" si="396"/>
        <v>0</v>
      </c>
      <c r="AT3187" s="164">
        <f t="shared" si="397"/>
        <v>0</v>
      </c>
    </row>
    <row r="3188" spans="2:46" x14ac:dyDescent="0.75">
      <c r="B3188" s="22">
        <v>3185</v>
      </c>
      <c r="AG3188" s="184">
        <f t="shared" si="392"/>
        <v>0</v>
      </c>
      <c r="AH3188" s="164">
        <f t="shared" si="398"/>
        <v>0</v>
      </c>
      <c r="AK3188" s="184">
        <f t="shared" si="393"/>
        <v>0</v>
      </c>
      <c r="AL3188" s="164">
        <f t="shared" si="399"/>
        <v>0</v>
      </c>
      <c r="AO3188" s="184">
        <f t="shared" si="394"/>
        <v>0</v>
      </c>
      <c r="AP3188" s="164">
        <f t="shared" si="395"/>
        <v>0</v>
      </c>
      <c r="AS3188" s="184">
        <f t="shared" si="396"/>
        <v>0</v>
      </c>
      <c r="AT3188" s="164">
        <f t="shared" si="397"/>
        <v>0</v>
      </c>
    </row>
    <row r="3189" spans="2:46" x14ac:dyDescent="0.75">
      <c r="B3189" s="22">
        <v>3186</v>
      </c>
      <c r="AG3189" s="184">
        <f t="shared" si="392"/>
        <v>0</v>
      </c>
      <c r="AH3189" s="164">
        <f t="shared" si="398"/>
        <v>0</v>
      </c>
      <c r="AK3189" s="184">
        <f t="shared" si="393"/>
        <v>0</v>
      </c>
      <c r="AL3189" s="164">
        <f t="shared" si="399"/>
        <v>0</v>
      </c>
      <c r="AO3189" s="184">
        <f t="shared" si="394"/>
        <v>0</v>
      </c>
      <c r="AP3189" s="164">
        <f t="shared" si="395"/>
        <v>0</v>
      </c>
      <c r="AS3189" s="184">
        <f t="shared" si="396"/>
        <v>0</v>
      </c>
      <c r="AT3189" s="164">
        <f t="shared" si="397"/>
        <v>0</v>
      </c>
    </row>
    <row r="3190" spans="2:46" x14ac:dyDescent="0.75">
      <c r="B3190" s="22">
        <v>3187</v>
      </c>
      <c r="AG3190" s="184">
        <f t="shared" si="392"/>
        <v>0</v>
      </c>
      <c r="AH3190" s="164">
        <f t="shared" si="398"/>
        <v>0</v>
      </c>
      <c r="AK3190" s="184">
        <f t="shared" si="393"/>
        <v>0</v>
      </c>
      <c r="AL3190" s="164">
        <f t="shared" si="399"/>
        <v>0</v>
      </c>
      <c r="AO3190" s="184">
        <f t="shared" si="394"/>
        <v>0</v>
      </c>
      <c r="AP3190" s="164">
        <f t="shared" si="395"/>
        <v>0</v>
      </c>
      <c r="AS3190" s="184">
        <f t="shared" si="396"/>
        <v>0</v>
      </c>
      <c r="AT3190" s="164">
        <f t="shared" si="397"/>
        <v>0</v>
      </c>
    </row>
    <row r="3191" spans="2:46" x14ac:dyDescent="0.75">
      <c r="B3191" s="22">
        <v>3188</v>
      </c>
      <c r="AG3191" s="184">
        <f t="shared" si="392"/>
        <v>0</v>
      </c>
      <c r="AH3191" s="164">
        <f t="shared" si="398"/>
        <v>0</v>
      </c>
      <c r="AK3191" s="184">
        <f t="shared" si="393"/>
        <v>0</v>
      </c>
      <c r="AL3191" s="164">
        <f t="shared" si="399"/>
        <v>0</v>
      </c>
      <c r="AO3191" s="184">
        <f t="shared" si="394"/>
        <v>0</v>
      </c>
      <c r="AP3191" s="164">
        <f t="shared" si="395"/>
        <v>0</v>
      </c>
      <c r="AS3191" s="184">
        <f t="shared" si="396"/>
        <v>0</v>
      </c>
      <c r="AT3191" s="164">
        <f t="shared" si="397"/>
        <v>0</v>
      </c>
    </row>
    <row r="3192" spans="2:46" x14ac:dyDescent="0.75">
      <c r="B3192" s="22">
        <v>3189</v>
      </c>
      <c r="AG3192" s="184">
        <f t="shared" si="392"/>
        <v>0</v>
      </c>
      <c r="AH3192" s="164">
        <f t="shared" si="398"/>
        <v>0</v>
      </c>
      <c r="AK3192" s="184">
        <f t="shared" si="393"/>
        <v>0</v>
      </c>
      <c r="AL3192" s="164">
        <f t="shared" si="399"/>
        <v>0</v>
      </c>
      <c r="AO3192" s="184">
        <f t="shared" si="394"/>
        <v>0</v>
      </c>
      <c r="AP3192" s="164">
        <f t="shared" si="395"/>
        <v>0</v>
      </c>
      <c r="AS3192" s="184">
        <f t="shared" si="396"/>
        <v>0</v>
      </c>
      <c r="AT3192" s="164">
        <f t="shared" si="397"/>
        <v>0</v>
      </c>
    </row>
    <row r="3193" spans="2:46" x14ac:dyDescent="0.75">
      <c r="B3193" s="22">
        <v>3190</v>
      </c>
      <c r="AG3193" s="184">
        <f t="shared" si="392"/>
        <v>0</v>
      </c>
      <c r="AH3193" s="164">
        <f t="shared" si="398"/>
        <v>0</v>
      </c>
      <c r="AK3193" s="184">
        <f t="shared" si="393"/>
        <v>0</v>
      </c>
      <c r="AL3193" s="164">
        <f t="shared" si="399"/>
        <v>0</v>
      </c>
      <c r="AO3193" s="184">
        <f t="shared" si="394"/>
        <v>0</v>
      </c>
      <c r="AP3193" s="164">
        <f t="shared" si="395"/>
        <v>0</v>
      </c>
      <c r="AS3193" s="184">
        <f t="shared" si="396"/>
        <v>0</v>
      </c>
      <c r="AT3193" s="164">
        <f t="shared" si="397"/>
        <v>0</v>
      </c>
    </row>
    <row r="3194" spans="2:46" x14ac:dyDescent="0.75">
      <c r="B3194" s="22">
        <v>3191</v>
      </c>
      <c r="AG3194" s="184">
        <f t="shared" si="392"/>
        <v>0</v>
      </c>
      <c r="AH3194" s="164">
        <f t="shared" si="398"/>
        <v>0</v>
      </c>
      <c r="AK3194" s="184">
        <f t="shared" si="393"/>
        <v>0</v>
      </c>
      <c r="AL3194" s="164">
        <f t="shared" si="399"/>
        <v>0</v>
      </c>
      <c r="AO3194" s="184">
        <f t="shared" si="394"/>
        <v>0</v>
      </c>
      <c r="AP3194" s="164">
        <f t="shared" si="395"/>
        <v>0</v>
      </c>
      <c r="AS3194" s="184">
        <f t="shared" si="396"/>
        <v>0</v>
      </c>
      <c r="AT3194" s="164">
        <f t="shared" si="397"/>
        <v>0</v>
      </c>
    </row>
    <row r="3195" spans="2:46" x14ac:dyDescent="0.75">
      <c r="B3195" s="22">
        <v>3192</v>
      </c>
      <c r="AG3195" s="184">
        <f t="shared" si="392"/>
        <v>0</v>
      </c>
      <c r="AH3195" s="164">
        <f t="shared" si="398"/>
        <v>0</v>
      </c>
      <c r="AK3195" s="184">
        <f t="shared" si="393"/>
        <v>0</v>
      </c>
      <c r="AL3195" s="164">
        <f t="shared" si="399"/>
        <v>0</v>
      </c>
      <c r="AO3195" s="184">
        <f t="shared" si="394"/>
        <v>0</v>
      </c>
      <c r="AP3195" s="164">
        <f t="shared" si="395"/>
        <v>0</v>
      </c>
      <c r="AS3195" s="184">
        <f t="shared" si="396"/>
        <v>0</v>
      </c>
      <c r="AT3195" s="164">
        <f t="shared" si="397"/>
        <v>0</v>
      </c>
    </row>
    <row r="3196" spans="2:46" x14ac:dyDescent="0.75">
      <c r="B3196" s="22">
        <v>3193</v>
      </c>
      <c r="AG3196" s="184">
        <f t="shared" si="392"/>
        <v>0</v>
      </c>
      <c r="AH3196" s="164">
        <f t="shared" si="398"/>
        <v>0</v>
      </c>
      <c r="AK3196" s="184">
        <f t="shared" si="393"/>
        <v>0</v>
      </c>
      <c r="AL3196" s="164">
        <f t="shared" si="399"/>
        <v>0</v>
      </c>
      <c r="AO3196" s="184">
        <f t="shared" si="394"/>
        <v>0</v>
      </c>
      <c r="AP3196" s="164">
        <f t="shared" si="395"/>
        <v>0</v>
      </c>
      <c r="AS3196" s="184">
        <f t="shared" si="396"/>
        <v>0</v>
      </c>
      <c r="AT3196" s="164">
        <f t="shared" si="397"/>
        <v>0</v>
      </c>
    </row>
    <row r="3197" spans="2:46" x14ac:dyDescent="0.75">
      <c r="B3197" s="22">
        <v>3194</v>
      </c>
      <c r="AG3197" s="184">
        <f t="shared" si="392"/>
        <v>0</v>
      </c>
      <c r="AH3197" s="164">
        <f t="shared" si="398"/>
        <v>0</v>
      </c>
      <c r="AK3197" s="184">
        <f t="shared" si="393"/>
        <v>0</v>
      </c>
      <c r="AL3197" s="164">
        <f t="shared" si="399"/>
        <v>0</v>
      </c>
      <c r="AO3197" s="184">
        <f t="shared" si="394"/>
        <v>0</v>
      </c>
      <c r="AP3197" s="164">
        <f t="shared" si="395"/>
        <v>0</v>
      </c>
      <c r="AS3197" s="184">
        <f t="shared" si="396"/>
        <v>0</v>
      </c>
      <c r="AT3197" s="164">
        <f t="shared" si="397"/>
        <v>0</v>
      </c>
    </row>
    <row r="3198" spans="2:46" x14ac:dyDescent="0.75">
      <c r="B3198" s="22">
        <v>3195</v>
      </c>
      <c r="AG3198" s="184">
        <f t="shared" si="392"/>
        <v>0</v>
      </c>
      <c r="AH3198" s="164">
        <f t="shared" si="398"/>
        <v>0</v>
      </c>
      <c r="AK3198" s="184">
        <f t="shared" si="393"/>
        <v>0</v>
      </c>
      <c r="AL3198" s="164">
        <f t="shared" si="399"/>
        <v>0</v>
      </c>
      <c r="AO3198" s="184">
        <f t="shared" si="394"/>
        <v>0</v>
      </c>
      <c r="AP3198" s="164">
        <f t="shared" si="395"/>
        <v>0</v>
      </c>
      <c r="AS3198" s="184">
        <f t="shared" si="396"/>
        <v>0</v>
      </c>
      <c r="AT3198" s="164">
        <f t="shared" si="397"/>
        <v>0</v>
      </c>
    </row>
    <row r="3199" spans="2:46" x14ac:dyDescent="0.75">
      <c r="B3199" s="22">
        <v>3196</v>
      </c>
      <c r="AG3199" s="184">
        <f t="shared" si="392"/>
        <v>0</v>
      </c>
      <c r="AH3199" s="164">
        <f t="shared" si="398"/>
        <v>0</v>
      </c>
      <c r="AK3199" s="184">
        <f t="shared" si="393"/>
        <v>0</v>
      </c>
      <c r="AL3199" s="164">
        <f t="shared" si="399"/>
        <v>0</v>
      </c>
      <c r="AO3199" s="184">
        <f t="shared" si="394"/>
        <v>0</v>
      </c>
      <c r="AP3199" s="164">
        <f t="shared" si="395"/>
        <v>0</v>
      </c>
      <c r="AS3199" s="184">
        <f t="shared" si="396"/>
        <v>0</v>
      </c>
      <c r="AT3199" s="164">
        <f t="shared" si="397"/>
        <v>0</v>
      </c>
    </row>
    <row r="3200" spans="2:46" x14ac:dyDescent="0.75">
      <c r="B3200" s="22">
        <v>3197</v>
      </c>
      <c r="AG3200" s="184">
        <f t="shared" si="392"/>
        <v>0</v>
      </c>
      <c r="AH3200" s="164">
        <f t="shared" si="398"/>
        <v>0</v>
      </c>
      <c r="AK3200" s="184">
        <f t="shared" si="393"/>
        <v>0</v>
      </c>
      <c r="AL3200" s="164">
        <f t="shared" si="399"/>
        <v>0</v>
      </c>
      <c r="AO3200" s="184">
        <f t="shared" si="394"/>
        <v>0</v>
      </c>
      <c r="AP3200" s="164">
        <f t="shared" si="395"/>
        <v>0</v>
      </c>
      <c r="AS3200" s="184">
        <f t="shared" si="396"/>
        <v>0</v>
      </c>
      <c r="AT3200" s="164">
        <f t="shared" si="397"/>
        <v>0</v>
      </c>
    </row>
    <row r="3201" spans="2:46" x14ac:dyDescent="0.75">
      <c r="B3201" s="22">
        <v>3198</v>
      </c>
      <c r="AG3201" s="184">
        <f t="shared" si="392"/>
        <v>0</v>
      </c>
      <c r="AH3201" s="164">
        <f t="shared" si="398"/>
        <v>0</v>
      </c>
      <c r="AK3201" s="184">
        <f t="shared" si="393"/>
        <v>0</v>
      </c>
      <c r="AL3201" s="164">
        <f t="shared" si="399"/>
        <v>0</v>
      </c>
      <c r="AO3201" s="184">
        <f t="shared" si="394"/>
        <v>0</v>
      </c>
      <c r="AP3201" s="164">
        <f t="shared" si="395"/>
        <v>0</v>
      </c>
      <c r="AS3201" s="184">
        <f t="shared" si="396"/>
        <v>0</v>
      </c>
      <c r="AT3201" s="164">
        <f t="shared" si="397"/>
        <v>0</v>
      </c>
    </row>
    <row r="3202" spans="2:46" x14ac:dyDescent="0.75">
      <c r="B3202" s="22">
        <v>3199</v>
      </c>
      <c r="AG3202" s="184">
        <f t="shared" si="392"/>
        <v>0</v>
      </c>
      <c r="AH3202" s="164">
        <f t="shared" si="398"/>
        <v>0</v>
      </c>
      <c r="AK3202" s="184">
        <f t="shared" si="393"/>
        <v>0</v>
      </c>
      <c r="AL3202" s="164">
        <f t="shared" si="399"/>
        <v>0</v>
      </c>
      <c r="AO3202" s="184">
        <f t="shared" si="394"/>
        <v>0</v>
      </c>
      <c r="AP3202" s="164">
        <f t="shared" si="395"/>
        <v>0</v>
      </c>
      <c r="AS3202" s="184">
        <f t="shared" si="396"/>
        <v>0</v>
      </c>
      <c r="AT3202" s="164">
        <f t="shared" si="397"/>
        <v>0</v>
      </c>
    </row>
    <row r="3203" spans="2:46" x14ac:dyDescent="0.75">
      <c r="B3203" s="22">
        <v>3200</v>
      </c>
      <c r="AG3203" s="184">
        <f t="shared" si="392"/>
        <v>0</v>
      </c>
      <c r="AH3203" s="164">
        <f t="shared" si="398"/>
        <v>0</v>
      </c>
      <c r="AK3203" s="184">
        <f t="shared" si="393"/>
        <v>0</v>
      </c>
      <c r="AL3203" s="164">
        <f t="shared" si="399"/>
        <v>0</v>
      </c>
      <c r="AO3203" s="184">
        <f t="shared" si="394"/>
        <v>0</v>
      </c>
      <c r="AP3203" s="164">
        <f t="shared" si="395"/>
        <v>0</v>
      </c>
      <c r="AS3203" s="184">
        <f t="shared" si="396"/>
        <v>0</v>
      </c>
      <c r="AT3203" s="164">
        <f t="shared" si="397"/>
        <v>0</v>
      </c>
    </row>
    <row r="3204" spans="2:46" x14ac:dyDescent="0.75">
      <c r="B3204" s="22">
        <v>3201</v>
      </c>
      <c r="AG3204" s="184">
        <f t="shared" ref="AG3204:AG3267" si="400">(U3204*wtp)-T3204</f>
        <v>0</v>
      </c>
      <c r="AH3204" s="164">
        <f t="shared" si="398"/>
        <v>0</v>
      </c>
      <c r="AK3204" s="184">
        <f t="shared" ref="AK3204:AK3267" si="401">(X3204*wtp)-W3204</f>
        <v>0</v>
      </c>
      <c r="AL3204" s="164">
        <f t="shared" si="399"/>
        <v>0</v>
      </c>
      <c r="AO3204" s="184">
        <f t="shared" ref="AO3204:AO3267" si="402">(AA3204*wtp)-Z3204</f>
        <v>0</v>
      </c>
      <c r="AP3204" s="164">
        <f t="shared" ref="AP3204:AP3267" si="403">IF(AO3204&gt;0,1,0)</f>
        <v>0</v>
      </c>
      <c r="AS3204" s="184">
        <f t="shared" ref="AS3204:AS3267" si="404">(AD3204*wtp)-AC3204</f>
        <v>0</v>
      </c>
      <c r="AT3204" s="164">
        <f t="shared" ref="AT3204:AT3267" si="405">IF(AS3204&gt;0,1,0)</f>
        <v>0</v>
      </c>
    </row>
    <row r="3205" spans="2:46" x14ac:dyDescent="0.75">
      <c r="B3205" s="22">
        <v>3202</v>
      </c>
      <c r="AG3205" s="184">
        <f t="shared" si="400"/>
        <v>0</v>
      </c>
      <c r="AH3205" s="164">
        <f t="shared" ref="AH3205:AH3268" si="406">IF(AG3205&gt;0,1,0)</f>
        <v>0</v>
      </c>
      <c r="AK3205" s="184">
        <f t="shared" si="401"/>
        <v>0</v>
      </c>
      <c r="AL3205" s="164">
        <f t="shared" ref="AL3205:AL3268" si="407">IF(AK3205&gt;0,1,0)</f>
        <v>0</v>
      </c>
      <c r="AO3205" s="184">
        <f t="shared" si="402"/>
        <v>0</v>
      </c>
      <c r="AP3205" s="164">
        <f t="shared" si="403"/>
        <v>0</v>
      </c>
      <c r="AS3205" s="184">
        <f t="shared" si="404"/>
        <v>0</v>
      </c>
      <c r="AT3205" s="164">
        <f t="shared" si="405"/>
        <v>0</v>
      </c>
    </row>
    <row r="3206" spans="2:46" x14ac:dyDescent="0.75">
      <c r="B3206" s="22">
        <v>3203</v>
      </c>
      <c r="AG3206" s="184">
        <f t="shared" si="400"/>
        <v>0</v>
      </c>
      <c r="AH3206" s="164">
        <f t="shared" si="406"/>
        <v>0</v>
      </c>
      <c r="AK3206" s="184">
        <f t="shared" si="401"/>
        <v>0</v>
      </c>
      <c r="AL3206" s="164">
        <f t="shared" si="407"/>
        <v>0</v>
      </c>
      <c r="AO3206" s="184">
        <f t="shared" si="402"/>
        <v>0</v>
      </c>
      <c r="AP3206" s="164">
        <f t="shared" si="403"/>
        <v>0</v>
      </c>
      <c r="AS3206" s="184">
        <f t="shared" si="404"/>
        <v>0</v>
      </c>
      <c r="AT3206" s="164">
        <f t="shared" si="405"/>
        <v>0</v>
      </c>
    </row>
    <row r="3207" spans="2:46" x14ac:dyDescent="0.75">
      <c r="B3207" s="22">
        <v>3204</v>
      </c>
      <c r="AG3207" s="184">
        <f t="shared" si="400"/>
        <v>0</v>
      </c>
      <c r="AH3207" s="164">
        <f t="shared" si="406"/>
        <v>0</v>
      </c>
      <c r="AK3207" s="184">
        <f t="shared" si="401"/>
        <v>0</v>
      </c>
      <c r="AL3207" s="164">
        <f t="shared" si="407"/>
        <v>0</v>
      </c>
      <c r="AO3207" s="184">
        <f t="shared" si="402"/>
        <v>0</v>
      </c>
      <c r="AP3207" s="164">
        <f t="shared" si="403"/>
        <v>0</v>
      </c>
      <c r="AS3207" s="184">
        <f t="shared" si="404"/>
        <v>0</v>
      </c>
      <c r="AT3207" s="164">
        <f t="shared" si="405"/>
        <v>0</v>
      </c>
    </row>
    <row r="3208" spans="2:46" x14ac:dyDescent="0.75">
      <c r="B3208" s="22">
        <v>3205</v>
      </c>
      <c r="AG3208" s="184">
        <f t="shared" si="400"/>
        <v>0</v>
      </c>
      <c r="AH3208" s="164">
        <f t="shared" si="406"/>
        <v>0</v>
      </c>
      <c r="AK3208" s="184">
        <f t="shared" si="401"/>
        <v>0</v>
      </c>
      <c r="AL3208" s="164">
        <f t="shared" si="407"/>
        <v>0</v>
      </c>
      <c r="AO3208" s="184">
        <f t="shared" si="402"/>
        <v>0</v>
      </c>
      <c r="AP3208" s="164">
        <f t="shared" si="403"/>
        <v>0</v>
      </c>
      <c r="AS3208" s="184">
        <f t="shared" si="404"/>
        <v>0</v>
      </c>
      <c r="AT3208" s="164">
        <f t="shared" si="405"/>
        <v>0</v>
      </c>
    </row>
    <row r="3209" spans="2:46" x14ac:dyDescent="0.75">
      <c r="B3209" s="22">
        <v>3206</v>
      </c>
      <c r="AG3209" s="184">
        <f t="shared" si="400"/>
        <v>0</v>
      </c>
      <c r="AH3209" s="164">
        <f t="shared" si="406"/>
        <v>0</v>
      </c>
      <c r="AK3209" s="184">
        <f t="shared" si="401"/>
        <v>0</v>
      </c>
      <c r="AL3209" s="164">
        <f t="shared" si="407"/>
        <v>0</v>
      </c>
      <c r="AO3209" s="184">
        <f t="shared" si="402"/>
        <v>0</v>
      </c>
      <c r="AP3209" s="164">
        <f t="shared" si="403"/>
        <v>0</v>
      </c>
      <c r="AS3209" s="184">
        <f t="shared" si="404"/>
        <v>0</v>
      </c>
      <c r="AT3209" s="164">
        <f t="shared" si="405"/>
        <v>0</v>
      </c>
    </row>
    <row r="3210" spans="2:46" x14ac:dyDescent="0.75">
      <c r="B3210" s="22">
        <v>3207</v>
      </c>
      <c r="AG3210" s="184">
        <f t="shared" si="400"/>
        <v>0</v>
      </c>
      <c r="AH3210" s="164">
        <f t="shared" si="406"/>
        <v>0</v>
      </c>
      <c r="AK3210" s="184">
        <f t="shared" si="401"/>
        <v>0</v>
      </c>
      <c r="AL3210" s="164">
        <f t="shared" si="407"/>
        <v>0</v>
      </c>
      <c r="AO3210" s="184">
        <f t="shared" si="402"/>
        <v>0</v>
      </c>
      <c r="AP3210" s="164">
        <f t="shared" si="403"/>
        <v>0</v>
      </c>
      <c r="AS3210" s="184">
        <f t="shared" si="404"/>
        <v>0</v>
      </c>
      <c r="AT3210" s="164">
        <f t="shared" si="405"/>
        <v>0</v>
      </c>
    </row>
    <row r="3211" spans="2:46" x14ac:dyDescent="0.75">
      <c r="B3211" s="22">
        <v>3208</v>
      </c>
      <c r="AG3211" s="184">
        <f t="shared" si="400"/>
        <v>0</v>
      </c>
      <c r="AH3211" s="164">
        <f t="shared" si="406"/>
        <v>0</v>
      </c>
      <c r="AK3211" s="184">
        <f t="shared" si="401"/>
        <v>0</v>
      </c>
      <c r="AL3211" s="164">
        <f t="shared" si="407"/>
        <v>0</v>
      </c>
      <c r="AO3211" s="184">
        <f t="shared" si="402"/>
        <v>0</v>
      </c>
      <c r="AP3211" s="164">
        <f t="shared" si="403"/>
        <v>0</v>
      </c>
      <c r="AS3211" s="184">
        <f t="shared" si="404"/>
        <v>0</v>
      </c>
      <c r="AT3211" s="164">
        <f t="shared" si="405"/>
        <v>0</v>
      </c>
    </row>
    <row r="3212" spans="2:46" x14ac:dyDescent="0.75">
      <c r="B3212" s="22">
        <v>3209</v>
      </c>
      <c r="AG3212" s="184">
        <f t="shared" si="400"/>
        <v>0</v>
      </c>
      <c r="AH3212" s="164">
        <f t="shared" si="406"/>
        <v>0</v>
      </c>
      <c r="AK3212" s="184">
        <f t="shared" si="401"/>
        <v>0</v>
      </c>
      <c r="AL3212" s="164">
        <f t="shared" si="407"/>
        <v>0</v>
      </c>
      <c r="AO3212" s="184">
        <f t="shared" si="402"/>
        <v>0</v>
      </c>
      <c r="AP3212" s="164">
        <f t="shared" si="403"/>
        <v>0</v>
      </c>
      <c r="AS3212" s="184">
        <f t="shared" si="404"/>
        <v>0</v>
      </c>
      <c r="AT3212" s="164">
        <f t="shared" si="405"/>
        <v>0</v>
      </c>
    </row>
    <row r="3213" spans="2:46" x14ac:dyDescent="0.75">
      <c r="B3213" s="22">
        <v>3210</v>
      </c>
      <c r="AG3213" s="184">
        <f t="shared" si="400"/>
        <v>0</v>
      </c>
      <c r="AH3213" s="164">
        <f t="shared" si="406"/>
        <v>0</v>
      </c>
      <c r="AK3213" s="184">
        <f t="shared" si="401"/>
        <v>0</v>
      </c>
      <c r="AL3213" s="164">
        <f t="shared" si="407"/>
        <v>0</v>
      </c>
      <c r="AO3213" s="184">
        <f t="shared" si="402"/>
        <v>0</v>
      </c>
      <c r="AP3213" s="164">
        <f t="shared" si="403"/>
        <v>0</v>
      </c>
      <c r="AS3213" s="184">
        <f t="shared" si="404"/>
        <v>0</v>
      </c>
      <c r="AT3213" s="164">
        <f t="shared" si="405"/>
        <v>0</v>
      </c>
    </row>
    <row r="3214" spans="2:46" x14ac:dyDescent="0.75">
      <c r="B3214" s="22">
        <v>3211</v>
      </c>
      <c r="AG3214" s="184">
        <f t="shared" si="400"/>
        <v>0</v>
      </c>
      <c r="AH3214" s="164">
        <f t="shared" si="406"/>
        <v>0</v>
      </c>
      <c r="AK3214" s="184">
        <f t="shared" si="401"/>
        <v>0</v>
      </c>
      <c r="AL3214" s="164">
        <f t="shared" si="407"/>
        <v>0</v>
      </c>
      <c r="AO3214" s="184">
        <f t="shared" si="402"/>
        <v>0</v>
      </c>
      <c r="AP3214" s="164">
        <f t="shared" si="403"/>
        <v>0</v>
      </c>
      <c r="AS3214" s="184">
        <f t="shared" si="404"/>
        <v>0</v>
      </c>
      <c r="AT3214" s="164">
        <f t="shared" si="405"/>
        <v>0</v>
      </c>
    </row>
    <row r="3215" spans="2:46" x14ac:dyDescent="0.75">
      <c r="B3215" s="22">
        <v>3212</v>
      </c>
      <c r="AG3215" s="184">
        <f t="shared" si="400"/>
        <v>0</v>
      </c>
      <c r="AH3215" s="164">
        <f t="shared" si="406"/>
        <v>0</v>
      </c>
      <c r="AK3215" s="184">
        <f t="shared" si="401"/>
        <v>0</v>
      </c>
      <c r="AL3215" s="164">
        <f t="shared" si="407"/>
        <v>0</v>
      </c>
      <c r="AO3215" s="184">
        <f t="shared" si="402"/>
        <v>0</v>
      </c>
      <c r="AP3215" s="164">
        <f t="shared" si="403"/>
        <v>0</v>
      </c>
      <c r="AS3215" s="184">
        <f t="shared" si="404"/>
        <v>0</v>
      </c>
      <c r="AT3215" s="164">
        <f t="shared" si="405"/>
        <v>0</v>
      </c>
    </row>
    <row r="3216" spans="2:46" x14ac:dyDescent="0.75">
      <c r="B3216" s="22">
        <v>3213</v>
      </c>
      <c r="AG3216" s="184">
        <f t="shared" si="400"/>
        <v>0</v>
      </c>
      <c r="AH3216" s="164">
        <f t="shared" si="406"/>
        <v>0</v>
      </c>
      <c r="AK3216" s="184">
        <f t="shared" si="401"/>
        <v>0</v>
      </c>
      <c r="AL3216" s="164">
        <f t="shared" si="407"/>
        <v>0</v>
      </c>
      <c r="AO3216" s="184">
        <f t="shared" si="402"/>
        <v>0</v>
      </c>
      <c r="AP3216" s="164">
        <f t="shared" si="403"/>
        <v>0</v>
      </c>
      <c r="AS3216" s="184">
        <f t="shared" si="404"/>
        <v>0</v>
      </c>
      <c r="AT3216" s="164">
        <f t="shared" si="405"/>
        <v>0</v>
      </c>
    </row>
    <row r="3217" spans="2:46" x14ac:dyDescent="0.75">
      <c r="B3217" s="22">
        <v>3214</v>
      </c>
      <c r="AG3217" s="184">
        <f t="shared" si="400"/>
        <v>0</v>
      </c>
      <c r="AH3217" s="164">
        <f t="shared" si="406"/>
        <v>0</v>
      </c>
      <c r="AK3217" s="184">
        <f t="shared" si="401"/>
        <v>0</v>
      </c>
      <c r="AL3217" s="164">
        <f t="shared" si="407"/>
        <v>0</v>
      </c>
      <c r="AO3217" s="184">
        <f t="shared" si="402"/>
        <v>0</v>
      </c>
      <c r="AP3217" s="164">
        <f t="shared" si="403"/>
        <v>0</v>
      </c>
      <c r="AS3217" s="184">
        <f t="shared" si="404"/>
        <v>0</v>
      </c>
      <c r="AT3217" s="164">
        <f t="shared" si="405"/>
        <v>0</v>
      </c>
    </row>
    <row r="3218" spans="2:46" x14ac:dyDescent="0.75">
      <c r="B3218" s="22">
        <v>3215</v>
      </c>
      <c r="AG3218" s="184">
        <f t="shared" si="400"/>
        <v>0</v>
      </c>
      <c r="AH3218" s="164">
        <f t="shared" si="406"/>
        <v>0</v>
      </c>
      <c r="AK3218" s="184">
        <f t="shared" si="401"/>
        <v>0</v>
      </c>
      <c r="AL3218" s="164">
        <f t="shared" si="407"/>
        <v>0</v>
      </c>
      <c r="AO3218" s="184">
        <f t="shared" si="402"/>
        <v>0</v>
      </c>
      <c r="AP3218" s="164">
        <f t="shared" si="403"/>
        <v>0</v>
      </c>
      <c r="AS3218" s="184">
        <f t="shared" si="404"/>
        <v>0</v>
      </c>
      <c r="AT3218" s="164">
        <f t="shared" si="405"/>
        <v>0</v>
      </c>
    </row>
    <row r="3219" spans="2:46" x14ac:dyDescent="0.75">
      <c r="B3219" s="22">
        <v>3216</v>
      </c>
      <c r="AG3219" s="184">
        <f t="shared" si="400"/>
        <v>0</v>
      </c>
      <c r="AH3219" s="164">
        <f t="shared" si="406"/>
        <v>0</v>
      </c>
      <c r="AK3219" s="184">
        <f t="shared" si="401"/>
        <v>0</v>
      </c>
      <c r="AL3219" s="164">
        <f t="shared" si="407"/>
        <v>0</v>
      </c>
      <c r="AO3219" s="184">
        <f t="shared" si="402"/>
        <v>0</v>
      </c>
      <c r="AP3219" s="164">
        <f t="shared" si="403"/>
        <v>0</v>
      </c>
      <c r="AS3219" s="184">
        <f t="shared" si="404"/>
        <v>0</v>
      </c>
      <c r="AT3219" s="164">
        <f t="shared" si="405"/>
        <v>0</v>
      </c>
    </row>
    <row r="3220" spans="2:46" x14ac:dyDescent="0.75">
      <c r="B3220" s="22">
        <v>3217</v>
      </c>
      <c r="AG3220" s="184">
        <f t="shared" si="400"/>
        <v>0</v>
      </c>
      <c r="AH3220" s="164">
        <f t="shared" si="406"/>
        <v>0</v>
      </c>
      <c r="AK3220" s="184">
        <f t="shared" si="401"/>
        <v>0</v>
      </c>
      <c r="AL3220" s="164">
        <f t="shared" si="407"/>
        <v>0</v>
      </c>
      <c r="AO3220" s="184">
        <f t="shared" si="402"/>
        <v>0</v>
      </c>
      <c r="AP3220" s="164">
        <f t="shared" si="403"/>
        <v>0</v>
      </c>
      <c r="AS3220" s="184">
        <f t="shared" si="404"/>
        <v>0</v>
      </c>
      <c r="AT3220" s="164">
        <f t="shared" si="405"/>
        <v>0</v>
      </c>
    </row>
    <row r="3221" spans="2:46" x14ac:dyDescent="0.75">
      <c r="B3221" s="22">
        <v>3218</v>
      </c>
      <c r="AG3221" s="184">
        <f t="shared" si="400"/>
        <v>0</v>
      </c>
      <c r="AH3221" s="164">
        <f t="shared" si="406"/>
        <v>0</v>
      </c>
      <c r="AK3221" s="184">
        <f t="shared" si="401"/>
        <v>0</v>
      </c>
      <c r="AL3221" s="164">
        <f t="shared" si="407"/>
        <v>0</v>
      </c>
      <c r="AO3221" s="184">
        <f t="shared" si="402"/>
        <v>0</v>
      </c>
      <c r="AP3221" s="164">
        <f t="shared" si="403"/>
        <v>0</v>
      </c>
      <c r="AS3221" s="184">
        <f t="shared" si="404"/>
        <v>0</v>
      </c>
      <c r="AT3221" s="164">
        <f t="shared" si="405"/>
        <v>0</v>
      </c>
    </row>
    <row r="3222" spans="2:46" x14ac:dyDescent="0.75">
      <c r="B3222" s="22">
        <v>3219</v>
      </c>
      <c r="AG3222" s="184">
        <f t="shared" si="400"/>
        <v>0</v>
      </c>
      <c r="AH3222" s="164">
        <f t="shared" si="406"/>
        <v>0</v>
      </c>
      <c r="AK3222" s="184">
        <f t="shared" si="401"/>
        <v>0</v>
      </c>
      <c r="AL3222" s="164">
        <f t="shared" si="407"/>
        <v>0</v>
      </c>
      <c r="AO3222" s="184">
        <f t="shared" si="402"/>
        <v>0</v>
      </c>
      <c r="AP3222" s="164">
        <f t="shared" si="403"/>
        <v>0</v>
      </c>
      <c r="AS3222" s="184">
        <f t="shared" si="404"/>
        <v>0</v>
      </c>
      <c r="AT3222" s="164">
        <f t="shared" si="405"/>
        <v>0</v>
      </c>
    </row>
    <row r="3223" spans="2:46" x14ac:dyDescent="0.75">
      <c r="B3223" s="22">
        <v>3220</v>
      </c>
      <c r="AG3223" s="184">
        <f t="shared" si="400"/>
        <v>0</v>
      </c>
      <c r="AH3223" s="164">
        <f t="shared" si="406"/>
        <v>0</v>
      </c>
      <c r="AK3223" s="184">
        <f t="shared" si="401"/>
        <v>0</v>
      </c>
      <c r="AL3223" s="164">
        <f t="shared" si="407"/>
        <v>0</v>
      </c>
      <c r="AO3223" s="184">
        <f t="shared" si="402"/>
        <v>0</v>
      </c>
      <c r="AP3223" s="164">
        <f t="shared" si="403"/>
        <v>0</v>
      </c>
      <c r="AS3223" s="184">
        <f t="shared" si="404"/>
        <v>0</v>
      </c>
      <c r="AT3223" s="164">
        <f t="shared" si="405"/>
        <v>0</v>
      </c>
    </row>
    <row r="3224" spans="2:46" x14ac:dyDescent="0.75">
      <c r="B3224" s="22">
        <v>3221</v>
      </c>
      <c r="AG3224" s="184">
        <f t="shared" si="400"/>
        <v>0</v>
      </c>
      <c r="AH3224" s="164">
        <f t="shared" si="406"/>
        <v>0</v>
      </c>
      <c r="AK3224" s="184">
        <f t="shared" si="401"/>
        <v>0</v>
      </c>
      <c r="AL3224" s="164">
        <f t="shared" si="407"/>
        <v>0</v>
      </c>
      <c r="AO3224" s="184">
        <f t="shared" si="402"/>
        <v>0</v>
      </c>
      <c r="AP3224" s="164">
        <f t="shared" si="403"/>
        <v>0</v>
      </c>
      <c r="AS3224" s="184">
        <f t="shared" si="404"/>
        <v>0</v>
      </c>
      <c r="AT3224" s="164">
        <f t="shared" si="405"/>
        <v>0</v>
      </c>
    </row>
    <row r="3225" spans="2:46" x14ac:dyDescent="0.75">
      <c r="B3225" s="22">
        <v>3222</v>
      </c>
      <c r="AG3225" s="184">
        <f t="shared" si="400"/>
        <v>0</v>
      </c>
      <c r="AH3225" s="164">
        <f t="shared" si="406"/>
        <v>0</v>
      </c>
      <c r="AK3225" s="184">
        <f t="shared" si="401"/>
        <v>0</v>
      </c>
      <c r="AL3225" s="164">
        <f t="shared" si="407"/>
        <v>0</v>
      </c>
      <c r="AO3225" s="184">
        <f t="shared" si="402"/>
        <v>0</v>
      </c>
      <c r="AP3225" s="164">
        <f t="shared" si="403"/>
        <v>0</v>
      </c>
      <c r="AS3225" s="184">
        <f t="shared" si="404"/>
        <v>0</v>
      </c>
      <c r="AT3225" s="164">
        <f t="shared" si="405"/>
        <v>0</v>
      </c>
    </row>
    <row r="3226" spans="2:46" x14ac:dyDescent="0.75">
      <c r="B3226" s="22">
        <v>3223</v>
      </c>
      <c r="AG3226" s="184">
        <f t="shared" si="400"/>
        <v>0</v>
      </c>
      <c r="AH3226" s="164">
        <f t="shared" si="406"/>
        <v>0</v>
      </c>
      <c r="AK3226" s="184">
        <f t="shared" si="401"/>
        <v>0</v>
      </c>
      <c r="AL3226" s="164">
        <f t="shared" si="407"/>
        <v>0</v>
      </c>
      <c r="AO3226" s="184">
        <f t="shared" si="402"/>
        <v>0</v>
      </c>
      <c r="AP3226" s="164">
        <f t="shared" si="403"/>
        <v>0</v>
      </c>
      <c r="AS3226" s="184">
        <f t="shared" si="404"/>
        <v>0</v>
      </c>
      <c r="AT3226" s="164">
        <f t="shared" si="405"/>
        <v>0</v>
      </c>
    </row>
    <row r="3227" spans="2:46" x14ac:dyDescent="0.75">
      <c r="B3227" s="22">
        <v>3224</v>
      </c>
      <c r="AG3227" s="184">
        <f t="shared" si="400"/>
        <v>0</v>
      </c>
      <c r="AH3227" s="164">
        <f t="shared" si="406"/>
        <v>0</v>
      </c>
      <c r="AK3227" s="184">
        <f t="shared" si="401"/>
        <v>0</v>
      </c>
      <c r="AL3227" s="164">
        <f t="shared" si="407"/>
        <v>0</v>
      </c>
      <c r="AO3227" s="184">
        <f t="shared" si="402"/>
        <v>0</v>
      </c>
      <c r="AP3227" s="164">
        <f t="shared" si="403"/>
        <v>0</v>
      </c>
      <c r="AS3227" s="184">
        <f t="shared" si="404"/>
        <v>0</v>
      </c>
      <c r="AT3227" s="164">
        <f t="shared" si="405"/>
        <v>0</v>
      </c>
    </row>
    <row r="3228" spans="2:46" x14ac:dyDescent="0.75">
      <c r="B3228" s="22">
        <v>3225</v>
      </c>
      <c r="AG3228" s="184">
        <f t="shared" si="400"/>
        <v>0</v>
      </c>
      <c r="AH3228" s="164">
        <f t="shared" si="406"/>
        <v>0</v>
      </c>
      <c r="AK3228" s="184">
        <f t="shared" si="401"/>
        <v>0</v>
      </c>
      <c r="AL3228" s="164">
        <f t="shared" si="407"/>
        <v>0</v>
      </c>
      <c r="AO3228" s="184">
        <f t="shared" si="402"/>
        <v>0</v>
      </c>
      <c r="AP3228" s="164">
        <f t="shared" si="403"/>
        <v>0</v>
      </c>
      <c r="AS3228" s="184">
        <f t="shared" si="404"/>
        <v>0</v>
      </c>
      <c r="AT3228" s="164">
        <f t="shared" si="405"/>
        <v>0</v>
      </c>
    </row>
    <row r="3229" spans="2:46" x14ac:dyDescent="0.75">
      <c r="B3229" s="22">
        <v>3226</v>
      </c>
      <c r="AG3229" s="184">
        <f t="shared" si="400"/>
        <v>0</v>
      </c>
      <c r="AH3229" s="164">
        <f t="shared" si="406"/>
        <v>0</v>
      </c>
      <c r="AK3229" s="184">
        <f t="shared" si="401"/>
        <v>0</v>
      </c>
      <c r="AL3229" s="164">
        <f t="shared" si="407"/>
        <v>0</v>
      </c>
      <c r="AO3229" s="184">
        <f t="shared" si="402"/>
        <v>0</v>
      </c>
      <c r="AP3229" s="164">
        <f t="shared" si="403"/>
        <v>0</v>
      </c>
      <c r="AS3229" s="184">
        <f t="shared" si="404"/>
        <v>0</v>
      </c>
      <c r="AT3229" s="164">
        <f t="shared" si="405"/>
        <v>0</v>
      </c>
    </row>
    <row r="3230" spans="2:46" x14ac:dyDescent="0.75">
      <c r="B3230" s="22">
        <v>3227</v>
      </c>
      <c r="AG3230" s="184">
        <f t="shared" si="400"/>
        <v>0</v>
      </c>
      <c r="AH3230" s="164">
        <f t="shared" si="406"/>
        <v>0</v>
      </c>
      <c r="AK3230" s="184">
        <f t="shared" si="401"/>
        <v>0</v>
      </c>
      <c r="AL3230" s="164">
        <f t="shared" si="407"/>
        <v>0</v>
      </c>
      <c r="AO3230" s="184">
        <f t="shared" si="402"/>
        <v>0</v>
      </c>
      <c r="AP3230" s="164">
        <f t="shared" si="403"/>
        <v>0</v>
      </c>
      <c r="AS3230" s="184">
        <f t="shared" si="404"/>
        <v>0</v>
      </c>
      <c r="AT3230" s="164">
        <f t="shared" si="405"/>
        <v>0</v>
      </c>
    </row>
    <row r="3231" spans="2:46" x14ac:dyDescent="0.75">
      <c r="B3231" s="22">
        <v>3228</v>
      </c>
      <c r="AG3231" s="184">
        <f t="shared" si="400"/>
        <v>0</v>
      </c>
      <c r="AH3231" s="164">
        <f t="shared" si="406"/>
        <v>0</v>
      </c>
      <c r="AK3231" s="184">
        <f t="shared" si="401"/>
        <v>0</v>
      </c>
      <c r="AL3231" s="164">
        <f t="shared" si="407"/>
        <v>0</v>
      </c>
      <c r="AO3231" s="184">
        <f t="shared" si="402"/>
        <v>0</v>
      </c>
      <c r="AP3231" s="164">
        <f t="shared" si="403"/>
        <v>0</v>
      </c>
      <c r="AS3231" s="184">
        <f t="shared" si="404"/>
        <v>0</v>
      </c>
      <c r="AT3231" s="164">
        <f t="shared" si="405"/>
        <v>0</v>
      </c>
    </row>
    <row r="3232" spans="2:46" x14ac:dyDescent="0.75">
      <c r="B3232" s="22">
        <v>3229</v>
      </c>
      <c r="AG3232" s="184">
        <f t="shared" si="400"/>
        <v>0</v>
      </c>
      <c r="AH3232" s="164">
        <f t="shared" si="406"/>
        <v>0</v>
      </c>
      <c r="AK3232" s="184">
        <f t="shared" si="401"/>
        <v>0</v>
      </c>
      <c r="AL3232" s="164">
        <f t="shared" si="407"/>
        <v>0</v>
      </c>
      <c r="AO3232" s="184">
        <f t="shared" si="402"/>
        <v>0</v>
      </c>
      <c r="AP3232" s="164">
        <f t="shared" si="403"/>
        <v>0</v>
      </c>
      <c r="AS3232" s="184">
        <f t="shared" si="404"/>
        <v>0</v>
      </c>
      <c r="AT3232" s="164">
        <f t="shared" si="405"/>
        <v>0</v>
      </c>
    </row>
    <row r="3233" spans="2:46" x14ac:dyDescent="0.75">
      <c r="B3233" s="22">
        <v>3230</v>
      </c>
      <c r="AG3233" s="184">
        <f t="shared" si="400"/>
        <v>0</v>
      </c>
      <c r="AH3233" s="164">
        <f t="shared" si="406"/>
        <v>0</v>
      </c>
      <c r="AK3233" s="184">
        <f t="shared" si="401"/>
        <v>0</v>
      </c>
      <c r="AL3233" s="164">
        <f t="shared" si="407"/>
        <v>0</v>
      </c>
      <c r="AO3233" s="184">
        <f t="shared" si="402"/>
        <v>0</v>
      </c>
      <c r="AP3233" s="164">
        <f t="shared" si="403"/>
        <v>0</v>
      </c>
      <c r="AS3233" s="184">
        <f t="shared" si="404"/>
        <v>0</v>
      </c>
      <c r="AT3233" s="164">
        <f t="shared" si="405"/>
        <v>0</v>
      </c>
    </row>
    <row r="3234" spans="2:46" x14ac:dyDescent="0.75">
      <c r="B3234" s="22">
        <v>3231</v>
      </c>
      <c r="AG3234" s="184">
        <f t="shared" si="400"/>
        <v>0</v>
      </c>
      <c r="AH3234" s="164">
        <f t="shared" si="406"/>
        <v>0</v>
      </c>
      <c r="AK3234" s="184">
        <f t="shared" si="401"/>
        <v>0</v>
      </c>
      <c r="AL3234" s="164">
        <f t="shared" si="407"/>
        <v>0</v>
      </c>
      <c r="AO3234" s="184">
        <f t="shared" si="402"/>
        <v>0</v>
      </c>
      <c r="AP3234" s="164">
        <f t="shared" si="403"/>
        <v>0</v>
      </c>
      <c r="AS3234" s="184">
        <f t="shared" si="404"/>
        <v>0</v>
      </c>
      <c r="AT3234" s="164">
        <f t="shared" si="405"/>
        <v>0</v>
      </c>
    </row>
    <row r="3235" spans="2:46" x14ac:dyDescent="0.75">
      <c r="B3235" s="22">
        <v>3232</v>
      </c>
      <c r="AG3235" s="184">
        <f t="shared" si="400"/>
        <v>0</v>
      </c>
      <c r="AH3235" s="164">
        <f t="shared" si="406"/>
        <v>0</v>
      </c>
      <c r="AK3235" s="184">
        <f t="shared" si="401"/>
        <v>0</v>
      </c>
      <c r="AL3235" s="164">
        <f t="shared" si="407"/>
        <v>0</v>
      </c>
      <c r="AO3235" s="184">
        <f t="shared" si="402"/>
        <v>0</v>
      </c>
      <c r="AP3235" s="164">
        <f t="shared" si="403"/>
        <v>0</v>
      </c>
      <c r="AS3235" s="184">
        <f t="shared" si="404"/>
        <v>0</v>
      </c>
      <c r="AT3235" s="164">
        <f t="shared" si="405"/>
        <v>0</v>
      </c>
    </row>
    <row r="3236" spans="2:46" x14ac:dyDescent="0.75">
      <c r="B3236" s="22">
        <v>3233</v>
      </c>
      <c r="AG3236" s="184">
        <f t="shared" si="400"/>
        <v>0</v>
      </c>
      <c r="AH3236" s="164">
        <f t="shared" si="406"/>
        <v>0</v>
      </c>
      <c r="AK3236" s="184">
        <f t="shared" si="401"/>
        <v>0</v>
      </c>
      <c r="AL3236" s="164">
        <f t="shared" si="407"/>
        <v>0</v>
      </c>
      <c r="AO3236" s="184">
        <f t="shared" si="402"/>
        <v>0</v>
      </c>
      <c r="AP3236" s="164">
        <f t="shared" si="403"/>
        <v>0</v>
      </c>
      <c r="AS3236" s="184">
        <f t="shared" si="404"/>
        <v>0</v>
      </c>
      <c r="AT3236" s="164">
        <f t="shared" si="405"/>
        <v>0</v>
      </c>
    </row>
    <row r="3237" spans="2:46" x14ac:dyDescent="0.75">
      <c r="B3237" s="22">
        <v>3234</v>
      </c>
      <c r="AG3237" s="184">
        <f t="shared" si="400"/>
        <v>0</v>
      </c>
      <c r="AH3237" s="164">
        <f t="shared" si="406"/>
        <v>0</v>
      </c>
      <c r="AK3237" s="184">
        <f t="shared" si="401"/>
        <v>0</v>
      </c>
      <c r="AL3237" s="164">
        <f t="shared" si="407"/>
        <v>0</v>
      </c>
      <c r="AO3237" s="184">
        <f t="shared" si="402"/>
        <v>0</v>
      </c>
      <c r="AP3237" s="164">
        <f t="shared" si="403"/>
        <v>0</v>
      </c>
      <c r="AS3237" s="184">
        <f t="shared" si="404"/>
        <v>0</v>
      </c>
      <c r="AT3237" s="164">
        <f t="shared" si="405"/>
        <v>0</v>
      </c>
    </row>
    <row r="3238" spans="2:46" x14ac:dyDescent="0.75">
      <c r="B3238" s="22">
        <v>3235</v>
      </c>
      <c r="AG3238" s="184">
        <f t="shared" si="400"/>
        <v>0</v>
      </c>
      <c r="AH3238" s="164">
        <f t="shared" si="406"/>
        <v>0</v>
      </c>
      <c r="AK3238" s="184">
        <f t="shared" si="401"/>
        <v>0</v>
      </c>
      <c r="AL3238" s="164">
        <f t="shared" si="407"/>
        <v>0</v>
      </c>
      <c r="AO3238" s="184">
        <f t="shared" si="402"/>
        <v>0</v>
      </c>
      <c r="AP3238" s="164">
        <f t="shared" si="403"/>
        <v>0</v>
      </c>
      <c r="AS3238" s="184">
        <f t="shared" si="404"/>
        <v>0</v>
      </c>
      <c r="AT3238" s="164">
        <f t="shared" si="405"/>
        <v>0</v>
      </c>
    </row>
    <row r="3239" spans="2:46" x14ac:dyDescent="0.75">
      <c r="B3239" s="22">
        <v>3236</v>
      </c>
      <c r="AG3239" s="184">
        <f t="shared" si="400"/>
        <v>0</v>
      </c>
      <c r="AH3239" s="164">
        <f t="shared" si="406"/>
        <v>0</v>
      </c>
      <c r="AK3239" s="184">
        <f t="shared" si="401"/>
        <v>0</v>
      </c>
      <c r="AL3239" s="164">
        <f t="shared" si="407"/>
        <v>0</v>
      </c>
      <c r="AO3239" s="184">
        <f t="shared" si="402"/>
        <v>0</v>
      </c>
      <c r="AP3239" s="164">
        <f t="shared" si="403"/>
        <v>0</v>
      </c>
      <c r="AS3239" s="184">
        <f t="shared" si="404"/>
        <v>0</v>
      </c>
      <c r="AT3239" s="164">
        <f t="shared" si="405"/>
        <v>0</v>
      </c>
    </row>
    <row r="3240" spans="2:46" x14ac:dyDescent="0.75">
      <c r="B3240" s="22">
        <v>3237</v>
      </c>
      <c r="AG3240" s="184">
        <f t="shared" si="400"/>
        <v>0</v>
      </c>
      <c r="AH3240" s="164">
        <f t="shared" si="406"/>
        <v>0</v>
      </c>
      <c r="AK3240" s="184">
        <f t="shared" si="401"/>
        <v>0</v>
      </c>
      <c r="AL3240" s="164">
        <f t="shared" si="407"/>
        <v>0</v>
      </c>
      <c r="AO3240" s="184">
        <f t="shared" si="402"/>
        <v>0</v>
      </c>
      <c r="AP3240" s="164">
        <f t="shared" si="403"/>
        <v>0</v>
      </c>
      <c r="AS3240" s="184">
        <f t="shared" si="404"/>
        <v>0</v>
      </c>
      <c r="AT3240" s="164">
        <f t="shared" si="405"/>
        <v>0</v>
      </c>
    </row>
    <row r="3241" spans="2:46" x14ac:dyDescent="0.75">
      <c r="B3241" s="22">
        <v>3238</v>
      </c>
      <c r="AG3241" s="184">
        <f t="shared" si="400"/>
        <v>0</v>
      </c>
      <c r="AH3241" s="164">
        <f t="shared" si="406"/>
        <v>0</v>
      </c>
      <c r="AK3241" s="184">
        <f t="shared" si="401"/>
        <v>0</v>
      </c>
      <c r="AL3241" s="164">
        <f t="shared" si="407"/>
        <v>0</v>
      </c>
      <c r="AO3241" s="184">
        <f t="shared" si="402"/>
        <v>0</v>
      </c>
      <c r="AP3241" s="164">
        <f t="shared" si="403"/>
        <v>0</v>
      </c>
      <c r="AS3241" s="184">
        <f t="shared" si="404"/>
        <v>0</v>
      </c>
      <c r="AT3241" s="164">
        <f t="shared" si="405"/>
        <v>0</v>
      </c>
    </row>
    <row r="3242" spans="2:46" x14ac:dyDescent="0.75">
      <c r="B3242" s="22">
        <v>3239</v>
      </c>
      <c r="AG3242" s="184">
        <f t="shared" si="400"/>
        <v>0</v>
      </c>
      <c r="AH3242" s="164">
        <f t="shared" si="406"/>
        <v>0</v>
      </c>
      <c r="AK3242" s="184">
        <f t="shared" si="401"/>
        <v>0</v>
      </c>
      <c r="AL3242" s="164">
        <f t="shared" si="407"/>
        <v>0</v>
      </c>
      <c r="AO3242" s="184">
        <f t="shared" si="402"/>
        <v>0</v>
      </c>
      <c r="AP3242" s="164">
        <f t="shared" si="403"/>
        <v>0</v>
      </c>
      <c r="AS3242" s="184">
        <f t="shared" si="404"/>
        <v>0</v>
      </c>
      <c r="AT3242" s="164">
        <f t="shared" si="405"/>
        <v>0</v>
      </c>
    </row>
    <row r="3243" spans="2:46" x14ac:dyDescent="0.75">
      <c r="B3243" s="22">
        <v>3240</v>
      </c>
      <c r="AG3243" s="184">
        <f t="shared" si="400"/>
        <v>0</v>
      </c>
      <c r="AH3243" s="164">
        <f t="shared" si="406"/>
        <v>0</v>
      </c>
      <c r="AK3243" s="184">
        <f t="shared" si="401"/>
        <v>0</v>
      </c>
      <c r="AL3243" s="164">
        <f t="shared" si="407"/>
        <v>0</v>
      </c>
      <c r="AO3243" s="184">
        <f t="shared" si="402"/>
        <v>0</v>
      </c>
      <c r="AP3243" s="164">
        <f t="shared" si="403"/>
        <v>0</v>
      </c>
      <c r="AS3243" s="184">
        <f t="shared" si="404"/>
        <v>0</v>
      </c>
      <c r="AT3243" s="164">
        <f t="shared" si="405"/>
        <v>0</v>
      </c>
    </row>
    <row r="3244" spans="2:46" x14ac:dyDescent="0.75">
      <c r="B3244" s="22">
        <v>3241</v>
      </c>
      <c r="AG3244" s="184">
        <f t="shared" si="400"/>
        <v>0</v>
      </c>
      <c r="AH3244" s="164">
        <f t="shared" si="406"/>
        <v>0</v>
      </c>
      <c r="AK3244" s="184">
        <f t="shared" si="401"/>
        <v>0</v>
      </c>
      <c r="AL3244" s="164">
        <f t="shared" si="407"/>
        <v>0</v>
      </c>
      <c r="AO3244" s="184">
        <f t="shared" si="402"/>
        <v>0</v>
      </c>
      <c r="AP3244" s="164">
        <f t="shared" si="403"/>
        <v>0</v>
      </c>
      <c r="AS3244" s="184">
        <f t="shared" si="404"/>
        <v>0</v>
      </c>
      <c r="AT3244" s="164">
        <f t="shared" si="405"/>
        <v>0</v>
      </c>
    </row>
    <row r="3245" spans="2:46" x14ac:dyDescent="0.75">
      <c r="B3245" s="22">
        <v>3242</v>
      </c>
      <c r="AG3245" s="184">
        <f t="shared" si="400"/>
        <v>0</v>
      </c>
      <c r="AH3245" s="164">
        <f t="shared" si="406"/>
        <v>0</v>
      </c>
      <c r="AK3245" s="184">
        <f t="shared" si="401"/>
        <v>0</v>
      </c>
      <c r="AL3245" s="164">
        <f t="shared" si="407"/>
        <v>0</v>
      </c>
      <c r="AO3245" s="184">
        <f t="shared" si="402"/>
        <v>0</v>
      </c>
      <c r="AP3245" s="164">
        <f t="shared" si="403"/>
        <v>0</v>
      </c>
      <c r="AS3245" s="184">
        <f t="shared" si="404"/>
        <v>0</v>
      </c>
      <c r="AT3245" s="164">
        <f t="shared" si="405"/>
        <v>0</v>
      </c>
    </row>
    <row r="3246" spans="2:46" x14ac:dyDescent="0.75">
      <c r="B3246" s="22">
        <v>3243</v>
      </c>
      <c r="AG3246" s="184">
        <f t="shared" si="400"/>
        <v>0</v>
      </c>
      <c r="AH3246" s="164">
        <f t="shared" si="406"/>
        <v>0</v>
      </c>
      <c r="AK3246" s="184">
        <f t="shared" si="401"/>
        <v>0</v>
      </c>
      <c r="AL3246" s="164">
        <f t="shared" si="407"/>
        <v>0</v>
      </c>
      <c r="AO3246" s="184">
        <f t="shared" si="402"/>
        <v>0</v>
      </c>
      <c r="AP3246" s="164">
        <f t="shared" si="403"/>
        <v>0</v>
      </c>
      <c r="AS3246" s="184">
        <f t="shared" si="404"/>
        <v>0</v>
      </c>
      <c r="AT3246" s="164">
        <f t="shared" si="405"/>
        <v>0</v>
      </c>
    </row>
    <row r="3247" spans="2:46" x14ac:dyDescent="0.75">
      <c r="B3247" s="22">
        <v>3244</v>
      </c>
      <c r="AG3247" s="184">
        <f t="shared" si="400"/>
        <v>0</v>
      </c>
      <c r="AH3247" s="164">
        <f t="shared" si="406"/>
        <v>0</v>
      </c>
      <c r="AK3247" s="184">
        <f t="shared" si="401"/>
        <v>0</v>
      </c>
      <c r="AL3247" s="164">
        <f t="shared" si="407"/>
        <v>0</v>
      </c>
      <c r="AO3247" s="184">
        <f t="shared" si="402"/>
        <v>0</v>
      </c>
      <c r="AP3247" s="164">
        <f t="shared" si="403"/>
        <v>0</v>
      </c>
      <c r="AS3247" s="184">
        <f t="shared" si="404"/>
        <v>0</v>
      </c>
      <c r="AT3247" s="164">
        <f t="shared" si="405"/>
        <v>0</v>
      </c>
    </row>
    <row r="3248" spans="2:46" x14ac:dyDescent="0.75">
      <c r="B3248" s="22">
        <v>3245</v>
      </c>
      <c r="AG3248" s="184">
        <f t="shared" si="400"/>
        <v>0</v>
      </c>
      <c r="AH3248" s="164">
        <f t="shared" si="406"/>
        <v>0</v>
      </c>
      <c r="AK3248" s="184">
        <f t="shared" si="401"/>
        <v>0</v>
      </c>
      <c r="AL3248" s="164">
        <f t="shared" si="407"/>
        <v>0</v>
      </c>
      <c r="AO3248" s="184">
        <f t="shared" si="402"/>
        <v>0</v>
      </c>
      <c r="AP3248" s="164">
        <f t="shared" si="403"/>
        <v>0</v>
      </c>
      <c r="AS3248" s="184">
        <f t="shared" si="404"/>
        <v>0</v>
      </c>
      <c r="AT3248" s="164">
        <f t="shared" si="405"/>
        <v>0</v>
      </c>
    </row>
    <row r="3249" spans="2:46" x14ac:dyDescent="0.75">
      <c r="B3249" s="22">
        <v>3246</v>
      </c>
      <c r="AG3249" s="184">
        <f t="shared" si="400"/>
        <v>0</v>
      </c>
      <c r="AH3249" s="164">
        <f t="shared" si="406"/>
        <v>0</v>
      </c>
      <c r="AK3249" s="184">
        <f t="shared" si="401"/>
        <v>0</v>
      </c>
      <c r="AL3249" s="164">
        <f t="shared" si="407"/>
        <v>0</v>
      </c>
      <c r="AO3249" s="184">
        <f t="shared" si="402"/>
        <v>0</v>
      </c>
      <c r="AP3249" s="164">
        <f t="shared" si="403"/>
        <v>0</v>
      </c>
      <c r="AS3249" s="184">
        <f t="shared" si="404"/>
        <v>0</v>
      </c>
      <c r="AT3249" s="164">
        <f t="shared" si="405"/>
        <v>0</v>
      </c>
    </row>
    <row r="3250" spans="2:46" x14ac:dyDescent="0.75">
      <c r="B3250" s="22">
        <v>3247</v>
      </c>
      <c r="AG3250" s="184">
        <f t="shared" si="400"/>
        <v>0</v>
      </c>
      <c r="AH3250" s="164">
        <f t="shared" si="406"/>
        <v>0</v>
      </c>
      <c r="AK3250" s="184">
        <f t="shared" si="401"/>
        <v>0</v>
      </c>
      <c r="AL3250" s="164">
        <f t="shared" si="407"/>
        <v>0</v>
      </c>
      <c r="AO3250" s="184">
        <f t="shared" si="402"/>
        <v>0</v>
      </c>
      <c r="AP3250" s="164">
        <f t="shared" si="403"/>
        <v>0</v>
      </c>
      <c r="AS3250" s="184">
        <f t="shared" si="404"/>
        <v>0</v>
      </c>
      <c r="AT3250" s="164">
        <f t="shared" si="405"/>
        <v>0</v>
      </c>
    </row>
    <row r="3251" spans="2:46" x14ac:dyDescent="0.75">
      <c r="B3251" s="22">
        <v>3248</v>
      </c>
      <c r="AG3251" s="184">
        <f t="shared" si="400"/>
        <v>0</v>
      </c>
      <c r="AH3251" s="164">
        <f t="shared" si="406"/>
        <v>0</v>
      </c>
      <c r="AK3251" s="184">
        <f t="shared" si="401"/>
        <v>0</v>
      </c>
      <c r="AL3251" s="164">
        <f t="shared" si="407"/>
        <v>0</v>
      </c>
      <c r="AO3251" s="184">
        <f t="shared" si="402"/>
        <v>0</v>
      </c>
      <c r="AP3251" s="164">
        <f t="shared" si="403"/>
        <v>0</v>
      </c>
      <c r="AS3251" s="184">
        <f t="shared" si="404"/>
        <v>0</v>
      </c>
      <c r="AT3251" s="164">
        <f t="shared" si="405"/>
        <v>0</v>
      </c>
    </row>
    <row r="3252" spans="2:46" x14ac:dyDescent="0.75">
      <c r="B3252" s="22">
        <v>3249</v>
      </c>
      <c r="AG3252" s="184">
        <f t="shared" si="400"/>
        <v>0</v>
      </c>
      <c r="AH3252" s="164">
        <f t="shared" si="406"/>
        <v>0</v>
      </c>
      <c r="AK3252" s="184">
        <f t="shared" si="401"/>
        <v>0</v>
      </c>
      <c r="AL3252" s="164">
        <f t="shared" si="407"/>
        <v>0</v>
      </c>
      <c r="AO3252" s="184">
        <f t="shared" si="402"/>
        <v>0</v>
      </c>
      <c r="AP3252" s="164">
        <f t="shared" si="403"/>
        <v>0</v>
      </c>
      <c r="AS3252" s="184">
        <f t="shared" si="404"/>
        <v>0</v>
      </c>
      <c r="AT3252" s="164">
        <f t="shared" si="405"/>
        <v>0</v>
      </c>
    </row>
    <row r="3253" spans="2:46" x14ac:dyDescent="0.75">
      <c r="B3253" s="22">
        <v>3250</v>
      </c>
      <c r="AG3253" s="184">
        <f t="shared" si="400"/>
        <v>0</v>
      </c>
      <c r="AH3253" s="164">
        <f t="shared" si="406"/>
        <v>0</v>
      </c>
      <c r="AK3253" s="184">
        <f t="shared" si="401"/>
        <v>0</v>
      </c>
      <c r="AL3253" s="164">
        <f t="shared" si="407"/>
        <v>0</v>
      </c>
      <c r="AO3253" s="184">
        <f t="shared" si="402"/>
        <v>0</v>
      </c>
      <c r="AP3253" s="164">
        <f t="shared" si="403"/>
        <v>0</v>
      </c>
      <c r="AS3253" s="184">
        <f t="shared" si="404"/>
        <v>0</v>
      </c>
      <c r="AT3253" s="164">
        <f t="shared" si="405"/>
        <v>0</v>
      </c>
    </row>
    <row r="3254" spans="2:46" x14ac:dyDescent="0.75">
      <c r="B3254" s="22">
        <v>3251</v>
      </c>
      <c r="AG3254" s="184">
        <f t="shared" si="400"/>
        <v>0</v>
      </c>
      <c r="AH3254" s="164">
        <f t="shared" si="406"/>
        <v>0</v>
      </c>
      <c r="AK3254" s="184">
        <f t="shared" si="401"/>
        <v>0</v>
      </c>
      <c r="AL3254" s="164">
        <f t="shared" si="407"/>
        <v>0</v>
      </c>
      <c r="AO3254" s="184">
        <f t="shared" si="402"/>
        <v>0</v>
      </c>
      <c r="AP3254" s="164">
        <f t="shared" si="403"/>
        <v>0</v>
      </c>
      <c r="AS3254" s="184">
        <f t="shared" si="404"/>
        <v>0</v>
      </c>
      <c r="AT3254" s="164">
        <f t="shared" si="405"/>
        <v>0</v>
      </c>
    </row>
    <row r="3255" spans="2:46" x14ac:dyDescent="0.75">
      <c r="B3255" s="22">
        <v>3252</v>
      </c>
      <c r="AG3255" s="184">
        <f t="shared" si="400"/>
        <v>0</v>
      </c>
      <c r="AH3255" s="164">
        <f t="shared" si="406"/>
        <v>0</v>
      </c>
      <c r="AK3255" s="184">
        <f t="shared" si="401"/>
        <v>0</v>
      </c>
      <c r="AL3255" s="164">
        <f t="shared" si="407"/>
        <v>0</v>
      </c>
      <c r="AO3255" s="184">
        <f t="shared" si="402"/>
        <v>0</v>
      </c>
      <c r="AP3255" s="164">
        <f t="shared" si="403"/>
        <v>0</v>
      </c>
      <c r="AS3255" s="184">
        <f t="shared" si="404"/>
        <v>0</v>
      </c>
      <c r="AT3255" s="164">
        <f t="shared" si="405"/>
        <v>0</v>
      </c>
    </row>
    <row r="3256" spans="2:46" x14ac:dyDescent="0.75">
      <c r="B3256" s="22">
        <v>3253</v>
      </c>
      <c r="AG3256" s="184">
        <f t="shared" si="400"/>
        <v>0</v>
      </c>
      <c r="AH3256" s="164">
        <f t="shared" si="406"/>
        <v>0</v>
      </c>
      <c r="AK3256" s="184">
        <f t="shared" si="401"/>
        <v>0</v>
      </c>
      <c r="AL3256" s="164">
        <f t="shared" si="407"/>
        <v>0</v>
      </c>
      <c r="AO3256" s="184">
        <f t="shared" si="402"/>
        <v>0</v>
      </c>
      <c r="AP3256" s="164">
        <f t="shared" si="403"/>
        <v>0</v>
      </c>
      <c r="AS3256" s="184">
        <f t="shared" si="404"/>
        <v>0</v>
      </c>
      <c r="AT3256" s="164">
        <f t="shared" si="405"/>
        <v>0</v>
      </c>
    </row>
    <row r="3257" spans="2:46" x14ac:dyDescent="0.75">
      <c r="B3257" s="22">
        <v>3254</v>
      </c>
      <c r="AG3257" s="184">
        <f t="shared" si="400"/>
        <v>0</v>
      </c>
      <c r="AH3257" s="164">
        <f t="shared" si="406"/>
        <v>0</v>
      </c>
      <c r="AK3257" s="184">
        <f t="shared" si="401"/>
        <v>0</v>
      </c>
      <c r="AL3257" s="164">
        <f t="shared" si="407"/>
        <v>0</v>
      </c>
      <c r="AO3257" s="184">
        <f t="shared" si="402"/>
        <v>0</v>
      </c>
      <c r="AP3257" s="164">
        <f t="shared" si="403"/>
        <v>0</v>
      </c>
      <c r="AS3257" s="184">
        <f t="shared" si="404"/>
        <v>0</v>
      </c>
      <c r="AT3257" s="164">
        <f t="shared" si="405"/>
        <v>0</v>
      </c>
    </row>
    <row r="3258" spans="2:46" x14ac:dyDescent="0.75">
      <c r="B3258" s="22">
        <v>3255</v>
      </c>
      <c r="AG3258" s="184">
        <f t="shared" si="400"/>
        <v>0</v>
      </c>
      <c r="AH3258" s="164">
        <f t="shared" si="406"/>
        <v>0</v>
      </c>
      <c r="AK3258" s="184">
        <f t="shared" si="401"/>
        <v>0</v>
      </c>
      <c r="AL3258" s="164">
        <f t="shared" si="407"/>
        <v>0</v>
      </c>
      <c r="AO3258" s="184">
        <f t="shared" si="402"/>
        <v>0</v>
      </c>
      <c r="AP3258" s="164">
        <f t="shared" si="403"/>
        <v>0</v>
      </c>
      <c r="AS3258" s="184">
        <f t="shared" si="404"/>
        <v>0</v>
      </c>
      <c r="AT3258" s="164">
        <f t="shared" si="405"/>
        <v>0</v>
      </c>
    </row>
    <row r="3259" spans="2:46" x14ac:dyDescent="0.75">
      <c r="B3259" s="22">
        <v>3256</v>
      </c>
      <c r="AG3259" s="184">
        <f t="shared" si="400"/>
        <v>0</v>
      </c>
      <c r="AH3259" s="164">
        <f t="shared" si="406"/>
        <v>0</v>
      </c>
      <c r="AK3259" s="184">
        <f t="shared" si="401"/>
        <v>0</v>
      </c>
      <c r="AL3259" s="164">
        <f t="shared" si="407"/>
        <v>0</v>
      </c>
      <c r="AO3259" s="184">
        <f t="shared" si="402"/>
        <v>0</v>
      </c>
      <c r="AP3259" s="164">
        <f t="shared" si="403"/>
        <v>0</v>
      </c>
      <c r="AS3259" s="184">
        <f t="shared" si="404"/>
        <v>0</v>
      </c>
      <c r="AT3259" s="164">
        <f t="shared" si="405"/>
        <v>0</v>
      </c>
    </row>
    <row r="3260" spans="2:46" x14ac:dyDescent="0.75">
      <c r="B3260" s="22">
        <v>3257</v>
      </c>
      <c r="AG3260" s="184">
        <f t="shared" si="400"/>
        <v>0</v>
      </c>
      <c r="AH3260" s="164">
        <f t="shared" si="406"/>
        <v>0</v>
      </c>
      <c r="AK3260" s="184">
        <f t="shared" si="401"/>
        <v>0</v>
      </c>
      <c r="AL3260" s="164">
        <f t="shared" si="407"/>
        <v>0</v>
      </c>
      <c r="AO3260" s="184">
        <f t="shared" si="402"/>
        <v>0</v>
      </c>
      <c r="AP3260" s="164">
        <f t="shared" si="403"/>
        <v>0</v>
      </c>
      <c r="AS3260" s="184">
        <f t="shared" si="404"/>
        <v>0</v>
      </c>
      <c r="AT3260" s="164">
        <f t="shared" si="405"/>
        <v>0</v>
      </c>
    </row>
    <row r="3261" spans="2:46" x14ac:dyDescent="0.75">
      <c r="B3261" s="22">
        <v>3258</v>
      </c>
      <c r="AG3261" s="184">
        <f t="shared" si="400"/>
        <v>0</v>
      </c>
      <c r="AH3261" s="164">
        <f t="shared" si="406"/>
        <v>0</v>
      </c>
      <c r="AK3261" s="184">
        <f t="shared" si="401"/>
        <v>0</v>
      </c>
      <c r="AL3261" s="164">
        <f t="shared" si="407"/>
        <v>0</v>
      </c>
      <c r="AO3261" s="184">
        <f t="shared" si="402"/>
        <v>0</v>
      </c>
      <c r="AP3261" s="164">
        <f t="shared" si="403"/>
        <v>0</v>
      </c>
      <c r="AS3261" s="184">
        <f t="shared" si="404"/>
        <v>0</v>
      </c>
      <c r="AT3261" s="164">
        <f t="shared" si="405"/>
        <v>0</v>
      </c>
    </row>
    <row r="3262" spans="2:46" x14ac:dyDescent="0.75">
      <c r="B3262" s="22">
        <v>3259</v>
      </c>
      <c r="AG3262" s="184">
        <f t="shared" si="400"/>
        <v>0</v>
      </c>
      <c r="AH3262" s="164">
        <f t="shared" si="406"/>
        <v>0</v>
      </c>
      <c r="AK3262" s="184">
        <f t="shared" si="401"/>
        <v>0</v>
      </c>
      <c r="AL3262" s="164">
        <f t="shared" si="407"/>
        <v>0</v>
      </c>
      <c r="AO3262" s="184">
        <f t="shared" si="402"/>
        <v>0</v>
      </c>
      <c r="AP3262" s="164">
        <f t="shared" si="403"/>
        <v>0</v>
      </c>
      <c r="AS3262" s="184">
        <f t="shared" si="404"/>
        <v>0</v>
      </c>
      <c r="AT3262" s="164">
        <f t="shared" si="405"/>
        <v>0</v>
      </c>
    </row>
    <row r="3263" spans="2:46" x14ac:dyDescent="0.75">
      <c r="B3263" s="22">
        <v>3260</v>
      </c>
      <c r="AG3263" s="184">
        <f t="shared" si="400"/>
        <v>0</v>
      </c>
      <c r="AH3263" s="164">
        <f t="shared" si="406"/>
        <v>0</v>
      </c>
      <c r="AK3263" s="184">
        <f t="shared" si="401"/>
        <v>0</v>
      </c>
      <c r="AL3263" s="164">
        <f t="shared" si="407"/>
        <v>0</v>
      </c>
      <c r="AO3263" s="184">
        <f t="shared" si="402"/>
        <v>0</v>
      </c>
      <c r="AP3263" s="164">
        <f t="shared" si="403"/>
        <v>0</v>
      </c>
      <c r="AS3263" s="184">
        <f t="shared" si="404"/>
        <v>0</v>
      </c>
      <c r="AT3263" s="164">
        <f t="shared" si="405"/>
        <v>0</v>
      </c>
    </row>
    <row r="3264" spans="2:46" x14ac:dyDescent="0.75">
      <c r="B3264" s="22">
        <v>3261</v>
      </c>
      <c r="AG3264" s="184">
        <f t="shared" si="400"/>
        <v>0</v>
      </c>
      <c r="AH3264" s="164">
        <f t="shared" si="406"/>
        <v>0</v>
      </c>
      <c r="AK3264" s="184">
        <f t="shared" si="401"/>
        <v>0</v>
      </c>
      <c r="AL3264" s="164">
        <f t="shared" si="407"/>
        <v>0</v>
      </c>
      <c r="AO3264" s="184">
        <f t="shared" si="402"/>
        <v>0</v>
      </c>
      <c r="AP3264" s="164">
        <f t="shared" si="403"/>
        <v>0</v>
      </c>
      <c r="AS3264" s="184">
        <f t="shared" si="404"/>
        <v>0</v>
      </c>
      <c r="AT3264" s="164">
        <f t="shared" si="405"/>
        <v>0</v>
      </c>
    </row>
    <row r="3265" spans="2:46" x14ac:dyDescent="0.75">
      <c r="B3265" s="22">
        <v>3262</v>
      </c>
      <c r="AG3265" s="184">
        <f t="shared" si="400"/>
        <v>0</v>
      </c>
      <c r="AH3265" s="164">
        <f t="shared" si="406"/>
        <v>0</v>
      </c>
      <c r="AK3265" s="184">
        <f t="shared" si="401"/>
        <v>0</v>
      </c>
      <c r="AL3265" s="164">
        <f t="shared" si="407"/>
        <v>0</v>
      </c>
      <c r="AO3265" s="184">
        <f t="shared" si="402"/>
        <v>0</v>
      </c>
      <c r="AP3265" s="164">
        <f t="shared" si="403"/>
        <v>0</v>
      </c>
      <c r="AS3265" s="184">
        <f t="shared" si="404"/>
        <v>0</v>
      </c>
      <c r="AT3265" s="164">
        <f t="shared" si="405"/>
        <v>0</v>
      </c>
    </row>
    <row r="3266" spans="2:46" x14ac:dyDescent="0.75">
      <c r="B3266" s="22">
        <v>3263</v>
      </c>
      <c r="AG3266" s="184">
        <f t="shared" si="400"/>
        <v>0</v>
      </c>
      <c r="AH3266" s="164">
        <f t="shared" si="406"/>
        <v>0</v>
      </c>
      <c r="AK3266" s="184">
        <f t="shared" si="401"/>
        <v>0</v>
      </c>
      <c r="AL3266" s="164">
        <f t="shared" si="407"/>
        <v>0</v>
      </c>
      <c r="AO3266" s="184">
        <f t="shared" si="402"/>
        <v>0</v>
      </c>
      <c r="AP3266" s="164">
        <f t="shared" si="403"/>
        <v>0</v>
      </c>
      <c r="AS3266" s="184">
        <f t="shared" si="404"/>
        <v>0</v>
      </c>
      <c r="AT3266" s="164">
        <f t="shared" si="405"/>
        <v>0</v>
      </c>
    </row>
    <row r="3267" spans="2:46" x14ac:dyDescent="0.75">
      <c r="B3267" s="22">
        <v>3264</v>
      </c>
      <c r="AG3267" s="184">
        <f t="shared" si="400"/>
        <v>0</v>
      </c>
      <c r="AH3267" s="164">
        <f t="shared" si="406"/>
        <v>0</v>
      </c>
      <c r="AK3267" s="184">
        <f t="shared" si="401"/>
        <v>0</v>
      </c>
      <c r="AL3267" s="164">
        <f t="shared" si="407"/>
        <v>0</v>
      </c>
      <c r="AO3267" s="184">
        <f t="shared" si="402"/>
        <v>0</v>
      </c>
      <c r="AP3267" s="164">
        <f t="shared" si="403"/>
        <v>0</v>
      </c>
      <c r="AS3267" s="184">
        <f t="shared" si="404"/>
        <v>0</v>
      </c>
      <c r="AT3267" s="164">
        <f t="shared" si="405"/>
        <v>0</v>
      </c>
    </row>
    <row r="3268" spans="2:46" x14ac:dyDescent="0.75">
      <c r="B3268" s="22">
        <v>3265</v>
      </c>
      <c r="AG3268" s="184">
        <f t="shared" ref="AG3268:AG3331" si="408">(U3268*wtp)-T3268</f>
        <v>0</v>
      </c>
      <c r="AH3268" s="164">
        <f t="shared" si="406"/>
        <v>0</v>
      </c>
      <c r="AK3268" s="184">
        <f t="shared" ref="AK3268:AK3331" si="409">(X3268*wtp)-W3268</f>
        <v>0</v>
      </c>
      <c r="AL3268" s="164">
        <f t="shared" si="407"/>
        <v>0</v>
      </c>
      <c r="AO3268" s="184">
        <f t="shared" ref="AO3268:AO3331" si="410">(AA3268*wtp)-Z3268</f>
        <v>0</v>
      </c>
      <c r="AP3268" s="164">
        <f t="shared" ref="AP3268:AP3331" si="411">IF(AO3268&gt;0,1,0)</f>
        <v>0</v>
      </c>
      <c r="AS3268" s="184">
        <f t="shared" ref="AS3268:AS3331" si="412">(AD3268*wtp)-AC3268</f>
        <v>0</v>
      </c>
      <c r="AT3268" s="164">
        <f t="shared" ref="AT3268:AT3331" si="413">IF(AS3268&gt;0,1,0)</f>
        <v>0</v>
      </c>
    </row>
    <row r="3269" spans="2:46" x14ac:dyDescent="0.75">
      <c r="B3269" s="22">
        <v>3266</v>
      </c>
      <c r="AG3269" s="184">
        <f t="shared" si="408"/>
        <v>0</v>
      </c>
      <c r="AH3269" s="164">
        <f t="shared" ref="AH3269:AH3332" si="414">IF(AG3269&gt;0,1,0)</f>
        <v>0</v>
      </c>
      <c r="AK3269" s="184">
        <f t="shared" si="409"/>
        <v>0</v>
      </c>
      <c r="AL3269" s="164">
        <f t="shared" ref="AL3269:AL3332" si="415">IF(AK3269&gt;0,1,0)</f>
        <v>0</v>
      </c>
      <c r="AO3269" s="184">
        <f t="shared" si="410"/>
        <v>0</v>
      </c>
      <c r="AP3269" s="164">
        <f t="shared" si="411"/>
        <v>0</v>
      </c>
      <c r="AS3269" s="184">
        <f t="shared" si="412"/>
        <v>0</v>
      </c>
      <c r="AT3269" s="164">
        <f t="shared" si="413"/>
        <v>0</v>
      </c>
    </row>
    <row r="3270" spans="2:46" x14ac:dyDescent="0.75">
      <c r="B3270" s="22">
        <v>3267</v>
      </c>
      <c r="AG3270" s="184">
        <f t="shared" si="408"/>
        <v>0</v>
      </c>
      <c r="AH3270" s="164">
        <f t="shared" si="414"/>
        <v>0</v>
      </c>
      <c r="AK3270" s="184">
        <f t="shared" si="409"/>
        <v>0</v>
      </c>
      <c r="AL3270" s="164">
        <f t="shared" si="415"/>
        <v>0</v>
      </c>
      <c r="AO3270" s="184">
        <f t="shared" si="410"/>
        <v>0</v>
      </c>
      <c r="AP3270" s="164">
        <f t="shared" si="411"/>
        <v>0</v>
      </c>
      <c r="AS3270" s="184">
        <f t="shared" si="412"/>
        <v>0</v>
      </c>
      <c r="AT3270" s="164">
        <f t="shared" si="413"/>
        <v>0</v>
      </c>
    </row>
    <row r="3271" spans="2:46" x14ac:dyDescent="0.75">
      <c r="B3271" s="22">
        <v>3268</v>
      </c>
      <c r="AG3271" s="184">
        <f t="shared" si="408"/>
        <v>0</v>
      </c>
      <c r="AH3271" s="164">
        <f t="shared" si="414"/>
        <v>0</v>
      </c>
      <c r="AK3271" s="184">
        <f t="shared" si="409"/>
        <v>0</v>
      </c>
      <c r="AL3271" s="164">
        <f t="shared" si="415"/>
        <v>0</v>
      </c>
      <c r="AO3271" s="184">
        <f t="shared" si="410"/>
        <v>0</v>
      </c>
      <c r="AP3271" s="164">
        <f t="shared" si="411"/>
        <v>0</v>
      </c>
      <c r="AS3271" s="184">
        <f t="shared" si="412"/>
        <v>0</v>
      </c>
      <c r="AT3271" s="164">
        <f t="shared" si="413"/>
        <v>0</v>
      </c>
    </row>
    <row r="3272" spans="2:46" x14ac:dyDescent="0.75">
      <c r="B3272" s="22">
        <v>3269</v>
      </c>
      <c r="AG3272" s="184">
        <f t="shared" si="408"/>
        <v>0</v>
      </c>
      <c r="AH3272" s="164">
        <f t="shared" si="414"/>
        <v>0</v>
      </c>
      <c r="AK3272" s="184">
        <f t="shared" si="409"/>
        <v>0</v>
      </c>
      <c r="AL3272" s="164">
        <f t="shared" si="415"/>
        <v>0</v>
      </c>
      <c r="AO3272" s="184">
        <f t="shared" si="410"/>
        <v>0</v>
      </c>
      <c r="AP3272" s="164">
        <f t="shared" si="411"/>
        <v>0</v>
      </c>
      <c r="AS3272" s="184">
        <f t="shared" si="412"/>
        <v>0</v>
      </c>
      <c r="AT3272" s="164">
        <f t="shared" si="413"/>
        <v>0</v>
      </c>
    </row>
    <row r="3273" spans="2:46" x14ac:dyDescent="0.75">
      <c r="B3273" s="22">
        <v>3270</v>
      </c>
      <c r="AG3273" s="184">
        <f t="shared" si="408"/>
        <v>0</v>
      </c>
      <c r="AH3273" s="164">
        <f t="shared" si="414"/>
        <v>0</v>
      </c>
      <c r="AK3273" s="184">
        <f t="shared" si="409"/>
        <v>0</v>
      </c>
      <c r="AL3273" s="164">
        <f t="shared" si="415"/>
        <v>0</v>
      </c>
      <c r="AO3273" s="184">
        <f t="shared" si="410"/>
        <v>0</v>
      </c>
      <c r="AP3273" s="164">
        <f t="shared" si="411"/>
        <v>0</v>
      </c>
      <c r="AS3273" s="184">
        <f t="shared" si="412"/>
        <v>0</v>
      </c>
      <c r="AT3273" s="164">
        <f t="shared" si="413"/>
        <v>0</v>
      </c>
    </row>
    <row r="3274" spans="2:46" x14ac:dyDescent="0.75">
      <c r="B3274" s="22">
        <v>3271</v>
      </c>
      <c r="AG3274" s="184">
        <f t="shared" si="408"/>
        <v>0</v>
      </c>
      <c r="AH3274" s="164">
        <f t="shared" si="414"/>
        <v>0</v>
      </c>
      <c r="AK3274" s="184">
        <f t="shared" si="409"/>
        <v>0</v>
      </c>
      <c r="AL3274" s="164">
        <f t="shared" si="415"/>
        <v>0</v>
      </c>
      <c r="AO3274" s="184">
        <f t="shared" si="410"/>
        <v>0</v>
      </c>
      <c r="AP3274" s="164">
        <f t="shared" si="411"/>
        <v>0</v>
      </c>
      <c r="AS3274" s="184">
        <f t="shared" si="412"/>
        <v>0</v>
      </c>
      <c r="AT3274" s="164">
        <f t="shared" si="413"/>
        <v>0</v>
      </c>
    </row>
    <row r="3275" spans="2:46" x14ac:dyDescent="0.75">
      <c r="B3275" s="22">
        <v>3272</v>
      </c>
      <c r="AG3275" s="184">
        <f t="shared" si="408"/>
        <v>0</v>
      </c>
      <c r="AH3275" s="164">
        <f t="shared" si="414"/>
        <v>0</v>
      </c>
      <c r="AK3275" s="184">
        <f t="shared" si="409"/>
        <v>0</v>
      </c>
      <c r="AL3275" s="164">
        <f t="shared" si="415"/>
        <v>0</v>
      </c>
      <c r="AO3275" s="184">
        <f t="shared" si="410"/>
        <v>0</v>
      </c>
      <c r="AP3275" s="164">
        <f t="shared" si="411"/>
        <v>0</v>
      </c>
      <c r="AS3275" s="184">
        <f t="shared" si="412"/>
        <v>0</v>
      </c>
      <c r="AT3275" s="164">
        <f t="shared" si="413"/>
        <v>0</v>
      </c>
    </row>
    <row r="3276" spans="2:46" x14ac:dyDescent="0.75">
      <c r="B3276" s="22">
        <v>3273</v>
      </c>
      <c r="AG3276" s="184">
        <f t="shared" si="408"/>
        <v>0</v>
      </c>
      <c r="AH3276" s="164">
        <f t="shared" si="414"/>
        <v>0</v>
      </c>
      <c r="AK3276" s="184">
        <f t="shared" si="409"/>
        <v>0</v>
      </c>
      <c r="AL3276" s="164">
        <f t="shared" si="415"/>
        <v>0</v>
      </c>
      <c r="AO3276" s="184">
        <f t="shared" si="410"/>
        <v>0</v>
      </c>
      <c r="AP3276" s="164">
        <f t="shared" si="411"/>
        <v>0</v>
      </c>
      <c r="AS3276" s="184">
        <f t="shared" si="412"/>
        <v>0</v>
      </c>
      <c r="AT3276" s="164">
        <f t="shared" si="413"/>
        <v>0</v>
      </c>
    </row>
    <row r="3277" spans="2:46" x14ac:dyDescent="0.75">
      <c r="B3277" s="22">
        <v>3274</v>
      </c>
      <c r="AG3277" s="184">
        <f t="shared" si="408"/>
        <v>0</v>
      </c>
      <c r="AH3277" s="164">
        <f t="shared" si="414"/>
        <v>0</v>
      </c>
      <c r="AK3277" s="184">
        <f t="shared" si="409"/>
        <v>0</v>
      </c>
      <c r="AL3277" s="164">
        <f t="shared" si="415"/>
        <v>0</v>
      </c>
      <c r="AO3277" s="184">
        <f t="shared" si="410"/>
        <v>0</v>
      </c>
      <c r="AP3277" s="164">
        <f t="shared" si="411"/>
        <v>0</v>
      </c>
      <c r="AS3277" s="184">
        <f t="shared" si="412"/>
        <v>0</v>
      </c>
      <c r="AT3277" s="164">
        <f t="shared" si="413"/>
        <v>0</v>
      </c>
    </row>
    <row r="3278" spans="2:46" x14ac:dyDescent="0.75">
      <c r="B3278" s="22">
        <v>3275</v>
      </c>
      <c r="AG3278" s="184">
        <f t="shared" si="408"/>
        <v>0</v>
      </c>
      <c r="AH3278" s="164">
        <f t="shared" si="414"/>
        <v>0</v>
      </c>
      <c r="AK3278" s="184">
        <f t="shared" si="409"/>
        <v>0</v>
      </c>
      <c r="AL3278" s="164">
        <f t="shared" si="415"/>
        <v>0</v>
      </c>
      <c r="AO3278" s="184">
        <f t="shared" si="410"/>
        <v>0</v>
      </c>
      <c r="AP3278" s="164">
        <f t="shared" si="411"/>
        <v>0</v>
      </c>
      <c r="AS3278" s="184">
        <f t="shared" si="412"/>
        <v>0</v>
      </c>
      <c r="AT3278" s="164">
        <f t="shared" si="413"/>
        <v>0</v>
      </c>
    </row>
    <row r="3279" spans="2:46" x14ac:dyDescent="0.75">
      <c r="B3279" s="22">
        <v>3276</v>
      </c>
      <c r="AG3279" s="184">
        <f t="shared" si="408"/>
        <v>0</v>
      </c>
      <c r="AH3279" s="164">
        <f t="shared" si="414"/>
        <v>0</v>
      </c>
      <c r="AK3279" s="184">
        <f t="shared" si="409"/>
        <v>0</v>
      </c>
      <c r="AL3279" s="164">
        <f t="shared" si="415"/>
        <v>0</v>
      </c>
      <c r="AO3279" s="184">
        <f t="shared" si="410"/>
        <v>0</v>
      </c>
      <c r="AP3279" s="164">
        <f t="shared" si="411"/>
        <v>0</v>
      </c>
      <c r="AS3279" s="184">
        <f t="shared" si="412"/>
        <v>0</v>
      </c>
      <c r="AT3279" s="164">
        <f t="shared" si="413"/>
        <v>0</v>
      </c>
    </row>
    <row r="3280" spans="2:46" x14ac:dyDescent="0.75">
      <c r="B3280" s="22">
        <v>3277</v>
      </c>
      <c r="AG3280" s="184">
        <f t="shared" si="408"/>
        <v>0</v>
      </c>
      <c r="AH3280" s="164">
        <f t="shared" si="414"/>
        <v>0</v>
      </c>
      <c r="AK3280" s="184">
        <f t="shared" si="409"/>
        <v>0</v>
      </c>
      <c r="AL3280" s="164">
        <f t="shared" si="415"/>
        <v>0</v>
      </c>
      <c r="AO3280" s="184">
        <f t="shared" si="410"/>
        <v>0</v>
      </c>
      <c r="AP3280" s="164">
        <f t="shared" si="411"/>
        <v>0</v>
      </c>
      <c r="AS3280" s="184">
        <f t="shared" si="412"/>
        <v>0</v>
      </c>
      <c r="AT3280" s="164">
        <f t="shared" si="413"/>
        <v>0</v>
      </c>
    </row>
    <row r="3281" spans="2:46" x14ac:dyDescent="0.75">
      <c r="B3281" s="22">
        <v>3278</v>
      </c>
      <c r="AG3281" s="184">
        <f t="shared" si="408"/>
        <v>0</v>
      </c>
      <c r="AH3281" s="164">
        <f t="shared" si="414"/>
        <v>0</v>
      </c>
      <c r="AK3281" s="184">
        <f t="shared" si="409"/>
        <v>0</v>
      </c>
      <c r="AL3281" s="164">
        <f t="shared" si="415"/>
        <v>0</v>
      </c>
      <c r="AO3281" s="184">
        <f t="shared" si="410"/>
        <v>0</v>
      </c>
      <c r="AP3281" s="164">
        <f t="shared" si="411"/>
        <v>0</v>
      </c>
      <c r="AS3281" s="184">
        <f t="shared" si="412"/>
        <v>0</v>
      </c>
      <c r="AT3281" s="164">
        <f t="shared" si="413"/>
        <v>0</v>
      </c>
    </row>
    <row r="3282" spans="2:46" x14ac:dyDescent="0.75">
      <c r="B3282" s="22">
        <v>3279</v>
      </c>
      <c r="AG3282" s="184">
        <f t="shared" si="408"/>
        <v>0</v>
      </c>
      <c r="AH3282" s="164">
        <f t="shared" si="414"/>
        <v>0</v>
      </c>
      <c r="AK3282" s="184">
        <f t="shared" si="409"/>
        <v>0</v>
      </c>
      <c r="AL3282" s="164">
        <f t="shared" si="415"/>
        <v>0</v>
      </c>
      <c r="AO3282" s="184">
        <f t="shared" si="410"/>
        <v>0</v>
      </c>
      <c r="AP3282" s="164">
        <f t="shared" si="411"/>
        <v>0</v>
      </c>
      <c r="AS3282" s="184">
        <f t="shared" si="412"/>
        <v>0</v>
      </c>
      <c r="AT3282" s="164">
        <f t="shared" si="413"/>
        <v>0</v>
      </c>
    </row>
    <row r="3283" spans="2:46" x14ac:dyDescent="0.75">
      <c r="B3283" s="22">
        <v>3280</v>
      </c>
      <c r="AG3283" s="184">
        <f t="shared" si="408"/>
        <v>0</v>
      </c>
      <c r="AH3283" s="164">
        <f t="shared" si="414"/>
        <v>0</v>
      </c>
      <c r="AK3283" s="184">
        <f t="shared" si="409"/>
        <v>0</v>
      </c>
      <c r="AL3283" s="164">
        <f t="shared" si="415"/>
        <v>0</v>
      </c>
      <c r="AO3283" s="184">
        <f t="shared" si="410"/>
        <v>0</v>
      </c>
      <c r="AP3283" s="164">
        <f t="shared" si="411"/>
        <v>0</v>
      </c>
      <c r="AS3283" s="184">
        <f t="shared" si="412"/>
        <v>0</v>
      </c>
      <c r="AT3283" s="164">
        <f t="shared" si="413"/>
        <v>0</v>
      </c>
    </row>
    <row r="3284" spans="2:46" x14ac:dyDescent="0.75">
      <c r="B3284" s="22">
        <v>3281</v>
      </c>
      <c r="AG3284" s="184">
        <f t="shared" si="408"/>
        <v>0</v>
      </c>
      <c r="AH3284" s="164">
        <f t="shared" si="414"/>
        <v>0</v>
      </c>
      <c r="AK3284" s="184">
        <f t="shared" si="409"/>
        <v>0</v>
      </c>
      <c r="AL3284" s="164">
        <f t="shared" si="415"/>
        <v>0</v>
      </c>
      <c r="AO3284" s="184">
        <f t="shared" si="410"/>
        <v>0</v>
      </c>
      <c r="AP3284" s="164">
        <f t="shared" si="411"/>
        <v>0</v>
      </c>
      <c r="AS3284" s="184">
        <f t="shared" si="412"/>
        <v>0</v>
      </c>
      <c r="AT3284" s="164">
        <f t="shared" si="413"/>
        <v>0</v>
      </c>
    </row>
    <row r="3285" spans="2:46" x14ac:dyDescent="0.75">
      <c r="B3285" s="22">
        <v>3282</v>
      </c>
      <c r="AG3285" s="184">
        <f t="shared" si="408"/>
        <v>0</v>
      </c>
      <c r="AH3285" s="164">
        <f t="shared" si="414"/>
        <v>0</v>
      </c>
      <c r="AK3285" s="184">
        <f t="shared" si="409"/>
        <v>0</v>
      </c>
      <c r="AL3285" s="164">
        <f t="shared" si="415"/>
        <v>0</v>
      </c>
      <c r="AO3285" s="184">
        <f t="shared" si="410"/>
        <v>0</v>
      </c>
      <c r="AP3285" s="164">
        <f t="shared" si="411"/>
        <v>0</v>
      </c>
      <c r="AS3285" s="184">
        <f t="shared" si="412"/>
        <v>0</v>
      </c>
      <c r="AT3285" s="164">
        <f t="shared" si="413"/>
        <v>0</v>
      </c>
    </row>
    <row r="3286" spans="2:46" x14ac:dyDescent="0.75">
      <c r="B3286" s="22">
        <v>3283</v>
      </c>
      <c r="AG3286" s="184">
        <f t="shared" si="408"/>
        <v>0</v>
      </c>
      <c r="AH3286" s="164">
        <f t="shared" si="414"/>
        <v>0</v>
      </c>
      <c r="AK3286" s="184">
        <f t="shared" si="409"/>
        <v>0</v>
      </c>
      <c r="AL3286" s="164">
        <f t="shared" si="415"/>
        <v>0</v>
      </c>
      <c r="AO3286" s="184">
        <f t="shared" si="410"/>
        <v>0</v>
      </c>
      <c r="AP3286" s="164">
        <f t="shared" si="411"/>
        <v>0</v>
      </c>
      <c r="AS3286" s="184">
        <f t="shared" si="412"/>
        <v>0</v>
      </c>
      <c r="AT3286" s="164">
        <f t="shared" si="413"/>
        <v>0</v>
      </c>
    </row>
    <row r="3287" spans="2:46" x14ac:dyDescent="0.75">
      <c r="B3287" s="22">
        <v>3284</v>
      </c>
      <c r="AG3287" s="184">
        <f t="shared" si="408"/>
        <v>0</v>
      </c>
      <c r="AH3287" s="164">
        <f t="shared" si="414"/>
        <v>0</v>
      </c>
      <c r="AK3287" s="184">
        <f t="shared" si="409"/>
        <v>0</v>
      </c>
      <c r="AL3287" s="164">
        <f t="shared" si="415"/>
        <v>0</v>
      </c>
      <c r="AO3287" s="184">
        <f t="shared" si="410"/>
        <v>0</v>
      </c>
      <c r="AP3287" s="164">
        <f t="shared" si="411"/>
        <v>0</v>
      </c>
      <c r="AS3287" s="184">
        <f t="shared" si="412"/>
        <v>0</v>
      </c>
      <c r="AT3287" s="164">
        <f t="shared" si="413"/>
        <v>0</v>
      </c>
    </row>
    <row r="3288" spans="2:46" x14ac:dyDescent="0.75">
      <c r="B3288" s="22">
        <v>3285</v>
      </c>
      <c r="AG3288" s="184">
        <f t="shared" si="408"/>
        <v>0</v>
      </c>
      <c r="AH3288" s="164">
        <f t="shared" si="414"/>
        <v>0</v>
      </c>
      <c r="AK3288" s="184">
        <f t="shared" si="409"/>
        <v>0</v>
      </c>
      <c r="AL3288" s="164">
        <f t="shared" si="415"/>
        <v>0</v>
      </c>
      <c r="AO3288" s="184">
        <f t="shared" si="410"/>
        <v>0</v>
      </c>
      <c r="AP3288" s="164">
        <f t="shared" si="411"/>
        <v>0</v>
      </c>
      <c r="AS3288" s="184">
        <f t="shared" si="412"/>
        <v>0</v>
      </c>
      <c r="AT3288" s="164">
        <f t="shared" si="413"/>
        <v>0</v>
      </c>
    </row>
    <row r="3289" spans="2:46" x14ac:dyDescent="0.75">
      <c r="B3289" s="22">
        <v>3286</v>
      </c>
      <c r="AG3289" s="184">
        <f t="shared" si="408"/>
        <v>0</v>
      </c>
      <c r="AH3289" s="164">
        <f t="shared" si="414"/>
        <v>0</v>
      </c>
      <c r="AK3289" s="184">
        <f t="shared" si="409"/>
        <v>0</v>
      </c>
      <c r="AL3289" s="164">
        <f t="shared" si="415"/>
        <v>0</v>
      </c>
      <c r="AO3289" s="184">
        <f t="shared" si="410"/>
        <v>0</v>
      </c>
      <c r="AP3289" s="164">
        <f t="shared" si="411"/>
        <v>0</v>
      </c>
      <c r="AS3289" s="184">
        <f t="shared" si="412"/>
        <v>0</v>
      </c>
      <c r="AT3289" s="164">
        <f t="shared" si="413"/>
        <v>0</v>
      </c>
    </row>
    <row r="3290" spans="2:46" x14ac:dyDescent="0.75">
      <c r="B3290" s="22">
        <v>3287</v>
      </c>
      <c r="AG3290" s="184">
        <f t="shared" si="408"/>
        <v>0</v>
      </c>
      <c r="AH3290" s="164">
        <f t="shared" si="414"/>
        <v>0</v>
      </c>
      <c r="AK3290" s="184">
        <f t="shared" si="409"/>
        <v>0</v>
      </c>
      <c r="AL3290" s="164">
        <f t="shared" si="415"/>
        <v>0</v>
      </c>
      <c r="AO3290" s="184">
        <f t="shared" si="410"/>
        <v>0</v>
      </c>
      <c r="AP3290" s="164">
        <f t="shared" si="411"/>
        <v>0</v>
      </c>
      <c r="AS3290" s="184">
        <f t="shared" si="412"/>
        <v>0</v>
      </c>
      <c r="AT3290" s="164">
        <f t="shared" si="413"/>
        <v>0</v>
      </c>
    </row>
    <row r="3291" spans="2:46" x14ac:dyDescent="0.75">
      <c r="B3291" s="22">
        <v>3288</v>
      </c>
      <c r="AG3291" s="184">
        <f t="shared" si="408"/>
        <v>0</v>
      </c>
      <c r="AH3291" s="164">
        <f t="shared" si="414"/>
        <v>0</v>
      </c>
      <c r="AK3291" s="184">
        <f t="shared" si="409"/>
        <v>0</v>
      </c>
      <c r="AL3291" s="164">
        <f t="shared" si="415"/>
        <v>0</v>
      </c>
      <c r="AO3291" s="184">
        <f t="shared" si="410"/>
        <v>0</v>
      </c>
      <c r="AP3291" s="164">
        <f t="shared" si="411"/>
        <v>0</v>
      </c>
      <c r="AS3291" s="184">
        <f t="shared" si="412"/>
        <v>0</v>
      </c>
      <c r="AT3291" s="164">
        <f t="shared" si="413"/>
        <v>0</v>
      </c>
    </row>
    <row r="3292" spans="2:46" x14ac:dyDescent="0.75">
      <c r="B3292" s="22">
        <v>3289</v>
      </c>
      <c r="AG3292" s="184">
        <f t="shared" si="408"/>
        <v>0</v>
      </c>
      <c r="AH3292" s="164">
        <f t="shared" si="414"/>
        <v>0</v>
      </c>
      <c r="AK3292" s="184">
        <f t="shared" si="409"/>
        <v>0</v>
      </c>
      <c r="AL3292" s="164">
        <f t="shared" si="415"/>
        <v>0</v>
      </c>
      <c r="AO3292" s="184">
        <f t="shared" si="410"/>
        <v>0</v>
      </c>
      <c r="AP3292" s="164">
        <f t="shared" si="411"/>
        <v>0</v>
      </c>
      <c r="AS3292" s="184">
        <f t="shared" si="412"/>
        <v>0</v>
      </c>
      <c r="AT3292" s="164">
        <f t="shared" si="413"/>
        <v>0</v>
      </c>
    </row>
    <row r="3293" spans="2:46" x14ac:dyDescent="0.75">
      <c r="B3293" s="22">
        <v>3290</v>
      </c>
      <c r="AG3293" s="184">
        <f t="shared" si="408"/>
        <v>0</v>
      </c>
      <c r="AH3293" s="164">
        <f t="shared" si="414"/>
        <v>0</v>
      </c>
      <c r="AK3293" s="184">
        <f t="shared" si="409"/>
        <v>0</v>
      </c>
      <c r="AL3293" s="164">
        <f t="shared" si="415"/>
        <v>0</v>
      </c>
      <c r="AO3293" s="184">
        <f t="shared" si="410"/>
        <v>0</v>
      </c>
      <c r="AP3293" s="164">
        <f t="shared" si="411"/>
        <v>0</v>
      </c>
      <c r="AS3293" s="184">
        <f t="shared" si="412"/>
        <v>0</v>
      </c>
      <c r="AT3293" s="164">
        <f t="shared" si="413"/>
        <v>0</v>
      </c>
    </row>
    <row r="3294" spans="2:46" x14ac:dyDescent="0.75">
      <c r="B3294" s="22">
        <v>3291</v>
      </c>
      <c r="AG3294" s="184">
        <f t="shared" si="408"/>
        <v>0</v>
      </c>
      <c r="AH3294" s="164">
        <f t="shared" si="414"/>
        <v>0</v>
      </c>
      <c r="AK3294" s="184">
        <f t="shared" si="409"/>
        <v>0</v>
      </c>
      <c r="AL3294" s="164">
        <f t="shared" si="415"/>
        <v>0</v>
      </c>
      <c r="AO3294" s="184">
        <f t="shared" si="410"/>
        <v>0</v>
      </c>
      <c r="AP3294" s="164">
        <f t="shared" si="411"/>
        <v>0</v>
      </c>
      <c r="AS3294" s="184">
        <f t="shared" si="412"/>
        <v>0</v>
      </c>
      <c r="AT3294" s="164">
        <f t="shared" si="413"/>
        <v>0</v>
      </c>
    </row>
    <row r="3295" spans="2:46" x14ac:dyDescent="0.75">
      <c r="B3295" s="22">
        <v>3292</v>
      </c>
      <c r="AG3295" s="184">
        <f t="shared" si="408"/>
        <v>0</v>
      </c>
      <c r="AH3295" s="164">
        <f t="shared" si="414"/>
        <v>0</v>
      </c>
      <c r="AK3295" s="184">
        <f t="shared" si="409"/>
        <v>0</v>
      </c>
      <c r="AL3295" s="164">
        <f t="shared" si="415"/>
        <v>0</v>
      </c>
      <c r="AO3295" s="184">
        <f t="shared" si="410"/>
        <v>0</v>
      </c>
      <c r="AP3295" s="164">
        <f t="shared" si="411"/>
        <v>0</v>
      </c>
      <c r="AS3295" s="184">
        <f t="shared" si="412"/>
        <v>0</v>
      </c>
      <c r="AT3295" s="164">
        <f t="shared" si="413"/>
        <v>0</v>
      </c>
    </row>
    <row r="3296" spans="2:46" x14ac:dyDescent="0.75">
      <c r="B3296" s="22">
        <v>3293</v>
      </c>
      <c r="AG3296" s="184">
        <f t="shared" si="408"/>
        <v>0</v>
      </c>
      <c r="AH3296" s="164">
        <f t="shared" si="414"/>
        <v>0</v>
      </c>
      <c r="AK3296" s="184">
        <f t="shared" si="409"/>
        <v>0</v>
      </c>
      <c r="AL3296" s="164">
        <f t="shared" si="415"/>
        <v>0</v>
      </c>
      <c r="AO3296" s="184">
        <f t="shared" si="410"/>
        <v>0</v>
      </c>
      <c r="AP3296" s="164">
        <f t="shared" si="411"/>
        <v>0</v>
      </c>
      <c r="AS3296" s="184">
        <f t="shared" si="412"/>
        <v>0</v>
      </c>
      <c r="AT3296" s="164">
        <f t="shared" si="413"/>
        <v>0</v>
      </c>
    </row>
    <row r="3297" spans="2:46" x14ac:dyDescent="0.75">
      <c r="B3297" s="22">
        <v>3294</v>
      </c>
      <c r="AG3297" s="184">
        <f t="shared" si="408"/>
        <v>0</v>
      </c>
      <c r="AH3297" s="164">
        <f t="shared" si="414"/>
        <v>0</v>
      </c>
      <c r="AK3297" s="184">
        <f t="shared" si="409"/>
        <v>0</v>
      </c>
      <c r="AL3297" s="164">
        <f t="shared" si="415"/>
        <v>0</v>
      </c>
      <c r="AO3297" s="184">
        <f t="shared" si="410"/>
        <v>0</v>
      </c>
      <c r="AP3297" s="164">
        <f t="shared" si="411"/>
        <v>0</v>
      </c>
      <c r="AS3297" s="184">
        <f t="shared" si="412"/>
        <v>0</v>
      </c>
      <c r="AT3297" s="164">
        <f t="shared" si="413"/>
        <v>0</v>
      </c>
    </row>
    <row r="3298" spans="2:46" x14ac:dyDescent="0.75">
      <c r="B3298" s="22">
        <v>3295</v>
      </c>
      <c r="AG3298" s="184">
        <f t="shared" si="408"/>
        <v>0</v>
      </c>
      <c r="AH3298" s="164">
        <f t="shared" si="414"/>
        <v>0</v>
      </c>
      <c r="AK3298" s="184">
        <f t="shared" si="409"/>
        <v>0</v>
      </c>
      <c r="AL3298" s="164">
        <f t="shared" si="415"/>
        <v>0</v>
      </c>
      <c r="AO3298" s="184">
        <f t="shared" si="410"/>
        <v>0</v>
      </c>
      <c r="AP3298" s="164">
        <f t="shared" si="411"/>
        <v>0</v>
      </c>
      <c r="AS3298" s="184">
        <f t="shared" si="412"/>
        <v>0</v>
      </c>
      <c r="AT3298" s="164">
        <f t="shared" si="413"/>
        <v>0</v>
      </c>
    </row>
    <row r="3299" spans="2:46" x14ac:dyDescent="0.75">
      <c r="B3299" s="22">
        <v>3296</v>
      </c>
      <c r="AG3299" s="184">
        <f t="shared" si="408"/>
        <v>0</v>
      </c>
      <c r="AH3299" s="164">
        <f t="shared" si="414"/>
        <v>0</v>
      </c>
      <c r="AK3299" s="184">
        <f t="shared" si="409"/>
        <v>0</v>
      </c>
      <c r="AL3299" s="164">
        <f t="shared" si="415"/>
        <v>0</v>
      </c>
      <c r="AO3299" s="184">
        <f t="shared" si="410"/>
        <v>0</v>
      </c>
      <c r="AP3299" s="164">
        <f t="shared" si="411"/>
        <v>0</v>
      </c>
      <c r="AS3299" s="184">
        <f t="shared" si="412"/>
        <v>0</v>
      </c>
      <c r="AT3299" s="164">
        <f t="shared" si="413"/>
        <v>0</v>
      </c>
    </row>
    <row r="3300" spans="2:46" x14ac:dyDescent="0.75">
      <c r="B3300" s="22">
        <v>3297</v>
      </c>
      <c r="AG3300" s="184">
        <f t="shared" si="408"/>
        <v>0</v>
      </c>
      <c r="AH3300" s="164">
        <f t="shared" si="414"/>
        <v>0</v>
      </c>
      <c r="AK3300" s="184">
        <f t="shared" si="409"/>
        <v>0</v>
      </c>
      <c r="AL3300" s="164">
        <f t="shared" si="415"/>
        <v>0</v>
      </c>
      <c r="AO3300" s="184">
        <f t="shared" si="410"/>
        <v>0</v>
      </c>
      <c r="AP3300" s="164">
        <f t="shared" si="411"/>
        <v>0</v>
      </c>
      <c r="AS3300" s="184">
        <f t="shared" si="412"/>
        <v>0</v>
      </c>
      <c r="AT3300" s="164">
        <f t="shared" si="413"/>
        <v>0</v>
      </c>
    </row>
    <row r="3301" spans="2:46" x14ac:dyDescent="0.75">
      <c r="B3301" s="22">
        <v>3298</v>
      </c>
      <c r="AG3301" s="184">
        <f t="shared" si="408"/>
        <v>0</v>
      </c>
      <c r="AH3301" s="164">
        <f t="shared" si="414"/>
        <v>0</v>
      </c>
      <c r="AK3301" s="184">
        <f t="shared" si="409"/>
        <v>0</v>
      </c>
      <c r="AL3301" s="164">
        <f t="shared" si="415"/>
        <v>0</v>
      </c>
      <c r="AO3301" s="184">
        <f t="shared" si="410"/>
        <v>0</v>
      </c>
      <c r="AP3301" s="164">
        <f t="shared" si="411"/>
        <v>0</v>
      </c>
      <c r="AS3301" s="184">
        <f t="shared" si="412"/>
        <v>0</v>
      </c>
      <c r="AT3301" s="164">
        <f t="shared" si="413"/>
        <v>0</v>
      </c>
    </row>
    <row r="3302" spans="2:46" x14ac:dyDescent="0.75">
      <c r="B3302" s="22">
        <v>3299</v>
      </c>
      <c r="AG3302" s="184">
        <f t="shared" si="408"/>
        <v>0</v>
      </c>
      <c r="AH3302" s="164">
        <f t="shared" si="414"/>
        <v>0</v>
      </c>
      <c r="AK3302" s="184">
        <f t="shared" si="409"/>
        <v>0</v>
      </c>
      <c r="AL3302" s="164">
        <f t="shared" si="415"/>
        <v>0</v>
      </c>
      <c r="AO3302" s="184">
        <f t="shared" si="410"/>
        <v>0</v>
      </c>
      <c r="AP3302" s="164">
        <f t="shared" si="411"/>
        <v>0</v>
      </c>
      <c r="AS3302" s="184">
        <f t="shared" si="412"/>
        <v>0</v>
      </c>
      <c r="AT3302" s="164">
        <f t="shared" si="413"/>
        <v>0</v>
      </c>
    </row>
    <row r="3303" spans="2:46" x14ac:dyDescent="0.75">
      <c r="B3303" s="22">
        <v>3300</v>
      </c>
      <c r="AG3303" s="184">
        <f t="shared" si="408"/>
        <v>0</v>
      </c>
      <c r="AH3303" s="164">
        <f t="shared" si="414"/>
        <v>0</v>
      </c>
      <c r="AK3303" s="184">
        <f t="shared" si="409"/>
        <v>0</v>
      </c>
      <c r="AL3303" s="164">
        <f t="shared" si="415"/>
        <v>0</v>
      </c>
      <c r="AO3303" s="184">
        <f t="shared" si="410"/>
        <v>0</v>
      </c>
      <c r="AP3303" s="164">
        <f t="shared" si="411"/>
        <v>0</v>
      </c>
      <c r="AS3303" s="184">
        <f t="shared" si="412"/>
        <v>0</v>
      </c>
      <c r="AT3303" s="164">
        <f t="shared" si="413"/>
        <v>0</v>
      </c>
    </row>
    <row r="3304" spans="2:46" x14ac:dyDescent="0.75">
      <c r="B3304" s="22">
        <v>3301</v>
      </c>
      <c r="AG3304" s="184">
        <f t="shared" si="408"/>
        <v>0</v>
      </c>
      <c r="AH3304" s="164">
        <f t="shared" si="414"/>
        <v>0</v>
      </c>
      <c r="AK3304" s="184">
        <f t="shared" si="409"/>
        <v>0</v>
      </c>
      <c r="AL3304" s="164">
        <f t="shared" si="415"/>
        <v>0</v>
      </c>
      <c r="AO3304" s="184">
        <f t="shared" si="410"/>
        <v>0</v>
      </c>
      <c r="AP3304" s="164">
        <f t="shared" si="411"/>
        <v>0</v>
      </c>
      <c r="AS3304" s="184">
        <f t="shared" si="412"/>
        <v>0</v>
      </c>
      <c r="AT3304" s="164">
        <f t="shared" si="413"/>
        <v>0</v>
      </c>
    </row>
    <row r="3305" spans="2:46" x14ac:dyDescent="0.75">
      <c r="B3305" s="22">
        <v>3302</v>
      </c>
      <c r="AG3305" s="184">
        <f t="shared" si="408"/>
        <v>0</v>
      </c>
      <c r="AH3305" s="164">
        <f t="shared" si="414"/>
        <v>0</v>
      </c>
      <c r="AK3305" s="184">
        <f t="shared" si="409"/>
        <v>0</v>
      </c>
      <c r="AL3305" s="164">
        <f t="shared" si="415"/>
        <v>0</v>
      </c>
      <c r="AO3305" s="184">
        <f t="shared" si="410"/>
        <v>0</v>
      </c>
      <c r="AP3305" s="164">
        <f t="shared" si="411"/>
        <v>0</v>
      </c>
      <c r="AS3305" s="184">
        <f t="shared" si="412"/>
        <v>0</v>
      </c>
      <c r="AT3305" s="164">
        <f t="shared" si="413"/>
        <v>0</v>
      </c>
    </row>
    <row r="3306" spans="2:46" x14ac:dyDescent="0.75">
      <c r="B3306" s="22">
        <v>3303</v>
      </c>
      <c r="AG3306" s="184">
        <f t="shared" si="408"/>
        <v>0</v>
      </c>
      <c r="AH3306" s="164">
        <f t="shared" si="414"/>
        <v>0</v>
      </c>
      <c r="AK3306" s="184">
        <f t="shared" si="409"/>
        <v>0</v>
      </c>
      <c r="AL3306" s="164">
        <f t="shared" si="415"/>
        <v>0</v>
      </c>
      <c r="AO3306" s="184">
        <f t="shared" si="410"/>
        <v>0</v>
      </c>
      <c r="AP3306" s="164">
        <f t="shared" si="411"/>
        <v>0</v>
      </c>
      <c r="AS3306" s="184">
        <f t="shared" si="412"/>
        <v>0</v>
      </c>
      <c r="AT3306" s="164">
        <f t="shared" si="413"/>
        <v>0</v>
      </c>
    </row>
    <row r="3307" spans="2:46" x14ac:dyDescent="0.75">
      <c r="B3307" s="22">
        <v>3304</v>
      </c>
      <c r="AG3307" s="184">
        <f t="shared" si="408"/>
        <v>0</v>
      </c>
      <c r="AH3307" s="164">
        <f t="shared" si="414"/>
        <v>0</v>
      </c>
      <c r="AK3307" s="184">
        <f t="shared" si="409"/>
        <v>0</v>
      </c>
      <c r="AL3307" s="164">
        <f t="shared" si="415"/>
        <v>0</v>
      </c>
      <c r="AO3307" s="184">
        <f t="shared" si="410"/>
        <v>0</v>
      </c>
      <c r="AP3307" s="164">
        <f t="shared" si="411"/>
        <v>0</v>
      </c>
      <c r="AS3307" s="184">
        <f t="shared" si="412"/>
        <v>0</v>
      </c>
      <c r="AT3307" s="164">
        <f t="shared" si="413"/>
        <v>0</v>
      </c>
    </row>
    <row r="3308" spans="2:46" x14ac:dyDescent="0.75">
      <c r="B3308" s="22">
        <v>3305</v>
      </c>
      <c r="AG3308" s="184">
        <f t="shared" si="408"/>
        <v>0</v>
      </c>
      <c r="AH3308" s="164">
        <f t="shared" si="414"/>
        <v>0</v>
      </c>
      <c r="AK3308" s="184">
        <f t="shared" si="409"/>
        <v>0</v>
      </c>
      <c r="AL3308" s="164">
        <f t="shared" si="415"/>
        <v>0</v>
      </c>
      <c r="AO3308" s="184">
        <f t="shared" si="410"/>
        <v>0</v>
      </c>
      <c r="AP3308" s="164">
        <f t="shared" si="411"/>
        <v>0</v>
      </c>
      <c r="AS3308" s="184">
        <f t="shared" si="412"/>
        <v>0</v>
      </c>
      <c r="AT3308" s="164">
        <f t="shared" si="413"/>
        <v>0</v>
      </c>
    </row>
    <row r="3309" spans="2:46" x14ac:dyDescent="0.75">
      <c r="B3309" s="22">
        <v>3306</v>
      </c>
      <c r="AG3309" s="184">
        <f t="shared" si="408"/>
        <v>0</v>
      </c>
      <c r="AH3309" s="164">
        <f t="shared" si="414"/>
        <v>0</v>
      </c>
      <c r="AK3309" s="184">
        <f t="shared" si="409"/>
        <v>0</v>
      </c>
      <c r="AL3309" s="164">
        <f t="shared" si="415"/>
        <v>0</v>
      </c>
      <c r="AO3309" s="184">
        <f t="shared" si="410"/>
        <v>0</v>
      </c>
      <c r="AP3309" s="164">
        <f t="shared" si="411"/>
        <v>0</v>
      </c>
      <c r="AS3309" s="184">
        <f t="shared" si="412"/>
        <v>0</v>
      </c>
      <c r="AT3309" s="164">
        <f t="shared" si="413"/>
        <v>0</v>
      </c>
    </row>
    <row r="3310" spans="2:46" x14ac:dyDescent="0.75">
      <c r="B3310" s="22">
        <v>3307</v>
      </c>
      <c r="AG3310" s="184">
        <f t="shared" si="408"/>
        <v>0</v>
      </c>
      <c r="AH3310" s="164">
        <f t="shared" si="414"/>
        <v>0</v>
      </c>
      <c r="AK3310" s="184">
        <f t="shared" si="409"/>
        <v>0</v>
      </c>
      <c r="AL3310" s="164">
        <f t="shared" si="415"/>
        <v>0</v>
      </c>
      <c r="AO3310" s="184">
        <f t="shared" si="410"/>
        <v>0</v>
      </c>
      <c r="AP3310" s="164">
        <f t="shared" si="411"/>
        <v>0</v>
      </c>
      <c r="AS3310" s="184">
        <f t="shared" si="412"/>
        <v>0</v>
      </c>
      <c r="AT3310" s="164">
        <f t="shared" si="413"/>
        <v>0</v>
      </c>
    </row>
    <row r="3311" spans="2:46" x14ac:dyDescent="0.75">
      <c r="B3311" s="22">
        <v>3308</v>
      </c>
      <c r="AG3311" s="184">
        <f t="shared" si="408"/>
        <v>0</v>
      </c>
      <c r="AH3311" s="164">
        <f t="shared" si="414"/>
        <v>0</v>
      </c>
      <c r="AK3311" s="184">
        <f t="shared" si="409"/>
        <v>0</v>
      </c>
      <c r="AL3311" s="164">
        <f t="shared" si="415"/>
        <v>0</v>
      </c>
      <c r="AO3311" s="184">
        <f t="shared" si="410"/>
        <v>0</v>
      </c>
      <c r="AP3311" s="164">
        <f t="shared" si="411"/>
        <v>0</v>
      </c>
      <c r="AS3311" s="184">
        <f t="shared" si="412"/>
        <v>0</v>
      </c>
      <c r="AT3311" s="164">
        <f t="shared" si="413"/>
        <v>0</v>
      </c>
    </row>
    <row r="3312" spans="2:46" x14ac:dyDescent="0.75">
      <c r="B3312" s="22">
        <v>3309</v>
      </c>
      <c r="AG3312" s="184">
        <f t="shared" si="408"/>
        <v>0</v>
      </c>
      <c r="AH3312" s="164">
        <f t="shared" si="414"/>
        <v>0</v>
      </c>
      <c r="AK3312" s="184">
        <f t="shared" si="409"/>
        <v>0</v>
      </c>
      <c r="AL3312" s="164">
        <f t="shared" si="415"/>
        <v>0</v>
      </c>
      <c r="AO3312" s="184">
        <f t="shared" si="410"/>
        <v>0</v>
      </c>
      <c r="AP3312" s="164">
        <f t="shared" si="411"/>
        <v>0</v>
      </c>
      <c r="AS3312" s="184">
        <f t="shared" si="412"/>
        <v>0</v>
      </c>
      <c r="AT3312" s="164">
        <f t="shared" si="413"/>
        <v>0</v>
      </c>
    </row>
    <row r="3313" spans="2:46" x14ac:dyDescent="0.75">
      <c r="B3313" s="22">
        <v>3310</v>
      </c>
      <c r="AG3313" s="184">
        <f t="shared" si="408"/>
        <v>0</v>
      </c>
      <c r="AH3313" s="164">
        <f t="shared" si="414"/>
        <v>0</v>
      </c>
      <c r="AK3313" s="184">
        <f t="shared" si="409"/>
        <v>0</v>
      </c>
      <c r="AL3313" s="164">
        <f t="shared" si="415"/>
        <v>0</v>
      </c>
      <c r="AO3313" s="184">
        <f t="shared" si="410"/>
        <v>0</v>
      </c>
      <c r="AP3313" s="164">
        <f t="shared" si="411"/>
        <v>0</v>
      </c>
      <c r="AS3313" s="184">
        <f t="shared" si="412"/>
        <v>0</v>
      </c>
      <c r="AT3313" s="164">
        <f t="shared" si="413"/>
        <v>0</v>
      </c>
    </row>
    <row r="3314" spans="2:46" x14ac:dyDescent="0.75">
      <c r="B3314" s="22">
        <v>3311</v>
      </c>
      <c r="AG3314" s="184">
        <f t="shared" si="408"/>
        <v>0</v>
      </c>
      <c r="AH3314" s="164">
        <f t="shared" si="414"/>
        <v>0</v>
      </c>
      <c r="AK3314" s="184">
        <f t="shared" si="409"/>
        <v>0</v>
      </c>
      <c r="AL3314" s="164">
        <f t="shared" si="415"/>
        <v>0</v>
      </c>
      <c r="AO3314" s="184">
        <f t="shared" si="410"/>
        <v>0</v>
      </c>
      <c r="AP3314" s="164">
        <f t="shared" si="411"/>
        <v>0</v>
      </c>
      <c r="AS3314" s="184">
        <f t="shared" si="412"/>
        <v>0</v>
      </c>
      <c r="AT3314" s="164">
        <f t="shared" si="413"/>
        <v>0</v>
      </c>
    </row>
    <row r="3315" spans="2:46" x14ac:dyDescent="0.75">
      <c r="B3315" s="22">
        <v>3312</v>
      </c>
      <c r="AG3315" s="184">
        <f t="shared" si="408"/>
        <v>0</v>
      </c>
      <c r="AH3315" s="164">
        <f t="shared" si="414"/>
        <v>0</v>
      </c>
      <c r="AK3315" s="184">
        <f t="shared" si="409"/>
        <v>0</v>
      </c>
      <c r="AL3315" s="164">
        <f t="shared" si="415"/>
        <v>0</v>
      </c>
      <c r="AO3315" s="184">
        <f t="shared" si="410"/>
        <v>0</v>
      </c>
      <c r="AP3315" s="164">
        <f t="shared" si="411"/>
        <v>0</v>
      </c>
      <c r="AS3315" s="184">
        <f t="shared" si="412"/>
        <v>0</v>
      </c>
      <c r="AT3315" s="164">
        <f t="shared" si="413"/>
        <v>0</v>
      </c>
    </row>
    <row r="3316" spans="2:46" x14ac:dyDescent="0.75">
      <c r="B3316" s="22">
        <v>3313</v>
      </c>
      <c r="AG3316" s="184">
        <f t="shared" si="408"/>
        <v>0</v>
      </c>
      <c r="AH3316" s="164">
        <f t="shared" si="414"/>
        <v>0</v>
      </c>
      <c r="AK3316" s="184">
        <f t="shared" si="409"/>
        <v>0</v>
      </c>
      <c r="AL3316" s="164">
        <f t="shared" si="415"/>
        <v>0</v>
      </c>
      <c r="AO3316" s="184">
        <f t="shared" si="410"/>
        <v>0</v>
      </c>
      <c r="AP3316" s="164">
        <f t="shared" si="411"/>
        <v>0</v>
      </c>
      <c r="AS3316" s="184">
        <f t="shared" si="412"/>
        <v>0</v>
      </c>
      <c r="AT3316" s="164">
        <f t="shared" si="413"/>
        <v>0</v>
      </c>
    </row>
    <row r="3317" spans="2:46" x14ac:dyDescent="0.75">
      <c r="B3317" s="22">
        <v>3314</v>
      </c>
      <c r="AG3317" s="184">
        <f t="shared" si="408"/>
        <v>0</v>
      </c>
      <c r="AH3317" s="164">
        <f t="shared" si="414"/>
        <v>0</v>
      </c>
      <c r="AK3317" s="184">
        <f t="shared" si="409"/>
        <v>0</v>
      </c>
      <c r="AL3317" s="164">
        <f t="shared" si="415"/>
        <v>0</v>
      </c>
      <c r="AO3317" s="184">
        <f t="shared" si="410"/>
        <v>0</v>
      </c>
      <c r="AP3317" s="164">
        <f t="shared" si="411"/>
        <v>0</v>
      </c>
      <c r="AS3317" s="184">
        <f t="shared" si="412"/>
        <v>0</v>
      </c>
      <c r="AT3317" s="164">
        <f t="shared" si="413"/>
        <v>0</v>
      </c>
    </row>
    <row r="3318" spans="2:46" x14ac:dyDescent="0.75">
      <c r="B3318" s="22">
        <v>3315</v>
      </c>
      <c r="AG3318" s="184">
        <f t="shared" si="408"/>
        <v>0</v>
      </c>
      <c r="AH3318" s="164">
        <f t="shared" si="414"/>
        <v>0</v>
      </c>
      <c r="AK3318" s="184">
        <f t="shared" si="409"/>
        <v>0</v>
      </c>
      <c r="AL3318" s="164">
        <f t="shared" si="415"/>
        <v>0</v>
      </c>
      <c r="AO3318" s="184">
        <f t="shared" si="410"/>
        <v>0</v>
      </c>
      <c r="AP3318" s="164">
        <f t="shared" si="411"/>
        <v>0</v>
      </c>
      <c r="AS3318" s="184">
        <f t="shared" si="412"/>
        <v>0</v>
      </c>
      <c r="AT3318" s="164">
        <f t="shared" si="413"/>
        <v>0</v>
      </c>
    </row>
    <row r="3319" spans="2:46" x14ac:dyDescent="0.75">
      <c r="B3319" s="22">
        <v>3316</v>
      </c>
      <c r="AG3319" s="184">
        <f t="shared" si="408"/>
        <v>0</v>
      </c>
      <c r="AH3319" s="164">
        <f t="shared" si="414"/>
        <v>0</v>
      </c>
      <c r="AK3319" s="184">
        <f t="shared" si="409"/>
        <v>0</v>
      </c>
      <c r="AL3319" s="164">
        <f t="shared" si="415"/>
        <v>0</v>
      </c>
      <c r="AO3319" s="184">
        <f t="shared" si="410"/>
        <v>0</v>
      </c>
      <c r="AP3319" s="164">
        <f t="shared" si="411"/>
        <v>0</v>
      </c>
      <c r="AS3319" s="184">
        <f t="shared" si="412"/>
        <v>0</v>
      </c>
      <c r="AT3319" s="164">
        <f t="shared" si="413"/>
        <v>0</v>
      </c>
    </row>
    <row r="3320" spans="2:46" x14ac:dyDescent="0.75">
      <c r="B3320" s="22">
        <v>3317</v>
      </c>
      <c r="AG3320" s="184">
        <f t="shared" si="408"/>
        <v>0</v>
      </c>
      <c r="AH3320" s="164">
        <f t="shared" si="414"/>
        <v>0</v>
      </c>
      <c r="AK3320" s="184">
        <f t="shared" si="409"/>
        <v>0</v>
      </c>
      <c r="AL3320" s="164">
        <f t="shared" si="415"/>
        <v>0</v>
      </c>
      <c r="AO3320" s="184">
        <f t="shared" si="410"/>
        <v>0</v>
      </c>
      <c r="AP3320" s="164">
        <f t="shared" si="411"/>
        <v>0</v>
      </c>
      <c r="AS3320" s="184">
        <f t="shared" si="412"/>
        <v>0</v>
      </c>
      <c r="AT3320" s="164">
        <f t="shared" si="413"/>
        <v>0</v>
      </c>
    </row>
    <row r="3321" spans="2:46" x14ac:dyDescent="0.75">
      <c r="B3321" s="22">
        <v>3318</v>
      </c>
      <c r="AG3321" s="184">
        <f t="shared" si="408"/>
        <v>0</v>
      </c>
      <c r="AH3321" s="164">
        <f t="shared" si="414"/>
        <v>0</v>
      </c>
      <c r="AK3321" s="184">
        <f t="shared" si="409"/>
        <v>0</v>
      </c>
      <c r="AL3321" s="164">
        <f t="shared" si="415"/>
        <v>0</v>
      </c>
      <c r="AO3321" s="184">
        <f t="shared" si="410"/>
        <v>0</v>
      </c>
      <c r="AP3321" s="164">
        <f t="shared" si="411"/>
        <v>0</v>
      </c>
      <c r="AS3321" s="184">
        <f t="shared" si="412"/>
        <v>0</v>
      </c>
      <c r="AT3321" s="164">
        <f t="shared" si="413"/>
        <v>0</v>
      </c>
    </row>
    <row r="3322" spans="2:46" x14ac:dyDescent="0.75">
      <c r="B3322" s="22">
        <v>3319</v>
      </c>
      <c r="AG3322" s="184">
        <f t="shared" si="408"/>
        <v>0</v>
      </c>
      <c r="AH3322" s="164">
        <f t="shared" si="414"/>
        <v>0</v>
      </c>
      <c r="AK3322" s="184">
        <f t="shared" si="409"/>
        <v>0</v>
      </c>
      <c r="AL3322" s="164">
        <f t="shared" si="415"/>
        <v>0</v>
      </c>
      <c r="AO3322" s="184">
        <f t="shared" si="410"/>
        <v>0</v>
      </c>
      <c r="AP3322" s="164">
        <f t="shared" si="411"/>
        <v>0</v>
      </c>
      <c r="AS3322" s="184">
        <f t="shared" si="412"/>
        <v>0</v>
      </c>
      <c r="AT3322" s="164">
        <f t="shared" si="413"/>
        <v>0</v>
      </c>
    </row>
    <row r="3323" spans="2:46" x14ac:dyDescent="0.75">
      <c r="B3323" s="22">
        <v>3320</v>
      </c>
      <c r="AG3323" s="184">
        <f t="shared" si="408"/>
        <v>0</v>
      </c>
      <c r="AH3323" s="164">
        <f t="shared" si="414"/>
        <v>0</v>
      </c>
      <c r="AK3323" s="184">
        <f t="shared" si="409"/>
        <v>0</v>
      </c>
      <c r="AL3323" s="164">
        <f t="shared" si="415"/>
        <v>0</v>
      </c>
      <c r="AO3323" s="184">
        <f t="shared" si="410"/>
        <v>0</v>
      </c>
      <c r="AP3323" s="164">
        <f t="shared" si="411"/>
        <v>0</v>
      </c>
      <c r="AS3323" s="184">
        <f t="shared" si="412"/>
        <v>0</v>
      </c>
      <c r="AT3323" s="164">
        <f t="shared" si="413"/>
        <v>0</v>
      </c>
    </row>
    <row r="3324" spans="2:46" x14ac:dyDescent="0.75">
      <c r="B3324" s="22">
        <v>3321</v>
      </c>
      <c r="AG3324" s="184">
        <f t="shared" si="408"/>
        <v>0</v>
      </c>
      <c r="AH3324" s="164">
        <f t="shared" si="414"/>
        <v>0</v>
      </c>
      <c r="AK3324" s="184">
        <f t="shared" si="409"/>
        <v>0</v>
      </c>
      <c r="AL3324" s="164">
        <f t="shared" si="415"/>
        <v>0</v>
      </c>
      <c r="AO3324" s="184">
        <f t="shared" si="410"/>
        <v>0</v>
      </c>
      <c r="AP3324" s="164">
        <f t="shared" si="411"/>
        <v>0</v>
      </c>
      <c r="AS3324" s="184">
        <f t="shared" si="412"/>
        <v>0</v>
      </c>
      <c r="AT3324" s="164">
        <f t="shared" si="413"/>
        <v>0</v>
      </c>
    </row>
    <row r="3325" spans="2:46" x14ac:dyDescent="0.75">
      <c r="B3325" s="22">
        <v>3322</v>
      </c>
      <c r="AG3325" s="184">
        <f t="shared" si="408"/>
        <v>0</v>
      </c>
      <c r="AH3325" s="164">
        <f t="shared" si="414"/>
        <v>0</v>
      </c>
      <c r="AK3325" s="184">
        <f t="shared" si="409"/>
        <v>0</v>
      </c>
      <c r="AL3325" s="164">
        <f t="shared" si="415"/>
        <v>0</v>
      </c>
      <c r="AO3325" s="184">
        <f t="shared" si="410"/>
        <v>0</v>
      </c>
      <c r="AP3325" s="164">
        <f t="shared" si="411"/>
        <v>0</v>
      </c>
      <c r="AS3325" s="184">
        <f t="shared" si="412"/>
        <v>0</v>
      </c>
      <c r="AT3325" s="164">
        <f t="shared" si="413"/>
        <v>0</v>
      </c>
    </row>
    <row r="3326" spans="2:46" x14ac:dyDescent="0.75">
      <c r="B3326" s="22">
        <v>3323</v>
      </c>
      <c r="AG3326" s="184">
        <f t="shared" si="408"/>
        <v>0</v>
      </c>
      <c r="AH3326" s="164">
        <f t="shared" si="414"/>
        <v>0</v>
      </c>
      <c r="AK3326" s="184">
        <f t="shared" si="409"/>
        <v>0</v>
      </c>
      <c r="AL3326" s="164">
        <f t="shared" si="415"/>
        <v>0</v>
      </c>
      <c r="AO3326" s="184">
        <f t="shared" si="410"/>
        <v>0</v>
      </c>
      <c r="AP3326" s="164">
        <f t="shared" si="411"/>
        <v>0</v>
      </c>
      <c r="AS3326" s="184">
        <f t="shared" si="412"/>
        <v>0</v>
      </c>
      <c r="AT3326" s="164">
        <f t="shared" si="413"/>
        <v>0</v>
      </c>
    </row>
    <row r="3327" spans="2:46" x14ac:dyDescent="0.75">
      <c r="B3327" s="22">
        <v>3324</v>
      </c>
      <c r="AG3327" s="184">
        <f t="shared" si="408"/>
        <v>0</v>
      </c>
      <c r="AH3327" s="164">
        <f t="shared" si="414"/>
        <v>0</v>
      </c>
      <c r="AK3327" s="184">
        <f t="shared" si="409"/>
        <v>0</v>
      </c>
      <c r="AL3327" s="164">
        <f t="shared" si="415"/>
        <v>0</v>
      </c>
      <c r="AO3327" s="184">
        <f t="shared" si="410"/>
        <v>0</v>
      </c>
      <c r="AP3327" s="164">
        <f t="shared" si="411"/>
        <v>0</v>
      </c>
      <c r="AS3327" s="184">
        <f t="shared" si="412"/>
        <v>0</v>
      </c>
      <c r="AT3327" s="164">
        <f t="shared" si="413"/>
        <v>0</v>
      </c>
    </row>
    <row r="3328" spans="2:46" x14ac:dyDescent="0.75">
      <c r="B3328" s="22">
        <v>3325</v>
      </c>
      <c r="AG3328" s="184">
        <f t="shared" si="408"/>
        <v>0</v>
      </c>
      <c r="AH3328" s="164">
        <f t="shared" si="414"/>
        <v>0</v>
      </c>
      <c r="AK3328" s="184">
        <f t="shared" si="409"/>
        <v>0</v>
      </c>
      <c r="AL3328" s="164">
        <f t="shared" si="415"/>
        <v>0</v>
      </c>
      <c r="AO3328" s="184">
        <f t="shared" si="410"/>
        <v>0</v>
      </c>
      <c r="AP3328" s="164">
        <f t="shared" si="411"/>
        <v>0</v>
      </c>
      <c r="AS3328" s="184">
        <f t="shared" si="412"/>
        <v>0</v>
      </c>
      <c r="AT3328" s="164">
        <f t="shared" si="413"/>
        <v>0</v>
      </c>
    </row>
    <row r="3329" spans="2:46" x14ac:dyDescent="0.75">
      <c r="B3329" s="22">
        <v>3326</v>
      </c>
      <c r="AG3329" s="184">
        <f t="shared" si="408"/>
        <v>0</v>
      </c>
      <c r="AH3329" s="164">
        <f t="shared" si="414"/>
        <v>0</v>
      </c>
      <c r="AK3329" s="184">
        <f t="shared" si="409"/>
        <v>0</v>
      </c>
      <c r="AL3329" s="164">
        <f t="shared" si="415"/>
        <v>0</v>
      </c>
      <c r="AO3329" s="184">
        <f t="shared" si="410"/>
        <v>0</v>
      </c>
      <c r="AP3329" s="164">
        <f t="shared" si="411"/>
        <v>0</v>
      </c>
      <c r="AS3329" s="184">
        <f t="shared" si="412"/>
        <v>0</v>
      </c>
      <c r="AT3329" s="164">
        <f t="shared" si="413"/>
        <v>0</v>
      </c>
    </row>
    <row r="3330" spans="2:46" x14ac:dyDescent="0.75">
      <c r="B3330" s="22">
        <v>3327</v>
      </c>
      <c r="AG3330" s="184">
        <f t="shared" si="408"/>
        <v>0</v>
      </c>
      <c r="AH3330" s="164">
        <f t="shared" si="414"/>
        <v>0</v>
      </c>
      <c r="AK3330" s="184">
        <f t="shared" si="409"/>
        <v>0</v>
      </c>
      <c r="AL3330" s="164">
        <f t="shared" si="415"/>
        <v>0</v>
      </c>
      <c r="AO3330" s="184">
        <f t="shared" si="410"/>
        <v>0</v>
      </c>
      <c r="AP3330" s="164">
        <f t="shared" si="411"/>
        <v>0</v>
      </c>
      <c r="AS3330" s="184">
        <f t="shared" si="412"/>
        <v>0</v>
      </c>
      <c r="AT3330" s="164">
        <f t="shared" si="413"/>
        <v>0</v>
      </c>
    </row>
    <row r="3331" spans="2:46" x14ac:dyDescent="0.75">
      <c r="B3331" s="22">
        <v>3328</v>
      </c>
      <c r="AG3331" s="184">
        <f t="shared" si="408"/>
        <v>0</v>
      </c>
      <c r="AH3331" s="164">
        <f t="shared" si="414"/>
        <v>0</v>
      </c>
      <c r="AK3331" s="184">
        <f t="shared" si="409"/>
        <v>0</v>
      </c>
      <c r="AL3331" s="164">
        <f t="shared" si="415"/>
        <v>0</v>
      </c>
      <c r="AO3331" s="184">
        <f t="shared" si="410"/>
        <v>0</v>
      </c>
      <c r="AP3331" s="164">
        <f t="shared" si="411"/>
        <v>0</v>
      </c>
      <c r="AS3331" s="184">
        <f t="shared" si="412"/>
        <v>0</v>
      </c>
      <c r="AT3331" s="164">
        <f t="shared" si="413"/>
        <v>0</v>
      </c>
    </row>
    <row r="3332" spans="2:46" x14ac:dyDescent="0.75">
      <c r="B3332" s="22">
        <v>3329</v>
      </c>
      <c r="AG3332" s="184">
        <f t="shared" ref="AG3332:AG3395" si="416">(U3332*wtp)-T3332</f>
        <v>0</v>
      </c>
      <c r="AH3332" s="164">
        <f t="shared" si="414"/>
        <v>0</v>
      </c>
      <c r="AK3332" s="184">
        <f t="shared" ref="AK3332:AK3395" si="417">(X3332*wtp)-W3332</f>
        <v>0</v>
      </c>
      <c r="AL3332" s="164">
        <f t="shared" si="415"/>
        <v>0</v>
      </c>
      <c r="AO3332" s="184">
        <f t="shared" ref="AO3332:AO3395" si="418">(AA3332*wtp)-Z3332</f>
        <v>0</v>
      </c>
      <c r="AP3332" s="164">
        <f t="shared" ref="AP3332:AP3395" si="419">IF(AO3332&gt;0,1,0)</f>
        <v>0</v>
      </c>
      <c r="AS3332" s="184">
        <f t="shared" ref="AS3332:AS3395" si="420">(AD3332*wtp)-AC3332</f>
        <v>0</v>
      </c>
      <c r="AT3332" s="164">
        <f t="shared" ref="AT3332:AT3395" si="421">IF(AS3332&gt;0,1,0)</f>
        <v>0</v>
      </c>
    </row>
    <row r="3333" spans="2:46" x14ac:dyDescent="0.75">
      <c r="B3333" s="22">
        <v>3330</v>
      </c>
      <c r="AG3333" s="184">
        <f t="shared" si="416"/>
        <v>0</v>
      </c>
      <c r="AH3333" s="164">
        <f t="shared" ref="AH3333:AH3396" si="422">IF(AG3333&gt;0,1,0)</f>
        <v>0</v>
      </c>
      <c r="AK3333" s="184">
        <f t="shared" si="417"/>
        <v>0</v>
      </c>
      <c r="AL3333" s="164">
        <f t="shared" ref="AL3333:AL3396" si="423">IF(AK3333&gt;0,1,0)</f>
        <v>0</v>
      </c>
      <c r="AO3333" s="184">
        <f t="shared" si="418"/>
        <v>0</v>
      </c>
      <c r="AP3333" s="164">
        <f t="shared" si="419"/>
        <v>0</v>
      </c>
      <c r="AS3333" s="184">
        <f t="shared" si="420"/>
        <v>0</v>
      </c>
      <c r="AT3333" s="164">
        <f t="shared" si="421"/>
        <v>0</v>
      </c>
    </row>
    <row r="3334" spans="2:46" x14ac:dyDescent="0.75">
      <c r="B3334" s="22">
        <v>3331</v>
      </c>
      <c r="AG3334" s="184">
        <f t="shared" si="416"/>
        <v>0</v>
      </c>
      <c r="AH3334" s="164">
        <f t="shared" si="422"/>
        <v>0</v>
      </c>
      <c r="AK3334" s="184">
        <f t="shared" si="417"/>
        <v>0</v>
      </c>
      <c r="AL3334" s="164">
        <f t="shared" si="423"/>
        <v>0</v>
      </c>
      <c r="AO3334" s="184">
        <f t="shared" si="418"/>
        <v>0</v>
      </c>
      <c r="AP3334" s="164">
        <f t="shared" si="419"/>
        <v>0</v>
      </c>
      <c r="AS3334" s="184">
        <f t="shared" si="420"/>
        <v>0</v>
      </c>
      <c r="AT3334" s="164">
        <f t="shared" si="421"/>
        <v>0</v>
      </c>
    </row>
    <row r="3335" spans="2:46" x14ac:dyDescent="0.75">
      <c r="B3335" s="22">
        <v>3332</v>
      </c>
      <c r="AG3335" s="184">
        <f t="shared" si="416"/>
        <v>0</v>
      </c>
      <c r="AH3335" s="164">
        <f t="shared" si="422"/>
        <v>0</v>
      </c>
      <c r="AK3335" s="184">
        <f t="shared" si="417"/>
        <v>0</v>
      </c>
      <c r="AL3335" s="164">
        <f t="shared" si="423"/>
        <v>0</v>
      </c>
      <c r="AO3335" s="184">
        <f t="shared" si="418"/>
        <v>0</v>
      </c>
      <c r="AP3335" s="164">
        <f t="shared" si="419"/>
        <v>0</v>
      </c>
      <c r="AS3335" s="184">
        <f t="shared" si="420"/>
        <v>0</v>
      </c>
      <c r="AT3335" s="164">
        <f t="shared" si="421"/>
        <v>0</v>
      </c>
    </row>
    <row r="3336" spans="2:46" x14ac:dyDescent="0.75">
      <c r="B3336" s="22">
        <v>3333</v>
      </c>
      <c r="AG3336" s="184">
        <f t="shared" si="416"/>
        <v>0</v>
      </c>
      <c r="AH3336" s="164">
        <f t="shared" si="422"/>
        <v>0</v>
      </c>
      <c r="AK3336" s="184">
        <f t="shared" si="417"/>
        <v>0</v>
      </c>
      <c r="AL3336" s="164">
        <f t="shared" si="423"/>
        <v>0</v>
      </c>
      <c r="AO3336" s="184">
        <f t="shared" si="418"/>
        <v>0</v>
      </c>
      <c r="AP3336" s="164">
        <f t="shared" si="419"/>
        <v>0</v>
      </c>
      <c r="AS3336" s="184">
        <f t="shared" si="420"/>
        <v>0</v>
      </c>
      <c r="AT3336" s="164">
        <f t="shared" si="421"/>
        <v>0</v>
      </c>
    </row>
    <row r="3337" spans="2:46" x14ac:dyDescent="0.75">
      <c r="B3337" s="22">
        <v>3334</v>
      </c>
      <c r="AG3337" s="184">
        <f t="shared" si="416"/>
        <v>0</v>
      </c>
      <c r="AH3337" s="164">
        <f t="shared" si="422"/>
        <v>0</v>
      </c>
      <c r="AK3337" s="184">
        <f t="shared" si="417"/>
        <v>0</v>
      </c>
      <c r="AL3337" s="164">
        <f t="shared" si="423"/>
        <v>0</v>
      </c>
      <c r="AO3337" s="184">
        <f t="shared" si="418"/>
        <v>0</v>
      </c>
      <c r="AP3337" s="164">
        <f t="shared" si="419"/>
        <v>0</v>
      </c>
      <c r="AS3337" s="184">
        <f t="shared" si="420"/>
        <v>0</v>
      </c>
      <c r="AT3337" s="164">
        <f t="shared" si="421"/>
        <v>0</v>
      </c>
    </row>
    <row r="3338" spans="2:46" x14ac:dyDescent="0.75">
      <c r="B3338" s="22">
        <v>3335</v>
      </c>
      <c r="AG3338" s="184">
        <f t="shared" si="416"/>
        <v>0</v>
      </c>
      <c r="AH3338" s="164">
        <f t="shared" si="422"/>
        <v>0</v>
      </c>
      <c r="AK3338" s="184">
        <f t="shared" si="417"/>
        <v>0</v>
      </c>
      <c r="AL3338" s="164">
        <f t="shared" si="423"/>
        <v>0</v>
      </c>
      <c r="AO3338" s="184">
        <f t="shared" si="418"/>
        <v>0</v>
      </c>
      <c r="AP3338" s="164">
        <f t="shared" si="419"/>
        <v>0</v>
      </c>
      <c r="AS3338" s="184">
        <f t="shared" si="420"/>
        <v>0</v>
      </c>
      <c r="AT3338" s="164">
        <f t="shared" si="421"/>
        <v>0</v>
      </c>
    </row>
    <row r="3339" spans="2:46" x14ac:dyDescent="0.75">
      <c r="B3339" s="22">
        <v>3336</v>
      </c>
      <c r="AG3339" s="184">
        <f t="shared" si="416"/>
        <v>0</v>
      </c>
      <c r="AH3339" s="164">
        <f t="shared" si="422"/>
        <v>0</v>
      </c>
      <c r="AK3339" s="184">
        <f t="shared" si="417"/>
        <v>0</v>
      </c>
      <c r="AL3339" s="164">
        <f t="shared" si="423"/>
        <v>0</v>
      </c>
      <c r="AO3339" s="184">
        <f t="shared" si="418"/>
        <v>0</v>
      </c>
      <c r="AP3339" s="164">
        <f t="shared" si="419"/>
        <v>0</v>
      </c>
      <c r="AS3339" s="184">
        <f t="shared" si="420"/>
        <v>0</v>
      </c>
      <c r="AT3339" s="164">
        <f t="shared" si="421"/>
        <v>0</v>
      </c>
    </row>
    <row r="3340" spans="2:46" x14ac:dyDescent="0.75">
      <c r="B3340" s="22">
        <v>3337</v>
      </c>
      <c r="AG3340" s="184">
        <f t="shared" si="416"/>
        <v>0</v>
      </c>
      <c r="AH3340" s="164">
        <f t="shared" si="422"/>
        <v>0</v>
      </c>
      <c r="AK3340" s="184">
        <f t="shared" si="417"/>
        <v>0</v>
      </c>
      <c r="AL3340" s="164">
        <f t="shared" si="423"/>
        <v>0</v>
      </c>
      <c r="AO3340" s="184">
        <f t="shared" si="418"/>
        <v>0</v>
      </c>
      <c r="AP3340" s="164">
        <f t="shared" si="419"/>
        <v>0</v>
      </c>
      <c r="AS3340" s="184">
        <f t="shared" si="420"/>
        <v>0</v>
      </c>
      <c r="AT3340" s="164">
        <f t="shared" si="421"/>
        <v>0</v>
      </c>
    </row>
    <row r="3341" spans="2:46" x14ac:dyDescent="0.75">
      <c r="B3341" s="22">
        <v>3338</v>
      </c>
      <c r="AG3341" s="184">
        <f t="shared" si="416"/>
        <v>0</v>
      </c>
      <c r="AH3341" s="164">
        <f t="shared" si="422"/>
        <v>0</v>
      </c>
      <c r="AK3341" s="184">
        <f t="shared" si="417"/>
        <v>0</v>
      </c>
      <c r="AL3341" s="164">
        <f t="shared" si="423"/>
        <v>0</v>
      </c>
      <c r="AO3341" s="184">
        <f t="shared" si="418"/>
        <v>0</v>
      </c>
      <c r="AP3341" s="164">
        <f t="shared" si="419"/>
        <v>0</v>
      </c>
      <c r="AS3341" s="184">
        <f t="shared" si="420"/>
        <v>0</v>
      </c>
      <c r="AT3341" s="164">
        <f t="shared" si="421"/>
        <v>0</v>
      </c>
    </row>
    <row r="3342" spans="2:46" x14ac:dyDescent="0.75">
      <c r="B3342" s="22">
        <v>3339</v>
      </c>
      <c r="AG3342" s="184">
        <f t="shared" si="416"/>
        <v>0</v>
      </c>
      <c r="AH3342" s="164">
        <f t="shared" si="422"/>
        <v>0</v>
      </c>
      <c r="AK3342" s="184">
        <f t="shared" si="417"/>
        <v>0</v>
      </c>
      <c r="AL3342" s="164">
        <f t="shared" si="423"/>
        <v>0</v>
      </c>
      <c r="AO3342" s="184">
        <f t="shared" si="418"/>
        <v>0</v>
      </c>
      <c r="AP3342" s="164">
        <f t="shared" si="419"/>
        <v>0</v>
      </c>
      <c r="AS3342" s="184">
        <f t="shared" si="420"/>
        <v>0</v>
      </c>
      <c r="AT3342" s="164">
        <f t="shared" si="421"/>
        <v>0</v>
      </c>
    </row>
    <row r="3343" spans="2:46" x14ac:dyDescent="0.75">
      <c r="B3343" s="22">
        <v>3340</v>
      </c>
      <c r="AG3343" s="184">
        <f t="shared" si="416"/>
        <v>0</v>
      </c>
      <c r="AH3343" s="164">
        <f t="shared" si="422"/>
        <v>0</v>
      </c>
      <c r="AK3343" s="184">
        <f t="shared" si="417"/>
        <v>0</v>
      </c>
      <c r="AL3343" s="164">
        <f t="shared" si="423"/>
        <v>0</v>
      </c>
      <c r="AO3343" s="184">
        <f t="shared" si="418"/>
        <v>0</v>
      </c>
      <c r="AP3343" s="164">
        <f t="shared" si="419"/>
        <v>0</v>
      </c>
      <c r="AS3343" s="184">
        <f t="shared" si="420"/>
        <v>0</v>
      </c>
      <c r="AT3343" s="164">
        <f t="shared" si="421"/>
        <v>0</v>
      </c>
    </row>
    <row r="3344" spans="2:46" x14ac:dyDescent="0.75">
      <c r="B3344" s="22">
        <v>3341</v>
      </c>
      <c r="AG3344" s="184">
        <f t="shared" si="416"/>
        <v>0</v>
      </c>
      <c r="AH3344" s="164">
        <f t="shared" si="422"/>
        <v>0</v>
      </c>
      <c r="AK3344" s="184">
        <f t="shared" si="417"/>
        <v>0</v>
      </c>
      <c r="AL3344" s="164">
        <f t="shared" si="423"/>
        <v>0</v>
      </c>
      <c r="AO3344" s="184">
        <f t="shared" si="418"/>
        <v>0</v>
      </c>
      <c r="AP3344" s="164">
        <f t="shared" si="419"/>
        <v>0</v>
      </c>
      <c r="AS3344" s="184">
        <f t="shared" si="420"/>
        <v>0</v>
      </c>
      <c r="AT3344" s="164">
        <f t="shared" si="421"/>
        <v>0</v>
      </c>
    </row>
    <row r="3345" spans="2:46" x14ac:dyDescent="0.75">
      <c r="B3345" s="22">
        <v>3342</v>
      </c>
      <c r="AG3345" s="184">
        <f t="shared" si="416"/>
        <v>0</v>
      </c>
      <c r="AH3345" s="164">
        <f t="shared" si="422"/>
        <v>0</v>
      </c>
      <c r="AK3345" s="184">
        <f t="shared" si="417"/>
        <v>0</v>
      </c>
      <c r="AL3345" s="164">
        <f t="shared" si="423"/>
        <v>0</v>
      </c>
      <c r="AO3345" s="184">
        <f t="shared" si="418"/>
        <v>0</v>
      </c>
      <c r="AP3345" s="164">
        <f t="shared" si="419"/>
        <v>0</v>
      </c>
      <c r="AS3345" s="184">
        <f t="shared" si="420"/>
        <v>0</v>
      </c>
      <c r="AT3345" s="164">
        <f t="shared" si="421"/>
        <v>0</v>
      </c>
    </row>
    <row r="3346" spans="2:46" x14ac:dyDescent="0.75">
      <c r="B3346" s="22">
        <v>3343</v>
      </c>
      <c r="AG3346" s="184">
        <f t="shared" si="416"/>
        <v>0</v>
      </c>
      <c r="AH3346" s="164">
        <f t="shared" si="422"/>
        <v>0</v>
      </c>
      <c r="AK3346" s="184">
        <f t="shared" si="417"/>
        <v>0</v>
      </c>
      <c r="AL3346" s="164">
        <f t="shared" si="423"/>
        <v>0</v>
      </c>
      <c r="AO3346" s="184">
        <f t="shared" si="418"/>
        <v>0</v>
      </c>
      <c r="AP3346" s="164">
        <f t="shared" si="419"/>
        <v>0</v>
      </c>
      <c r="AS3346" s="184">
        <f t="shared" si="420"/>
        <v>0</v>
      </c>
      <c r="AT3346" s="164">
        <f t="shared" si="421"/>
        <v>0</v>
      </c>
    </row>
    <row r="3347" spans="2:46" x14ac:dyDescent="0.75">
      <c r="B3347" s="22">
        <v>3344</v>
      </c>
      <c r="AG3347" s="184">
        <f t="shared" si="416"/>
        <v>0</v>
      </c>
      <c r="AH3347" s="164">
        <f t="shared" si="422"/>
        <v>0</v>
      </c>
      <c r="AK3347" s="184">
        <f t="shared" si="417"/>
        <v>0</v>
      </c>
      <c r="AL3347" s="164">
        <f t="shared" si="423"/>
        <v>0</v>
      </c>
      <c r="AO3347" s="184">
        <f t="shared" si="418"/>
        <v>0</v>
      </c>
      <c r="AP3347" s="164">
        <f t="shared" si="419"/>
        <v>0</v>
      </c>
      <c r="AS3347" s="184">
        <f t="shared" si="420"/>
        <v>0</v>
      </c>
      <c r="AT3347" s="164">
        <f t="shared" si="421"/>
        <v>0</v>
      </c>
    </row>
    <row r="3348" spans="2:46" x14ac:dyDescent="0.75">
      <c r="B3348" s="22">
        <v>3345</v>
      </c>
      <c r="AG3348" s="184">
        <f t="shared" si="416"/>
        <v>0</v>
      </c>
      <c r="AH3348" s="164">
        <f t="shared" si="422"/>
        <v>0</v>
      </c>
      <c r="AK3348" s="184">
        <f t="shared" si="417"/>
        <v>0</v>
      </c>
      <c r="AL3348" s="164">
        <f t="shared" si="423"/>
        <v>0</v>
      </c>
      <c r="AO3348" s="184">
        <f t="shared" si="418"/>
        <v>0</v>
      </c>
      <c r="AP3348" s="164">
        <f t="shared" si="419"/>
        <v>0</v>
      </c>
      <c r="AS3348" s="184">
        <f t="shared" si="420"/>
        <v>0</v>
      </c>
      <c r="AT3348" s="164">
        <f t="shared" si="421"/>
        <v>0</v>
      </c>
    </row>
    <row r="3349" spans="2:46" x14ac:dyDescent="0.75">
      <c r="B3349" s="22">
        <v>3346</v>
      </c>
      <c r="AG3349" s="184">
        <f t="shared" si="416"/>
        <v>0</v>
      </c>
      <c r="AH3349" s="164">
        <f t="shared" si="422"/>
        <v>0</v>
      </c>
      <c r="AK3349" s="184">
        <f t="shared" si="417"/>
        <v>0</v>
      </c>
      <c r="AL3349" s="164">
        <f t="shared" si="423"/>
        <v>0</v>
      </c>
      <c r="AO3349" s="184">
        <f t="shared" si="418"/>
        <v>0</v>
      </c>
      <c r="AP3349" s="164">
        <f t="shared" si="419"/>
        <v>0</v>
      </c>
      <c r="AS3349" s="184">
        <f t="shared" si="420"/>
        <v>0</v>
      </c>
      <c r="AT3349" s="164">
        <f t="shared" si="421"/>
        <v>0</v>
      </c>
    </row>
    <row r="3350" spans="2:46" x14ac:dyDescent="0.75">
      <c r="B3350" s="22">
        <v>3347</v>
      </c>
      <c r="AG3350" s="184">
        <f t="shared" si="416"/>
        <v>0</v>
      </c>
      <c r="AH3350" s="164">
        <f t="shared" si="422"/>
        <v>0</v>
      </c>
      <c r="AK3350" s="184">
        <f t="shared" si="417"/>
        <v>0</v>
      </c>
      <c r="AL3350" s="164">
        <f t="shared" si="423"/>
        <v>0</v>
      </c>
      <c r="AO3350" s="184">
        <f t="shared" si="418"/>
        <v>0</v>
      </c>
      <c r="AP3350" s="164">
        <f t="shared" si="419"/>
        <v>0</v>
      </c>
      <c r="AS3350" s="184">
        <f t="shared" si="420"/>
        <v>0</v>
      </c>
      <c r="AT3350" s="164">
        <f t="shared" si="421"/>
        <v>0</v>
      </c>
    </row>
    <row r="3351" spans="2:46" x14ac:dyDescent="0.75">
      <c r="B3351" s="22">
        <v>3348</v>
      </c>
      <c r="AG3351" s="184">
        <f t="shared" si="416"/>
        <v>0</v>
      </c>
      <c r="AH3351" s="164">
        <f t="shared" si="422"/>
        <v>0</v>
      </c>
      <c r="AK3351" s="184">
        <f t="shared" si="417"/>
        <v>0</v>
      </c>
      <c r="AL3351" s="164">
        <f t="shared" si="423"/>
        <v>0</v>
      </c>
      <c r="AO3351" s="184">
        <f t="shared" si="418"/>
        <v>0</v>
      </c>
      <c r="AP3351" s="164">
        <f t="shared" si="419"/>
        <v>0</v>
      </c>
      <c r="AS3351" s="184">
        <f t="shared" si="420"/>
        <v>0</v>
      </c>
      <c r="AT3351" s="164">
        <f t="shared" si="421"/>
        <v>0</v>
      </c>
    </row>
    <row r="3352" spans="2:46" x14ac:dyDescent="0.75">
      <c r="B3352" s="22">
        <v>3349</v>
      </c>
      <c r="AG3352" s="184">
        <f t="shared" si="416"/>
        <v>0</v>
      </c>
      <c r="AH3352" s="164">
        <f t="shared" si="422"/>
        <v>0</v>
      </c>
      <c r="AK3352" s="184">
        <f t="shared" si="417"/>
        <v>0</v>
      </c>
      <c r="AL3352" s="164">
        <f t="shared" si="423"/>
        <v>0</v>
      </c>
      <c r="AO3352" s="184">
        <f t="shared" si="418"/>
        <v>0</v>
      </c>
      <c r="AP3352" s="164">
        <f t="shared" si="419"/>
        <v>0</v>
      </c>
      <c r="AS3352" s="184">
        <f t="shared" si="420"/>
        <v>0</v>
      </c>
      <c r="AT3352" s="164">
        <f t="shared" si="421"/>
        <v>0</v>
      </c>
    </row>
    <row r="3353" spans="2:46" x14ac:dyDescent="0.75">
      <c r="B3353" s="22">
        <v>3350</v>
      </c>
      <c r="AG3353" s="184">
        <f t="shared" si="416"/>
        <v>0</v>
      </c>
      <c r="AH3353" s="164">
        <f t="shared" si="422"/>
        <v>0</v>
      </c>
      <c r="AK3353" s="184">
        <f t="shared" si="417"/>
        <v>0</v>
      </c>
      <c r="AL3353" s="164">
        <f t="shared" si="423"/>
        <v>0</v>
      </c>
      <c r="AO3353" s="184">
        <f t="shared" si="418"/>
        <v>0</v>
      </c>
      <c r="AP3353" s="164">
        <f t="shared" si="419"/>
        <v>0</v>
      </c>
      <c r="AS3353" s="184">
        <f t="shared" si="420"/>
        <v>0</v>
      </c>
      <c r="AT3353" s="164">
        <f t="shared" si="421"/>
        <v>0</v>
      </c>
    </row>
    <row r="3354" spans="2:46" x14ac:dyDescent="0.75">
      <c r="B3354" s="22">
        <v>3351</v>
      </c>
      <c r="AG3354" s="184">
        <f t="shared" si="416"/>
        <v>0</v>
      </c>
      <c r="AH3354" s="164">
        <f t="shared" si="422"/>
        <v>0</v>
      </c>
      <c r="AK3354" s="184">
        <f t="shared" si="417"/>
        <v>0</v>
      </c>
      <c r="AL3354" s="164">
        <f t="shared" si="423"/>
        <v>0</v>
      </c>
      <c r="AO3354" s="184">
        <f t="shared" si="418"/>
        <v>0</v>
      </c>
      <c r="AP3354" s="164">
        <f t="shared" si="419"/>
        <v>0</v>
      </c>
      <c r="AS3354" s="184">
        <f t="shared" si="420"/>
        <v>0</v>
      </c>
      <c r="AT3354" s="164">
        <f t="shared" si="421"/>
        <v>0</v>
      </c>
    </row>
    <row r="3355" spans="2:46" x14ac:dyDescent="0.75">
      <c r="B3355" s="22">
        <v>3352</v>
      </c>
      <c r="AG3355" s="184">
        <f t="shared" si="416"/>
        <v>0</v>
      </c>
      <c r="AH3355" s="164">
        <f t="shared" si="422"/>
        <v>0</v>
      </c>
      <c r="AK3355" s="184">
        <f t="shared" si="417"/>
        <v>0</v>
      </c>
      <c r="AL3355" s="164">
        <f t="shared" si="423"/>
        <v>0</v>
      </c>
      <c r="AO3355" s="184">
        <f t="shared" si="418"/>
        <v>0</v>
      </c>
      <c r="AP3355" s="164">
        <f t="shared" si="419"/>
        <v>0</v>
      </c>
      <c r="AS3355" s="184">
        <f t="shared" si="420"/>
        <v>0</v>
      </c>
      <c r="AT3355" s="164">
        <f t="shared" si="421"/>
        <v>0</v>
      </c>
    </row>
    <row r="3356" spans="2:46" x14ac:dyDescent="0.75">
      <c r="B3356" s="22">
        <v>3353</v>
      </c>
      <c r="AG3356" s="184">
        <f t="shared" si="416"/>
        <v>0</v>
      </c>
      <c r="AH3356" s="164">
        <f t="shared" si="422"/>
        <v>0</v>
      </c>
      <c r="AK3356" s="184">
        <f t="shared" si="417"/>
        <v>0</v>
      </c>
      <c r="AL3356" s="164">
        <f t="shared" si="423"/>
        <v>0</v>
      </c>
      <c r="AO3356" s="184">
        <f t="shared" si="418"/>
        <v>0</v>
      </c>
      <c r="AP3356" s="164">
        <f t="shared" si="419"/>
        <v>0</v>
      </c>
      <c r="AS3356" s="184">
        <f t="shared" si="420"/>
        <v>0</v>
      </c>
      <c r="AT3356" s="164">
        <f t="shared" si="421"/>
        <v>0</v>
      </c>
    </row>
    <row r="3357" spans="2:46" x14ac:dyDescent="0.75">
      <c r="B3357" s="22">
        <v>3354</v>
      </c>
      <c r="AG3357" s="184">
        <f t="shared" si="416"/>
        <v>0</v>
      </c>
      <c r="AH3357" s="164">
        <f t="shared" si="422"/>
        <v>0</v>
      </c>
      <c r="AK3357" s="184">
        <f t="shared" si="417"/>
        <v>0</v>
      </c>
      <c r="AL3357" s="164">
        <f t="shared" si="423"/>
        <v>0</v>
      </c>
      <c r="AO3357" s="184">
        <f t="shared" si="418"/>
        <v>0</v>
      </c>
      <c r="AP3357" s="164">
        <f t="shared" si="419"/>
        <v>0</v>
      </c>
      <c r="AS3357" s="184">
        <f t="shared" si="420"/>
        <v>0</v>
      </c>
      <c r="AT3357" s="164">
        <f t="shared" si="421"/>
        <v>0</v>
      </c>
    </row>
    <row r="3358" spans="2:46" x14ac:dyDescent="0.75">
      <c r="B3358" s="22">
        <v>3355</v>
      </c>
      <c r="AG3358" s="184">
        <f t="shared" si="416"/>
        <v>0</v>
      </c>
      <c r="AH3358" s="164">
        <f t="shared" si="422"/>
        <v>0</v>
      </c>
      <c r="AK3358" s="184">
        <f t="shared" si="417"/>
        <v>0</v>
      </c>
      <c r="AL3358" s="164">
        <f t="shared" si="423"/>
        <v>0</v>
      </c>
      <c r="AO3358" s="184">
        <f t="shared" si="418"/>
        <v>0</v>
      </c>
      <c r="AP3358" s="164">
        <f t="shared" si="419"/>
        <v>0</v>
      </c>
      <c r="AS3358" s="184">
        <f t="shared" si="420"/>
        <v>0</v>
      </c>
      <c r="AT3358" s="164">
        <f t="shared" si="421"/>
        <v>0</v>
      </c>
    </row>
    <row r="3359" spans="2:46" x14ac:dyDescent="0.75">
      <c r="B3359" s="22">
        <v>3356</v>
      </c>
      <c r="AG3359" s="184">
        <f t="shared" si="416"/>
        <v>0</v>
      </c>
      <c r="AH3359" s="164">
        <f t="shared" si="422"/>
        <v>0</v>
      </c>
      <c r="AK3359" s="184">
        <f t="shared" si="417"/>
        <v>0</v>
      </c>
      <c r="AL3359" s="164">
        <f t="shared" si="423"/>
        <v>0</v>
      </c>
      <c r="AO3359" s="184">
        <f t="shared" si="418"/>
        <v>0</v>
      </c>
      <c r="AP3359" s="164">
        <f t="shared" si="419"/>
        <v>0</v>
      </c>
      <c r="AS3359" s="184">
        <f t="shared" si="420"/>
        <v>0</v>
      </c>
      <c r="AT3359" s="164">
        <f t="shared" si="421"/>
        <v>0</v>
      </c>
    </row>
    <row r="3360" spans="2:46" x14ac:dyDescent="0.75">
      <c r="B3360" s="22">
        <v>3357</v>
      </c>
      <c r="AG3360" s="184">
        <f t="shared" si="416"/>
        <v>0</v>
      </c>
      <c r="AH3360" s="164">
        <f t="shared" si="422"/>
        <v>0</v>
      </c>
      <c r="AK3360" s="184">
        <f t="shared" si="417"/>
        <v>0</v>
      </c>
      <c r="AL3360" s="164">
        <f t="shared" si="423"/>
        <v>0</v>
      </c>
      <c r="AO3360" s="184">
        <f t="shared" si="418"/>
        <v>0</v>
      </c>
      <c r="AP3360" s="164">
        <f t="shared" si="419"/>
        <v>0</v>
      </c>
      <c r="AS3360" s="184">
        <f t="shared" si="420"/>
        <v>0</v>
      </c>
      <c r="AT3360" s="164">
        <f t="shared" si="421"/>
        <v>0</v>
      </c>
    </row>
    <row r="3361" spans="2:46" x14ac:dyDescent="0.75">
      <c r="B3361" s="22">
        <v>3358</v>
      </c>
      <c r="AG3361" s="184">
        <f t="shared" si="416"/>
        <v>0</v>
      </c>
      <c r="AH3361" s="164">
        <f t="shared" si="422"/>
        <v>0</v>
      </c>
      <c r="AK3361" s="184">
        <f t="shared" si="417"/>
        <v>0</v>
      </c>
      <c r="AL3361" s="164">
        <f t="shared" si="423"/>
        <v>0</v>
      </c>
      <c r="AO3361" s="184">
        <f t="shared" si="418"/>
        <v>0</v>
      </c>
      <c r="AP3361" s="164">
        <f t="shared" si="419"/>
        <v>0</v>
      </c>
      <c r="AS3361" s="184">
        <f t="shared" si="420"/>
        <v>0</v>
      </c>
      <c r="AT3361" s="164">
        <f t="shared" si="421"/>
        <v>0</v>
      </c>
    </row>
    <row r="3362" spans="2:46" x14ac:dyDescent="0.75">
      <c r="B3362" s="22">
        <v>3359</v>
      </c>
      <c r="AG3362" s="184">
        <f t="shared" si="416"/>
        <v>0</v>
      </c>
      <c r="AH3362" s="164">
        <f t="shared" si="422"/>
        <v>0</v>
      </c>
      <c r="AK3362" s="184">
        <f t="shared" si="417"/>
        <v>0</v>
      </c>
      <c r="AL3362" s="164">
        <f t="shared" si="423"/>
        <v>0</v>
      </c>
      <c r="AO3362" s="184">
        <f t="shared" si="418"/>
        <v>0</v>
      </c>
      <c r="AP3362" s="164">
        <f t="shared" si="419"/>
        <v>0</v>
      </c>
      <c r="AS3362" s="184">
        <f t="shared" si="420"/>
        <v>0</v>
      </c>
      <c r="AT3362" s="164">
        <f t="shared" si="421"/>
        <v>0</v>
      </c>
    </row>
    <row r="3363" spans="2:46" x14ac:dyDescent="0.75">
      <c r="B3363" s="22">
        <v>3360</v>
      </c>
      <c r="AG3363" s="184">
        <f t="shared" si="416"/>
        <v>0</v>
      </c>
      <c r="AH3363" s="164">
        <f t="shared" si="422"/>
        <v>0</v>
      </c>
      <c r="AK3363" s="184">
        <f t="shared" si="417"/>
        <v>0</v>
      </c>
      <c r="AL3363" s="164">
        <f t="shared" si="423"/>
        <v>0</v>
      </c>
      <c r="AO3363" s="184">
        <f t="shared" si="418"/>
        <v>0</v>
      </c>
      <c r="AP3363" s="164">
        <f t="shared" si="419"/>
        <v>0</v>
      </c>
      <c r="AS3363" s="184">
        <f t="shared" si="420"/>
        <v>0</v>
      </c>
      <c r="AT3363" s="164">
        <f t="shared" si="421"/>
        <v>0</v>
      </c>
    </row>
    <row r="3364" spans="2:46" x14ac:dyDescent="0.75">
      <c r="B3364" s="22">
        <v>3361</v>
      </c>
      <c r="AG3364" s="184">
        <f t="shared" si="416"/>
        <v>0</v>
      </c>
      <c r="AH3364" s="164">
        <f t="shared" si="422"/>
        <v>0</v>
      </c>
      <c r="AK3364" s="184">
        <f t="shared" si="417"/>
        <v>0</v>
      </c>
      <c r="AL3364" s="164">
        <f t="shared" si="423"/>
        <v>0</v>
      </c>
      <c r="AO3364" s="184">
        <f t="shared" si="418"/>
        <v>0</v>
      </c>
      <c r="AP3364" s="164">
        <f t="shared" si="419"/>
        <v>0</v>
      </c>
      <c r="AS3364" s="184">
        <f t="shared" si="420"/>
        <v>0</v>
      </c>
      <c r="AT3364" s="164">
        <f t="shared" si="421"/>
        <v>0</v>
      </c>
    </row>
    <row r="3365" spans="2:46" x14ac:dyDescent="0.75">
      <c r="B3365" s="22">
        <v>3362</v>
      </c>
      <c r="AG3365" s="184">
        <f t="shared" si="416"/>
        <v>0</v>
      </c>
      <c r="AH3365" s="164">
        <f t="shared" si="422"/>
        <v>0</v>
      </c>
      <c r="AK3365" s="184">
        <f t="shared" si="417"/>
        <v>0</v>
      </c>
      <c r="AL3365" s="164">
        <f t="shared" si="423"/>
        <v>0</v>
      </c>
      <c r="AO3365" s="184">
        <f t="shared" si="418"/>
        <v>0</v>
      </c>
      <c r="AP3365" s="164">
        <f t="shared" si="419"/>
        <v>0</v>
      </c>
      <c r="AS3365" s="184">
        <f t="shared" si="420"/>
        <v>0</v>
      </c>
      <c r="AT3365" s="164">
        <f t="shared" si="421"/>
        <v>0</v>
      </c>
    </row>
    <row r="3366" spans="2:46" x14ac:dyDescent="0.75">
      <c r="B3366" s="22">
        <v>3363</v>
      </c>
      <c r="AG3366" s="184">
        <f t="shared" si="416"/>
        <v>0</v>
      </c>
      <c r="AH3366" s="164">
        <f t="shared" si="422"/>
        <v>0</v>
      </c>
      <c r="AK3366" s="184">
        <f t="shared" si="417"/>
        <v>0</v>
      </c>
      <c r="AL3366" s="164">
        <f t="shared" si="423"/>
        <v>0</v>
      </c>
      <c r="AO3366" s="184">
        <f t="shared" si="418"/>
        <v>0</v>
      </c>
      <c r="AP3366" s="164">
        <f t="shared" si="419"/>
        <v>0</v>
      </c>
      <c r="AS3366" s="184">
        <f t="shared" si="420"/>
        <v>0</v>
      </c>
      <c r="AT3366" s="164">
        <f t="shared" si="421"/>
        <v>0</v>
      </c>
    </row>
    <row r="3367" spans="2:46" x14ac:dyDescent="0.75">
      <c r="B3367" s="22">
        <v>3364</v>
      </c>
      <c r="AG3367" s="184">
        <f t="shared" si="416"/>
        <v>0</v>
      </c>
      <c r="AH3367" s="164">
        <f t="shared" si="422"/>
        <v>0</v>
      </c>
      <c r="AK3367" s="184">
        <f t="shared" si="417"/>
        <v>0</v>
      </c>
      <c r="AL3367" s="164">
        <f t="shared" si="423"/>
        <v>0</v>
      </c>
      <c r="AO3367" s="184">
        <f t="shared" si="418"/>
        <v>0</v>
      </c>
      <c r="AP3367" s="164">
        <f t="shared" si="419"/>
        <v>0</v>
      </c>
      <c r="AS3367" s="184">
        <f t="shared" si="420"/>
        <v>0</v>
      </c>
      <c r="AT3367" s="164">
        <f t="shared" si="421"/>
        <v>0</v>
      </c>
    </row>
    <row r="3368" spans="2:46" x14ac:dyDescent="0.75">
      <c r="B3368" s="22">
        <v>3365</v>
      </c>
      <c r="AG3368" s="184">
        <f t="shared" si="416"/>
        <v>0</v>
      </c>
      <c r="AH3368" s="164">
        <f t="shared" si="422"/>
        <v>0</v>
      </c>
      <c r="AK3368" s="184">
        <f t="shared" si="417"/>
        <v>0</v>
      </c>
      <c r="AL3368" s="164">
        <f t="shared" si="423"/>
        <v>0</v>
      </c>
      <c r="AO3368" s="184">
        <f t="shared" si="418"/>
        <v>0</v>
      </c>
      <c r="AP3368" s="164">
        <f t="shared" si="419"/>
        <v>0</v>
      </c>
      <c r="AS3368" s="184">
        <f t="shared" si="420"/>
        <v>0</v>
      </c>
      <c r="AT3368" s="164">
        <f t="shared" si="421"/>
        <v>0</v>
      </c>
    </row>
    <row r="3369" spans="2:46" x14ac:dyDescent="0.75">
      <c r="B3369" s="22">
        <v>3366</v>
      </c>
      <c r="AG3369" s="184">
        <f t="shared" si="416"/>
        <v>0</v>
      </c>
      <c r="AH3369" s="164">
        <f t="shared" si="422"/>
        <v>0</v>
      </c>
      <c r="AK3369" s="184">
        <f t="shared" si="417"/>
        <v>0</v>
      </c>
      <c r="AL3369" s="164">
        <f t="shared" si="423"/>
        <v>0</v>
      </c>
      <c r="AO3369" s="184">
        <f t="shared" si="418"/>
        <v>0</v>
      </c>
      <c r="AP3369" s="164">
        <f t="shared" si="419"/>
        <v>0</v>
      </c>
      <c r="AS3369" s="184">
        <f t="shared" si="420"/>
        <v>0</v>
      </c>
      <c r="AT3369" s="164">
        <f t="shared" si="421"/>
        <v>0</v>
      </c>
    </row>
    <row r="3370" spans="2:46" x14ac:dyDescent="0.75">
      <c r="B3370" s="22">
        <v>3367</v>
      </c>
      <c r="AG3370" s="184">
        <f t="shared" si="416"/>
        <v>0</v>
      </c>
      <c r="AH3370" s="164">
        <f t="shared" si="422"/>
        <v>0</v>
      </c>
      <c r="AK3370" s="184">
        <f t="shared" si="417"/>
        <v>0</v>
      </c>
      <c r="AL3370" s="164">
        <f t="shared" si="423"/>
        <v>0</v>
      </c>
      <c r="AO3370" s="184">
        <f t="shared" si="418"/>
        <v>0</v>
      </c>
      <c r="AP3370" s="164">
        <f t="shared" si="419"/>
        <v>0</v>
      </c>
      <c r="AS3370" s="184">
        <f t="shared" si="420"/>
        <v>0</v>
      </c>
      <c r="AT3370" s="164">
        <f t="shared" si="421"/>
        <v>0</v>
      </c>
    </row>
    <row r="3371" spans="2:46" x14ac:dyDescent="0.75">
      <c r="B3371" s="22">
        <v>3368</v>
      </c>
      <c r="AG3371" s="184">
        <f t="shared" si="416"/>
        <v>0</v>
      </c>
      <c r="AH3371" s="164">
        <f t="shared" si="422"/>
        <v>0</v>
      </c>
      <c r="AK3371" s="184">
        <f t="shared" si="417"/>
        <v>0</v>
      </c>
      <c r="AL3371" s="164">
        <f t="shared" si="423"/>
        <v>0</v>
      </c>
      <c r="AO3371" s="184">
        <f t="shared" si="418"/>
        <v>0</v>
      </c>
      <c r="AP3371" s="164">
        <f t="shared" si="419"/>
        <v>0</v>
      </c>
      <c r="AS3371" s="184">
        <f t="shared" si="420"/>
        <v>0</v>
      </c>
      <c r="AT3371" s="164">
        <f t="shared" si="421"/>
        <v>0</v>
      </c>
    </row>
    <row r="3372" spans="2:46" x14ac:dyDescent="0.75">
      <c r="B3372" s="22">
        <v>3369</v>
      </c>
      <c r="AG3372" s="184">
        <f t="shared" si="416"/>
        <v>0</v>
      </c>
      <c r="AH3372" s="164">
        <f t="shared" si="422"/>
        <v>0</v>
      </c>
      <c r="AK3372" s="184">
        <f t="shared" si="417"/>
        <v>0</v>
      </c>
      <c r="AL3372" s="164">
        <f t="shared" si="423"/>
        <v>0</v>
      </c>
      <c r="AO3372" s="184">
        <f t="shared" si="418"/>
        <v>0</v>
      </c>
      <c r="AP3372" s="164">
        <f t="shared" si="419"/>
        <v>0</v>
      </c>
      <c r="AS3372" s="184">
        <f t="shared" si="420"/>
        <v>0</v>
      </c>
      <c r="AT3372" s="164">
        <f t="shared" si="421"/>
        <v>0</v>
      </c>
    </row>
    <row r="3373" spans="2:46" x14ac:dyDescent="0.75">
      <c r="B3373" s="22">
        <v>3370</v>
      </c>
      <c r="AG3373" s="184">
        <f t="shared" si="416"/>
        <v>0</v>
      </c>
      <c r="AH3373" s="164">
        <f t="shared" si="422"/>
        <v>0</v>
      </c>
      <c r="AK3373" s="184">
        <f t="shared" si="417"/>
        <v>0</v>
      </c>
      <c r="AL3373" s="164">
        <f t="shared" si="423"/>
        <v>0</v>
      </c>
      <c r="AO3373" s="184">
        <f t="shared" si="418"/>
        <v>0</v>
      </c>
      <c r="AP3373" s="164">
        <f t="shared" si="419"/>
        <v>0</v>
      </c>
      <c r="AS3373" s="184">
        <f t="shared" si="420"/>
        <v>0</v>
      </c>
      <c r="AT3373" s="164">
        <f t="shared" si="421"/>
        <v>0</v>
      </c>
    </row>
    <row r="3374" spans="2:46" x14ac:dyDescent="0.75">
      <c r="B3374" s="22">
        <v>3371</v>
      </c>
      <c r="AG3374" s="184">
        <f t="shared" si="416"/>
        <v>0</v>
      </c>
      <c r="AH3374" s="164">
        <f t="shared" si="422"/>
        <v>0</v>
      </c>
      <c r="AK3374" s="184">
        <f t="shared" si="417"/>
        <v>0</v>
      </c>
      <c r="AL3374" s="164">
        <f t="shared" si="423"/>
        <v>0</v>
      </c>
      <c r="AO3374" s="184">
        <f t="shared" si="418"/>
        <v>0</v>
      </c>
      <c r="AP3374" s="164">
        <f t="shared" si="419"/>
        <v>0</v>
      </c>
      <c r="AS3374" s="184">
        <f t="shared" si="420"/>
        <v>0</v>
      </c>
      <c r="AT3374" s="164">
        <f t="shared" si="421"/>
        <v>0</v>
      </c>
    </row>
    <row r="3375" spans="2:46" x14ac:dyDescent="0.75">
      <c r="B3375" s="22">
        <v>3372</v>
      </c>
      <c r="AG3375" s="184">
        <f t="shared" si="416"/>
        <v>0</v>
      </c>
      <c r="AH3375" s="164">
        <f t="shared" si="422"/>
        <v>0</v>
      </c>
      <c r="AK3375" s="184">
        <f t="shared" si="417"/>
        <v>0</v>
      </c>
      <c r="AL3375" s="164">
        <f t="shared" si="423"/>
        <v>0</v>
      </c>
      <c r="AO3375" s="184">
        <f t="shared" si="418"/>
        <v>0</v>
      </c>
      <c r="AP3375" s="164">
        <f t="shared" si="419"/>
        <v>0</v>
      </c>
      <c r="AS3375" s="184">
        <f t="shared" si="420"/>
        <v>0</v>
      </c>
      <c r="AT3375" s="164">
        <f t="shared" si="421"/>
        <v>0</v>
      </c>
    </row>
    <row r="3376" spans="2:46" x14ac:dyDescent="0.75">
      <c r="B3376" s="22">
        <v>3373</v>
      </c>
      <c r="AG3376" s="184">
        <f t="shared" si="416"/>
        <v>0</v>
      </c>
      <c r="AH3376" s="164">
        <f t="shared" si="422"/>
        <v>0</v>
      </c>
      <c r="AK3376" s="184">
        <f t="shared" si="417"/>
        <v>0</v>
      </c>
      <c r="AL3376" s="164">
        <f t="shared" si="423"/>
        <v>0</v>
      </c>
      <c r="AO3376" s="184">
        <f t="shared" si="418"/>
        <v>0</v>
      </c>
      <c r="AP3376" s="164">
        <f t="shared" si="419"/>
        <v>0</v>
      </c>
      <c r="AS3376" s="184">
        <f t="shared" si="420"/>
        <v>0</v>
      </c>
      <c r="AT3376" s="164">
        <f t="shared" si="421"/>
        <v>0</v>
      </c>
    </row>
    <row r="3377" spans="2:46" x14ac:dyDescent="0.75">
      <c r="B3377" s="22">
        <v>3374</v>
      </c>
      <c r="AG3377" s="184">
        <f t="shared" si="416"/>
        <v>0</v>
      </c>
      <c r="AH3377" s="164">
        <f t="shared" si="422"/>
        <v>0</v>
      </c>
      <c r="AK3377" s="184">
        <f t="shared" si="417"/>
        <v>0</v>
      </c>
      <c r="AL3377" s="164">
        <f t="shared" si="423"/>
        <v>0</v>
      </c>
      <c r="AO3377" s="184">
        <f t="shared" si="418"/>
        <v>0</v>
      </c>
      <c r="AP3377" s="164">
        <f t="shared" si="419"/>
        <v>0</v>
      </c>
      <c r="AS3377" s="184">
        <f t="shared" si="420"/>
        <v>0</v>
      </c>
      <c r="AT3377" s="164">
        <f t="shared" si="421"/>
        <v>0</v>
      </c>
    </row>
    <row r="3378" spans="2:46" x14ac:dyDescent="0.75">
      <c r="B3378" s="22">
        <v>3375</v>
      </c>
      <c r="AG3378" s="184">
        <f t="shared" si="416"/>
        <v>0</v>
      </c>
      <c r="AH3378" s="164">
        <f t="shared" si="422"/>
        <v>0</v>
      </c>
      <c r="AK3378" s="184">
        <f t="shared" si="417"/>
        <v>0</v>
      </c>
      <c r="AL3378" s="164">
        <f t="shared" si="423"/>
        <v>0</v>
      </c>
      <c r="AO3378" s="184">
        <f t="shared" si="418"/>
        <v>0</v>
      </c>
      <c r="AP3378" s="164">
        <f t="shared" si="419"/>
        <v>0</v>
      </c>
      <c r="AS3378" s="184">
        <f t="shared" si="420"/>
        <v>0</v>
      </c>
      <c r="AT3378" s="164">
        <f t="shared" si="421"/>
        <v>0</v>
      </c>
    </row>
    <row r="3379" spans="2:46" x14ac:dyDescent="0.75">
      <c r="B3379" s="22">
        <v>3376</v>
      </c>
      <c r="AG3379" s="184">
        <f t="shared" si="416"/>
        <v>0</v>
      </c>
      <c r="AH3379" s="164">
        <f t="shared" si="422"/>
        <v>0</v>
      </c>
      <c r="AK3379" s="184">
        <f t="shared" si="417"/>
        <v>0</v>
      </c>
      <c r="AL3379" s="164">
        <f t="shared" si="423"/>
        <v>0</v>
      </c>
      <c r="AO3379" s="184">
        <f t="shared" si="418"/>
        <v>0</v>
      </c>
      <c r="AP3379" s="164">
        <f t="shared" si="419"/>
        <v>0</v>
      </c>
      <c r="AS3379" s="184">
        <f t="shared" si="420"/>
        <v>0</v>
      </c>
      <c r="AT3379" s="164">
        <f t="shared" si="421"/>
        <v>0</v>
      </c>
    </row>
    <row r="3380" spans="2:46" x14ac:dyDescent="0.75">
      <c r="B3380" s="22">
        <v>3377</v>
      </c>
      <c r="AG3380" s="184">
        <f t="shared" si="416"/>
        <v>0</v>
      </c>
      <c r="AH3380" s="164">
        <f t="shared" si="422"/>
        <v>0</v>
      </c>
      <c r="AK3380" s="184">
        <f t="shared" si="417"/>
        <v>0</v>
      </c>
      <c r="AL3380" s="164">
        <f t="shared" si="423"/>
        <v>0</v>
      </c>
      <c r="AO3380" s="184">
        <f t="shared" si="418"/>
        <v>0</v>
      </c>
      <c r="AP3380" s="164">
        <f t="shared" si="419"/>
        <v>0</v>
      </c>
      <c r="AS3380" s="184">
        <f t="shared" si="420"/>
        <v>0</v>
      </c>
      <c r="AT3380" s="164">
        <f t="shared" si="421"/>
        <v>0</v>
      </c>
    </row>
    <row r="3381" spans="2:46" x14ac:dyDescent="0.75">
      <c r="B3381" s="22">
        <v>3378</v>
      </c>
      <c r="AG3381" s="184">
        <f t="shared" si="416"/>
        <v>0</v>
      </c>
      <c r="AH3381" s="164">
        <f t="shared" si="422"/>
        <v>0</v>
      </c>
      <c r="AK3381" s="184">
        <f t="shared" si="417"/>
        <v>0</v>
      </c>
      <c r="AL3381" s="164">
        <f t="shared" si="423"/>
        <v>0</v>
      </c>
      <c r="AO3381" s="184">
        <f t="shared" si="418"/>
        <v>0</v>
      </c>
      <c r="AP3381" s="164">
        <f t="shared" si="419"/>
        <v>0</v>
      </c>
      <c r="AS3381" s="184">
        <f t="shared" si="420"/>
        <v>0</v>
      </c>
      <c r="AT3381" s="164">
        <f t="shared" si="421"/>
        <v>0</v>
      </c>
    </row>
    <row r="3382" spans="2:46" x14ac:dyDescent="0.75">
      <c r="B3382" s="22">
        <v>3379</v>
      </c>
      <c r="AG3382" s="184">
        <f t="shared" si="416"/>
        <v>0</v>
      </c>
      <c r="AH3382" s="164">
        <f t="shared" si="422"/>
        <v>0</v>
      </c>
      <c r="AK3382" s="184">
        <f t="shared" si="417"/>
        <v>0</v>
      </c>
      <c r="AL3382" s="164">
        <f t="shared" si="423"/>
        <v>0</v>
      </c>
      <c r="AO3382" s="184">
        <f t="shared" si="418"/>
        <v>0</v>
      </c>
      <c r="AP3382" s="164">
        <f t="shared" si="419"/>
        <v>0</v>
      </c>
      <c r="AS3382" s="184">
        <f t="shared" si="420"/>
        <v>0</v>
      </c>
      <c r="AT3382" s="164">
        <f t="shared" si="421"/>
        <v>0</v>
      </c>
    </row>
    <row r="3383" spans="2:46" x14ac:dyDescent="0.75">
      <c r="B3383" s="22">
        <v>3380</v>
      </c>
      <c r="AG3383" s="184">
        <f t="shared" si="416"/>
        <v>0</v>
      </c>
      <c r="AH3383" s="164">
        <f t="shared" si="422"/>
        <v>0</v>
      </c>
      <c r="AK3383" s="184">
        <f t="shared" si="417"/>
        <v>0</v>
      </c>
      <c r="AL3383" s="164">
        <f t="shared" si="423"/>
        <v>0</v>
      </c>
      <c r="AO3383" s="184">
        <f t="shared" si="418"/>
        <v>0</v>
      </c>
      <c r="AP3383" s="164">
        <f t="shared" si="419"/>
        <v>0</v>
      </c>
      <c r="AS3383" s="184">
        <f t="shared" si="420"/>
        <v>0</v>
      </c>
      <c r="AT3383" s="164">
        <f t="shared" si="421"/>
        <v>0</v>
      </c>
    </row>
    <row r="3384" spans="2:46" x14ac:dyDescent="0.75">
      <c r="B3384" s="22">
        <v>3381</v>
      </c>
      <c r="AG3384" s="184">
        <f t="shared" si="416"/>
        <v>0</v>
      </c>
      <c r="AH3384" s="164">
        <f t="shared" si="422"/>
        <v>0</v>
      </c>
      <c r="AK3384" s="184">
        <f t="shared" si="417"/>
        <v>0</v>
      </c>
      <c r="AL3384" s="164">
        <f t="shared" si="423"/>
        <v>0</v>
      </c>
      <c r="AO3384" s="184">
        <f t="shared" si="418"/>
        <v>0</v>
      </c>
      <c r="AP3384" s="164">
        <f t="shared" si="419"/>
        <v>0</v>
      </c>
      <c r="AS3384" s="184">
        <f t="shared" si="420"/>
        <v>0</v>
      </c>
      <c r="AT3384" s="164">
        <f t="shared" si="421"/>
        <v>0</v>
      </c>
    </row>
    <row r="3385" spans="2:46" x14ac:dyDescent="0.75">
      <c r="B3385" s="22">
        <v>3382</v>
      </c>
      <c r="AG3385" s="184">
        <f t="shared" si="416"/>
        <v>0</v>
      </c>
      <c r="AH3385" s="164">
        <f t="shared" si="422"/>
        <v>0</v>
      </c>
      <c r="AK3385" s="184">
        <f t="shared" si="417"/>
        <v>0</v>
      </c>
      <c r="AL3385" s="164">
        <f t="shared" si="423"/>
        <v>0</v>
      </c>
      <c r="AO3385" s="184">
        <f t="shared" si="418"/>
        <v>0</v>
      </c>
      <c r="AP3385" s="164">
        <f t="shared" si="419"/>
        <v>0</v>
      </c>
      <c r="AS3385" s="184">
        <f t="shared" si="420"/>
        <v>0</v>
      </c>
      <c r="AT3385" s="164">
        <f t="shared" si="421"/>
        <v>0</v>
      </c>
    </row>
    <row r="3386" spans="2:46" x14ac:dyDescent="0.75">
      <c r="B3386" s="22">
        <v>3383</v>
      </c>
      <c r="AG3386" s="184">
        <f t="shared" si="416"/>
        <v>0</v>
      </c>
      <c r="AH3386" s="164">
        <f t="shared" si="422"/>
        <v>0</v>
      </c>
      <c r="AK3386" s="184">
        <f t="shared" si="417"/>
        <v>0</v>
      </c>
      <c r="AL3386" s="164">
        <f t="shared" si="423"/>
        <v>0</v>
      </c>
      <c r="AO3386" s="184">
        <f t="shared" si="418"/>
        <v>0</v>
      </c>
      <c r="AP3386" s="164">
        <f t="shared" si="419"/>
        <v>0</v>
      </c>
      <c r="AS3386" s="184">
        <f t="shared" si="420"/>
        <v>0</v>
      </c>
      <c r="AT3386" s="164">
        <f t="shared" si="421"/>
        <v>0</v>
      </c>
    </row>
    <row r="3387" spans="2:46" x14ac:dyDescent="0.75">
      <c r="B3387" s="22">
        <v>3384</v>
      </c>
      <c r="AG3387" s="184">
        <f t="shared" si="416"/>
        <v>0</v>
      </c>
      <c r="AH3387" s="164">
        <f t="shared" si="422"/>
        <v>0</v>
      </c>
      <c r="AK3387" s="184">
        <f t="shared" si="417"/>
        <v>0</v>
      </c>
      <c r="AL3387" s="164">
        <f t="shared" si="423"/>
        <v>0</v>
      </c>
      <c r="AO3387" s="184">
        <f t="shared" si="418"/>
        <v>0</v>
      </c>
      <c r="AP3387" s="164">
        <f t="shared" si="419"/>
        <v>0</v>
      </c>
      <c r="AS3387" s="184">
        <f t="shared" si="420"/>
        <v>0</v>
      </c>
      <c r="AT3387" s="164">
        <f t="shared" si="421"/>
        <v>0</v>
      </c>
    </row>
    <row r="3388" spans="2:46" x14ac:dyDescent="0.75">
      <c r="B3388" s="22">
        <v>3385</v>
      </c>
      <c r="AG3388" s="184">
        <f t="shared" si="416"/>
        <v>0</v>
      </c>
      <c r="AH3388" s="164">
        <f t="shared" si="422"/>
        <v>0</v>
      </c>
      <c r="AK3388" s="184">
        <f t="shared" si="417"/>
        <v>0</v>
      </c>
      <c r="AL3388" s="164">
        <f t="shared" si="423"/>
        <v>0</v>
      </c>
      <c r="AO3388" s="184">
        <f t="shared" si="418"/>
        <v>0</v>
      </c>
      <c r="AP3388" s="164">
        <f t="shared" si="419"/>
        <v>0</v>
      </c>
      <c r="AS3388" s="184">
        <f t="shared" si="420"/>
        <v>0</v>
      </c>
      <c r="AT3388" s="164">
        <f t="shared" si="421"/>
        <v>0</v>
      </c>
    </row>
    <row r="3389" spans="2:46" x14ac:dyDescent="0.75">
      <c r="B3389" s="22">
        <v>3386</v>
      </c>
      <c r="AG3389" s="184">
        <f t="shared" si="416"/>
        <v>0</v>
      </c>
      <c r="AH3389" s="164">
        <f t="shared" si="422"/>
        <v>0</v>
      </c>
      <c r="AK3389" s="184">
        <f t="shared" si="417"/>
        <v>0</v>
      </c>
      <c r="AL3389" s="164">
        <f t="shared" si="423"/>
        <v>0</v>
      </c>
      <c r="AO3389" s="184">
        <f t="shared" si="418"/>
        <v>0</v>
      </c>
      <c r="AP3389" s="164">
        <f t="shared" si="419"/>
        <v>0</v>
      </c>
      <c r="AS3389" s="184">
        <f t="shared" si="420"/>
        <v>0</v>
      </c>
      <c r="AT3389" s="164">
        <f t="shared" si="421"/>
        <v>0</v>
      </c>
    </row>
    <row r="3390" spans="2:46" x14ac:dyDescent="0.75">
      <c r="B3390" s="22">
        <v>3387</v>
      </c>
      <c r="AG3390" s="184">
        <f t="shared" si="416"/>
        <v>0</v>
      </c>
      <c r="AH3390" s="164">
        <f t="shared" si="422"/>
        <v>0</v>
      </c>
      <c r="AK3390" s="184">
        <f t="shared" si="417"/>
        <v>0</v>
      </c>
      <c r="AL3390" s="164">
        <f t="shared" si="423"/>
        <v>0</v>
      </c>
      <c r="AO3390" s="184">
        <f t="shared" si="418"/>
        <v>0</v>
      </c>
      <c r="AP3390" s="164">
        <f t="shared" si="419"/>
        <v>0</v>
      </c>
      <c r="AS3390" s="184">
        <f t="shared" si="420"/>
        <v>0</v>
      </c>
      <c r="AT3390" s="164">
        <f t="shared" si="421"/>
        <v>0</v>
      </c>
    </row>
    <row r="3391" spans="2:46" x14ac:dyDescent="0.75">
      <c r="B3391" s="22">
        <v>3388</v>
      </c>
      <c r="AG3391" s="184">
        <f t="shared" si="416"/>
        <v>0</v>
      </c>
      <c r="AH3391" s="164">
        <f t="shared" si="422"/>
        <v>0</v>
      </c>
      <c r="AK3391" s="184">
        <f t="shared" si="417"/>
        <v>0</v>
      </c>
      <c r="AL3391" s="164">
        <f t="shared" si="423"/>
        <v>0</v>
      </c>
      <c r="AO3391" s="184">
        <f t="shared" si="418"/>
        <v>0</v>
      </c>
      <c r="AP3391" s="164">
        <f t="shared" si="419"/>
        <v>0</v>
      </c>
      <c r="AS3391" s="184">
        <f t="shared" si="420"/>
        <v>0</v>
      </c>
      <c r="AT3391" s="164">
        <f t="shared" si="421"/>
        <v>0</v>
      </c>
    </row>
    <row r="3392" spans="2:46" x14ac:dyDescent="0.75">
      <c r="B3392" s="22">
        <v>3389</v>
      </c>
      <c r="AG3392" s="184">
        <f t="shared" si="416"/>
        <v>0</v>
      </c>
      <c r="AH3392" s="164">
        <f t="shared" si="422"/>
        <v>0</v>
      </c>
      <c r="AK3392" s="184">
        <f t="shared" si="417"/>
        <v>0</v>
      </c>
      <c r="AL3392" s="164">
        <f t="shared" si="423"/>
        <v>0</v>
      </c>
      <c r="AO3392" s="184">
        <f t="shared" si="418"/>
        <v>0</v>
      </c>
      <c r="AP3392" s="164">
        <f t="shared" si="419"/>
        <v>0</v>
      </c>
      <c r="AS3392" s="184">
        <f t="shared" si="420"/>
        <v>0</v>
      </c>
      <c r="AT3392" s="164">
        <f t="shared" si="421"/>
        <v>0</v>
      </c>
    </row>
    <row r="3393" spans="2:46" x14ac:dyDescent="0.75">
      <c r="B3393" s="22">
        <v>3390</v>
      </c>
      <c r="AG3393" s="184">
        <f t="shared" si="416"/>
        <v>0</v>
      </c>
      <c r="AH3393" s="164">
        <f t="shared" si="422"/>
        <v>0</v>
      </c>
      <c r="AK3393" s="184">
        <f t="shared" si="417"/>
        <v>0</v>
      </c>
      <c r="AL3393" s="164">
        <f t="shared" si="423"/>
        <v>0</v>
      </c>
      <c r="AO3393" s="184">
        <f t="shared" si="418"/>
        <v>0</v>
      </c>
      <c r="AP3393" s="164">
        <f t="shared" si="419"/>
        <v>0</v>
      </c>
      <c r="AS3393" s="184">
        <f t="shared" si="420"/>
        <v>0</v>
      </c>
      <c r="AT3393" s="164">
        <f t="shared" si="421"/>
        <v>0</v>
      </c>
    </row>
    <row r="3394" spans="2:46" x14ac:dyDescent="0.75">
      <c r="B3394" s="22">
        <v>3391</v>
      </c>
      <c r="AG3394" s="184">
        <f t="shared" si="416"/>
        <v>0</v>
      </c>
      <c r="AH3394" s="164">
        <f t="shared" si="422"/>
        <v>0</v>
      </c>
      <c r="AK3394" s="184">
        <f t="shared" si="417"/>
        <v>0</v>
      </c>
      <c r="AL3394" s="164">
        <f t="shared" si="423"/>
        <v>0</v>
      </c>
      <c r="AO3394" s="184">
        <f t="shared" si="418"/>
        <v>0</v>
      </c>
      <c r="AP3394" s="164">
        <f t="shared" si="419"/>
        <v>0</v>
      </c>
      <c r="AS3394" s="184">
        <f t="shared" si="420"/>
        <v>0</v>
      </c>
      <c r="AT3394" s="164">
        <f t="shared" si="421"/>
        <v>0</v>
      </c>
    </row>
    <row r="3395" spans="2:46" x14ac:dyDescent="0.75">
      <c r="B3395" s="22">
        <v>3392</v>
      </c>
      <c r="AG3395" s="184">
        <f t="shared" si="416"/>
        <v>0</v>
      </c>
      <c r="AH3395" s="164">
        <f t="shared" si="422"/>
        <v>0</v>
      </c>
      <c r="AK3395" s="184">
        <f t="shared" si="417"/>
        <v>0</v>
      </c>
      <c r="AL3395" s="164">
        <f t="shared" si="423"/>
        <v>0</v>
      </c>
      <c r="AO3395" s="184">
        <f t="shared" si="418"/>
        <v>0</v>
      </c>
      <c r="AP3395" s="164">
        <f t="shared" si="419"/>
        <v>0</v>
      </c>
      <c r="AS3395" s="184">
        <f t="shared" si="420"/>
        <v>0</v>
      </c>
      <c r="AT3395" s="164">
        <f t="shared" si="421"/>
        <v>0</v>
      </c>
    </row>
    <row r="3396" spans="2:46" x14ac:dyDescent="0.75">
      <c r="B3396" s="22">
        <v>3393</v>
      </c>
      <c r="AG3396" s="184">
        <f t="shared" ref="AG3396:AG3459" si="424">(U3396*wtp)-T3396</f>
        <v>0</v>
      </c>
      <c r="AH3396" s="164">
        <f t="shared" si="422"/>
        <v>0</v>
      </c>
      <c r="AK3396" s="184">
        <f t="shared" ref="AK3396:AK3459" si="425">(X3396*wtp)-W3396</f>
        <v>0</v>
      </c>
      <c r="AL3396" s="164">
        <f t="shared" si="423"/>
        <v>0</v>
      </c>
      <c r="AO3396" s="184">
        <f t="shared" ref="AO3396:AO3459" si="426">(AA3396*wtp)-Z3396</f>
        <v>0</v>
      </c>
      <c r="AP3396" s="164">
        <f t="shared" ref="AP3396:AP3459" si="427">IF(AO3396&gt;0,1,0)</f>
        <v>0</v>
      </c>
      <c r="AS3396" s="184">
        <f t="shared" ref="AS3396:AS3459" si="428">(AD3396*wtp)-AC3396</f>
        <v>0</v>
      </c>
      <c r="AT3396" s="164">
        <f t="shared" ref="AT3396:AT3459" si="429">IF(AS3396&gt;0,1,0)</f>
        <v>0</v>
      </c>
    </row>
    <row r="3397" spans="2:46" x14ac:dyDescent="0.75">
      <c r="B3397" s="22">
        <v>3394</v>
      </c>
      <c r="AG3397" s="184">
        <f t="shared" si="424"/>
        <v>0</v>
      </c>
      <c r="AH3397" s="164">
        <f t="shared" ref="AH3397:AH3460" si="430">IF(AG3397&gt;0,1,0)</f>
        <v>0</v>
      </c>
      <c r="AK3397" s="184">
        <f t="shared" si="425"/>
        <v>0</v>
      </c>
      <c r="AL3397" s="164">
        <f t="shared" ref="AL3397:AL3460" si="431">IF(AK3397&gt;0,1,0)</f>
        <v>0</v>
      </c>
      <c r="AO3397" s="184">
        <f t="shared" si="426"/>
        <v>0</v>
      </c>
      <c r="AP3397" s="164">
        <f t="shared" si="427"/>
        <v>0</v>
      </c>
      <c r="AS3397" s="184">
        <f t="shared" si="428"/>
        <v>0</v>
      </c>
      <c r="AT3397" s="164">
        <f t="shared" si="429"/>
        <v>0</v>
      </c>
    </row>
    <row r="3398" spans="2:46" x14ac:dyDescent="0.75">
      <c r="B3398" s="22">
        <v>3395</v>
      </c>
      <c r="AG3398" s="184">
        <f t="shared" si="424"/>
        <v>0</v>
      </c>
      <c r="AH3398" s="164">
        <f t="shared" si="430"/>
        <v>0</v>
      </c>
      <c r="AK3398" s="184">
        <f t="shared" si="425"/>
        <v>0</v>
      </c>
      <c r="AL3398" s="164">
        <f t="shared" si="431"/>
        <v>0</v>
      </c>
      <c r="AO3398" s="184">
        <f t="shared" si="426"/>
        <v>0</v>
      </c>
      <c r="AP3398" s="164">
        <f t="shared" si="427"/>
        <v>0</v>
      </c>
      <c r="AS3398" s="184">
        <f t="shared" si="428"/>
        <v>0</v>
      </c>
      <c r="AT3398" s="164">
        <f t="shared" si="429"/>
        <v>0</v>
      </c>
    </row>
    <row r="3399" spans="2:46" x14ac:dyDescent="0.75">
      <c r="B3399" s="22">
        <v>3396</v>
      </c>
      <c r="AG3399" s="184">
        <f t="shared" si="424"/>
        <v>0</v>
      </c>
      <c r="AH3399" s="164">
        <f t="shared" si="430"/>
        <v>0</v>
      </c>
      <c r="AK3399" s="184">
        <f t="shared" si="425"/>
        <v>0</v>
      </c>
      <c r="AL3399" s="164">
        <f t="shared" si="431"/>
        <v>0</v>
      </c>
      <c r="AO3399" s="184">
        <f t="shared" si="426"/>
        <v>0</v>
      </c>
      <c r="AP3399" s="164">
        <f t="shared" si="427"/>
        <v>0</v>
      </c>
      <c r="AS3399" s="184">
        <f t="shared" si="428"/>
        <v>0</v>
      </c>
      <c r="AT3399" s="164">
        <f t="shared" si="429"/>
        <v>0</v>
      </c>
    </row>
    <row r="3400" spans="2:46" x14ac:dyDescent="0.75">
      <c r="B3400" s="22">
        <v>3397</v>
      </c>
      <c r="AG3400" s="184">
        <f t="shared" si="424"/>
        <v>0</v>
      </c>
      <c r="AH3400" s="164">
        <f t="shared" si="430"/>
        <v>0</v>
      </c>
      <c r="AK3400" s="184">
        <f t="shared" si="425"/>
        <v>0</v>
      </c>
      <c r="AL3400" s="164">
        <f t="shared" si="431"/>
        <v>0</v>
      </c>
      <c r="AO3400" s="184">
        <f t="shared" si="426"/>
        <v>0</v>
      </c>
      <c r="AP3400" s="164">
        <f t="shared" si="427"/>
        <v>0</v>
      </c>
      <c r="AS3400" s="184">
        <f t="shared" si="428"/>
        <v>0</v>
      </c>
      <c r="AT3400" s="164">
        <f t="shared" si="429"/>
        <v>0</v>
      </c>
    </row>
    <row r="3401" spans="2:46" x14ac:dyDescent="0.75">
      <c r="B3401" s="22">
        <v>3398</v>
      </c>
      <c r="AG3401" s="184">
        <f t="shared" si="424"/>
        <v>0</v>
      </c>
      <c r="AH3401" s="164">
        <f t="shared" si="430"/>
        <v>0</v>
      </c>
      <c r="AK3401" s="184">
        <f t="shared" si="425"/>
        <v>0</v>
      </c>
      <c r="AL3401" s="164">
        <f t="shared" si="431"/>
        <v>0</v>
      </c>
      <c r="AO3401" s="184">
        <f t="shared" si="426"/>
        <v>0</v>
      </c>
      <c r="AP3401" s="164">
        <f t="shared" si="427"/>
        <v>0</v>
      </c>
      <c r="AS3401" s="184">
        <f t="shared" si="428"/>
        <v>0</v>
      </c>
      <c r="AT3401" s="164">
        <f t="shared" si="429"/>
        <v>0</v>
      </c>
    </row>
    <row r="3402" spans="2:46" x14ac:dyDescent="0.75">
      <c r="B3402" s="22">
        <v>3399</v>
      </c>
      <c r="AG3402" s="184">
        <f t="shared" si="424"/>
        <v>0</v>
      </c>
      <c r="AH3402" s="164">
        <f t="shared" si="430"/>
        <v>0</v>
      </c>
      <c r="AK3402" s="184">
        <f t="shared" si="425"/>
        <v>0</v>
      </c>
      <c r="AL3402" s="164">
        <f t="shared" si="431"/>
        <v>0</v>
      </c>
      <c r="AO3402" s="184">
        <f t="shared" si="426"/>
        <v>0</v>
      </c>
      <c r="AP3402" s="164">
        <f t="shared" si="427"/>
        <v>0</v>
      </c>
      <c r="AS3402" s="184">
        <f t="shared" si="428"/>
        <v>0</v>
      </c>
      <c r="AT3402" s="164">
        <f t="shared" si="429"/>
        <v>0</v>
      </c>
    </row>
    <row r="3403" spans="2:46" x14ac:dyDescent="0.75">
      <c r="B3403" s="22">
        <v>3400</v>
      </c>
      <c r="AG3403" s="184">
        <f t="shared" si="424"/>
        <v>0</v>
      </c>
      <c r="AH3403" s="164">
        <f t="shared" si="430"/>
        <v>0</v>
      </c>
      <c r="AK3403" s="184">
        <f t="shared" si="425"/>
        <v>0</v>
      </c>
      <c r="AL3403" s="164">
        <f t="shared" si="431"/>
        <v>0</v>
      </c>
      <c r="AO3403" s="184">
        <f t="shared" si="426"/>
        <v>0</v>
      </c>
      <c r="AP3403" s="164">
        <f t="shared" si="427"/>
        <v>0</v>
      </c>
      <c r="AS3403" s="184">
        <f t="shared" si="428"/>
        <v>0</v>
      </c>
      <c r="AT3403" s="164">
        <f t="shared" si="429"/>
        <v>0</v>
      </c>
    </row>
    <row r="3404" spans="2:46" x14ac:dyDescent="0.75">
      <c r="B3404" s="22">
        <v>3401</v>
      </c>
      <c r="AG3404" s="184">
        <f t="shared" si="424"/>
        <v>0</v>
      </c>
      <c r="AH3404" s="164">
        <f t="shared" si="430"/>
        <v>0</v>
      </c>
      <c r="AK3404" s="184">
        <f t="shared" si="425"/>
        <v>0</v>
      </c>
      <c r="AL3404" s="164">
        <f t="shared" si="431"/>
        <v>0</v>
      </c>
      <c r="AO3404" s="184">
        <f t="shared" si="426"/>
        <v>0</v>
      </c>
      <c r="AP3404" s="164">
        <f t="shared" si="427"/>
        <v>0</v>
      </c>
      <c r="AS3404" s="184">
        <f t="shared" si="428"/>
        <v>0</v>
      </c>
      <c r="AT3404" s="164">
        <f t="shared" si="429"/>
        <v>0</v>
      </c>
    </row>
    <row r="3405" spans="2:46" x14ac:dyDescent="0.75">
      <c r="B3405" s="22">
        <v>3402</v>
      </c>
      <c r="AG3405" s="184">
        <f t="shared" si="424"/>
        <v>0</v>
      </c>
      <c r="AH3405" s="164">
        <f t="shared" si="430"/>
        <v>0</v>
      </c>
      <c r="AK3405" s="184">
        <f t="shared" si="425"/>
        <v>0</v>
      </c>
      <c r="AL3405" s="164">
        <f t="shared" si="431"/>
        <v>0</v>
      </c>
      <c r="AO3405" s="184">
        <f t="shared" si="426"/>
        <v>0</v>
      </c>
      <c r="AP3405" s="164">
        <f t="shared" si="427"/>
        <v>0</v>
      </c>
      <c r="AS3405" s="184">
        <f t="shared" si="428"/>
        <v>0</v>
      </c>
      <c r="AT3405" s="164">
        <f t="shared" si="429"/>
        <v>0</v>
      </c>
    </row>
    <row r="3406" spans="2:46" x14ac:dyDescent="0.75">
      <c r="B3406" s="22">
        <v>3403</v>
      </c>
      <c r="AG3406" s="184">
        <f t="shared" si="424"/>
        <v>0</v>
      </c>
      <c r="AH3406" s="164">
        <f t="shared" si="430"/>
        <v>0</v>
      </c>
      <c r="AK3406" s="184">
        <f t="shared" si="425"/>
        <v>0</v>
      </c>
      <c r="AL3406" s="164">
        <f t="shared" si="431"/>
        <v>0</v>
      </c>
      <c r="AO3406" s="184">
        <f t="shared" si="426"/>
        <v>0</v>
      </c>
      <c r="AP3406" s="164">
        <f t="shared" si="427"/>
        <v>0</v>
      </c>
      <c r="AS3406" s="184">
        <f t="shared" si="428"/>
        <v>0</v>
      </c>
      <c r="AT3406" s="164">
        <f t="shared" si="429"/>
        <v>0</v>
      </c>
    </row>
    <row r="3407" spans="2:46" x14ac:dyDescent="0.75">
      <c r="B3407" s="22">
        <v>3404</v>
      </c>
      <c r="AG3407" s="184">
        <f t="shared" si="424"/>
        <v>0</v>
      </c>
      <c r="AH3407" s="164">
        <f t="shared" si="430"/>
        <v>0</v>
      </c>
      <c r="AK3407" s="184">
        <f t="shared" si="425"/>
        <v>0</v>
      </c>
      <c r="AL3407" s="164">
        <f t="shared" si="431"/>
        <v>0</v>
      </c>
      <c r="AO3407" s="184">
        <f t="shared" si="426"/>
        <v>0</v>
      </c>
      <c r="AP3407" s="164">
        <f t="shared" si="427"/>
        <v>0</v>
      </c>
      <c r="AS3407" s="184">
        <f t="shared" si="428"/>
        <v>0</v>
      </c>
      <c r="AT3407" s="164">
        <f t="shared" si="429"/>
        <v>0</v>
      </c>
    </row>
    <row r="3408" spans="2:46" x14ac:dyDescent="0.75">
      <c r="B3408" s="22">
        <v>3405</v>
      </c>
      <c r="AG3408" s="184">
        <f t="shared" si="424"/>
        <v>0</v>
      </c>
      <c r="AH3408" s="164">
        <f t="shared" si="430"/>
        <v>0</v>
      </c>
      <c r="AK3408" s="184">
        <f t="shared" si="425"/>
        <v>0</v>
      </c>
      <c r="AL3408" s="164">
        <f t="shared" si="431"/>
        <v>0</v>
      </c>
      <c r="AO3408" s="184">
        <f t="shared" si="426"/>
        <v>0</v>
      </c>
      <c r="AP3408" s="164">
        <f t="shared" si="427"/>
        <v>0</v>
      </c>
      <c r="AS3408" s="184">
        <f t="shared" si="428"/>
        <v>0</v>
      </c>
      <c r="AT3408" s="164">
        <f t="shared" si="429"/>
        <v>0</v>
      </c>
    </row>
    <row r="3409" spans="2:46" x14ac:dyDescent="0.75">
      <c r="B3409" s="22">
        <v>3406</v>
      </c>
      <c r="AG3409" s="184">
        <f t="shared" si="424"/>
        <v>0</v>
      </c>
      <c r="AH3409" s="164">
        <f t="shared" si="430"/>
        <v>0</v>
      </c>
      <c r="AK3409" s="184">
        <f t="shared" si="425"/>
        <v>0</v>
      </c>
      <c r="AL3409" s="164">
        <f t="shared" si="431"/>
        <v>0</v>
      </c>
      <c r="AO3409" s="184">
        <f t="shared" si="426"/>
        <v>0</v>
      </c>
      <c r="AP3409" s="164">
        <f t="shared" si="427"/>
        <v>0</v>
      </c>
      <c r="AS3409" s="184">
        <f t="shared" si="428"/>
        <v>0</v>
      </c>
      <c r="AT3409" s="164">
        <f t="shared" si="429"/>
        <v>0</v>
      </c>
    </row>
    <row r="3410" spans="2:46" x14ac:dyDescent="0.75">
      <c r="B3410" s="22">
        <v>3407</v>
      </c>
      <c r="AG3410" s="184">
        <f t="shared" si="424"/>
        <v>0</v>
      </c>
      <c r="AH3410" s="164">
        <f t="shared" si="430"/>
        <v>0</v>
      </c>
      <c r="AK3410" s="184">
        <f t="shared" si="425"/>
        <v>0</v>
      </c>
      <c r="AL3410" s="164">
        <f t="shared" si="431"/>
        <v>0</v>
      </c>
      <c r="AO3410" s="184">
        <f t="shared" si="426"/>
        <v>0</v>
      </c>
      <c r="AP3410" s="164">
        <f t="shared" si="427"/>
        <v>0</v>
      </c>
      <c r="AS3410" s="184">
        <f t="shared" si="428"/>
        <v>0</v>
      </c>
      <c r="AT3410" s="164">
        <f t="shared" si="429"/>
        <v>0</v>
      </c>
    </row>
    <row r="3411" spans="2:46" x14ac:dyDescent="0.75">
      <c r="B3411" s="22">
        <v>3408</v>
      </c>
      <c r="AG3411" s="184">
        <f t="shared" si="424"/>
        <v>0</v>
      </c>
      <c r="AH3411" s="164">
        <f t="shared" si="430"/>
        <v>0</v>
      </c>
      <c r="AK3411" s="184">
        <f t="shared" si="425"/>
        <v>0</v>
      </c>
      <c r="AL3411" s="164">
        <f t="shared" si="431"/>
        <v>0</v>
      </c>
      <c r="AO3411" s="184">
        <f t="shared" si="426"/>
        <v>0</v>
      </c>
      <c r="AP3411" s="164">
        <f t="shared" si="427"/>
        <v>0</v>
      </c>
      <c r="AS3411" s="184">
        <f t="shared" si="428"/>
        <v>0</v>
      </c>
      <c r="AT3411" s="164">
        <f t="shared" si="429"/>
        <v>0</v>
      </c>
    </row>
    <row r="3412" spans="2:46" x14ac:dyDescent="0.75">
      <c r="B3412" s="22">
        <v>3409</v>
      </c>
      <c r="AG3412" s="184">
        <f t="shared" si="424"/>
        <v>0</v>
      </c>
      <c r="AH3412" s="164">
        <f t="shared" si="430"/>
        <v>0</v>
      </c>
      <c r="AK3412" s="184">
        <f t="shared" si="425"/>
        <v>0</v>
      </c>
      <c r="AL3412" s="164">
        <f t="shared" si="431"/>
        <v>0</v>
      </c>
      <c r="AO3412" s="184">
        <f t="shared" si="426"/>
        <v>0</v>
      </c>
      <c r="AP3412" s="164">
        <f t="shared" si="427"/>
        <v>0</v>
      </c>
      <c r="AS3412" s="184">
        <f t="shared" si="428"/>
        <v>0</v>
      </c>
      <c r="AT3412" s="164">
        <f t="shared" si="429"/>
        <v>0</v>
      </c>
    </row>
    <row r="3413" spans="2:46" x14ac:dyDescent="0.75">
      <c r="B3413" s="22">
        <v>3410</v>
      </c>
      <c r="AG3413" s="184">
        <f t="shared" si="424"/>
        <v>0</v>
      </c>
      <c r="AH3413" s="164">
        <f t="shared" si="430"/>
        <v>0</v>
      </c>
      <c r="AK3413" s="184">
        <f t="shared" si="425"/>
        <v>0</v>
      </c>
      <c r="AL3413" s="164">
        <f t="shared" si="431"/>
        <v>0</v>
      </c>
      <c r="AO3413" s="184">
        <f t="shared" si="426"/>
        <v>0</v>
      </c>
      <c r="AP3413" s="164">
        <f t="shared" si="427"/>
        <v>0</v>
      </c>
      <c r="AS3413" s="184">
        <f t="shared" si="428"/>
        <v>0</v>
      </c>
      <c r="AT3413" s="164">
        <f t="shared" si="429"/>
        <v>0</v>
      </c>
    </row>
    <row r="3414" spans="2:46" x14ac:dyDescent="0.75">
      <c r="B3414" s="22">
        <v>3411</v>
      </c>
      <c r="AG3414" s="184">
        <f t="shared" si="424"/>
        <v>0</v>
      </c>
      <c r="AH3414" s="164">
        <f t="shared" si="430"/>
        <v>0</v>
      </c>
      <c r="AK3414" s="184">
        <f t="shared" si="425"/>
        <v>0</v>
      </c>
      <c r="AL3414" s="164">
        <f t="shared" si="431"/>
        <v>0</v>
      </c>
      <c r="AO3414" s="184">
        <f t="shared" si="426"/>
        <v>0</v>
      </c>
      <c r="AP3414" s="164">
        <f t="shared" si="427"/>
        <v>0</v>
      </c>
      <c r="AS3414" s="184">
        <f t="shared" si="428"/>
        <v>0</v>
      </c>
      <c r="AT3414" s="164">
        <f t="shared" si="429"/>
        <v>0</v>
      </c>
    </row>
    <row r="3415" spans="2:46" x14ac:dyDescent="0.75">
      <c r="B3415" s="22">
        <v>3412</v>
      </c>
      <c r="AG3415" s="184">
        <f t="shared" si="424"/>
        <v>0</v>
      </c>
      <c r="AH3415" s="164">
        <f t="shared" si="430"/>
        <v>0</v>
      </c>
      <c r="AK3415" s="184">
        <f t="shared" si="425"/>
        <v>0</v>
      </c>
      <c r="AL3415" s="164">
        <f t="shared" si="431"/>
        <v>0</v>
      </c>
      <c r="AO3415" s="184">
        <f t="shared" si="426"/>
        <v>0</v>
      </c>
      <c r="AP3415" s="164">
        <f t="shared" si="427"/>
        <v>0</v>
      </c>
      <c r="AS3415" s="184">
        <f t="shared" si="428"/>
        <v>0</v>
      </c>
      <c r="AT3415" s="164">
        <f t="shared" si="429"/>
        <v>0</v>
      </c>
    </row>
    <row r="3416" spans="2:46" x14ac:dyDescent="0.75">
      <c r="B3416" s="22">
        <v>3413</v>
      </c>
      <c r="AG3416" s="184">
        <f t="shared" si="424"/>
        <v>0</v>
      </c>
      <c r="AH3416" s="164">
        <f t="shared" si="430"/>
        <v>0</v>
      </c>
      <c r="AK3416" s="184">
        <f t="shared" si="425"/>
        <v>0</v>
      </c>
      <c r="AL3416" s="164">
        <f t="shared" si="431"/>
        <v>0</v>
      </c>
      <c r="AO3416" s="184">
        <f t="shared" si="426"/>
        <v>0</v>
      </c>
      <c r="AP3416" s="164">
        <f t="shared" si="427"/>
        <v>0</v>
      </c>
      <c r="AS3416" s="184">
        <f t="shared" si="428"/>
        <v>0</v>
      </c>
      <c r="AT3416" s="164">
        <f t="shared" si="429"/>
        <v>0</v>
      </c>
    </row>
    <row r="3417" spans="2:46" x14ac:dyDescent="0.75">
      <c r="B3417" s="22">
        <v>3414</v>
      </c>
      <c r="AG3417" s="184">
        <f t="shared" si="424"/>
        <v>0</v>
      </c>
      <c r="AH3417" s="164">
        <f t="shared" si="430"/>
        <v>0</v>
      </c>
      <c r="AK3417" s="184">
        <f t="shared" si="425"/>
        <v>0</v>
      </c>
      <c r="AL3417" s="164">
        <f t="shared" si="431"/>
        <v>0</v>
      </c>
      <c r="AO3417" s="184">
        <f t="shared" si="426"/>
        <v>0</v>
      </c>
      <c r="AP3417" s="164">
        <f t="shared" si="427"/>
        <v>0</v>
      </c>
      <c r="AS3417" s="184">
        <f t="shared" si="428"/>
        <v>0</v>
      </c>
      <c r="AT3417" s="164">
        <f t="shared" si="429"/>
        <v>0</v>
      </c>
    </row>
    <row r="3418" spans="2:46" x14ac:dyDescent="0.75">
      <c r="B3418" s="22">
        <v>3415</v>
      </c>
      <c r="AG3418" s="184">
        <f t="shared" si="424"/>
        <v>0</v>
      </c>
      <c r="AH3418" s="164">
        <f t="shared" si="430"/>
        <v>0</v>
      </c>
      <c r="AK3418" s="184">
        <f t="shared" si="425"/>
        <v>0</v>
      </c>
      <c r="AL3418" s="164">
        <f t="shared" si="431"/>
        <v>0</v>
      </c>
      <c r="AO3418" s="184">
        <f t="shared" si="426"/>
        <v>0</v>
      </c>
      <c r="AP3418" s="164">
        <f t="shared" si="427"/>
        <v>0</v>
      </c>
      <c r="AS3418" s="184">
        <f t="shared" si="428"/>
        <v>0</v>
      </c>
      <c r="AT3418" s="164">
        <f t="shared" si="429"/>
        <v>0</v>
      </c>
    </row>
    <row r="3419" spans="2:46" x14ac:dyDescent="0.75">
      <c r="B3419" s="22">
        <v>3416</v>
      </c>
      <c r="AG3419" s="184">
        <f t="shared" si="424"/>
        <v>0</v>
      </c>
      <c r="AH3419" s="164">
        <f t="shared" si="430"/>
        <v>0</v>
      </c>
      <c r="AK3419" s="184">
        <f t="shared" si="425"/>
        <v>0</v>
      </c>
      <c r="AL3419" s="164">
        <f t="shared" si="431"/>
        <v>0</v>
      </c>
      <c r="AO3419" s="184">
        <f t="shared" si="426"/>
        <v>0</v>
      </c>
      <c r="AP3419" s="164">
        <f t="shared" si="427"/>
        <v>0</v>
      </c>
      <c r="AS3419" s="184">
        <f t="shared" si="428"/>
        <v>0</v>
      </c>
      <c r="AT3419" s="164">
        <f t="shared" si="429"/>
        <v>0</v>
      </c>
    </row>
    <row r="3420" spans="2:46" x14ac:dyDescent="0.75">
      <c r="B3420" s="22">
        <v>3417</v>
      </c>
      <c r="AG3420" s="184">
        <f t="shared" si="424"/>
        <v>0</v>
      </c>
      <c r="AH3420" s="164">
        <f t="shared" si="430"/>
        <v>0</v>
      </c>
      <c r="AK3420" s="184">
        <f t="shared" si="425"/>
        <v>0</v>
      </c>
      <c r="AL3420" s="164">
        <f t="shared" si="431"/>
        <v>0</v>
      </c>
      <c r="AO3420" s="184">
        <f t="shared" si="426"/>
        <v>0</v>
      </c>
      <c r="AP3420" s="164">
        <f t="shared" si="427"/>
        <v>0</v>
      </c>
      <c r="AS3420" s="184">
        <f t="shared" si="428"/>
        <v>0</v>
      </c>
      <c r="AT3420" s="164">
        <f t="shared" si="429"/>
        <v>0</v>
      </c>
    </row>
    <row r="3421" spans="2:46" x14ac:dyDescent="0.75">
      <c r="B3421" s="22">
        <v>3418</v>
      </c>
      <c r="AG3421" s="184">
        <f t="shared" si="424"/>
        <v>0</v>
      </c>
      <c r="AH3421" s="164">
        <f t="shared" si="430"/>
        <v>0</v>
      </c>
      <c r="AK3421" s="184">
        <f t="shared" si="425"/>
        <v>0</v>
      </c>
      <c r="AL3421" s="164">
        <f t="shared" si="431"/>
        <v>0</v>
      </c>
      <c r="AO3421" s="184">
        <f t="shared" si="426"/>
        <v>0</v>
      </c>
      <c r="AP3421" s="164">
        <f t="shared" si="427"/>
        <v>0</v>
      </c>
      <c r="AS3421" s="184">
        <f t="shared" si="428"/>
        <v>0</v>
      </c>
      <c r="AT3421" s="164">
        <f t="shared" si="429"/>
        <v>0</v>
      </c>
    </row>
    <row r="3422" spans="2:46" x14ac:dyDescent="0.75">
      <c r="B3422" s="22">
        <v>3419</v>
      </c>
      <c r="AG3422" s="184">
        <f t="shared" si="424"/>
        <v>0</v>
      </c>
      <c r="AH3422" s="164">
        <f t="shared" si="430"/>
        <v>0</v>
      </c>
      <c r="AK3422" s="184">
        <f t="shared" si="425"/>
        <v>0</v>
      </c>
      <c r="AL3422" s="164">
        <f t="shared" si="431"/>
        <v>0</v>
      </c>
      <c r="AO3422" s="184">
        <f t="shared" si="426"/>
        <v>0</v>
      </c>
      <c r="AP3422" s="164">
        <f t="shared" si="427"/>
        <v>0</v>
      </c>
      <c r="AS3422" s="184">
        <f t="shared" si="428"/>
        <v>0</v>
      </c>
      <c r="AT3422" s="164">
        <f t="shared" si="429"/>
        <v>0</v>
      </c>
    </row>
    <row r="3423" spans="2:46" x14ac:dyDescent="0.75">
      <c r="B3423" s="22">
        <v>3420</v>
      </c>
      <c r="AG3423" s="184">
        <f t="shared" si="424"/>
        <v>0</v>
      </c>
      <c r="AH3423" s="164">
        <f t="shared" si="430"/>
        <v>0</v>
      </c>
      <c r="AK3423" s="184">
        <f t="shared" si="425"/>
        <v>0</v>
      </c>
      <c r="AL3423" s="164">
        <f t="shared" si="431"/>
        <v>0</v>
      </c>
      <c r="AO3423" s="184">
        <f t="shared" si="426"/>
        <v>0</v>
      </c>
      <c r="AP3423" s="164">
        <f t="shared" si="427"/>
        <v>0</v>
      </c>
      <c r="AS3423" s="184">
        <f t="shared" si="428"/>
        <v>0</v>
      </c>
      <c r="AT3423" s="164">
        <f t="shared" si="429"/>
        <v>0</v>
      </c>
    </row>
    <row r="3424" spans="2:46" x14ac:dyDescent="0.75">
      <c r="B3424" s="22">
        <v>3421</v>
      </c>
      <c r="AG3424" s="184">
        <f t="shared" si="424"/>
        <v>0</v>
      </c>
      <c r="AH3424" s="164">
        <f t="shared" si="430"/>
        <v>0</v>
      </c>
      <c r="AK3424" s="184">
        <f t="shared" si="425"/>
        <v>0</v>
      </c>
      <c r="AL3424" s="164">
        <f t="shared" si="431"/>
        <v>0</v>
      </c>
      <c r="AO3424" s="184">
        <f t="shared" si="426"/>
        <v>0</v>
      </c>
      <c r="AP3424" s="164">
        <f t="shared" si="427"/>
        <v>0</v>
      </c>
      <c r="AS3424" s="184">
        <f t="shared" si="428"/>
        <v>0</v>
      </c>
      <c r="AT3424" s="164">
        <f t="shared" si="429"/>
        <v>0</v>
      </c>
    </row>
    <row r="3425" spans="2:46" x14ac:dyDescent="0.75">
      <c r="B3425" s="22">
        <v>3422</v>
      </c>
      <c r="AG3425" s="184">
        <f t="shared" si="424"/>
        <v>0</v>
      </c>
      <c r="AH3425" s="164">
        <f t="shared" si="430"/>
        <v>0</v>
      </c>
      <c r="AK3425" s="184">
        <f t="shared" si="425"/>
        <v>0</v>
      </c>
      <c r="AL3425" s="164">
        <f t="shared" si="431"/>
        <v>0</v>
      </c>
      <c r="AO3425" s="184">
        <f t="shared" si="426"/>
        <v>0</v>
      </c>
      <c r="AP3425" s="164">
        <f t="shared" si="427"/>
        <v>0</v>
      </c>
      <c r="AS3425" s="184">
        <f t="shared" si="428"/>
        <v>0</v>
      </c>
      <c r="AT3425" s="164">
        <f t="shared" si="429"/>
        <v>0</v>
      </c>
    </row>
    <row r="3426" spans="2:46" x14ac:dyDescent="0.75">
      <c r="B3426" s="22">
        <v>3423</v>
      </c>
      <c r="AG3426" s="184">
        <f t="shared" si="424"/>
        <v>0</v>
      </c>
      <c r="AH3426" s="164">
        <f t="shared" si="430"/>
        <v>0</v>
      </c>
      <c r="AK3426" s="184">
        <f t="shared" si="425"/>
        <v>0</v>
      </c>
      <c r="AL3426" s="164">
        <f t="shared" si="431"/>
        <v>0</v>
      </c>
      <c r="AO3426" s="184">
        <f t="shared" si="426"/>
        <v>0</v>
      </c>
      <c r="AP3426" s="164">
        <f t="shared" si="427"/>
        <v>0</v>
      </c>
      <c r="AS3426" s="184">
        <f t="shared" si="428"/>
        <v>0</v>
      </c>
      <c r="AT3426" s="164">
        <f t="shared" si="429"/>
        <v>0</v>
      </c>
    </row>
    <row r="3427" spans="2:46" x14ac:dyDescent="0.75">
      <c r="B3427" s="22">
        <v>3424</v>
      </c>
      <c r="AG3427" s="184">
        <f t="shared" si="424"/>
        <v>0</v>
      </c>
      <c r="AH3427" s="164">
        <f t="shared" si="430"/>
        <v>0</v>
      </c>
      <c r="AK3427" s="184">
        <f t="shared" si="425"/>
        <v>0</v>
      </c>
      <c r="AL3427" s="164">
        <f t="shared" si="431"/>
        <v>0</v>
      </c>
      <c r="AO3427" s="184">
        <f t="shared" si="426"/>
        <v>0</v>
      </c>
      <c r="AP3427" s="164">
        <f t="shared" si="427"/>
        <v>0</v>
      </c>
      <c r="AS3427" s="184">
        <f t="shared" si="428"/>
        <v>0</v>
      </c>
      <c r="AT3427" s="164">
        <f t="shared" si="429"/>
        <v>0</v>
      </c>
    </row>
    <row r="3428" spans="2:46" x14ac:dyDescent="0.75">
      <c r="B3428" s="22">
        <v>3425</v>
      </c>
      <c r="AG3428" s="184">
        <f t="shared" si="424"/>
        <v>0</v>
      </c>
      <c r="AH3428" s="164">
        <f t="shared" si="430"/>
        <v>0</v>
      </c>
      <c r="AK3428" s="184">
        <f t="shared" si="425"/>
        <v>0</v>
      </c>
      <c r="AL3428" s="164">
        <f t="shared" si="431"/>
        <v>0</v>
      </c>
      <c r="AO3428" s="184">
        <f t="shared" si="426"/>
        <v>0</v>
      </c>
      <c r="AP3428" s="164">
        <f t="shared" si="427"/>
        <v>0</v>
      </c>
      <c r="AS3428" s="184">
        <f t="shared" si="428"/>
        <v>0</v>
      </c>
      <c r="AT3428" s="164">
        <f t="shared" si="429"/>
        <v>0</v>
      </c>
    </row>
    <row r="3429" spans="2:46" x14ac:dyDescent="0.75">
      <c r="B3429" s="22">
        <v>3426</v>
      </c>
      <c r="AG3429" s="184">
        <f t="shared" si="424"/>
        <v>0</v>
      </c>
      <c r="AH3429" s="164">
        <f t="shared" si="430"/>
        <v>0</v>
      </c>
      <c r="AK3429" s="184">
        <f t="shared" si="425"/>
        <v>0</v>
      </c>
      <c r="AL3429" s="164">
        <f t="shared" si="431"/>
        <v>0</v>
      </c>
      <c r="AO3429" s="184">
        <f t="shared" si="426"/>
        <v>0</v>
      </c>
      <c r="AP3429" s="164">
        <f t="shared" si="427"/>
        <v>0</v>
      </c>
      <c r="AS3429" s="184">
        <f t="shared" si="428"/>
        <v>0</v>
      </c>
      <c r="AT3429" s="164">
        <f t="shared" si="429"/>
        <v>0</v>
      </c>
    </row>
    <row r="3430" spans="2:46" x14ac:dyDescent="0.75">
      <c r="B3430" s="22">
        <v>3427</v>
      </c>
      <c r="AG3430" s="184">
        <f t="shared" si="424"/>
        <v>0</v>
      </c>
      <c r="AH3430" s="164">
        <f t="shared" si="430"/>
        <v>0</v>
      </c>
      <c r="AK3430" s="184">
        <f t="shared" si="425"/>
        <v>0</v>
      </c>
      <c r="AL3430" s="164">
        <f t="shared" si="431"/>
        <v>0</v>
      </c>
      <c r="AO3430" s="184">
        <f t="shared" si="426"/>
        <v>0</v>
      </c>
      <c r="AP3430" s="164">
        <f t="shared" si="427"/>
        <v>0</v>
      </c>
      <c r="AS3430" s="184">
        <f t="shared" si="428"/>
        <v>0</v>
      </c>
      <c r="AT3430" s="164">
        <f t="shared" si="429"/>
        <v>0</v>
      </c>
    </row>
    <row r="3431" spans="2:46" x14ac:dyDescent="0.75">
      <c r="B3431" s="22">
        <v>3428</v>
      </c>
      <c r="AG3431" s="184">
        <f t="shared" si="424"/>
        <v>0</v>
      </c>
      <c r="AH3431" s="164">
        <f t="shared" si="430"/>
        <v>0</v>
      </c>
      <c r="AK3431" s="184">
        <f t="shared" si="425"/>
        <v>0</v>
      </c>
      <c r="AL3431" s="164">
        <f t="shared" si="431"/>
        <v>0</v>
      </c>
      <c r="AO3431" s="184">
        <f t="shared" si="426"/>
        <v>0</v>
      </c>
      <c r="AP3431" s="164">
        <f t="shared" si="427"/>
        <v>0</v>
      </c>
      <c r="AS3431" s="184">
        <f t="shared" si="428"/>
        <v>0</v>
      </c>
      <c r="AT3431" s="164">
        <f t="shared" si="429"/>
        <v>0</v>
      </c>
    </row>
    <row r="3432" spans="2:46" x14ac:dyDescent="0.75">
      <c r="B3432" s="22">
        <v>3429</v>
      </c>
      <c r="AG3432" s="184">
        <f t="shared" si="424"/>
        <v>0</v>
      </c>
      <c r="AH3432" s="164">
        <f t="shared" si="430"/>
        <v>0</v>
      </c>
      <c r="AK3432" s="184">
        <f t="shared" si="425"/>
        <v>0</v>
      </c>
      <c r="AL3432" s="164">
        <f t="shared" si="431"/>
        <v>0</v>
      </c>
      <c r="AO3432" s="184">
        <f t="shared" si="426"/>
        <v>0</v>
      </c>
      <c r="AP3432" s="164">
        <f t="shared" si="427"/>
        <v>0</v>
      </c>
      <c r="AS3432" s="184">
        <f t="shared" si="428"/>
        <v>0</v>
      </c>
      <c r="AT3432" s="164">
        <f t="shared" si="429"/>
        <v>0</v>
      </c>
    </row>
    <row r="3433" spans="2:46" x14ac:dyDescent="0.75">
      <c r="B3433" s="22">
        <v>3430</v>
      </c>
      <c r="AG3433" s="184">
        <f t="shared" si="424"/>
        <v>0</v>
      </c>
      <c r="AH3433" s="164">
        <f t="shared" si="430"/>
        <v>0</v>
      </c>
      <c r="AK3433" s="184">
        <f t="shared" si="425"/>
        <v>0</v>
      </c>
      <c r="AL3433" s="164">
        <f t="shared" si="431"/>
        <v>0</v>
      </c>
      <c r="AO3433" s="184">
        <f t="shared" si="426"/>
        <v>0</v>
      </c>
      <c r="AP3433" s="164">
        <f t="shared" si="427"/>
        <v>0</v>
      </c>
      <c r="AS3433" s="184">
        <f t="shared" si="428"/>
        <v>0</v>
      </c>
      <c r="AT3433" s="164">
        <f t="shared" si="429"/>
        <v>0</v>
      </c>
    </row>
    <row r="3434" spans="2:46" x14ac:dyDescent="0.75">
      <c r="B3434" s="22">
        <v>3431</v>
      </c>
      <c r="AG3434" s="184">
        <f t="shared" si="424"/>
        <v>0</v>
      </c>
      <c r="AH3434" s="164">
        <f t="shared" si="430"/>
        <v>0</v>
      </c>
      <c r="AK3434" s="184">
        <f t="shared" si="425"/>
        <v>0</v>
      </c>
      <c r="AL3434" s="164">
        <f t="shared" si="431"/>
        <v>0</v>
      </c>
      <c r="AO3434" s="184">
        <f t="shared" si="426"/>
        <v>0</v>
      </c>
      <c r="AP3434" s="164">
        <f t="shared" si="427"/>
        <v>0</v>
      </c>
      <c r="AS3434" s="184">
        <f t="shared" si="428"/>
        <v>0</v>
      </c>
      <c r="AT3434" s="164">
        <f t="shared" si="429"/>
        <v>0</v>
      </c>
    </row>
    <row r="3435" spans="2:46" x14ac:dyDescent="0.75">
      <c r="B3435" s="22">
        <v>3432</v>
      </c>
      <c r="AG3435" s="184">
        <f t="shared" si="424"/>
        <v>0</v>
      </c>
      <c r="AH3435" s="164">
        <f t="shared" si="430"/>
        <v>0</v>
      </c>
      <c r="AK3435" s="184">
        <f t="shared" si="425"/>
        <v>0</v>
      </c>
      <c r="AL3435" s="164">
        <f t="shared" si="431"/>
        <v>0</v>
      </c>
      <c r="AO3435" s="184">
        <f t="shared" si="426"/>
        <v>0</v>
      </c>
      <c r="AP3435" s="164">
        <f t="shared" si="427"/>
        <v>0</v>
      </c>
      <c r="AS3435" s="184">
        <f t="shared" si="428"/>
        <v>0</v>
      </c>
      <c r="AT3435" s="164">
        <f t="shared" si="429"/>
        <v>0</v>
      </c>
    </row>
    <row r="3436" spans="2:46" x14ac:dyDescent="0.75">
      <c r="B3436" s="22">
        <v>3433</v>
      </c>
      <c r="AG3436" s="184">
        <f t="shared" si="424"/>
        <v>0</v>
      </c>
      <c r="AH3436" s="164">
        <f t="shared" si="430"/>
        <v>0</v>
      </c>
      <c r="AK3436" s="184">
        <f t="shared" si="425"/>
        <v>0</v>
      </c>
      <c r="AL3436" s="164">
        <f t="shared" si="431"/>
        <v>0</v>
      </c>
      <c r="AO3436" s="184">
        <f t="shared" si="426"/>
        <v>0</v>
      </c>
      <c r="AP3436" s="164">
        <f t="shared" si="427"/>
        <v>0</v>
      </c>
      <c r="AS3436" s="184">
        <f t="shared" si="428"/>
        <v>0</v>
      </c>
      <c r="AT3436" s="164">
        <f t="shared" si="429"/>
        <v>0</v>
      </c>
    </row>
    <row r="3437" spans="2:46" x14ac:dyDescent="0.75">
      <c r="B3437" s="22">
        <v>3434</v>
      </c>
      <c r="AG3437" s="184">
        <f t="shared" si="424"/>
        <v>0</v>
      </c>
      <c r="AH3437" s="164">
        <f t="shared" si="430"/>
        <v>0</v>
      </c>
      <c r="AK3437" s="184">
        <f t="shared" si="425"/>
        <v>0</v>
      </c>
      <c r="AL3437" s="164">
        <f t="shared" si="431"/>
        <v>0</v>
      </c>
      <c r="AO3437" s="184">
        <f t="shared" si="426"/>
        <v>0</v>
      </c>
      <c r="AP3437" s="164">
        <f t="shared" si="427"/>
        <v>0</v>
      </c>
      <c r="AS3437" s="184">
        <f t="shared" si="428"/>
        <v>0</v>
      </c>
      <c r="AT3437" s="164">
        <f t="shared" si="429"/>
        <v>0</v>
      </c>
    </row>
    <row r="3438" spans="2:46" x14ac:dyDescent="0.75">
      <c r="B3438" s="22">
        <v>3435</v>
      </c>
      <c r="AG3438" s="184">
        <f t="shared" si="424"/>
        <v>0</v>
      </c>
      <c r="AH3438" s="164">
        <f t="shared" si="430"/>
        <v>0</v>
      </c>
      <c r="AK3438" s="184">
        <f t="shared" si="425"/>
        <v>0</v>
      </c>
      <c r="AL3438" s="164">
        <f t="shared" si="431"/>
        <v>0</v>
      </c>
      <c r="AO3438" s="184">
        <f t="shared" si="426"/>
        <v>0</v>
      </c>
      <c r="AP3438" s="164">
        <f t="shared" si="427"/>
        <v>0</v>
      </c>
      <c r="AS3438" s="184">
        <f t="shared" si="428"/>
        <v>0</v>
      </c>
      <c r="AT3438" s="164">
        <f t="shared" si="429"/>
        <v>0</v>
      </c>
    </row>
    <row r="3439" spans="2:46" x14ac:dyDescent="0.75">
      <c r="B3439" s="22">
        <v>3436</v>
      </c>
      <c r="AG3439" s="184">
        <f t="shared" si="424"/>
        <v>0</v>
      </c>
      <c r="AH3439" s="164">
        <f t="shared" si="430"/>
        <v>0</v>
      </c>
      <c r="AK3439" s="184">
        <f t="shared" si="425"/>
        <v>0</v>
      </c>
      <c r="AL3439" s="164">
        <f t="shared" si="431"/>
        <v>0</v>
      </c>
      <c r="AO3439" s="184">
        <f t="shared" si="426"/>
        <v>0</v>
      </c>
      <c r="AP3439" s="164">
        <f t="shared" si="427"/>
        <v>0</v>
      </c>
      <c r="AS3439" s="184">
        <f t="shared" si="428"/>
        <v>0</v>
      </c>
      <c r="AT3439" s="164">
        <f t="shared" si="429"/>
        <v>0</v>
      </c>
    </row>
    <row r="3440" spans="2:46" x14ac:dyDescent="0.75">
      <c r="B3440" s="22">
        <v>3437</v>
      </c>
      <c r="AG3440" s="184">
        <f t="shared" si="424"/>
        <v>0</v>
      </c>
      <c r="AH3440" s="164">
        <f t="shared" si="430"/>
        <v>0</v>
      </c>
      <c r="AK3440" s="184">
        <f t="shared" si="425"/>
        <v>0</v>
      </c>
      <c r="AL3440" s="164">
        <f t="shared" si="431"/>
        <v>0</v>
      </c>
      <c r="AO3440" s="184">
        <f t="shared" si="426"/>
        <v>0</v>
      </c>
      <c r="AP3440" s="164">
        <f t="shared" si="427"/>
        <v>0</v>
      </c>
      <c r="AS3440" s="184">
        <f t="shared" si="428"/>
        <v>0</v>
      </c>
      <c r="AT3440" s="164">
        <f t="shared" si="429"/>
        <v>0</v>
      </c>
    </row>
    <row r="3441" spans="2:46" x14ac:dyDescent="0.75">
      <c r="B3441" s="22">
        <v>3438</v>
      </c>
      <c r="AG3441" s="184">
        <f t="shared" si="424"/>
        <v>0</v>
      </c>
      <c r="AH3441" s="164">
        <f t="shared" si="430"/>
        <v>0</v>
      </c>
      <c r="AK3441" s="184">
        <f t="shared" si="425"/>
        <v>0</v>
      </c>
      <c r="AL3441" s="164">
        <f t="shared" si="431"/>
        <v>0</v>
      </c>
      <c r="AO3441" s="184">
        <f t="shared" si="426"/>
        <v>0</v>
      </c>
      <c r="AP3441" s="164">
        <f t="shared" si="427"/>
        <v>0</v>
      </c>
      <c r="AS3441" s="184">
        <f t="shared" si="428"/>
        <v>0</v>
      </c>
      <c r="AT3441" s="164">
        <f t="shared" si="429"/>
        <v>0</v>
      </c>
    </row>
    <row r="3442" spans="2:46" x14ac:dyDescent="0.75">
      <c r="B3442" s="22">
        <v>3439</v>
      </c>
      <c r="AG3442" s="184">
        <f t="shared" si="424"/>
        <v>0</v>
      </c>
      <c r="AH3442" s="164">
        <f t="shared" si="430"/>
        <v>0</v>
      </c>
      <c r="AK3442" s="184">
        <f t="shared" si="425"/>
        <v>0</v>
      </c>
      <c r="AL3442" s="164">
        <f t="shared" si="431"/>
        <v>0</v>
      </c>
      <c r="AO3442" s="184">
        <f t="shared" si="426"/>
        <v>0</v>
      </c>
      <c r="AP3442" s="164">
        <f t="shared" si="427"/>
        <v>0</v>
      </c>
      <c r="AS3442" s="184">
        <f t="shared" si="428"/>
        <v>0</v>
      </c>
      <c r="AT3442" s="164">
        <f t="shared" si="429"/>
        <v>0</v>
      </c>
    </row>
    <row r="3443" spans="2:46" x14ac:dyDescent="0.75">
      <c r="B3443" s="22">
        <v>3440</v>
      </c>
      <c r="AG3443" s="184">
        <f t="shared" si="424"/>
        <v>0</v>
      </c>
      <c r="AH3443" s="164">
        <f t="shared" si="430"/>
        <v>0</v>
      </c>
      <c r="AK3443" s="184">
        <f t="shared" si="425"/>
        <v>0</v>
      </c>
      <c r="AL3443" s="164">
        <f t="shared" si="431"/>
        <v>0</v>
      </c>
      <c r="AO3443" s="184">
        <f t="shared" si="426"/>
        <v>0</v>
      </c>
      <c r="AP3443" s="164">
        <f t="shared" si="427"/>
        <v>0</v>
      </c>
      <c r="AS3443" s="184">
        <f t="shared" si="428"/>
        <v>0</v>
      </c>
      <c r="AT3443" s="164">
        <f t="shared" si="429"/>
        <v>0</v>
      </c>
    </row>
    <row r="3444" spans="2:46" x14ac:dyDescent="0.75">
      <c r="B3444" s="22">
        <v>3441</v>
      </c>
      <c r="AG3444" s="184">
        <f t="shared" si="424"/>
        <v>0</v>
      </c>
      <c r="AH3444" s="164">
        <f t="shared" si="430"/>
        <v>0</v>
      </c>
      <c r="AK3444" s="184">
        <f t="shared" si="425"/>
        <v>0</v>
      </c>
      <c r="AL3444" s="164">
        <f t="shared" si="431"/>
        <v>0</v>
      </c>
      <c r="AO3444" s="184">
        <f t="shared" si="426"/>
        <v>0</v>
      </c>
      <c r="AP3444" s="164">
        <f t="shared" si="427"/>
        <v>0</v>
      </c>
      <c r="AS3444" s="184">
        <f t="shared" si="428"/>
        <v>0</v>
      </c>
      <c r="AT3444" s="164">
        <f t="shared" si="429"/>
        <v>0</v>
      </c>
    </row>
    <row r="3445" spans="2:46" x14ac:dyDescent="0.75">
      <c r="B3445" s="22">
        <v>3442</v>
      </c>
      <c r="AG3445" s="184">
        <f t="shared" si="424"/>
        <v>0</v>
      </c>
      <c r="AH3445" s="164">
        <f t="shared" si="430"/>
        <v>0</v>
      </c>
      <c r="AK3445" s="184">
        <f t="shared" si="425"/>
        <v>0</v>
      </c>
      <c r="AL3445" s="164">
        <f t="shared" si="431"/>
        <v>0</v>
      </c>
      <c r="AO3445" s="184">
        <f t="shared" si="426"/>
        <v>0</v>
      </c>
      <c r="AP3445" s="164">
        <f t="shared" si="427"/>
        <v>0</v>
      </c>
      <c r="AS3445" s="184">
        <f t="shared" si="428"/>
        <v>0</v>
      </c>
      <c r="AT3445" s="164">
        <f t="shared" si="429"/>
        <v>0</v>
      </c>
    </row>
    <row r="3446" spans="2:46" x14ac:dyDescent="0.75">
      <c r="B3446" s="22">
        <v>3443</v>
      </c>
      <c r="AG3446" s="184">
        <f t="shared" si="424"/>
        <v>0</v>
      </c>
      <c r="AH3446" s="164">
        <f t="shared" si="430"/>
        <v>0</v>
      </c>
      <c r="AK3446" s="184">
        <f t="shared" si="425"/>
        <v>0</v>
      </c>
      <c r="AL3446" s="164">
        <f t="shared" si="431"/>
        <v>0</v>
      </c>
      <c r="AO3446" s="184">
        <f t="shared" si="426"/>
        <v>0</v>
      </c>
      <c r="AP3446" s="164">
        <f t="shared" si="427"/>
        <v>0</v>
      </c>
      <c r="AS3446" s="184">
        <f t="shared" si="428"/>
        <v>0</v>
      </c>
      <c r="AT3446" s="164">
        <f t="shared" si="429"/>
        <v>0</v>
      </c>
    </row>
    <row r="3447" spans="2:46" x14ac:dyDescent="0.75">
      <c r="B3447" s="22">
        <v>3444</v>
      </c>
      <c r="AG3447" s="184">
        <f t="shared" si="424"/>
        <v>0</v>
      </c>
      <c r="AH3447" s="164">
        <f t="shared" si="430"/>
        <v>0</v>
      </c>
      <c r="AK3447" s="184">
        <f t="shared" si="425"/>
        <v>0</v>
      </c>
      <c r="AL3447" s="164">
        <f t="shared" si="431"/>
        <v>0</v>
      </c>
      <c r="AO3447" s="184">
        <f t="shared" si="426"/>
        <v>0</v>
      </c>
      <c r="AP3447" s="164">
        <f t="shared" si="427"/>
        <v>0</v>
      </c>
      <c r="AS3447" s="184">
        <f t="shared" si="428"/>
        <v>0</v>
      </c>
      <c r="AT3447" s="164">
        <f t="shared" si="429"/>
        <v>0</v>
      </c>
    </row>
    <row r="3448" spans="2:46" x14ac:dyDescent="0.75">
      <c r="B3448" s="22">
        <v>3445</v>
      </c>
      <c r="AG3448" s="184">
        <f t="shared" si="424"/>
        <v>0</v>
      </c>
      <c r="AH3448" s="164">
        <f t="shared" si="430"/>
        <v>0</v>
      </c>
      <c r="AK3448" s="184">
        <f t="shared" si="425"/>
        <v>0</v>
      </c>
      <c r="AL3448" s="164">
        <f t="shared" si="431"/>
        <v>0</v>
      </c>
      <c r="AO3448" s="184">
        <f t="shared" si="426"/>
        <v>0</v>
      </c>
      <c r="AP3448" s="164">
        <f t="shared" si="427"/>
        <v>0</v>
      </c>
      <c r="AS3448" s="184">
        <f t="shared" si="428"/>
        <v>0</v>
      </c>
      <c r="AT3448" s="164">
        <f t="shared" si="429"/>
        <v>0</v>
      </c>
    </row>
    <row r="3449" spans="2:46" x14ac:dyDescent="0.75">
      <c r="B3449" s="22">
        <v>3446</v>
      </c>
      <c r="AG3449" s="184">
        <f t="shared" si="424"/>
        <v>0</v>
      </c>
      <c r="AH3449" s="164">
        <f t="shared" si="430"/>
        <v>0</v>
      </c>
      <c r="AK3449" s="184">
        <f t="shared" si="425"/>
        <v>0</v>
      </c>
      <c r="AL3449" s="164">
        <f t="shared" si="431"/>
        <v>0</v>
      </c>
      <c r="AO3449" s="184">
        <f t="shared" si="426"/>
        <v>0</v>
      </c>
      <c r="AP3449" s="164">
        <f t="shared" si="427"/>
        <v>0</v>
      </c>
      <c r="AS3449" s="184">
        <f t="shared" si="428"/>
        <v>0</v>
      </c>
      <c r="AT3449" s="164">
        <f t="shared" si="429"/>
        <v>0</v>
      </c>
    </row>
    <row r="3450" spans="2:46" x14ac:dyDescent="0.75">
      <c r="B3450" s="22">
        <v>3447</v>
      </c>
      <c r="AG3450" s="184">
        <f t="shared" si="424"/>
        <v>0</v>
      </c>
      <c r="AH3450" s="164">
        <f t="shared" si="430"/>
        <v>0</v>
      </c>
      <c r="AK3450" s="184">
        <f t="shared" si="425"/>
        <v>0</v>
      </c>
      <c r="AL3450" s="164">
        <f t="shared" si="431"/>
        <v>0</v>
      </c>
      <c r="AO3450" s="184">
        <f t="shared" si="426"/>
        <v>0</v>
      </c>
      <c r="AP3450" s="164">
        <f t="shared" si="427"/>
        <v>0</v>
      </c>
      <c r="AS3450" s="184">
        <f t="shared" si="428"/>
        <v>0</v>
      </c>
      <c r="AT3450" s="164">
        <f t="shared" si="429"/>
        <v>0</v>
      </c>
    </row>
    <row r="3451" spans="2:46" x14ac:dyDescent="0.75">
      <c r="B3451" s="22">
        <v>3448</v>
      </c>
      <c r="AG3451" s="184">
        <f t="shared" si="424"/>
        <v>0</v>
      </c>
      <c r="AH3451" s="164">
        <f t="shared" si="430"/>
        <v>0</v>
      </c>
      <c r="AK3451" s="184">
        <f t="shared" si="425"/>
        <v>0</v>
      </c>
      <c r="AL3451" s="164">
        <f t="shared" si="431"/>
        <v>0</v>
      </c>
      <c r="AO3451" s="184">
        <f t="shared" si="426"/>
        <v>0</v>
      </c>
      <c r="AP3451" s="164">
        <f t="shared" si="427"/>
        <v>0</v>
      </c>
      <c r="AS3451" s="184">
        <f t="shared" si="428"/>
        <v>0</v>
      </c>
      <c r="AT3451" s="164">
        <f t="shared" si="429"/>
        <v>0</v>
      </c>
    </row>
    <row r="3452" spans="2:46" x14ac:dyDescent="0.75">
      <c r="B3452" s="22">
        <v>3449</v>
      </c>
      <c r="AG3452" s="184">
        <f t="shared" si="424"/>
        <v>0</v>
      </c>
      <c r="AH3452" s="164">
        <f t="shared" si="430"/>
        <v>0</v>
      </c>
      <c r="AK3452" s="184">
        <f t="shared" si="425"/>
        <v>0</v>
      </c>
      <c r="AL3452" s="164">
        <f t="shared" si="431"/>
        <v>0</v>
      </c>
      <c r="AO3452" s="184">
        <f t="shared" si="426"/>
        <v>0</v>
      </c>
      <c r="AP3452" s="164">
        <f t="shared" si="427"/>
        <v>0</v>
      </c>
      <c r="AS3452" s="184">
        <f t="shared" si="428"/>
        <v>0</v>
      </c>
      <c r="AT3452" s="164">
        <f t="shared" si="429"/>
        <v>0</v>
      </c>
    </row>
    <row r="3453" spans="2:46" x14ac:dyDescent="0.75">
      <c r="B3453" s="22">
        <v>3450</v>
      </c>
      <c r="AG3453" s="184">
        <f t="shared" si="424"/>
        <v>0</v>
      </c>
      <c r="AH3453" s="164">
        <f t="shared" si="430"/>
        <v>0</v>
      </c>
      <c r="AK3453" s="184">
        <f t="shared" si="425"/>
        <v>0</v>
      </c>
      <c r="AL3453" s="164">
        <f t="shared" si="431"/>
        <v>0</v>
      </c>
      <c r="AO3453" s="184">
        <f t="shared" si="426"/>
        <v>0</v>
      </c>
      <c r="AP3453" s="164">
        <f t="shared" si="427"/>
        <v>0</v>
      </c>
      <c r="AS3453" s="184">
        <f t="shared" si="428"/>
        <v>0</v>
      </c>
      <c r="AT3453" s="164">
        <f t="shared" si="429"/>
        <v>0</v>
      </c>
    </row>
    <row r="3454" spans="2:46" x14ac:dyDescent="0.75">
      <c r="B3454" s="22">
        <v>3451</v>
      </c>
      <c r="AG3454" s="184">
        <f t="shared" si="424"/>
        <v>0</v>
      </c>
      <c r="AH3454" s="164">
        <f t="shared" si="430"/>
        <v>0</v>
      </c>
      <c r="AK3454" s="184">
        <f t="shared" si="425"/>
        <v>0</v>
      </c>
      <c r="AL3454" s="164">
        <f t="shared" si="431"/>
        <v>0</v>
      </c>
      <c r="AO3454" s="184">
        <f t="shared" si="426"/>
        <v>0</v>
      </c>
      <c r="AP3454" s="164">
        <f t="shared" si="427"/>
        <v>0</v>
      </c>
      <c r="AS3454" s="184">
        <f t="shared" si="428"/>
        <v>0</v>
      </c>
      <c r="AT3454" s="164">
        <f t="shared" si="429"/>
        <v>0</v>
      </c>
    </row>
    <row r="3455" spans="2:46" x14ac:dyDescent="0.75">
      <c r="B3455" s="22">
        <v>3452</v>
      </c>
      <c r="AG3455" s="184">
        <f t="shared" si="424"/>
        <v>0</v>
      </c>
      <c r="AH3455" s="164">
        <f t="shared" si="430"/>
        <v>0</v>
      </c>
      <c r="AK3455" s="184">
        <f t="shared" si="425"/>
        <v>0</v>
      </c>
      <c r="AL3455" s="164">
        <f t="shared" si="431"/>
        <v>0</v>
      </c>
      <c r="AO3455" s="184">
        <f t="shared" si="426"/>
        <v>0</v>
      </c>
      <c r="AP3455" s="164">
        <f t="shared" si="427"/>
        <v>0</v>
      </c>
      <c r="AS3455" s="184">
        <f t="shared" si="428"/>
        <v>0</v>
      </c>
      <c r="AT3455" s="164">
        <f t="shared" si="429"/>
        <v>0</v>
      </c>
    </row>
    <row r="3456" spans="2:46" x14ac:dyDescent="0.75">
      <c r="B3456" s="22">
        <v>3453</v>
      </c>
      <c r="AG3456" s="184">
        <f t="shared" si="424"/>
        <v>0</v>
      </c>
      <c r="AH3456" s="164">
        <f t="shared" si="430"/>
        <v>0</v>
      </c>
      <c r="AK3456" s="184">
        <f t="shared" si="425"/>
        <v>0</v>
      </c>
      <c r="AL3456" s="164">
        <f t="shared" si="431"/>
        <v>0</v>
      </c>
      <c r="AO3456" s="184">
        <f t="shared" si="426"/>
        <v>0</v>
      </c>
      <c r="AP3456" s="164">
        <f t="shared" si="427"/>
        <v>0</v>
      </c>
      <c r="AS3456" s="184">
        <f t="shared" si="428"/>
        <v>0</v>
      </c>
      <c r="AT3456" s="164">
        <f t="shared" si="429"/>
        <v>0</v>
      </c>
    </row>
    <row r="3457" spans="2:46" x14ac:dyDescent="0.75">
      <c r="B3457" s="22">
        <v>3454</v>
      </c>
      <c r="AG3457" s="184">
        <f t="shared" si="424"/>
        <v>0</v>
      </c>
      <c r="AH3457" s="164">
        <f t="shared" si="430"/>
        <v>0</v>
      </c>
      <c r="AK3457" s="184">
        <f t="shared" si="425"/>
        <v>0</v>
      </c>
      <c r="AL3457" s="164">
        <f t="shared" si="431"/>
        <v>0</v>
      </c>
      <c r="AO3457" s="184">
        <f t="shared" si="426"/>
        <v>0</v>
      </c>
      <c r="AP3457" s="164">
        <f t="shared" si="427"/>
        <v>0</v>
      </c>
      <c r="AS3457" s="184">
        <f t="shared" si="428"/>
        <v>0</v>
      </c>
      <c r="AT3457" s="164">
        <f t="shared" si="429"/>
        <v>0</v>
      </c>
    </row>
    <row r="3458" spans="2:46" x14ac:dyDescent="0.75">
      <c r="B3458" s="22">
        <v>3455</v>
      </c>
      <c r="AG3458" s="184">
        <f t="shared" si="424"/>
        <v>0</v>
      </c>
      <c r="AH3458" s="164">
        <f t="shared" si="430"/>
        <v>0</v>
      </c>
      <c r="AK3458" s="184">
        <f t="shared" si="425"/>
        <v>0</v>
      </c>
      <c r="AL3458" s="164">
        <f t="shared" si="431"/>
        <v>0</v>
      </c>
      <c r="AO3458" s="184">
        <f t="shared" si="426"/>
        <v>0</v>
      </c>
      <c r="AP3458" s="164">
        <f t="shared" si="427"/>
        <v>0</v>
      </c>
      <c r="AS3458" s="184">
        <f t="shared" si="428"/>
        <v>0</v>
      </c>
      <c r="AT3458" s="164">
        <f t="shared" si="429"/>
        <v>0</v>
      </c>
    </row>
    <row r="3459" spans="2:46" x14ac:dyDescent="0.75">
      <c r="B3459" s="22">
        <v>3456</v>
      </c>
      <c r="AG3459" s="184">
        <f t="shared" si="424"/>
        <v>0</v>
      </c>
      <c r="AH3459" s="164">
        <f t="shared" si="430"/>
        <v>0</v>
      </c>
      <c r="AK3459" s="184">
        <f t="shared" si="425"/>
        <v>0</v>
      </c>
      <c r="AL3459" s="164">
        <f t="shared" si="431"/>
        <v>0</v>
      </c>
      <c r="AO3459" s="184">
        <f t="shared" si="426"/>
        <v>0</v>
      </c>
      <c r="AP3459" s="164">
        <f t="shared" si="427"/>
        <v>0</v>
      </c>
      <c r="AS3459" s="184">
        <f t="shared" si="428"/>
        <v>0</v>
      </c>
      <c r="AT3459" s="164">
        <f t="shared" si="429"/>
        <v>0</v>
      </c>
    </row>
    <row r="3460" spans="2:46" x14ac:dyDescent="0.75">
      <c r="B3460" s="22">
        <v>3457</v>
      </c>
      <c r="AG3460" s="184">
        <f t="shared" ref="AG3460:AG3523" si="432">(U3460*wtp)-T3460</f>
        <v>0</v>
      </c>
      <c r="AH3460" s="164">
        <f t="shared" si="430"/>
        <v>0</v>
      </c>
      <c r="AK3460" s="184">
        <f t="shared" ref="AK3460:AK3523" si="433">(X3460*wtp)-W3460</f>
        <v>0</v>
      </c>
      <c r="AL3460" s="164">
        <f t="shared" si="431"/>
        <v>0</v>
      </c>
      <c r="AO3460" s="184">
        <f t="shared" ref="AO3460:AO3523" si="434">(AA3460*wtp)-Z3460</f>
        <v>0</v>
      </c>
      <c r="AP3460" s="164">
        <f t="shared" ref="AP3460:AP3523" si="435">IF(AO3460&gt;0,1,0)</f>
        <v>0</v>
      </c>
      <c r="AS3460" s="184">
        <f t="shared" ref="AS3460:AS3523" si="436">(AD3460*wtp)-AC3460</f>
        <v>0</v>
      </c>
      <c r="AT3460" s="164">
        <f t="shared" ref="AT3460:AT3523" si="437">IF(AS3460&gt;0,1,0)</f>
        <v>0</v>
      </c>
    </row>
    <row r="3461" spans="2:46" x14ac:dyDescent="0.75">
      <c r="B3461" s="22">
        <v>3458</v>
      </c>
      <c r="AG3461" s="184">
        <f t="shared" si="432"/>
        <v>0</v>
      </c>
      <c r="AH3461" s="164">
        <f t="shared" ref="AH3461:AH3524" si="438">IF(AG3461&gt;0,1,0)</f>
        <v>0</v>
      </c>
      <c r="AK3461" s="184">
        <f t="shared" si="433"/>
        <v>0</v>
      </c>
      <c r="AL3461" s="164">
        <f t="shared" ref="AL3461:AL3524" si="439">IF(AK3461&gt;0,1,0)</f>
        <v>0</v>
      </c>
      <c r="AO3461" s="184">
        <f t="shared" si="434"/>
        <v>0</v>
      </c>
      <c r="AP3461" s="164">
        <f t="shared" si="435"/>
        <v>0</v>
      </c>
      <c r="AS3461" s="184">
        <f t="shared" si="436"/>
        <v>0</v>
      </c>
      <c r="AT3461" s="164">
        <f t="shared" si="437"/>
        <v>0</v>
      </c>
    </row>
    <row r="3462" spans="2:46" x14ac:dyDescent="0.75">
      <c r="B3462" s="22">
        <v>3459</v>
      </c>
      <c r="AG3462" s="184">
        <f t="shared" si="432"/>
        <v>0</v>
      </c>
      <c r="AH3462" s="164">
        <f t="shared" si="438"/>
        <v>0</v>
      </c>
      <c r="AK3462" s="184">
        <f t="shared" si="433"/>
        <v>0</v>
      </c>
      <c r="AL3462" s="164">
        <f t="shared" si="439"/>
        <v>0</v>
      </c>
      <c r="AO3462" s="184">
        <f t="shared" si="434"/>
        <v>0</v>
      </c>
      <c r="AP3462" s="164">
        <f t="shared" si="435"/>
        <v>0</v>
      </c>
      <c r="AS3462" s="184">
        <f t="shared" si="436"/>
        <v>0</v>
      </c>
      <c r="AT3462" s="164">
        <f t="shared" si="437"/>
        <v>0</v>
      </c>
    </row>
    <row r="3463" spans="2:46" x14ac:dyDescent="0.75">
      <c r="B3463" s="22">
        <v>3460</v>
      </c>
      <c r="AG3463" s="184">
        <f t="shared" si="432"/>
        <v>0</v>
      </c>
      <c r="AH3463" s="164">
        <f t="shared" si="438"/>
        <v>0</v>
      </c>
      <c r="AK3463" s="184">
        <f t="shared" si="433"/>
        <v>0</v>
      </c>
      <c r="AL3463" s="164">
        <f t="shared" si="439"/>
        <v>0</v>
      </c>
      <c r="AO3463" s="184">
        <f t="shared" si="434"/>
        <v>0</v>
      </c>
      <c r="AP3463" s="164">
        <f t="shared" si="435"/>
        <v>0</v>
      </c>
      <c r="AS3463" s="184">
        <f t="shared" si="436"/>
        <v>0</v>
      </c>
      <c r="AT3463" s="164">
        <f t="shared" si="437"/>
        <v>0</v>
      </c>
    </row>
    <row r="3464" spans="2:46" x14ac:dyDescent="0.75">
      <c r="B3464" s="22">
        <v>3461</v>
      </c>
      <c r="AG3464" s="184">
        <f t="shared" si="432"/>
        <v>0</v>
      </c>
      <c r="AH3464" s="164">
        <f t="shared" si="438"/>
        <v>0</v>
      </c>
      <c r="AK3464" s="184">
        <f t="shared" si="433"/>
        <v>0</v>
      </c>
      <c r="AL3464" s="164">
        <f t="shared" si="439"/>
        <v>0</v>
      </c>
      <c r="AO3464" s="184">
        <f t="shared" si="434"/>
        <v>0</v>
      </c>
      <c r="AP3464" s="164">
        <f t="shared" si="435"/>
        <v>0</v>
      </c>
      <c r="AS3464" s="184">
        <f t="shared" si="436"/>
        <v>0</v>
      </c>
      <c r="AT3464" s="164">
        <f t="shared" si="437"/>
        <v>0</v>
      </c>
    </row>
    <row r="3465" spans="2:46" x14ac:dyDescent="0.75">
      <c r="B3465" s="22">
        <v>3462</v>
      </c>
      <c r="AG3465" s="184">
        <f t="shared" si="432"/>
        <v>0</v>
      </c>
      <c r="AH3465" s="164">
        <f t="shared" si="438"/>
        <v>0</v>
      </c>
      <c r="AK3465" s="184">
        <f t="shared" si="433"/>
        <v>0</v>
      </c>
      <c r="AL3465" s="164">
        <f t="shared" si="439"/>
        <v>0</v>
      </c>
      <c r="AO3465" s="184">
        <f t="shared" si="434"/>
        <v>0</v>
      </c>
      <c r="AP3465" s="164">
        <f t="shared" si="435"/>
        <v>0</v>
      </c>
      <c r="AS3465" s="184">
        <f t="shared" si="436"/>
        <v>0</v>
      </c>
      <c r="AT3465" s="164">
        <f t="shared" si="437"/>
        <v>0</v>
      </c>
    </row>
    <row r="3466" spans="2:46" x14ac:dyDescent="0.75">
      <c r="B3466" s="22">
        <v>3463</v>
      </c>
      <c r="AG3466" s="184">
        <f t="shared" si="432"/>
        <v>0</v>
      </c>
      <c r="AH3466" s="164">
        <f t="shared" si="438"/>
        <v>0</v>
      </c>
      <c r="AK3466" s="184">
        <f t="shared" si="433"/>
        <v>0</v>
      </c>
      <c r="AL3466" s="164">
        <f t="shared" si="439"/>
        <v>0</v>
      </c>
      <c r="AO3466" s="184">
        <f t="shared" si="434"/>
        <v>0</v>
      </c>
      <c r="AP3466" s="164">
        <f t="shared" si="435"/>
        <v>0</v>
      </c>
      <c r="AS3466" s="184">
        <f t="shared" si="436"/>
        <v>0</v>
      </c>
      <c r="AT3466" s="164">
        <f t="shared" si="437"/>
        <v>0</v>
      </c>
    </row>
    <row r="3467" spans="2:46" x14ac:dyDescent="0.75">
      <c r="B3467" s="22">
        <v>3464</v>
      </c>
      <c r="AG3467" s="184">
        <f t="shared" si="432"/>
        <v>0</v>
      </c>
      <c r="AH3467" s="164">
        <f t="shared" si="438"/>
        <v>0</v>
      </c>
      <c r="AK3467" s="184">
        <f t="shared" si="433"/>
        <v>0</v>
      </c>
      <c r="AL3467" s="164">
        <f t="shared" si="439"/>
        <v>0</v>
      </c>
      <c r="AO3467" s="184">
        <f t="shared" si="434"/>
        <v>0</v>
      </c>
      <c r="AP3467" s="164">
        <f t="shared" si="435"/>
        <v>0</v>
      </c>
      <c r="AS3467" s="184">
        <f t="shared" si="436"/>
        <v>0</v>
      </c>
      <c r="AT3467" s="164">
        <f t="shared" si="437"/>
        <v>0</v>
      </c>
    </row>
    <row r="3468" spans="2:46" x14ac:dyDescent="0.75">
      <c r="B3468" s="22">
        <v>3465</v>
      </c>
      <c r="AG3468" s="184">
        <f t="shared" si="432"/>
        <v>0</v>
      </c>
      <c r="AH3468" s="164">
        <f t="shared" si="438"/>
        <v>0</v>
      </c>
      <c r="AK3468" s="184">
        <f t="shared" si="433"/>
        <v>0</v>
      </c>
      <c r="AL3468" s="164">
        <f t="shared" si="439"/>
        <v>0</v>
      </c>
      <c r="AO3468" s="184">
        <f t="shared" si="434"/>
        <v>0</v>
      </c>
      <c r="AP3468" s="164">
        <f t="shared" si="435"/>
        <v>0</v>
      </c>
      <c r="AS3468" s="184">
        <f t="shared" si="436"/>
        <v>0</v>
      </c>
      <c r="AT3468" s="164">
        <f t="shared" si="437"/>
        <v>0</v>
      </c>
    </row>
    <row r="3469" spans="2:46" x14ac:dyDescent="0.75">
      <c r="B3469" s="22">
        <v>3466</v>
      </c>
      <c r="AG3469" s="184">
        <f t="shared" si="432"/>
        <v>0</v>
      </c>
      <c r="AH3469" s="164">
        <f t="shared" si="438"/>
        <v>0</v>
      </c>
      <c r="AK3469" s="184">
        <f t="shared" si="433"/>
        <v>0</v>
      </c>
      <c r="AL3469" s="164">
        <f t="shared" si="439"/>
        <v>0</v>
      </c>
      <c r="AO3469" s="184">
        <f t="shared" si="434"/>
        <v>0</v>
      </c>
      <c r="AP3469" s="164">
        <f t="shared" si="435"/>
        <v>0</v>
      </c>
      <c r="AS3469" s="184">
        <f t="shared" si="436"/>
        <v>0</v>
      </c>
      <c r="AT3469" s="164">
        <f t="shared" si="437"/>
        <v>0</v>
      </c>
    </row>
    <row r="3470" spans="2:46" x14ac:dyDescent="0.75">
      <c r="B3470" s="22">
        <v>3467</v>
      </c>
      <c r="AG3470" s="184">
        <f t="shared" si="432"/>
        <v>0</v>
      </c>
      <c r="AH3470" s="164">
        <f t="shared" si="438"/>
        <v>0</v>
      </c>
      <c r="AK3470" s="184">
        <f t="shared" si="433"/>
        <v>0</v>
      </c>
      <c r="AL3470" s="164">
        <f t="shared" si="439"/>
        <v>0</v>
      </c>
      <c r="AO3470" s="184">
        <f t="shared" si="434"/>
        <v>0</v>
      </c>
      <c r="AP3470" s="164">
        <f t="shared" si="435"/>
        <v>0</v>
      </c>
      <c r="AS3470" s="184">
        <f t="shared" si="436"/>
        <v>0</v>
      </c>
      <c r="AT3470" s="164">
        <f t="shared" si="437"/>
        <v>0</v>
      </c>
    </row>
    <row r="3471" spans="2:46" x14ac:dyDescent="0.75">
      <c r="B3471" s="22">
        <v>3468</v>
      </c>
      <c r="AG3471" s="184">
        <f t="shared" si="432"/>
        <v>0</v>
      </c>
      <c r="AH3471" s="164">
        <f t="shared" si="438"/>
        <v>0</v>
      </c>
      <c r="AK3471" s="184">
        <f t="shared" si="433"/>
        <v>0</v>
      </c>
      <c r="AL3471" s="164">
        <f t="shared" si="439"/>
        <v>0</v>
      </c>
      <c r="AO3471" s="184">
        <f t="shared" si="434"/>
        <v>0</v>
      </c>
      <c r="AP3471" s="164">
        <f t="shared" si="435"/>
        <v>0</v>
      </c>
      <c r="AS3471" s="184">
        <f t="shared" si="436"/>
        <v>0</v>
      </c>
      <c r="AT3471" s="164">
        <f t="shared" si="437"/>
        <v>0</v>
      </c>
    </row>
    <row r="3472" spans="2:46" x14ac:dyDescent="0.75">
      <c r="B3472" s="22">
        <v>3469</v>
      </c>
      <c r="AG3472" s="184">
        <f t="shared" si="432"/>
        <v>0</v>
      </c>
      <c r="AH3472" s="164">
        <f t="shared" si="438"/>
        <v>0</v>
      </c>
      <c r="AK3472" s="184">
        <f t="shared" si="433"/>
        <v>0</v>
      </c>
      <c r="AL3472" s="164">
        <f t="shared" si="439"/>
        <v>0</v>
      </c>
      <c r="AO3472" s="184">
        <f t="shared" si="434"/>
        <v>0</v>
      </c>
      <c r="AP3472" s="164">
        <f t="shared" si="435"/>
        <v>0</v>
      </c>
      <c r="AS3472" s="184">
        <f t="shared" si="436"/>
        <v>0</v>
      </c>
      <c r="AT3472" s="164">
        <f t="shared" si="437"/>
        <v>0</v>
      </c>
    </row>
    <row r="3473" spans="2:46" x14ac:dyDescent="0.75">
      <c r="B3473" s="22">
        <v>3470</v>
      </c>
      <c r="AG3473" s="184">
        <f t="shared" si="432"/>
        <v>0</v>
      </c>
      <c r="AH3473" s="164">
        <f t="shared" si="438"/>
        <v>0</v>
      </c>
      <c r="AK3473" s="184">
        <f t="shared" si="433"/>
        <v>0</v>
      </c>
      <c r="AL3473" s="164">
        <f t="shared" si="439"/>
        <v>0</v>
      </c>
      <c r="AO3473" s="184">
        <f t="shared" si="434"/>
        <v>0</v>
      </c>
      <c r="AP3473" s="164">
        <f t="shared" si="435"/>
        <v>0</v>
      </c>
      <c r="AS3473" s="184">
        <f t="shared" si="436"/>
        <v>0</v>
      </c>
      <c r="AT3473" s="164">
        <f t="shared" si="437"/>
        <v>0</v>
      </c>
    </row>
    <row r="3474" spans="2:46" x14ac:dyDescent="0.75">
      <c r="B3474" s="22">
        <v>3471</v>
      </c>
      <c r="AG3474" s="184">
        <f t="shared" si="432"/>
        <v>0</v>
      </c>
      <c r="AH3474" s="164">
        <f t="shared" si="438"/>
        <v>0</v>
      </c>
      <c r="AK3474" s="184">
        <f t="shared" si="433"/>
        <v>0</v>
      </c>
      <c r="AL3474" s="164">
        <f t="shared" si="439"/>
        <v>0</v>
      </c>
      <c r="AO3474" s="184">
        <f t="shared" si="434"/>
        <v>0</v>
      </c>
      <c r="AP3474" s="164">
        <f t="shared" si="435"/>
        <v>0</v>
      </c>
      <c r="AS3474" s="184">
        <f t="shared" si="436"/>
        <v>0</v>
      </c>
      <c r="AT3474" s="164">
        <f t="shared" si="437"/>
        <v>0</v>
      </c>
    </row>
    <row r="3475" spans="2:46" x14ac:dyDescent="0.75">
      <c r="B3475" s="22">
        <v>3472</v>
      </c>
      <c r="AG3475" s="184">
        <f t="shared" si="432"/>
        <v>0</v>
      </c>
      <c r="AH3475" s="164">
        <f t="shared" si="438"/>
        <v>0</v>
      </c>
      <c r="AK3475" s="184">
        <f t="shared" si="433"/>
        <v>0</v>
      </c>
      <c r="AL3475" s="164">
        <f t="shared" si="439"/>
        <v>0</v>
      </c>
      <c r="AO3475" s="184">
        <f t="shared" si="434"/>
        <v>0</v>
      </c>
      <c r="AP3475" s="164">
        <f t="shared" si="435"/>
        <v>0</v>
      </c>
      <c r="AS3475" s="184">
        <f t="shared" si="436"/>
        <v>0</v>
      </c>
      <c r="AT3475" s="164">
        <f t="shared" si="437"/>
        <v>0</v>
      </c>
    </row>
    <row r="3476" spans="2:46" x14ac:dyDescent="0.75">
      <c r="B3476" s="22">
        <v>3473</v>
      </c>
      <c r="AG3476" s="184">
        <f t="shared" si="432"/>
        <v>0</v>
      </c>
      <c r="AH3476" s="164">
        <f t="shared" si="438"/>
        <v>0</v>
      </c>
      <c r="AK3476" s="184">
        <f t="shared" si="433"/>
        <v>0</v>
      </c>
      <c r="AL3476" s="164">
        <f t="shared" si="439"/>
        <v>0</v>
      </c>
      <c r="AO3476" s="184">
        <f t="shared" si="434"/>
        <v>0</v>
      </c>
      <c r="AP3476" s="164">
        <f t="shared" si="435"/>
        <v>0</v>
      </c>
      <c r="AS3476" s="184">
        <f t="shared" si="436"/>
        <v>0</v>
      </c>
      <c r="AT3476" s="164">
        <f t="shared" si="437"/>
        <v>0</v>
      </c>
    </row>
    <row r="3477" spans="2:46" x14ac:dyDescent="0.75">
      <c r="B3477" s="22">
        <v>3474</v>
      </c>
      <c r="AG3477" s="184">
        <f t="shared" si="432"/>
        <v>0</v>
      </c>
      <c r="AH3477" s="164">
        <f t="shared" si="438"/>
        <v>0</v>
      </c>
      <c r="AK3477" s="184">
        <f t="shared" si="433"/>
        <v>0</v>
      </c>
      <c r="AL3477" s="164">
        <f t="shared" si="439"/>
        <v>0</v>
      </c>
      <c r="AO3477" s="184">
        <f t="shared" si="434"/>
        <v>0</v>
      </c>
      <c r="AP3477" s="164">
        <f t="shared" si="435"/>
        <v>0</v>
      </c>
      <c r="AS3477" s="184">
        <f t="shared" si="436"/>
        <v>0</v>
      </c>
      <c r="AT3477" s="164">
        <f t="shared" si="437"/>
        <v>0</v>
      </c>
    </row>
    <row r="3478" spans="2:46" x14ac:dyDescent="0.75">
      <c r="B3478" s="22">
        <v>3475</v>
      </c>
      <c r="AG3478" s="184">
        <f t="shared" si="432"/>
        <v>0</v>
      </c>
      <c r="AH3478" s="164">
        <f t="shared" si="438"/>
        <v>0</v>
      </c>
      <c r="AK3478" s="184">
        <f t="shared" si="433"/>
        <v>0</v>
      </c>
      <c r="AL3478" s="164">
        <f t="shared" si="439"/>
        <v>0</v>
      </c>
      <c r="AO3478" s="184">
        <f t="shared" si="434"/>
        <v>0</v>
      </c>
      <c r="AP3478" s="164">
        <f t="shared" si="435"/>
        <v>0</v>
      </c>
      <c r="AS3478" s="184">
        <f t="shared" si="436"/>
        <v>0</v>
      </c>
      <c r="AT3478" s="164">
        <f t="shared" si="437"/>
        <v>0</v>
      </c>
    </row>
    <row r="3479" spans="2:46" x14ac:dyDescent="0.75">
      <c r="B3479" s="22">
        <v>3476</v>
      </c>
      <c r="AG3479" s="184">
        <f t="shared" si="432"/>
        <v>0</v>
      </c>
      <c r="AH3479" s="164">
        <f t="shared" si="438"/>
        <v>0</v>
      </c>
      <c r="AK3479" s="184">
        <f t="shared" si="433"/>
        <v>0</v>
      </c>
      <c r="AL3479" s="164">
        <f t="shared" si="439"/>
        <v>0</v>
      </c>
      <c r="AO3479" s="184">
        <f t="shared" si="434"/>
        <v>0</v>
      </c>
      <c r="AP3479" s="164">
        <f t="shared" si="435"/>
        <v>0</v>
      </c>
      <c r="AS3479" s="184">
        <f t="shared" si="436"/>
        <v>0</v>
      </c>
      <c r="AT3479" s="164">
        <f t="shared" si="437"/>
        <v>0</v>
      </c>
    </row>
    <row r="3480" spans="2:46" x14ac:dyDescent="0.75">
      <c r="B3480" s="22">
        <v>3477</v>
      </c>
      <c r="AG3480" s="184">
        <f t="shared" si="432"/>
        <v>0</v>
      </c>
      <c r="AH3480" s="164">
        <f t="shared" si="438"/>
        <v>0</v>
      </c>
      <c r="AK3480" s="184">
        <f t="shared" si="433"/>
        <v>0</v>
      </c>
      <c r="AL3480" s="164">
        <f t="shared" si="439"/>
        <v>0</v>
      </c>
      <c r="AO3480" s="184">
        <f t="shared" si="434"/>
        <v>0</v>
      </c>
      <c r="AP3480" s="164">
        <f t="shared" si="435"/>
        <v>0</v>
      </c>
      <c r="AS3480" s="184">
        <f t="shared" si="436"/>
        <v>0</v>
      </c>
      <c r="AT3480" s="164">
        <f t="shared" si="437"/>
        <v>0</v>
      </c>
    </row>
    <row r="3481" spans="2:46" x14ac:dyDescent="0.75">
      <c r="B3481" s="22">
        <v>3478</v>
      </c>
      <c r="AG3481" s="184">
        <f t="shared" si="432"/>
        <v>0</v>
      </c>
      <c r="AH3481" s="164">
        <f t="shared" si="438"/>
        <v>0</v>
      </c>
      <c r="AK3481" s="184">
        <f t="shared" si="433"/>
        <v>0</v>
      </c>
      <c r="AL3481" s="164">
        <f t="shared" si="439"/>
        <v>0</v>
      </c>
      <c r="AO3481" s="184">
        <f t="shared" si="434"/>
        <v>0</v>
      </c>
      <c r="AP3481" s="164">
        <f t="shared" si="435"/>
        <v>0</v>
      </c>
      <c r="AS3481" s="184">
        <f t="shared" si="436"/>
        <v>0</v>
      </c>
      <c r="AT3481" s="164">
        <f t="shared" si="437"/>
        <v>0</v>
      </c>
    </row>
    <row r="3482" spans="2:46" x14ac:dyDescent="0.75">
      <c r="B3482" s="22">
        <v>3479</v>
      </c>
      <c r="AG3482" s="184">
        <f t="shared" si="432"/>
        <v>0</v>
      </c>
      <c r="AH3482" s="164">
        <f t="shared" si="438"/>
        <v>0</v>
      </c>
      <c r="AK3482" s="184">
        <f t="shared" si="433"/>
        <v>0</v>
      </c>
      <c r="AL3482" s="164">
        <f t="shared" si="439"/>
        <v>0</v>
      </c>
      <c r="AO3482" s="184">
        <f t="shared" si="434"/>
        <v>0</v>
      </c>
      <c r="AP3482" s="164">
        <f t="shared" si="435"/>
        <v>0</v>
      </c>
      <c r="AS3482" s="184">
        <f t="shared" si="436"/>
        <v>0</v>
      </c>
      <c r="AT3482" s="164">
        <f t="shared" si="437"/>
        <v>0</v>
      </c>
    </row>
    <row r="3483" spans="2:46" x14ac:dyDescent="0.75">
      <c r="B3483" s="22">
        <v>3480</v>
      </c>
      <c r="AG3483" s="184">
        <f t="shared" si="432"/>
        <v>0</v>
      </c>
      <c r="AH3483" s="164">
        <f t="shared" si="438"/>
        <v>0</v>
      </c>
      <c r="AK3483" s="184">
        <f t="shared" si="433"/>
        <v>0</v>
      </c>
      <c r="AL3483" s="164">
        <f t="shared" si="439"/>
        <v>0</v>
      </c>
      <c r="AO3483" s="184">
        <f t="shared" si="434"/>
        <v>0</v>
      </c>
      <c r="AP3483" s="164">
        <f t="shared" si="435"/>
        <v>0</v>
      </c>
      <c r="AS3483" s="184">
        <f t="shared" si="436"/>
        <v>0</v>
      </c>
      <c r="AT3483" s="164">
        <f t="shared" si="437"/>
        <v>0</v>
      </c>
    </row>
    <row r="3484" spans="2:46" x14ac:dyDescent="0.75">
      <c r="B3484" s="22">
        <v>3481</v>
      </c>
      <c r="AG3484" s="184">
        <f t="shared" si="432"/>
        <v>0</v>
      </c>
      <c r="AH3484" s="164">
        <f t="shared" si="438"/>
        <v>0</v>
      </c>
      <c r="AK3484" s="184">
        <f t="shared" si="433"/>
        <v>0</v>
      </c>
      <c r="AL3484" s="164">
        <f t="shared" si="439"/>
        <v>0</v>
      </c>
      <c r="AO3484" s="184">
        <f t="shared" si="434"/>
        <v>0</v>
      </c>
      <c r="AP3484" s="164">
        <f t="shared" si="435"/>
        <v>0</v>
      </c>
      <c r="AS3484" s="184">
        <f t="shared" si="436"/>
        <v>0</v>
      </c>
      <c r="AT3484" s="164">
        <f t="shared" si="437"/>
        <v>0</v>
      </c>
    </row>
    <row r="3485" spans="2:46" x14ac:dyDescent="0.75">
      <c r="B3485" s="22">
        <v>3482</v>
      </c>
      <c r="AG3485" s="184">
        <f t="shared" si="432"/>
        <v>0</v>
      </c>
      <c r="AH3485" s="164">
        <f t="shared" si="438"/>
        <v>0</v>
      </c>
      <c r="AK3485" s="184">
        <f t="shared" si="433"/>
        <v>0</v>
      </c>
      <c r="AL3485" s="164">
        <f t="shared" si="439"/>
        <v>0</v>
      </c>
      <c r="AO3485" s="184">
        <f t="shared" si="434"/>
        <v>0</v>
      </c>
      <c r="AP3485" s="164">
        <f t="shared" si="435"/>
        <v>0</v>
      </c>
      <c r="AS3485" s="184">
        <f t="shared" si="436"/>
        <v>0</v>
      </c>
      <c r="AT3485" s="164">
        <f t="shared" si="437"/>
        <v>0</v>
      </c>
    </row>
    <row r="3486" spans="2:46" x14ac:dyDescent="0.75">
      <c r="B3486" s="22">
        <v>3483</v>
      </c>
      <c r="AG3486" s="184">
        <f t="shared" si="432"/>
        <v>0</v>
      </c>
      <c r="AH3486" s="164">
        <f t="shared" si="438"/>
        <v>0</v>
      </c>
      <c r="AK3486" s="184">
        <f t="shared" si="433"/>
        <v>0</v>
      </c>
      <c r="AL3486" s="164">
        <f t="shared" si="439"/>
        <v>0</v>
      </c>
      <c r="AO3486" s="184">
        <f t="shared" si="434"/>
        <v>0</v>
      </c>
      <c r="AP3486" s="164">
        <f t="shared" si="435"/>
        <v>0</v>
      </c>
      <c r="AS3486" s="184">
        <f t="shared" si="436"/>
        <v>0</v>
      </c>
      <c r="AT3486" s="164">
        <f t="shared" si="437"/>
        <v>0</v>
      </c>
    </row>
    <row r="3487" spans="2:46" x14ac:dyDescent="0.75">
      <c r="B3487" s="22">
        <v>3484</v>
      </c>
      <c r="AG3487" s="184">
        <f t="shared" si="432"/>
        <v>0</v>
      </c>
      <c r="AH3487" s="164">
        <f t="shared" si="438"/>
        <v>0</v>
      </c>
      <c r="AK3487" s="184">
        <f t="shared" si="433"/>
        <v>0</v>
      </c>
      <c r="AL3487" s="164">
        <f t="shared" si="439"/>
        <v>0</v>
      </c>
      <c r="AO3487" s="184">
        <f t="shared" si="434"/>
        <v>0</v>
      </c>
      <c r="AP3487" s="164">
        <f t="shared" si="435"/>
        <v>0</v>
      </c>
      <c r="AS3487" s="184">
        <f t="shared" si="436"/>
        <v>0</v>
      </c>
      <c r="AT3487" s="164">
        <f t="shared" si="437"/>
        <v>0</v>
      </c>
    </row>
    <row r="3488" spans="2:46" x14ac:dyDescent="0.75">
      <c r="B3488" s="22">
        <v>3485</v>
      </c>
      <c r="AG3488" s="184">
        <f t="shared" si="432"/>
        <v>0</v>
      </c>
      <c r="AH3488" s="164">
        <f t="shared" si="438"/>
        <v>0</v>
      </c>
      <c r="AK3488" s="184">
        <f t="shared" si="433"/>
        <v>0</v>
      </c>
      <c r="AL3488" s="164">
        <f t="shared" si="439"/>
        <v>0</v>
      </c>
      <c r="AO3488" s="184">
        <f t="shared" si="434"/>
        <v>0</v>
      </c>
      <c r="AP3488" s="164">
        <f t="shared" si="435"/>
        <v>0</v>
      </c>
      <c r="AS3488" s="184">
        <f t="shared" si="436"/>
        <v>0</v>
      </c>
      <c r="AT3488" s="164">
        <f t="shared" si="437"/>
        <v>0</v>
      </c>
    </row>
    <row r="3489" spans="2:46" x14ac:dyDescent="0.75">
      <c r="B3489" s="22">
        <v>3486</v>
      </c>
      <c r="AG3489" s="184">
        <f t="shared" si="432"/>
        <v>0</v>
      </c>
      <c r="AH3489" s="164">
        <f t="shared" si="438"/>
        <v>0</v>
      </c>
      <c r="AK3489" s="184">
        <f t="shared" si="433"/>
        <v>0</v>
      </c>
      <c r="AL3489" s="164">
        <f t="shared" si="439"/>
        <v>0</v>
      </c>
      <c r="AO3489" s="184">
        <f t="shared" si="434"/>
        <v>0</v>
      </c>
      <c r="AP3489" s="164">
        <f t="shared" si="435"/>
        <v>0</v>
      </c>
      <c r="AS3489" s="184">
        <f t="shared" si="436"/>
        <v>0</v>
      </c>
      <c r="AT3489" s="164">
        <f t="shared" si="437"/>
        <v>0</v>
      </c>
    </row>
    <row r="3490" spans="2:46" x14ac:dyDescent="0.75">
      <c r="B3490" s="22">
        <v>3487</v>
      </c>
      <c r="AG3490" s="184">
        <f t="shared" si="432"/>
        <v>0</v>
      </c>
      <c r="AH3490" s="164">
        <f t="shared" si="438"/>
        <v>0</v>
      </c>
      <c r="AK3490" s="184">
        <f t="shared" si="433"/>
        <v>0</v>
      </c>
      <c r="AL3490" s="164">
        <f t="shared" si="439"/>
        <v>0</v>
      </c>
      <c r="AO3490" s="184">
        <f t="shared" si="434"/>
        <v>0</v>
      </c>
      <c r="AP3490" s="164">
        <f t="shared" si="435"/>
        <v>0</v>
      </c>
      <c r="AS3490" s="184">
        <f t="shared" si="436"/>
        <v>0</v>
      </c>
      <c r="AT3490" s="164">
        <f t="shared" si="437"/>
        <v>0</v>
      </c>
    </row>
    <row r="3491" spans="2:46" x14ac:dyDescent="0.75">
      <c r="B3491" s="22">
        <v>3488</v>
      </c>
      <c r="AG3491" s="184">
        <f t="shared" si="432"/>
        <v>0</v>
      </c>
      <c r="AH3491" s="164">
        <f t="shared" si="438"/>
        <v>0</v>
      </c>
      <c r="AK3491" s="184">
        <f t="shared" si="433"/>
        <v>0</v>
      </c>
      <c r="AL3491" s="164">
        <f t="shared" si="439"/>
        <v>0</v>
      </c>
      <c r="AO3491" s="184">
        <f t="shared" si="434"/>
        <v>0</v>
      </c>
      <c r="AP3491" s="164">
        <f t="shared" si="435"/>
        <v>0</v>
      </c>
      <c r="AS3491" s="184">
        <f t="shared" si="436"/>
        <v>0</v>
      </c>
      <c r="AT3491" s="164">
        <f t="shared" si="437"/>
        <v>0</v>
      </c>
    </row>
    <row r="3492" spans="2:46" x14ac:dyDescent="0.75">
      <c r="B3492" s="22">
        <v>3489</v>
      </c>
      <c r="AG3492" s="184">
        <f t="shared" si="432"/>
        <v>0</v>
      </c>
      <c r="AH3492" s="164">
        <f t="shared" si="438"/>
        <v>0</v>
      </c>
      <c r="AK3492" s="184">
        <f t="shared" si="433"/>
        <v>0</v>
      </c>
      <c r="AL3492" s="164">
        <f t="shared" si="439"/>
        <v>0</v>
      </c>
      <c r="AO3492" s="184">
        <f t="shared" si="434"/>
        <v>0</v>
      </c>
      <c r="AP3492" s="164">
        <f t="shared" si="435"/>
        <v>0</v>
      </c>
      <c r="AS3492" s="184">
        <f t="shared" si="436"/>
        <v>0</v>
      </c>
      <c r="AT3492" s="164">
        <f t="shared" si="437"/>
        <v>0</v>
      </c>
    </row>
    <row r="3493" spans="2:46" x14ac:dyDescent="0.75">
      <c r="B3493" s="22">
        <v>3490</v>
      </c>
      <c r="AG3493" s="184">
        <f t="shared" si="432"/>
        <v>0</v>
      </c>
      <c r="AH3493" s="164">
        <f t="shared" si="438"/>
        <v>0</v>
      </c>
      <c r="AK3493" s="184">
        <f t="shared" si="433"/>
        <v>0</v>
      </c>
      <c r="AL3493" s="164">
        <f t="shared" si="439"/>
        <v>0</v>
      </c>
      <c r="AO3493" s="184">
        <f t="shared" si="434"/>
        <v>0</v>
      </c>
      <c r="AP3493" s="164">
        <f t="shared" si="435"/>
        <v>0</v>
      </c>
      <c r="AS3493" s="184">
        <f t="shared" si="436"/>
        <v>0</v>
      </c>
      <c r="AT3493" s="164">
        <f t="shared" si="437"/>
        <v>0</v>
      </c>
    </row>
    <row r="3494" spans="2:46" x14ac:dyDescent="0.75">
      <c r="B3494" s="22">
        <v>3491</v>
      </c>
      <c r="AG3494" s="184">
        <f t="shared" si="432"/>
        <v>0</v>
      </c>
      <c r="AH3494" s="164">
        <f t="shared" si="438"/>
        <v>0</v>
      </c>
      <c r="AK3494" s="184">
        <f t="shared" si="433"/>
        <v>0</v>
      </c>
      <c r="AL3494" s="164">
        <f t="shared" si="439"/>
        <v>0</v>
      </c>
      <c r="AO3494" s="184">
        <f t="shared" si="434"/>
        <v>0</v>
      </c>
      <c r="AP3494" s="164">
        <f t="shared" si="435"/>
        <v>0</v>
      </c>
      <c r="AS3494" s="184">
        <f t="shared" si="436"/>
        <v>0</v>
      </c>
      <c r="AT3494" s="164">
        <f t="shared" si="437"/>
        <v>0</v>
      </c>
    </row>
    <row r="3495" spans="2:46" x14ac:dyDescent="0.75">
      <c r="B3495" s="22">
        <v>3492</v>
      </c>
      <c r="AG3495" s="184">
        <f t="shared" si="432"/>
        <v>0</v>
      </c>
      <c r="AH3495" s="164">
        <f t="shared" si="438"/>
        <v>0</v>
      </c>
      <c r="AK3495" s="184">
        <f t="shared" si="433"/>
        <v>0</v>
      </c>
      <c r="AL3495" s="164">
        <f t="shared" si="439"/>
        <v>0</v>
      </c>
      <c r="AO3495" s="184">
        <f t="shared" si="434"/>
        <v>0</v>
      </c>
      <c r="AP3495" s="164">
        <f t="shared" si="435"/>
        <v>0</v>
      </c>
      <c r="AS3495" s="184">
        <f t="shared" si="436"/>
        <v>0</v>
      </c>
      <c r="AT3495" s="164">
        <f t="shared" si="437"/>
        <v>0</v>
      </c>
    </row>
    <row r="3496" spans="2:46" x14ac:dyDescent="0.75">
      <c r="B3496" s="22">
        <v>3493</v>
      </c>
      <c r="AG3496" s="184">
        <f t="shared" si="432"/>
        <v>0</v>
      </c>
      <c r="AH3496" s="164">
        <f t="shared" si="438"/>
        <v>0</v>
      </c>
      <c r="AK3496" s="184">
        <f t="shared" si="433"/>
        <v>0</v>
      </c>
      <c r="AL3496" s="164">
        <f t="shared" si="439"/>
        <v>0</v>
      </c>
      <c r="AO3496" s="184">
        <f t="shared" si="434"/>
        <v>0</v>
      </c>
      <c r="AP3496" s="164">
        <f t="shared" si="435"/>
        <v>0</v>
      </c>
      <c r="AS3496" s="184">
        <f t="shared" si="436"/>
        <v>0</v>
      </c>
      <c r="AT3496" s="164">
        <f t="shared" si="437"/>
        <v>0</v>
      </c>
    </row>
    <row r="3497" spans="2:46" x14ac:dyDescent="0.75">
      <c r="B3497" s="22">
        <v>3494</v>
      </c>
      <c r="AG3497" s="184">
        <f t="shared" si="432"/>
        <v>0</v>
      </c>
      <c r="AH3497" s="164">
        <f t="shared" si="438"/>
        <v>0</v>
      </c>
      <c r="AK3497" s="184">
        <f t="shared" si="433"/>
        <v>0</v>
      </c>
      <c r="AL3497" s="164">
        <f t="shared" si="439"/>
        <v>0</v>
      </c>
      <c r="AO3497" s="184">
        <f t="shared" si="434"/>
        <v>0</v>
      </c>
      <c r="AP3497" s="164">
        <f t="shared" si="435"/>
        <v>0</v>
      </c>
      <c r="AS3497" s="184">
        <f t="shared" si="436"/>
        <v>0</v>
      </c>
      <c r="AT3497" s="164">
        <f t="shared" si="437"/>
        <v>0</v>
      </c>
    </row>
    <row r="3498" spans="2:46" x14ac:dyDescent="0.75">
      <c r="B3498" s="22">
        <v>3495</v>
      </c>
      <c r="AG3498" s="184">
        <f t="shared" si="432"/>
        <v>0</v>
      </c>
      <c r="AH3498" s="164">
        <f t="shared" si="438"/>
        <v>0</v>
      </c>
      <c r="AK3498" s="184">
        <f t="shared" si="433"/>
        <v>0</v>
      </c>
      <c r="AL3498" s="164">
        <f t="shared" si="439"/>
        <v>0</v>
      </c>
      <c r="AO3498" s="184">
        <f t="shared" si="434"/>
        <v>0</v>
      </c>
      <c r="AP3498" s="164">
        <f t="shared" si="435"/>
        <v>0</v>
      </c>
      <c r="AS3498" s="184">
        <f t="shared" si="436"/>
        <v>0</v>
      </c>
      <c r="AT3498" s="164">
        <f t="shared" si="437"/>
        <v>0</v>
      </c>
    </row>
    <row r="3499" spans="2:46" x14ac:dyDescent="0.75">
      <c r="B3499" s="22">
        <v>3496</v>
      </c>
      <c r="AG3499" s="184">
        <f t="shared" si="432"/>
        <v>0</v>
      </c>
      <c r="AH3499" s="164">
        <f t="shared" si="438"/>
        <v>0</v>
      </c>
      <c r="AK3499" s="184">
        <f t="shared" si="433"/>
        <v>0</v>
      </c>
      <c r="AL3499" s="164">
        <f t="shared" si="439"/>
        <v>0</v>
      </c>
      <c r="AO3499" s="184">
        <f t="shared" si="434"/>
        <v>0</v>
      </c>
      <c r="AP3499" s="164">
        <f t="shared" si="435"/>
        <v>0</v>
      </c>
      <c r="AS3499" s="184">
        <f t="shared" si="436"/>
        <v>0</v>
      </c>
      <c r="AT3499" s="164">
        <f t="shared" si="437"/>
        <v>0</v>
      </c>
    </row>
    <row r="3500" spans="2:46" x14ac:dyDescent="0.75">
      <c r="B3500" s="22">
        <v>3497</v>
      </c>
      <c r="AG3500" s="184">
        <f t="shared" si="432"/>
        <v>0</v>
      </c>
      <c r="AH3500" s="164">
        <f t="shared" si="438"/>
        <v>0</v>
      </c>
      <c r="AK3500" s="184">
        <f t="shared" si="433"/>
        <v>0</v>
      </c>
      <c r="AL3500" s="164">
        <f t="shared" si="439"/>
        <v>0</v>
      </c>
      <c r="AO3500" s="184">
        <f t="shared" si="434"/>
        <v>0</v>
      </c>
      <c r="AP3500" s="164">
        <f t="shared" si="435"/>
        <v>0</v>
      </c>
      <c r="AS3500" s="184">
        <f t="shared" si="436"/>
        <v>0</v>
      </c>
      <c r="AT3500" s="164">
        <f t="shared" si="437"/>
        <v>0</v>
      </c>
    </row>
    <row r="3501" spans="2:46" x14ac:dyDescent="0.75">
      <c r="B3501" s="22">
        <v>3498</v>
      </c>
      <c r="AG3501" s="184">
        <f t="shared" si="432"/>
        <v>0</v>
      </c>
      <c r="AH3501" s="164">
        <f t="shared" si="438"/>
        <v>0</v>
      </c>
      <c r="AK3501" s="184">
        <f t="shared" si="433"/>
        <v>0</v>
      </c>
      <c r="AL3501" s="164">
        <f t="shared" si="439"/>
        <v>0</v>
      </c>
      <c r="AO3501" s="184">
        <f t="shared" si="434"/>
        <v>0</v>
      </c>
      <c r="AP3501" s="164">
        <f t="shared" si="435"/>
        <v>0</v>
      </c>
      <c r="AS3501" s="184">
        <f t="shared" si="436"/>
        <v>0</v>
      </c>
      <c r="AT3501" s="164">
        <f t="shared" si="437"/>
        <v>0</v>
      </c>
    </row>
    <row r="3502" spans="2:46" x14ac:dyDescent="0.75">
      <c r="B3502" s="22">
        <v>3499</v>
      </c>
      <c r="AG3502" s="184">
        <f t="shared" si="432"/>
        <v>0</v>
      </c>
      <c r="AH3502" s="164">
        <f t="shared" si="438"/>
        <v>0</v>
      </c>
      <c r="AK3502" s="184">
        <f t="shared" si="433"/>
        <v>0</v>
      </c>
      <c r="AL3502" s="164">
        <f t="shared" si="439"/>
        <v>0</v>
      </c>
      <c r="AO3502" s="184">
        <f t="shared" si="434"/>
        <v>0</v>
      </c>
      <c r="AP3502" s="164">
        <f t="shared" si="435"/>
        <v>0</v>
      </c>
      <c r="AS3502" s="184">
        <f t="shared" si="436"/>
        <v>0</v>
      </c>
      <c r="AT3502" s="164">
        <f t="shared" si="437"/>
        <v>0</v>
      </c>
    </row>
    <row r="3503" spans="2:46" x14ac:dyDescent="0.75">
      <c r="B3503" s="22">
        <v>3500</v>
      </c>
      <c r="AG3503" s="184">
        <f t="shared" si="432"/>
        <v>0</v>
      </c>
      <c r="AH3503" s="164">
        <f t="shared" si="438"/>
        <v>0</v>
      </c>
      <c r="AK3503" s="184">
        <f t="shared" si="433"/>
        <v>0</v>
      </c>
      <c r="AL3503" s="164">
        <f t="shared" si="439"/>
        <v>0</v>
      </c>
      <c r="AO3503" s="184">
        <f t="shared" si="434"/>
        <v>0</v>
      </c>
      <c r="AP3503" s="164">
        <f t="shared" si="435"/>
        <v>0</v>
      </c>
      <c r="AS3503" s="184">
        <f t="shared" si="436"/>
        <v>0</v>
      </c>
      <c r="AT3503" s="164">
        <f t="shared" si="437"/>
        <v>0</v>
      </c>
    </row>
    <row r="3504" spans="2:46" x14ac:dyDescent="0.75">
      <c r="B3504" s="22">
        <v>3501</v>
      </c>
      <c r="AG3504" s="184">
        <f t="shared" si="432"/>
        <v>0</v>
      </c>
      <c r="AH3504" s="164">
        <f t="shared" si="438"/>
        <v>0</v>
      </c>
      <c r="AK3504" s="184">
        <f t="shared" si="433"/>
        <v>0</v>
      </c>
      <c r="AL3504" s="164">
        <f t="shared" si="439"/>
        <v>0</v>
      </c>
      <c r="AO3504" s="184">
        <f t="shared" si="434"/>
        <v>0</v>
      </c>
      <c r="AP3504" s="164">
        <f t="shared" si="435"/>
        <v>0</v>
      </c>
      <c r="AS3504" s="184">
        <f t="shared" si="436"/>
        <v>0</v>
      </c>
      <c r="AT3504" s="164">
        <f t="shared" si="437"/>
        <v>0</v>
      </c>
    </row>
    <row r="3505" spans="2:46" x14ac:dyDescent="0.75">
      <c r="B3505" s="22">
        <v>3502</v>
      </c>
      <c r="AG3505" s="184">
        <f t="shared" si="432"/>
        <v>0</v>
      </c>
      <c r="AH3505" s="164">
        <f t="shared" si="438"/>
        <v>0</v>
      </c>
      <c r="AK3505" s="184">
        <f t="shared" si="433"/>
        <v>0</v>
      </c>
      <c r="AL3505" s="164">
        <f t="shared" si="439"/>
        <v>0</v>
      </c>
      <c r="AO3505" s="184">
        <f t="shared" si="434"/>
        <v>0</v>
      </c>
      <c r="AP3505" s="164">
        <f t="shared" si="435"/>
        <v>0</v>
      </c>
      <c r="AS3505" s="184">
        <f t="shared" si="436"/>
        <v>0</v>
      </c>
      <c r="AT3505" s="164">
        <f t="shared" si="437"/>
        <v>0</v>
      </c>
    </row>
    <row r="3506" spans="2:46" x14ac:dyDescent="0.75">
      <c r="B3506" s="22">
        <v>3503</v>
      </c>
      <c r="AG3506" s="184">
        <f t="shared" si="432"/>
        <v>0</v>
      </c>
      <c r="AH3506" s="164">
        <f t="shared" si="438"/>
        <v>0</v>
      </c>
      <c r="AK3506" s="184">
        <f t="shared" si="433"/>
        <v>0</v>
      </c>
      <c r="AL3506" s="164">
        <f t="shared" si="439"/>
        <v>0</v>
      </c>
      <c r="AO3506" s="184">
        <f t="shared" si="434"/>
        <v>0</v>
      </c>
      <c r="AP3506" s="164">
        <f t="shared" si="435"/>
        <v>0</v>
      </c>
      <c r="AS3506" s="184">
        <f t="shared" si="436"/>
        <v>0</v>
      </c>
      <c r="AT3506" s="164">
        <f t="shared" si="437"/>
        <v>0</v>
      </c>
    </row>
    <row r="3507" spans="2:46" x14ac:dyDescent="0.75">
      <c r="B3507" s="22">
        <v>3504</v>
      </c>
      <c r="AG3507" s="184">
        <f t="shared" si="432"/>
        <v>0</v>
      </c>
      <c r="AH3507" s="164">
        <f t="shared" si="438"/>
        <v>0</v>
      </c>
      <c r="AK3507" s="184">
        <f t="shared" si="433"/>
        <v>0</v>
      </c>
      <c r="AL3507" s="164">
        <f t="shared" si="439"/>
        <v>0</v>
      </c>
      <c r="AO3507" s="184">
        <f t="shared" si="434"/>
        <v>0</v>
      </c>
      <c r="AP3507" s="164">
        <f t="shared" si="435"/>
        <v>0</v>
      </c>
      <c r="AS3507" s="184">
        <f t="shared" si="436"/>
        <v>0</v>
      </c>
      <c r="AT3507" s="164">
        <f t="shared" si="437"/>
        <v>0</v>
      </c>
    </row>
    <row r="3508" spans="2:46" x14ac:dyDescent="0.75">
      <c r="B3508" s="22">
        <v>3505</v>
      </c>
      <c r="AG3508" s="184">
        <f t="shared" si="432"/>
        <v>0</v>
      </c>
      <c r="AH3508" s="164">
        <f t="shared" si="438"/>
        <v>0</v>
      </c>
      <c r="AK3508" s="184">
        <f t="shared" si="433"/>
        <v>0</v>
      </c>
      <c r="AL3508" s="164">
        <f t="shared" si="439"/>
        <v>0</v>
      </c>
      <c r="AO3508" s="184">
        <f t="shared" si="434"/>
        <v>0</v>
      </c>
      <c r="AP3508" s="164">
        <f t="shared" si="435"/>
        <v>0</v>
      </c>
      <c r="AS3508" s="184">
        <f t="shared" si="436"/>
        <v>0</v>
      </c>
      <c r="AT3508" s="164">
        <f t="shared" si="437"/>
        <v>0</v>
      </c>
    </row>
    <row r="3509" spans="2:46" x14ac:dyDescent="0.75">
      <c r="B3509" s="22">
        <v>3506</v>
      </c>
      <c r="AG3509" s="184">
        <f t="shared" si="432"/>
        <v>0</v>
      </c>
      <c r="AH3509" s="164">
        <f t="shared" si="438"/>
        <v>0</v>
      </c>
      <c r="AK3509" s="184">
        <f t="shared" si="433"/>
        <v>0</v>
      </c>
      <c r="AL3509" s="164">
        <f t="shared" si="439"/>
        <v>0</v>
      </c>
      <c r="AO3509" s="184">
        <f t="shared" si="434"/>
        <v>0</v>
      </c>
      <c r="AP3509" s="164">
        <f t="shared" si="435"/>
        <v>0</v>
      </c>
      <c r="AS3509" s="184">
        <f t="shared" si="436"/>
        <v>0</v>
      </c>
      <c r="AT3509" s="164">
        <f t="shared" si="437"/>
        <v>0</v>
      </c>
    </row>
    <row r="3510" spans="2:46" x14ac:dyDescent="0.75">
      <c r="B3510" s="22">
        <v>3507</v>
      </c>
      <c r="AG3510" s="184">
        <f t="shared" si="432"/>
        <v>0</v>
      </c>
      <c r="AH3510" s="164">
        <f t="shared" si="438"/>
        <v>0</v>
      </c>
      <c r="AK3510" s="184">
        <f t="shared" si="433"/>
        <v>0</v>
      </c>
      <c r="AL3510" s="164">
        <f t="shared" si="439"/>
        <v>0</v>
      </c>
      <c r="AO3510" s="184">
        <f t="shared" si="434"/>
        <v>0</v>
      </c>
      <c r="AP3510" s="164">
        <f t="shared" si="435"/>
        <v>0</v>
      </c>
      <c r="AS3510" s="184">
        <f t="shared" si="436"/>
        <v>0</v>
      </c>
      <c r="AT3510" s="164">
        <f t="shared" si="437"/>
        <v>0</v>
      </c>
    </row>
    <row r="3511" spans="2:46" x14ac:dyDescent="0.75">
      <c r="B3511" s="22">
        <v>3508</v>
      </c>
      <c r="AG3511" s="184">
        <f t="shared" si="432"/>
        <v>0</v>
      </c>
      <c r="AH3511" s="164">
        <f t="shared" si="438"/>
        <v>0</v>
      </c>
      <c r="AK3511" s="184">
        <f t="shared" si="433"/>
        <v>0</v>
      </c>
      <c r="AL3511" s="164">
        <f t="shared" si="439"/>
        <v>0</v>
      </c>
      <c r="AO3511" s="184">
        <f t="shared" si="434"/>
        <v>0</v>
      </c>
      <c r="AP3511" s="164">
        <f t="shared" si="435"/>
        <v>0</v>
      </c>
      <c r="AS3511" s="184">
        <f t="shared" si="436"/>
        <v>0</v>
      </c>
      <c r="AT3511" s="164">
        <f t="shared" si="437"/>
        <v>0</v>
      </c>
    </row>
    <row r="3512" spans="2:46" x14ac:dyDescent="0.75">
      <c r="B3512" s="22">
        <v>3509</v>
      </c>
      <c r="AG3512" s="184">
        <f t="shared" si="432"/>
        <v>0</v>
      </c>
      <c r="AH3512" s="164">
        <f t="shared" si="438"/>
        <v>0</v>
      </c>
      <c r="AK3512" s="184">
        <f t="shared" si="433"/>
        <v>0</v>
      </c>
      <c r="AL3512" s="164">
        <f t="shared" si="439"/>
        <v>0</v>
      </c>
      <c r="AO3512" s="184">
        <f t="shared" si="434"/>
        <v>0</v>
      </c>
      <c r="AP3512" s="164">
        <f t="shared" si="435"/>
        <v>0</v>
      </c>
      <c r="AS3512" s="184">
        <f t="shared" si="436"/>
        <v>0</v>
      </c>
      <c r="AT3512" s="164">
        <f t="shared" si="437"/>
        <v>0</v>
      </c>
    </row>
    <row r="3513" spans="2:46" x14ac:dyDescent="0.75">
      <c r="B3513" s="22">
        <v>3510</v>
      </c>
      <c r="AG3513" s="184">
        <f t="shared" si="432"/>
        <v>0</v>
      </c>
      <c r="AH3513" s="164">
        <f t="shared" si="438"/>
        <v>0</v>
      </c>
      <c r="AK3513" s="184">
        <f t="shared" si="433"/>
        <v>0</v>
      </c>
      <c r="AL3513" s="164">
        <f t="shared" si="439"/>
        <v>0</v>
      </c>
      <c r="AO3513" s="184">
        <f t="shared" si="434"/>
        <v>0</v>
      </c>
      <c r="AP3513" s="164">
        <f t="shared" si="435"/>
        <v>0</v>
      </c>
      <c r="AS3513" s="184">
        <f t="shared" si="436"/>
        <v>0</v>
      </c>
      <c r="AT3513" s="164">
        <f t="shared" si="437"/>
        <v>0</v>
      </c>
    </row>
    <row r="3514" spans="2:46" x14ac:dyDescent="0.75">
      <c r="B3514" s="22">
        <v>3511</v>
      </c>
      <c r="AG3514" s="184">
        <f t="shared" si="432"/>
        <v>0</v>
      </c>
      <c r="AH3514" s="164">
        <f t="shared" si="438"/>
        <v>0</v>
      </c>
      <c r="AK3514" s="184">
        <f t="shared" si="433"/>
        <v>0</v>
      </c>
      <c r="AL3514" s="164">
        <f t="shared" si="439"/>
        <v>0</v>
      </c>
      <c r="AO3514" s="184">
        <f t="shared" si="434"/>
        <v>0</v>
      </c>
      <c r="AP3514" s="164">
        <f t="shared" si="435"/>
        <v>0</v>
      </c>
      <c r="AS3514" s="184">
        <f t="shared" si="436"/>
        <v>0</v>
      </c>
      <c r="AT3514" s="164">
        <f t="shared" si="437"/>
        <v>0</v>
      </c>
    </row>
    <row r="3515" spans="2:46" x14ac:dyDescent="0.75">
      <c r="B3515" s="22">
        <v>3512</v>
      </c>
      <c r="AG3515" s="184">
        <f t="shared" si="432"/>
        <v>0</v>
      </c>
      <c r="AH3515" s="164">
        <f t="shared" si="438"/>
        <v>0</v>
      </c>
      <c r="AK3515" s="184">
        <f t="shared" si="433"/>
        <v>0</v>
      </c>
      <c r="AL3515" s="164">
        <f t="shared" si="439"/>
        <v>0</v>
      </c>
      <c r="AO3515" s="184">
        <f t="shared" si="434"/>
        <v>0</v>
      </c>
      <c r="AP3515" s="164">
        <f t="shared" si="435"/>
        <v>0</v>
      </c>
      <c r="AS3515" s="184">
        <f t="shared" si="436"/>
        <v>0</v>
      </c>
      <c r="AT3515" s="164">
        <f t="shared" si="437"/>
        <v>0</v>
      </c>
    </row>
    <row r="3516" spans="2:46" x14ac:dyDescent="0.75">
      <c r="B3516" s="22">
        <v>3513</v>
      </c>
      <c r="AG3516" s="184">
        <f t="shared" si="432"/>
        <v>0</v>
      </c>
      <c r="AH3516" s="164">
        <f t="shared" si="438"/>
        <v>0</v>
      </c>
      <c r="AK3516" s="184">
        <f t="shared" si="433"/>
        <v>0</v>
      </c>
      <c r="AL3516" s="164">
        <f t="shared" si="439"/>
        <v>0</v>
      </c>
      <c r="AO3516" s="184">
        <f t="shared" si="434"/>
        <v>0</v>
      </c>
      <c r="AP3516" s="164">
        <f t="shared" si="435"/>
        <v>0</v>
      </c>
      <c r="AS3516" s="184">
        <f t="shared" si="436"/>
        <v>0</v>
      </c>
      <c r="AT3516" s="164">
        <f t="shared" si="437"/>
        <v>0</v>
      </c>
    </row>
    <row r="3517" spans="2:46" x14ac:dyDescent="0.75">
      <c r="B3517" s="22">
        <v>3514</v>
      </c>
      <c r="AG3517" s="184">
        <f t="shared" si="432"/>
        <v>0</v>
      </c>
      <c r="AH3517" s="164">
        <f t="shared" si="438"/>
        <v>0</v>
      </c>
      <c r="AK3517" s="184">
        <f t="shared" si="433"/>
        <v>0</v>
      </c>
      <c r="AL3517" s="164">
        <f t="shared" si="439"/>
        <v>0</v>
      </c>
      <c r="AO3517" s="184">
        <f t="shared" si="434"/>
        <v>0</v>
      </c>
      <c r="AP3517" s="164">
        <f t="shared" si="435"/>
        <v>0</v>
      </c>
      <c r="AS3517" s="184">
        <f t="shared" si="436"/>
        <v>0</v>
      </c>
      <c r="AT3517" s="164">
        <f t="shared" si="437"/>
        <v>0</v>
      </c>
    </row>
    <row r="3518" spans="2:46" x14ac:dyDescent="0.75">
      <c r="B3518" s="22">
        <v>3515</v>
      </c>
      <c r="AG3518" s="184">
        <f t="shared" si="432"/>
        <v>0</v>
      </c>
      <c r="AH3518" s="164">
        <f t="shared" si="438"/>
        <v>0</v>
      </c>
      <c r="AK3518" s="184">
        <f t="shared" si="433"/>
        <v>0</v>
      </c>
      <c r="AL3518" s="164">
        <f t="shared" si="439"/>
        <v>0</v>
      </c>
      <c r="AO3518" s="184">
        <f t="shared" si="434"/>
        <v>0</v>
      </c>
      <c r="AP3518" s="164">
        <f t="shared" si="435"/>
        <v>0</v>
      </c>
      <c r="AS3518" s="184">
        <f t="shared" si="436"/>
        <v>0</v>
      </c>
      <c r="AT3518" s="164">
        <f t="shared" si="437"/>
        <v>0</v>
      </c>
    </row>
    <row r="3519" spans="2:46" x14ac:dyDescent="0.75">
      <c r="B3519" s="22">
        <v>3516</v>
      </c>
      <c r="AG3519" s="184">
        <f t="shared" si="432"/>
        <v>0</v>
      </c>
      <c r="AH3519" s="164">
        <f t="shared" si="438"/>
        <v>0</v>
      </c>
      <c r="AK3519" s="184">
        <f t="shared" si="433"/>
        <v>0</v>
      </c>
      <c r="AL3519" s="164">
        <f t="shared" si="439"/>
        <v>0</v>
      </c>
      <c r="AO3519" s="184">
        <f t="shared" si="434"/>
        <v>0</v>
      </c>
      <c r="AP3519" s="164">
        <f t="shared" si="435"/>
        <v>0</v>
      </c>
      <c r="AS3519" s="184">
        <f t="shared" si="436"/>
        <v>0</v>
      </c>
      <c r="AT3519" s="164">
        <f t="shared" si="437"/>
        <v>0</v>
      </c>
    </row>
    <row r="3520" spans="2:46" x14ac:dyDescent="0.75">
      <c r="B3520" s="22">
        <v>3517</v>
      </c>
      <c r="AG3520" s="184">
        <f t="shared" si="432"/>
        <v>0</v>
      </c>
      <c r="AH3520" s="164">
        <f t="shared" si="438"/>
        <v>0</v>
      </c>
      <c r="AK3520" s="184">
        <f t="shared" si="433"/>
        <v>0</v>
      </c>
      <c r="AL3520" s="164">
        <f t="shared" si="439"/>
        <v>0</v>
      </c>
      <c r="AO3520" s="184">
        <f t="shared" si="434"/>
        <v>0</v>
      </c>
      <c r="AP3520" s="164">
        <f t="shared" si="435"/>
        <v>0</v>
      </c>
      <c r="AS3520" s="184">
        <f t="shared" si="436"/>
        <v>0</v>
      </c>
      <c r="AT3520" s="164">
        <f t="shared" si="437"/>
        <v>0</v>
      </c>
    </row>
    <row r="3521" spans="2:46" x14ac:dyDescent="0.75">
      <c r="B3521" s="22">
        <v>3518</v>
      </c>
      <c r="AG3521" s="184">
        <f t="shared" si="432"/>
        <v>0</v>
      </c>
      <c r="AH3521" s="164">
        <f t="shared" si="438"/>
        <v>0</v>
      </c>
      <c r="AK3521" s="184">
        <f t="shared" si="433"/>
        <v>0</v>
      </c>
      <c r="AL3521" s="164">
        <f t="shared" si="439"/>
        <v>0</v>
      </c>
      <c r="AO3521" s="184">
        <f t="shared" si="434"/>
        <v>0</v>
      </c>
      <c r="AP3521" s="164">
        <f t="shared" si="435"/>
        <v>0</v>
      </c>
      <c r="AS3521" s="184">
        <f t="shared" si="436"/>
        <v>0</v>
      </c>
      <c r="AT3521" s="164">
        <f t="shared" si="437"/>
        <v>0</v>
      </c>
    </row>
    <row r="3522" spans="2:46" x14ac:dyDescent="0.75">
      <c r="B3522" s="22">
        <v>3519</v>
      </c>
      <c r="AG3522" s="184">
        <f t="shared" si="432"/>
        <v>0</v>
      </c>
      <c r="AH3522" s="164">
        <f t="shared" si="438"/>
        <v>0</v>
      </c>
      <c r="AK3522" s="184">
        <f t="shared" si="433"/>
        <v>0</v>
      </c>
      <c r="AL3522" s="164">
        <f t="shared" si="439"/>
        <v>0</v>
      </c>
      <c r="AO3522" s="184">
        <f t="shared" si="434"/>
        <v>0</v>
      </c>
      <c r="AP3522" s="164">
        <f t="shared" si="435"/>
        <v>0</v>
      </c>
      <c r="AS3522" s="184">
        <f t="shared" si="436"/>
        <v>0</v>
      </c>
      <c r="AT3522" s="164">
        <f t="shared" si="437"/>
        <v>0</v>
      </c>
    </row>
    <row r="3523" spans="2:46" x14ac:dyDescent="0.75">
      <c r="B3523" s="22">
        <v>3520</v>
      </c>
      <c r="AG3523" s="184">
        <f t="shared" si="432"/>
        <v>0</v>
      </c>
      <c r="AH3523" s="164">
        <f t="shared" si="438"/>
        <v>0</v>
      </c>
      <c r="AK3523" s="184">
        <f t="shared" si="433"/>
        <v>0</v>
      </c>
      <c r="AL3523" s="164">
        <f t="shared" si="439"/>
        <v>0</v>
      </c>
      <c r="AO3523" s="184">
        <f t="shared" si="434"/>
        <v>0</v>
      </c>
      <c r="AP3523" s="164">
        <f t="shared" si="435"/>
        <v>0</v>
      </c>
      <c r="AS3523" s="184">
        <f t="shared" si="436"/>
        <v>0</v>
      </c>
      <c r="AT3523" s="164">
        <f t="shared" si="437"/>
        <v>0</v>
      </c>
    </row>
    <row r="3524" spans="2:46" x14ac:dyDescent="0.75">
      <c r="B3524" s="22">
        <v>3521</v>
      </c>
      <c r="AG3524" s="184">
        <f t="shared" ref="AG3524:AG3587" si="440">(U3524*wtp)-T3524</f>
        <v>0</v>
      </c>
      <c r="AH3524" s="164">
        <f t="shared" si="438"/>
        <v>0</v>
      </c>
      <c r="AK3524" s="184">
        <f t="shared" ref="AK3524:AK3587" si="441">(X3524*wtp)-W3524</f>
        <v>0</v>
      </c>
      <c r="AL3524" s="164">
        <f t="shared" si="439"/>
        <v>0</v>
      </c>
      <c r="AO3524" s="184">
        <f t="shared" ref="AO3524:AO3587" si="442">(AA3524*wtp)-Z3524</f>
        <v>0</v>
      </c>
      <c r="AP3524" s="164">
        <f t="shared" ref="AP3524:AP3587" si="443">IF(AO3524&gt;0,1,0)</f>
        <v>0</v>
      </c>
      <c r="AS3524" s="184">
        <f t="shared" ref="AS3524:AS3587" si="444">(AD3524*wtp)-AC3524</f>
        <v>0</v>
      </c>
      <c r="AT3524" s="164">
        <f t="shared" ref="AT3524:AT3587" si="445">IF(AS3524&gt;0,1,0)</f>
        <v>0</v>
      </c>
    </row>
    <row r="3525" spans="2:46" x14ac:dyDescent="0.75">
      <c r="B3525" s="22">
        <v>3522</v>
      </c>
      <c r="AG3525" s="184">
        <f t="shared" si="440"/>
        <v>0</v>
      </c>
      <c r="AH3525" s="164">
        <f t="shared" ref="AH3525:AH3588" si="446">IF(AG3525&gt;0,1,0)</f>
        <v>0</v>
      </c>
      <c r="AK3525" s="184">
        <f t="shared" si="441"/>
        <v>0</v>
      </c>
      <c r="AL3525" s="164">
        <f t="shared" ref="AL3525:AL3588" si="447">IF(AK3525&gt;0,1,0)</f>
        <v>0</v>
      </c>
      <c r="AO3525" s="184">
        <f t="shared" si="442"/>
        <v>0</v>
      </c>
      <c r="AP3525" s="164">
        <f t="shared" si="443"/>
        <v>0</v>
      </c>
      <c r="AS3525" s="184">
        <f t="shared" si="444"/>
        <v>0</v>
      </c>
      <c r="AT3525" s="164">
        <f t="shared" si="445"/>
        <v>0</v>
      </c>
    </row>
    <row r="3526" spans="2:46" x14ac:dyDescent="0.75">
      <c r="B3526" s="22">
        <v>3523</v>
      </c>
      <c r="AG3526" s="184">
        <f t="shared" si="440"/>
        <v>0</v>
      </c>
      <c r="AH3526" s="164">
        <f t="shared" si="446"/>
        <v>0</v>
      </c>
      <c r="AK3526" s="184">
        <f t="shared" si="441"/>
        <v>0</v>
      </c>
      <c r="AL3526" s="164">
        <f t="shared" si="447"/>
        <v>0</v>
      </c>
      <c r="AO3526" s="184">
        <f t="shared" si="442"/>
        <v>0</v>
      </c>
      <c r="AP3526" s="164">
        <f t="shared" si="443"/>
        <v>0</v>
      </c>
      <c r="AS3526" s="184">
        <f t="shared" si="444"/>
        <v>0</v>
      </c>
      <c r="AT3526" s="164">
        <f t="shared" si="445"/>
        <v>0</v>
      </c>
    </row>
    <row r="3527" spans="2:46" x14ac:dyDescent="0.75">
      <c r="B3527" s="22">
        <v>3524</v>
      </c>
      <c r="AG3527" s="184">
        <f t="shared" si="440"/>
        <v>0</v>
      </c>
      <c r="AH3527" s="164">
        <f t="shared" si="446"/>
        <v>0</v>
      </c>
      <c r="AK3527" s="184">
        <f t="shared" si="441"/>
        <v>0</v>
      </c>
      <c r="AL3527" s="164">
        <f t="shared" si="447"/>
        <v>0</v>
      </c>
      <c r="AO3527" s="184">
        <f t="shared" si="442"/>
        <v>0</v>
      </c>
      <c r="AP3527" s="164">
        <f t="shared" si="443"/>
        <v>0</v>
      </c>
      <c r="AS3527" s="184">
        <f t="shared" si="444"/>
        <v>0</v>
      </c>
      <c r="AT3527" s="164">
        <f t="shared" si="445"/>
        <v>0</v>
      </c>
    </row>
    <row r="3528" spans="2:46" x14ac:dyDescent="0.75">
      <c r="B3528" s="22">
        <v>3525</v>
      </c>
      <c r="AG3528" s="184">
        <f t="shared" si="440"/>
        <v>0</v>
      </c>
      <c r="AH3528" s="164">
        <f t="shared" si="446"/>
        <v>0</v>
      </c>
      <c r="AK3528" s="184">
        <f t="shared" si="441"/>
        <v>0</v>
      </c>
      <c r="AL3528" s="164">
        <f t="shared" si="447"/>
        <v>0</v>
      </c>
      <c r="AO3528" s="184">
        <f t="shared" si="442"/>
        <v>0</v>
      </c>
      <c r="AP3528" s="164">
        <f t="shared" si="443"/>
        <v>0</v>
      </c>
      <c r="AS3528" s="184">
        <f t="shared" si="444"/>
        <v>0</v>
      </c>
      <c r="AT3528" s="164">
        <f t="shared" si="445"/>
        <v>0</v>
      </c>
    </row>
    <row r="3529" spans="2:46" x14ac:dyDescent="0.75">
      <c r="B3529" s="22">
        <v>3526</v>
      </c>
      <c r="AG3529" s="184">
        <f t="shared" si="440"/>
        <v>0</v>
      </c>
      <c r="AH3529" s="164">
        <f t="shared" si="446"/>
        <v>0</v>
      </c>
      <c r="AK3529" s="184">
        <f t="shared" si="441"/>
        <v>0</v>
      </c>
      <c r="AL3529" s="164">
        <f t="shared" si="447"/>
        <v>0</v>
      </c>
      <c r="AO3529" s="184">
        <f t="shared" si="442"/>
        <v>0</v>
      </c>
      <c r="AP3529" s="164">
        <f t="shared" si="443"/>
        <v>0</v>
      </c>
      <c r="AS3529" s="184">
        <f t="shared" si="444"/>
        <v>0</v>
      </c>
      <c r="AT3529" s="164">
        <f t="shared" si="445"/>
        <v>0</v>
      </c>
    </row>
    <row r="3530" spans="2:46" x14ac:dyDescent="0.75">
      <c r="B3530" s="22">
        <v>3527</v>
      </c>
      <c r="AG3530" s="184">
        <f t="shared" si="440"/>
        <v>0</v>
      </c>
      <c r="AH3530" s="164">
        <f t="shared" si="446"/>
        <v>0</v>
      </c>
      <c r="AK3530" s="184">
        <f t="shared" si="441"/>
        <v>0</v>
      </c>
      <c r="AL3530" s="164">
        <f t="shared" si="447"/>
        <v>0</v>
      </c>
      <c r="AO3530" s="184">
        <f t="shared" si="442"/>
        <v>0</v>
      </c>
      <c r="AP3530" s="164">
        <f t="shared" si="443"/>
        <v>0</v>
      </c>
      <c r="AS3530" s="184">
        <f t="shared" si="444"/>
        <v>0</v>
      </c>
      <c r="AT3530" s="164">
        <f t="shared" si="445"/>
        <v>0</v>
      </c>
    </row>
    <row r="3531" spans="2:46" x14ac:dyDescent="0.75">
      <c r="B3531" s="22">
        <v>3528</v>
      </c>
      <c r="AG3531" s="184">
        <f t="shared" si="440"/>
        <v>0</v>
      </c>
      <c r="AH3531" s="164">
        <f t="shared" si="446"/>
        <v>0</v>
      </c>
      <c r="AK3531" s="184">
        <f t="shared" si="441"/>
        <v>0</v>
      </c>
      <c r="AL3531" s="164">
        <f t="shared" si="447"/>
        <v>0</v>
      </c>
      <c r="AO3531" s="184">
        <f t="shared" si="442"/>
        <v>0</v>
      </c>
      <c r="AP3531" s="164">
        <f t="shared" si="443"/>
        <v>0</v>
      </c>
      <c r="AS3531" s="184">
        <f t="shared" si="444"/>
        <v>0</v>
      </c>
      <c r="AT3531" s="164">
        <f t="shared" si="445"/>
        <v>0</v>
      </c>
    </row>
    <row r="3532" spans="2:46" x14ac:dyDescent="0.75">
      <c r="B3532" s="22">
        <v>3529</v>
      </c>
      <c r="AG3532" s="184">
        <f t="shared" si="440"/>
        <v>0</v>
      </c>
      <c r="AH3532" s="164">
        <f t="shared" si="446"/>
        <v>0</v>
      </c>
      <c r="AK3532" s="184">
        <f t="shared" si="441"/>
        <v>0</v>
      </c>
      <c r="AL3532" s="164">
        <f t="shared" si="447"/>
        <v>0</v>
      </c>
      <c r="AO3532" s="184">
        <f t="shared" si="442"/>
        <v>0</v>
      </c>
      <c r="AP3532" s="164">
        <f t="shared" si="443"/>
        <v>0</v>
      </c>
      <c r="AS3532" s="184">
        <f t="shared" si="444"/>
        <v>0</v>
      </c>
      <c r="AT3532" s="164">
        <f t="shared" si="445"/>
        <v>0</v>
      </c>
    </row>
    <row r="3533" spans="2:46" x14ac:dyDescent="0.75">
      <c r="B3533" s="22">
        <v>3530</v>
      </c>
      <c r="AG3533" s="184">
        <f t="shared" si="440"/>
        <v>0</v>
      </c>
      <c r="AH3533" s="164">
        <f t="shared" si="446"/>
        <v>0</v>
      </c>
      <c r="AK3533" s="184">
        <f t="shared" si="441"/>
        <v>0</v>
      </c>
      <c r="AL3533" s="164">
        <f t="shared" si="447"/>
        <v>0</v>
      </c>
      <c r="AO3533" s="184">
        <f t="shared" si="442"/>
        <v>0</v>
      </c>
      <c r="AP3533" s="164">
        <f t="shared" si="443"/>
        <v>0</v>
      </c>
      <c r="AS3533" s="184">
        <f t="shared" si="444"/>
        <v>0</v>
      </c>
      <c r="AT3533" s="164">
        <f t="shared" si="445"/>
        <v>0</v>
      </c>
    </row>
    <row r="3534" spans="2:46" x14ac:dyDescent="0.75">
      <c r="B3534" s="22">
        <v>3531</v>
      </c>
      <c r="AG3534" s="184">
        <f t="shared" si="440"/>
        <v>0</v>
      </c>
      <c r="AH3534" s="164">
        <f t="shared" si="446"/>
        <v>0</v>
      </c>
      <c r="AK3534" s="184">
        <f t="shared" si="441"/>
        <v>0</v>
      </c>
      <c r="AL3534" s="164">
        <f t="shared" si="447"/>
        <v>0</v>
      </c>
      <c r="AO3534" s="184">
        <f t="shared" si="442"/>
        <v>0</v>
      </c>
      <c r="AP3534" s="164">
        <f t="shared" si="443"/>
        <v>0</v>
      </c>
      <c r="AS3534" s="184">
        <f t="shared" si="444"/>
        <v>0</v>
      </c>
      <c r="AT3534" s="164">
        <f t="shared" si="445"/>
        <v>0</v>
      </c>
    </row>
    <row r="3535" spans="2:46" x14ac:dyDescent="0.75">
      <c r="B3535" s="22">
        <v>3532</v>
      </c>
      <c r="AG3535" s="184">
        <f t="shared" si="440"/>
        <v>0</v>
      </c>
      <c r="AH3535" s="164">
        <f t="shared" si="446"/>
        <v>0</v>
      </c>
      <c r="AK3535" s="184">
        <f t="shared" si="441"/>
        <v>0</v>
      </c>
      <c r="AL3535" s="164">
        <f t="shared" si="447"/>
        <v>0</v>
      </c>
      <c r="AO3535" s="184">
        <f t="shared" si="442"/>
        <v>0</v>
      </c>
      <c r="AP3535" s="164">
        <f t="shared" si="443"/>
        <v>0</v>
      </c>
      <c r="AS3535" s="184">
        <f t="shared" si="444"/>
        <v>0</v>
      </c>
      <c r="AT3535" s="164">
        <f t="shared" si="445"/>
        <v>0</v>
      </c>
    </row>
    <row r="3536" spans="2:46" x14ac:dyDescent="0.75">
      <c r="B3536" s="22">
        <v>3533</v>
      </c>
      <c r="AG3536" s="184">
        <f t="shared" si="440"/>
        <v>0</v>
      </c>
      <c r="AH3536" s="164">
        <f t="shared" si="446"/>
        <v>0</v>
      </c>
      <c r="AK3536" s="184">
        <f t="shared" si="441"/>
        <v>0</v>
      </c>
      <c r="AL3536" s="164">
        <f t="shared" si="447"/>
        <v>0</v>
      </c>
      <c r="AO3536" s="184">
        <f t="shared" si="442"/>
        <v>0</v>
      </c>
      <c r="AP3536" s="164">
        <f t="shared" si="443"/>
        <v>0</v>
      </c>
      <c r="AS3536" s="184">
        <f t="shared" si="444"/>
        <v>0</v>
      </c>
      <c r="AT3536" s="164">
        <f t="shared" si="445"/>
        <v>0</v>
      </c>
    </row>
    <row r="3537" spans="2:46" x14ac:dyDescent="0.75">
      <c r="B3537" s="22">
        <v>3534</v>
      </c>
      <c r="AG3537" s="184">
        <f t="shared" si="440"/>
        <v>0</v>
      </c>
      <c r="AH3537" s="164">
        <f t="shared" si="446"/>
        <v>0</v>
      </c>
      <c r="AK3537" s="184">
        <f t="shared" si="441"/>
        <v>0</v>
      </c>
      <c r="AL3537" s="164">
        <f t="shared" si="447"/>
        <v>0</v>
      </c>
      <c r="AO3537" s="184">
        <f t="shared" si="442"/>
        <v>0</v>
      </c>
      <c r="AP3537" s="164">
        <f t="shared" si="443"/>
        <v>0</v>
      </c>
      <c r="AS3537" s="184">
        <f t="shared" si="444"/>
        <v>0</v>
      </c>
      <c r="AT3537" s="164">
        <f t="shared" si="445"/>
        <v>0</v>
      </c>
    </row>
    <row r="3538" spans="2:46" x14ac:dyDescent="0.75">
      <c r="B3538" s="22">
        <v>3535</v>
      </c>
      <c r="AG3538" s="184">
        <f t="shared" si="440"/>
        <v>0</v>
      </c>
      <c r="AH3538" s="164">
        <f t="shared" si="446"/>
        <v>0</v>
      </c>
      <c r="AK3538" s="184">
        <f t="shared" si="441"/>
        <v>0</v>
      </c>
      <c r="AL3538" s="164">
        <f t="shared" si="447"/>
        <v>0</v>
      </c>
      <c r="AO3538" s="184">
        <f t="shared" si="442"/>
        <v>0</v>
      </c>
      <c r="AP3538" s="164">
        <f t="shared" si="443"/>
        <v>0</v>
      </c>
      <c r="AS3538" s="184">
        <f t="shared" si="444"/>
        <v>0</v>
      </c>
      <c r="AT3538" s="164">
        <f t="shared" si="445"/>
        <v>0</v>
      </c>
    </row>
    <row r="3539" spans="2:46" x14ac:dyDescent="0.75">
      <c r="B3539" s="22">
        <v>3536</v>
      </c>
      <c r="AG3539" s="184">
        <f t="shared" si="440"/>
        <v>0</v>
      </c>
      <c r="AH3539" s="164">
        <f t="shared" si="446"/>
        <v>0</v>
      </c>
      <c r="AK3539" s="184">
        <f t="shared" si="441"/>
        <v>0</v>
      </c>
      <c r="AL3539" s="164">
        <f t="shared" si="447"/>
        <v>0</v>
      </c>
      <c r="AO3539" s="184">
        <f t="shared" si="442"/>
        <v>0</v>
      </c>
      <c r="AP3539" s="164">
        <f t="shared" si="443"/>
        <v>0</v>
      </c>
      <c r="AS3539" s="184">
        <f t="shared" si="444"/>
        <v>0</v>
      </c>
      <c r="AT3539" s="164">
        <f t="shared" si="445"/>
        <v>0</v>
      </c>
    </row>
    <row r="3540" spans="2:46" x14ac:dyDescent="0.75">
      <c r="B3540" s="22">
        <v>3537</v>
      </c>
      <c r="AG3540" s="184">
        <f t="shared" si="440"/>
        <v>0</v>
      </c>
      <c r="AH3540" s="164">
        <f t="shared" si="446"/>
        <v>0</v>
      </c>
      <c r="AK3540" s="184">
        <f t="shared" si="441"/>
        <v>0</v>
      </c>
      <c r="AL3540" s="164">
        <f t="shared" si="447"/>
        <v>0</v>
      </c>
      <c r="AO3540" s="184">
        <f t="shared" si="442"/>
        <v>0</v>
      </c>
      <c r="AP3540" s="164">
        <f t="shared" si="443"/>
        <v>0</v>
      </c>
      <c r="AS3540" s="184">
        <f t="shared" si="444"/>
        <v>0</v>
      </c>
      <c r="AT3540" s="164">
        <f t="shared" si="445"/>
        <v>0</v>
      </c>
    </row>
    <row r="3541" spans="2:46" x14ac:dyDescent="0.75">
      <c r="B3541" s="22">
        <v>3538</v>
      </c>
      <c r="AG3541" s="184">
        <f t="shared" si="440"/>
        <v>0</v>
      </c>
      <c r="AH3541" s="164">
        <f t="shared" si="446"/>
        <v>0</v>
      </c>
      <c r="AK3541" s="184">
        <f t="shared" si="441"/>
        <v>0</v>
      </c>
      <c r="AL3541" s="164">
        <f t="shared" si="447"/>
        <v>0</v>
      </c>
      <c r="AO3541" s="184">
        <f t="shared" si="442"/>
        <v>0</v>
      </c>
      <c r="AP3541" s="164">
        <f t="shared" si="443"/>
        <v>0</v>
      </c>
      <c r="AS3541" s="184">
        <f t="shared" si="444"/>
        <v>0</v>
      </c>
      <c r="AT3541" s="164">
        <f t="shared" si="445"/>
        <v>0</v>
      </c>
    </row>
    <row r="3542" spans="2:46" x14ac:dyDescent="0.75">
      <c r="B3542" s="22">
        <v>3539</v>
      </c>
      <c r="AG3542" s="184">
        <f t="shared" si="440"/>
        <v>0</v>
      </c>
      <c r="AH3542" s="164">
        <f t="shared" si="446"/>
        <v>0</v>
      </c>
      <c r="AK3542" s="184">
        <f t="shared" si="441"/>
        <v>0</v>
      </c>
      <c r="AL3542" s="164">
        <f t="shared" si="447"/>
        <v>0</v>
      </c>
      <c r="AO3542" s="184">
        <f t="shared" si="442"/>
        <v>0</v>
      </c>
      <c r="AP3542" s="164">
        <f t="shared" si="443"/>
        <v>0</v>
      </c>
      <c r="AS3542" s="184">
        <f t="shared" si="444"/>
        <v>0</v>
      </c>
      <c r="AT3542" s="164">
        <f t="shared" si="445"/>
        <v>0</v>
      </c>
    </row>
    <row r="3543" spans="2:46" x14ac:dyDescent="0.75">
      <c r="B3543" s="22">
        <v>3540</v>
      </c>
      <c r="AG3543" s="184">
        <f t="shared" si="440"/>
        <v>0</v>
      </c>
      <c r="AH3543" s="164">
        <f t="shared" si="446"/>
        <v>0</v>
      </c>
      <c r="AK3543" s="184">
        <f t="shared" si="441"/>
        <v>0</v>
      </c>
      <c r="AL3543" s="164">
        <f t="shared" si="447"/>
        <v>0</v>
      </c>
      <c r="AO3543" s="184">
        <f t="shared" si="442"/>
        <v>0</v>
      </c>
      <c r="AP3543" s="164">
        <f t="shared" si="443"/>
        <v>0</v>
      </c>
      <c r="AS3543" s="184">
        <f t="shared" si="444"/>
        <v>0</v>
      </c>
      <c r="AT3543" s="164">
        <f t="shared" si="445"/>
        <v>0</v>
      </c>
    </row>
    <row r="3544" spans="2:46" x14ac:dyDescent="0.75">
      <c r="B3544" s="22">
        <v>3541</v>
      </c>
      <c r="AG3544" s="184">
        <f t="shared" si="440"/>
        <v>0</v>
      </c>
      <c r="AH3544" s="164">
        <f t="shared" si="446"/>
        <v>0</v>
      </c>
      <c r="AK3544" s="184">
        <f t="shared" si="441"/>
        <v>0</v>
      </c>
      <c r="AL3544" s="164">
        <f t="shared" si="447"/>
        <v>0</v>
      </c>
      <c r="AO3544" s="184">
        <f t="shared" si="442"/>
        <v>0</v>
      </c>
      <c r="AP3544" s="164">
        <f t="shared" si="443"/>
        <v>0</v>
      </c>
      <c r="AS3544" s="184">
        <f t="shared" si="444"/>
        <v>0</v>
      </c>
      <c r="AT3544" s="164">
        <f t="shared" si="445"/>
        <v>0</v>
      </c>
    </row>
    <row r="3545" spans="2:46" x14ac:dyDescent="0.75">
      <c r="B3545" s="22">
        <v>3542</v>
      </c>
      <c r="AG3545" s="184">
        <f t="shared" si="440"/>
        <v>0</v>
      </c>
      <c r="AH3545" s="164">
        <f t="shared" si="446"/>
        <v>0</v>
      </c>
      <c r="AK3545" s="184">
        <f t="shared" si="441"/>
        <v>0</v>
      </c>
      <c r="AL3545" s="164">
        <f t="shared" si="447"/>
        <v>0</v>
      </c>
      <c r="AO3545" s="184">
        <f t="shared" si="442"/>
        <v>0</v>
      </c>
      <c r="AP3545" s="164">
        <f t="shared" si="443"/>
        <v>0</v>
      </c>
      <c r="AS3545" s="184">
        <f t="shared" si="444"/>
        <v>0</v>
      </c>
      <c r="AT3545" s="164">
        <f t="shared" si="445"/>
        <v>0</v>
      </c>
    </row>
    <row r="3546" spans="2:46" x14ac:dyDescent="0.75">
      <c r="B3546" s="22">
        <v>3543</v>
      </c>
      <c r="AG3546" s="184">
        <f t="shared" si="440"/>
        <v>0</v>
      </c>
      <c r="AH3546" s="164">
        <f t="shared" si="446"/>
        <v>0</v>
      </c>
      <c r="AK3546" s="184">
        <f t="shared" si="441"/>
        <v>0</v>
      </c>
      <c r="AL3546" s="164">
        <f t="shared" si="447"/>
        <v>0</v>
      </c>
      <c r="AO3546" s="184">
        <f t="shared" si="442"/>
        <v>0</v>
      </c>
      <c r="AP3546" s="164">
        <f t="shared" si="443"/>
        <v>0</v>
      </c>
      <c r="AS3546" s="184">
        <f t="shared" si="444"/>
        <v>0</v>
      </c>
      <c r="AT3546" s="164">
        <f t="shared" si="445"/>
        <v>0</v>
      </c>
    </row>
    <row r="3547" spans="2:46" x14ac:dyDescent="0.75">
      <c r="B3547" s="22">
        <v>3544</v>
      </c>
      <c r="AG3547" s="184">
        <f t="shared" si="440"/>
        <v>0</v>
      </c>
      <c r="AH3547" s="164">
        <f t="shared" si="446"/>
        <v>0</v>
      </c>
      <c r="AK3547" s="184">
        <f t="shared" si="441"/>
        <v>0</v>
      </c>
      <c r="AL3547" s="164">
        <f t="shared" si="447"/>
        <v>0</v>
      </c>
      <c r="AO3547" s="184">
        <f t="shared" si="442"/>
        <v>0</v>
      </c>
      <c r="AP3547" s="164">
        <f t="shared" si="443"/>
        <v>0</v>
      </c>
      <c r="AS3547" s="184">
        <f t="shared" si="444"/>
        <v>0</v>
      </c>
      <c r="AT3547" s="164">
        <f t="shared" si="445"/>
        <v>0</v>
      </c>
    </row>
    <row r="3548" spans="2:46" x14ac:dyDescent="0.75">
      <c r="B3548" s="22">
        <v>3545</v>
      </c>
      <c r="AG3548" s="184">
        <f t="shared" si="440"/>
        <v>0</v>
      </c>
      <c r="AH3548" s="164">
        <f t="shared" si="446"/>
        <v>0</v>
      </c>
      <c r="AK3548" s="184">
        <f t="shared" si="441"/>
        <v>0</v>
      </c>
      <c r="AL3548" s="164">
        <f t="shared" si="447"/>
        <v>0</v>
      </c>
      <c r="AO3548" s="184">
        <f t="shared" si="442"/>
        <v>0</v>
      </c>
      <c r="AP3548" s="164">
        <f t="shared" si="443"/>
        <v>0</v>
      </c>
      <c r="AS3548" s="184">
        <f t="shared" si="444"/>
        <v>0</v>
      </c>
      <c r="AT3548" s="164">
        <f t="shared" si="445"/>
        <v>0</v>
      </c>
    </row>
    <row r="3549" spans="2:46" x14ac:dyDescent="0.75">
      <c r="B3549" s="22">
        <v>3546</v>
      </c>
      <c r="AG3549" s="184">
        <f t="shared" si="440"/>
        <v>0</v>
      </c>
      <c r="AH3549" s="164">
        <f t="shared" si="446"/>
        <v>0</v>
      </c>
      <c r="AK3549" s="184">
        <f t="shared" si="441"/>
        <v>0</v>
      </c>
      <c r="AL3549" s="164">
        <f t="shared" si="447"/>
        <v>0</v>
      </c>
      <c r="AO3549" s="184">
        <f t="shared" si="442"/>
        <v>0</v>
      </c>
      <c r="AP3549" s="164">
        <f t="shared" si="443"/>
        <v>0</v>
      </c>
      <c r="AS3549" s="184">
        <f t="shared" si="444"/>
        <v>0</v>
      </c>
      <c r="AT3549" s="164">
        <f t="shared" si="445"/>
        <v>0</v>
      </c>
    </row>
    <row r="3550" spans="2:46" x14ac:dyDescent="0.75">
      <c r="B3550" s="22">
        <v>3547</v>
      </c>
      <c r="AG3550" s="184">
        <f t="shared" si="440"/>
        <v>0</v>
      </c>
      <c r="AH3550" s="164">
        <f t="shared" si="446"/>
        <v>0</v>
      </c>
      <c r="AK3550" s="184">
        <f t="shared" si="441"/>
        <v>0</v>
      </c>
      <c r="AL3550" s="164">
        <f t="shared" si="447"/>
        <v>0</v>
      </c>
      <c r="AO3550" s="184">
        <f t="shared" si="442"/>
        <v>0</v>
      </c>
      <c r="AP3550" s="164">
        <f t="shared" si="443"/>
        <v>0</v>
      </c>
      <c r="AS3550" s="184">
        <f t="shared" si="444"/>
        <v>0</v>
      </c>
      <c r="AT3550" s="164">
        <f t="shared" si="445"/>
        <v>0</v>
      </c>
    </row>
    <row r="3551" spans="2:46" x14ac:dyDescent="0.75">
      <c r="B3551" s="22">
        <v>3548</v>
      </c>
      <c r="AG3551" s="184">
        <f t="shared" si="440"/>
        <v>0</v>
      </c>
      <c r="AH3551" s="164">
        <f t="shared" si="446"/>
        <v>0</v>
      </c>
      <c r="AK3551" s="184">
        <f t="shared" si="441"/>
        <v>0</v>
      </c>
      <c r="AL3551" s="164">
        <f t="shared" si="447"/>
        <v>0</v>
      </c>
      <c r="AO3551" s="184">
        <f t="shared" si="442"/>
        <v>0</v>
      </c>
      <c r="AP3551" s="164">
        <f t="shared" si="443"/>
        <v>0</v>
      </c>
      <c r="AS3551" s="184">
        <f t="shared" si="444"/>
        <v>0</v>
      </c>
      <c r="AT3551" s="164">
        <f t="shared" si="445"/>
        <v>0</v>
      </c>
    </row>
    <row r="3552" spans="2:46" x14ac:dyDescent="0.75">
      <c r="B3552" s="22">
        <v>3549</v>
      </c>
      <c r="AG3552" s="184">
        <f t="shared" si="440"/>
        <v>0</v>
      </c>
      <c r="AH3552" s="164">
        <f t="shared" si="446"/>
        <v>0</v>
      </c>
      <c r="AK3552" s="184">
        <f t="shared" si="441"/>
        <v>0</v>
      </c>
      <c r="AL3552" s="164">
        <f t="shared" si="447"/>
        <v>0</v>
      </c>
      <c r="AO3552" s="184">
        <f t="shared" si="442"/>
        <v>0</v>
      </c>
      <c r="AP3552" s="164">
        <f t="shared" si="443"/>
        <v>0</v>
      </c>
      <c r="AS3552" s="184">
        <f t="shared" si="444"/>
        <v>0</v>
      </c>
      <c r="AT3552" s="164">
        <f t="shared" si="445"/>
        <v>0</v>
      </c>
    </row>
    <row r="3553" spans="2:46" x14ac:dyDescent="0.75">
      <c r="B3553" s="22">
        <v>3550</v>
      </c>
      <c r="AG3553" s="184">
        <f t="shared" si="440"/>
        <v>0</v>
      </c>
      <c r="AH3553" s="164">
        <f t="shared" si="446"/>
        <v>0</v>
      </c>
      <c r="AK3553" s="184">
        <f t="shared" si="441"/>
        <v>0</v>
      </c>
      <c r="AL3553" s="164">
        <f t="shared" si="447"/>
        <v>0</v>
      </c>
      <c r="AO3553" s="184">
        <f t="shared" si="442"/>
        <v>0</v>
      </c>
      <c r="AP3553" s="164">
        <f t="shared" si="443"/>
        <v>0</v>
      </c>
      <c r="AS3553" s="184">
        <f t="shared" si="444"/>
        <v>0</v>
      </c>
      <c r="AT3553" s="164">
        <f t="shared" si="445"/>
        <v>0</v>
      </c>
    </row>
    <row r="3554" spans="2:46" x14ac:dyDescent="0.75">
      <c r="B3554" s="22">
        <v>3551</v>
      </c>
      <c r="AG3554" s="184">
        <f t="shared" si="440"/>
        <v>0</v>
      </c>
      <c r="AH3554" s="164">
        <f t="shared" si="446"/>
        <v>0</v>
      </c>
      <c r="AK3554" s="184">
        <f t="shared" si="441"/>
        <v>0</v>
      </c>
      <c r="AL3554" s="164">
        <f t="shared" si="447"/>
        <v>0</v>
      </c>
      <c r="AO3554" s="184">
        <f t="shared" si="442"/>
        <v>0</v>
      </c>
      <c r="AP3554" s="164">
        <f t="shared" si="443"/>
        <v>0</v>
      </c>
      <c r="AS3554" s="184">
        <f t="shared" si="444"/>
        <v>0</v>
      </c>
      <c r="AT3554" s="164">
        <f t="shared" si="445"/>
        <v>0</v>
      </c>
    </row>
    <row r="3555" spans="2:46" x14ac:dyDescent="0.75">
      <c r="B3555" s="22">
        <v>3552</v>
      </c>
      <c r="AG3555" s="184">
        <f t="shared" si="440"/>
        <v>0</v>
      </c>
      <c r="AH3555" s="164">
        <f t="shared" si="446"/>
        <v>0</v>
      </c>
      <c r="AK3555" s="184">
        <f t="shared" si="441"/>
        <v>0</v>
      </c>
      <c r="AL3555" s="164">
        <f t="shared" si="447"/>
        <v>0</v>
      </c>
      <c r="AO3555" s="184">
        <f t="shared" si="442"/>
        <v>0</v>
      </c>
      <c r="AP3555" s="164">
        <f t="shared" si="443"/>
        <v>0</v>
      </c>
      <c r="AS3555" s="184">
        <f t="shared" si="444"/>
        <v>0</v>
      </c>
      <c r="AT3555" s="164">
        <f t="shared" si="445"/>
        <v>0</v>
      </c>
    </row>
    <row r="3556" spans="2:46" x14ac:dyDescent="0.75">
      <c r="B3556" s="22">
        <v>3553</v>
      </c>
      <c r="AG3556" s="184">
        <f t="shared" si="440"/>
        <v>0</v>
      </c>
      <c r="AH3556" s="164">
        <f t="shared" si="446"/>
        <v>0</v>
      </c>
      <c r="AK3556" s="184">
        <f t="shared" si="441"/>
        <v>0</v>
      </c>
      <c r="AL3556" s="164">
        <f t="shared" si="447"/>
        <v>0</v>
      </c>
      <c r="AO3556" s="184">
        <f t="shared" si="442"/>
        <v>0</v>
      </c>
      <c r="AP3556" s="164">
        <f t="shared" si="443"/>
        <v>0</v>
      </c>
      <c r="AS3556" s="184">
        <f t="shared" si="444"/>
        <v>0</v>
      </c>
      <c r="AT3556" s="164">
        <f t="shared" si="445"/>
        <v>0</v>
      </c>
    </row>
    <row r="3557" spans="2:46" x14ac:dyDescent="0.75">
      <c r="B3557" s="22">
        <v>3554</v>
      </c>
      <c r="AG3557" s="184">
        <f t="shared" si="440"/>
        <v>0</v>
      </c>
      <c r="AH3557" s="164">
        <f t="shared" si="446"/>
        <v>0</v>
      </c>
      <c r="AK3557" s="184">
        <f t="shared" si="441"/>
        <v>0</v>
      </c>
      <c r="AL3557" s="164">
        <f t="shared" si="447"/>
        <v>0</v>
      </c>
      <c r="AO3557" s="184">
        <f t="shared" si="442"/>
        <v>0</v>
      </c>
      <c r="AP3557" s="164">
        <f t="shared" si="443"/>
        <v>0</v>
      </c>
      <c r="AS3557" s="184">
        <f t="shared" si="444"/>
        <v>0</v>
      </c>
      <c r="AT3557" s="164">
        <f t="shared" si="445"/>
        <v>0</v>
      </c>
    </row>
    <row r="3558" spans="2:46" x14ac:dyDescent="0.75">
      <c r="B3558" s="22">
        <v>3555</v>
      </c>
      <c r="AG3558" s="184">
        <f t="shared" si="440"/>
        <v>0</v>
      </c>
      <c r="AH3558" s="164">
        <f t="shared" si="446"/>
        <v>0</v>
      </c>
      <c r="AK3558" s="184">
        <f t="shared" si="441"/>
        <v>0</v>
      </c>
      <c r="AL3558" s="164">
        <f t="shared" si="447"/>
        <v>0</v>
      </c>
      <c r="AO3558" s="184">
        <f t="shared" si="442"/>
        <v>0</v>
      </c>
      <c r="AP3558" s="164">
        <f t="shared" si="443"/>
        <v>0</v>
      </c>
      <c r="AS3558" s="184">
        <f t="shared" si="444"/>
        <v>0</v>
      </c>
      <c r="AT3558" s="164">
        <f t="shared" si="445"/>
        <v>0</v>
      </c>
    </row>
    <row r="3559" spans="2:46" x14ac:dyDescent="0.75">
      <c r="B3559" s="22">
        <v>3556</v>
      </c>
      <c r="AG3559" s="184">
        <f t="shared" si="440"/>
        <v>0</v>
      </c>
      <c r="AH3559" s="164">
        <f t="shared" si="446"/>
        <v>0</v>
      </c>
      <c r="AK3559" s="184">
        <f t="shared" si="441"/>
        <v>0</v>
      </c>
      <c r="AL3559" s="164">
        <f t="shared" si="447"/>
        <v>0</v>
      </c>
      <c r="AO3559" s="184">
        <f t="shared" si="442"/>
        <v>0</v>
      </c>
      <c r="AP3559" s="164">
        <f t="shared" si="443"/>
        <v>0</v>
      </c>
      <c r="AS3559" s="184">
        <f t="shared" si="444"/>
        <v>0</v>
      </c>
      <c r="AT3559" s="164">
        <f t="shared" si="445"/>
        <v>0</v>
      </c>
    </row>
    <row r="3560" spans="2:46" x14ac:dyDescent="0.75">
      <c r="B3560" s="22">
        <v>3557</v>
      </c>
      <c r="AG3560" s="184">
        <f t="shared" si="440"/>
        <v>0</v>
      </c>
      <c r="AH3560" s="164">
        <f t="shared" si="446"/>
        <v>0</v>
      </c>
      <c r="AK3560" s="184">
        <f t="shared" si="441"/>
        <v>0</v>
      </c>
      <c r="AL3560" s="164">
        <f t="shared" si="447"/>
        <v>0</v>
      </c>
      <c r="AO3560" s="184">
        <f t="shared" si="442"/>
        <v>0</v>
      </c>
      <c r="AP3560" s="164">
        <f t="shared" si="443"/>
        <v>0</v>
      </c>
      <c r="AS3560" s="184">
        <f t="shared" si="444"/>
        <v>0</v>
      </c>
      <c r="AT3560" s="164">
        <f t="shared" si="445"/>
        <v>0</v>
      </c>
    </row>
    <row r="3561" spans="2:46" x14ac:dyDescent="0.75">
      <c r="B3561" s="22">
        <v>3558</v>
      </c>
      <c r="AG3561" s="184">
        <f t="shared" si="440"/>
        <v>0</v>
      </c>
      <c r="AH3561" s="164">
        <f t="shared" si="446"/>
        <v>0</v>
      </c>
      <c r="AK3561" s="184">
        <f t="shared" si="441"/>
        <v>0</v>
      </c>
      <c r="AL3561" s="164">
        <f t="shared" si="447"/>
        <v>0</v>
      </c>
      <c r="AO3561" s="184">
        <f t="shared" si="442"/>
        <v>0</v>
      </c>
      <c r="AP3561" s="164">
        <f t="shared" si="443"/>
        <v>0</v>
      </c>
      <c r="AS3561" s="184">
        <f t="shared" si="444"/>
        <v>0</v>
      </c>
      <c r="AT3561" s="164">
        <f t="shared" si="445"/>
        <v>0</v>
      </c>
    </row>
    <row r="3562" spans="2:46" x14ac:dyDescent="0.75">
      <c r="B3562" s="22">
        <v>3559</v>
      </c>
      <c r="AG3562" s="184">
        <f t="shared" si="440"/>
        <v>0</v>
      </c>
      <c r="AH3562" s="164">
        <f t="shared" si="446"/>
        <v>0</v>
      </c>
      <c r="AK3562" s="184">
        <f t="shared" si="441"/>
        <v>0</v>
      </c>
      <c r="AL3562" s="164">
        <f t="shared" si="447"/>
        <v>0</v>
      </c>
      <c r="AO3562" s="184">
        <f t="shared" si="442"/>
        <v>0</v>
      </c>
      <c r="AP3562" s="164">
        <f t="shared" si="443"/>
        <v>0</v>
      </c>
      <c r="AS3562" s="184">
        <f t="shared" si="444"/>
        <v>0</v>
      </c>
      <c r="AT3562" s="164">
        <f t="shared" si="445"/>
        <v>0</v>
      </c>
    </row>
    <row r="3563" spans="2:46" x14ac:dyDescent="0.75">
      <c r="B3563" s="22">
        <v>3560</v>
      </c>
      <c r="AG3563" s="184">
        <f t="shared" si="440"/>
        <v>0</v>
      </c>
      <c r="AH3563" s="164">
        <f t="shared" si="446"/>
        <v>0</v>
      </c>
      <c r="AK3563" s="184">
        <f t="shared" si="441"/>
        <v>0</v>
      </c>
      <c r="AL3563" s="164">
        <f t="shared" si="447"/>
        <v>0</v>
      </c>
      <c r="AO3563" s="184">
        <f t="shared" si="442"/>
        <v>0</v>
      </c>
      <c r="AP3563" s="164">
        <f t="shared" si="443"/>
        <v>0</v>
      </c>
      <c r="AS3563" s="184">
        <f t="shared" si="444"/>
        <v>0</v>
      </c>
      <c r="AT3563" s="164">
        <f t="shared" si="445"/>
        <v>0</v>
      </c>
    </row>
    <row r="3564" spans="2:46" x14ac:dyDescent="0.75">
      <c r="B3564" s="22">
        <v>3561</v>
      </c>
      <c r="AG3564" s="184">
        <f t="shared" si="440"/>
        <v>0</v>
      </c>
      <c r="AH3564" s="164">
        <f t="shared" si="446"/>
        <v>0</v>
      </c>
      <c r="AK3564" s="184">
        <f t="shared" si="441"/>
        <v>0</v>
      </c>
      <c r="AL3564" s="164">
        <f t="shared" si="447"/>
        <v>0</v>
      </c>
      <c r="AO3564" s="184">
        <f t="shared" si="442"/>
        <v>0</v>
      </c>
      <c r="AP3564" s="164">
        <f t="shared" si="443"/>
        <v>0</v>
      </c>
      <c r="AS3564" s="184">
        <f t="shared" si="444"/>
        <v>0</v>
      </c>
      <c r="AT3564" s="164">
        <f t="shared" si="445"/>
        <v>0</v>
      </c>
    </row>
    <row r="3565" spans="2:46" x14ac:dyDescent="0.75">
      <c r="B3565" s="22">
        <v>3562</v>
      </c>
      <c r="AG3565" s="184">
        <f t="shared" si="440"/>
        <v>0</v>
      </c>
      <c r="AH3565" s="164">
        <f t="shared" si="446"/>
        <v>0</v>
      </c>
      <c r="AK3565" s="184">
        <f t="shared" si="441"/>
        <v>0</v>
      </c>
      <c r="AL3565" s="164">
        <f t="shared" si="447"/>
        <v>0</v>
      </c>
      <c r="AO3565" s="184">
        <f t="shared" si="442"/>
        <v>0</v>
      </c>
      <c r="AP3565" s="164">
        <f t="shared" si="443"/>
        <v>0</v>
      </c>
      <c r="AS3565" s="184">
        <f t="shared" si="444"/>
        <v>0</v>
      </c>
      <c r="AT3565" s="164">
        <f t="shared" si="445"/>
        <v>0</v>
      </c>
    </row>
    <row r="3566" spans="2:46" x14ac:dyDescent="0.75">
      <c r="B3566" s="22">
        <v>3563</v>
      </c>
      <c r="AG3566" s="184">
        <f t="shared" si="440"/>
        <v>0</v>
      </c>
      <c r="AH3566" s="164">
        <f t="shared" si="446"/>
        <v>0</v>
      </c>
      <c r="AK3566" s="184">
        <f t="shared" si="441"/>
        <v>0</v>
      </c>
      <c r="AL3566" s="164">
        <f t="shared" si="447"/>
        <v>0</v>
      </c>
      <c r="AO3566" s="184">
        <f t="shared" si="442"/>
        <v>0</v>
      </c>
      <c r="AP3566" s="164">
        <f t="shared" si="443"/>
        <v>0</v>
      </c>
      <c r="AS3566" s="184">
        <f t="shared" si="444"/>
        <v>0</v>
      </c>
      <c r="AT3566" s="164">
        <f t="shared" si="445"/>
        <v>0</v>
      </c>
    </row>
    <row r="3567" spans="2:46" x14ac:dyDescent="0.75">
      <c r="B3567" s="22">
        <v>3564</v>
      </c>
      <c r="AG3567" s="184">
        <f t="shared" si="440"/>
        <v>0</v>
      </c>
      <c r="AH3567" s="164">
        <f t="shared" si="446"/>
        <v>0</v>
      </c>
      <c r="AK3567" s="184">
        <f t="shared" si="441"/>
        <v>0</v>
      </c>
      <c r="AL3567" s="164">
        <f t="shared" si="447"/>
        <v>0</v>
      </c>
      <c r="AO3567" s="184">
        <f t="shared" si="442"/>
        <v>0</v>
      </c>
      <c r="AP3567" s="164">
        <f t="shared" si="443"/>
        <v>0</v>
      </c>
      <c r="AS3567" s="184">
        <f t="shared" si="444"/>
        <v>0</v>
      </c>
      <c r="AT3567" s="164">
        <f t="shared" si="445"/>
        <v>0</v>
      </c>
    </row>
    <row r="3568" spans="2:46" x14ac:dyDescent="0.75">
      <c r="B3568" s="22">
        <v>3565</v>
      </c>
      <c r="AG3568" s="184">
        <f t="shared" si="440"/>
        <v>0</v>
      </c>
      <c r="AH3568" s="164">
        <f t="shared" si="446"/>
        <v>0</v>
      </c>
      <c r="AK3568" s="184">
        <f t="shared" si="441"/>
        <v>0</v>
      </c>
      <c r="AL3568" s="164">
        <f t="shared" si="447"/>
        <v>0</v>
      </c>
      <c r="AO3568" s="184">
        <f t="shared" si="442"/>
        <v>0</v>
      </c>
      <c r="AP3568" s="164">
        <f t="shared" si="443"/>
        <v>0</v>
      </c>
      <c r="AS3568" s="184">
        <f t="shared" si="444"/>
        <v>0</v>
      </c>
      <c r="AT3568" s="164">
        <f t="shared" si="445"/>
        <v>0</v>
      </c>
    </row>
    <row r="3569" spans="2:46" x14ac:dyDescent="0.75">
      <c r="B3569" s="22">
        <v>3566</v>
      </c>
      <c r="AG3569" s="184">
        <f t="shared" si="440"/>
        <v>0</v>
      </c>
      <c r="AH3569" s="164">
        <f t="shared" si="446"/>
        <v>0</v>
      </c>
      <c r="AK3569" s="184">
        <f t="shared" si="441"/>
        <v>0</v>
      </c>
      <c r="AL3569" s="164">
        <f t="shared" si="447"/>
        <v>0</v>
      </c>
      <c r="AO3569" s="184">
        <f t="shared" si="442"/>
        <v>0</v>
      </c>
      <c r="AP3569" s="164">
        <f t="shared" si="443"/>
        <v>0</v>
      </c>
      <c r="AS3569" s="184">
        <f t="shared" si="444"/>
        <v>0</v>
      </c>
      <c r="AT3569" s="164">
        <f t="shared" si="445"/>
        <v>0</v>
      </c>
    </row>
    <row r="3570" spans="2:46" x14ac:dyDescent="0.75">
      <c r="B3570" s="22">
        <v>3567</v>
      </c>
      <c r="AG3570" s="184">
        <f t="shared" si="440"/>
        <v>0</v>
      </c>
      <c r="AH3570" s="164">
        <f t="shared" si="446"/>
        <v>0</v>
      </c>
      <c r="AK3570" s="184">
        <f t="shared" si="441"/>
        <v>0</v>
      </c>
      <c r="AL3570" s="164">
        <f t="shared" si="447"/>
        <v>0</v>
      </c>
      <c r="AO3570" s="184">
        <f t="shared" si="442"/>
        <v>0</v>
      </c>
      <c r="AP3570" s="164">
        <f t="shared" si="443"/>
        <v>0</v>
      </c>
      <c r="AS3570" s="184">
        <f t="shared" si="444"/>
        <v>0</v>
      </c>
      <c r="AT3570" s="164">
        <f t="shared" si="445"/>
        <v>0</v>
      </c>
    </row>
    <row r="3571" spans="2:46" x14ac:dyDescent="0.75">
      <c r="B3571" s="22">
        <v>3568</v>
      </c>
      <c r="AG3571" s="184">
        <f t="shared" si="440"/>
        <v>0</v>
      </c>
      <c r="AH3571" s="164">
        <f t="shared" si="446"/>
        <v>0</v>
      </c>
      <c r="AK3571" s="184">
        <f t="shared" si="441"/>
        <v>0</v>
      </c>
      <c r="AL3571" s="164">
        <f t="shared" si="447"/>
        <v>0</v>
      </c>
      <c r="AO3571" s="184">
        <f t="shared" si="442"/>
        <v>0</v>
      </c>
      <c r="AP3571" s="164">
        <f t="shared" si="443"/>
        <v>0</v>
      </c>
      <c r="AS3571" s="184">
        <f t="shared" si="444"/>
        <v>0</v>
      </c>
      <c r="AT3571" s="164">
        <f t="shared" si="445"/>
        <v>0</v>
      </c>
    </row>
    <row r="3572" spans="2:46" x14ac:dyDescent="0.75">
      <c r="B3572" s="22">
        <v>3569</v>
      </c>
      <c r="AG3572" s="184">
        <f t="shared" si="440"/>
        <v>0</v>
      </c>
      <c r="AH3572" s="164">
        <f t="shared" si="446"/>
        <v>0</v>
      </c>
      <c r="AK3572" s="184">
        <f t="shared" si="441"/>
        <v>0</v>
      </c>
      <c r="AL3572" s="164">
        <f t="shared" si="447"/>
        <v>0</v>
      </c>
      <c r="AO3572" s="184">
        <f t="shared" si="442"/>
        <v>0</v>
      </c>
      <c r="AP3572" s="164">
        <f t="shared" si="443"/>
        <v>0</v>
      </c>
      <c r="AS3572" s="184">
        <f t="shared" si="444"/>
        <v>0</v>
      </c>
      <c r="AT3572" s="164">
        <f t="shared" si="445"/>
        <v>0</v>
      </c>
    </row>
    <row r="3573" spans="2:46" x14ac:dyDescent="0.75">
      <c r="B3573" s="22">
        <v>3570</v>
      </c>
      <c r="AG3573" s="184">
        <f t="shared" si="440"/>
        <v>0</v>
      </c>
      <c r="AH3573" s="164">
        <f t="shared" si="446"/>
        <v>0</v>
      </c>
      <c r="AK3573" s="184">
        <f t="shared" si="441"/>
        <v>0</v>
      </c>
      <c r="AL3573" s="164">
        <f t="shared" si="447"/>
        <v>0</v>
      </c>
      <c r="AO3573" s="184">
        <f t="shared" si="442"/>
        <v>0</v>
      </c>
      <c r="AP3573" s="164">
        <f t="shared" si="443"/>
        <v>0</v>
      </c>
      <c r="AS3573" s="184">
        <f t="shared" si="444"/>
        <v>0</v>
      </c>
      <c r="AT3573" s="164">
        <f t="shared" si="445"/>
        <v>0</v>
      </c>
    </row>
    <row r="3574" spans="2:46" x14ac:dyDescent="0.75">
      <c r="B3574" s="22">
        <v>3571</v>
      </c>
      <c r="AG3574" s="184">
        <f t="shared" si="440"/>
        <v>0</v>
      </c>
      <c r="AH3574" s="164">
        <f t="shared" si="446"/>
        <v>0</v>
      </c>
      <c r="AK3574" s="184">
        <f t="shared" si="441"/>
        <v>0</v>
      </c>
      <c r="AL3574" s="164">
        <f t="shared" si="447"/>
        <v>0</v>
      </c>
      <c r="AO3574" s="184">
        <f t="shared" si="442"/>
        <v>0</v>
      </c>
      <c r="AP3574" s="164">
        <f t="shared" si="443"/>
        <v>0</v>
      </c>
      <c r="AS3574" s="184">
        <f t="shared" si="444"/>
        <v>0</v>
      </c>
      <c r="AT3574" s="164">
        <f t="shared" si="445"/>
        <v>0</v>
      </c>
    </row>
    <row r="3575" spans="2:46" x14ac:dyDescent="0.75">
      <c r="B3575" s="22">
        <v>3572</v>
      </c>
      <c r="AG3575" s="184">
        <f t="shared" si="440"/>
        <v>0</v>
      </c>
      <c r="AH3575" s="164">
        <f t="shared" si="446"/>
        <v>0</v>
      </c>
      <c r="AK3575" s="184">
        <f t="shared" si="441"/>
        <v>0</v>
      </c>
      <c r="AL3575" s="164">
        <f t="shared" si="447"/>
        <v>0</v>
      </c>
      <c r="AO3575" s="184">
        <f t="shared" si="442"/>
        <v>0</v>
      </c>
      <c r="AP3575" s="164">
        <f t="shared" si="443"/>
        <v>0</v>
      </c>
      <c r="AS3575" s="184">
        <f t="shared" si="444"/>
        <v>0</v>
      </c>
      <c r="AT3575" s="164">
        <f t="shared" si="445"/>
        <v>0</v>
      </c>
    </row>
    <row r="3576" spans="2:46" x14ac:dyDescent="0.75">
      <c r="B3576" s="22">
        <v>3573</v>
      </c>
      <c r="AG3576" s="184">
        <f t="shared" si="440"/>
        <v>0</v>
      </c>
      <c r="AH3576" s="164">
        <f t="shared" si="446"/>
        <v>0</v>
      </c>
      <c r="AK3576" s="184">
        <f t="shared" si="441"/>
        <v>0</v>
      </c>
      <c r="AL3576" s="164">
        <f t="shared" si="447"/>
        <v>0</v>
      </c>
      <c r="AO3576" s="184">
        <f t="shared" si="442"/>
        <v>0</v>
      </c>
      <c r="AP3576" s="164">
        <f t="shared" si="443"/>
        <v>0</v>
      </c>
      <c r="AS3576" s="184">
        <f t="shared" si="444"/>
        <v>0</v>
      </c>
      <c r="AT3576" s="164">
        <f t="shared" si="445"/>
        <v>0</v>
      </c>
    </row>
    <row r="3577" spans="2:46" x14ac:dyDescent="0.75">
      <c r="B3577" s="22">
        <v>3574</v>
      </c>
      <c r="AG3577" s="184">
        <f t="shared" si="440"/>
        <v>0</v>
      </c>
      <c r="AH3577" s="164">
        <f t="shared" si="446"/>
        <v>0</v>
      </c>
      <c r="AK3577" s="184">
        <f t="shared" si="441"/>
        <v>0</v>
      </c>
      <c r="AL3577" s="164">
        <f t="shared" si="447"/>
        <v>0</v>
      </c>
      <c r="AO3577" s="184">
        <f t="shared" si="442"/>
        <v>0</v>
      </c>
      <c r="AP3577" s="164">
        <f t="shared" si="443"/>
        <v>0</v>
      </c>
      <c r="AS3577" s="184">
        <f t="shared" si="444"/>
        <v>0</v>
      </c>
      <c r="AT3577" s="164">
        <f t="shared" si="445"/>
        <v>0</v>
      </c>
    </row>
    <row r="3578" spans="2:46" x14ac:dyDescent="0.75">
      <c r="B3578" s="22">
        <v>3575</v>
      </c>
      <c r="AG3578" s="184">
        <f t="shared" si="440"/>
        <v>0</v>
      </c>
      <c r="AH3578" s="164">
        <f t="shared" si="446"/>
        <v>0</v>
      </c>
      <c r="AK3578" s="184">
        <f t="shared" si="441"/>
        <v>0</v>
      </c>
      <c r="AL3578" s="164">
        <f t="shared" si="447"/>
        <v>0</v>
      </c>
      <c r="AO3578" s="184">
        <f t="shared" si="442"/>
        <v>0</v>
      </c>
      <c r="AP3578" s="164">
        <f t="shared" si="443"/>
        <v>0</v>
      </c>
      <c r="AS3578" s="184">
        <f t="shared" si="444"/>
        <v>0</v>
      </c>
      <c r="AT3578" s="164">
        <f t="shared" si="445"/>
        <v>0</v>
      </c>
    </row>
    <row r="3579" spans="2:46" x14ac:dyDescent="0.75">
      <c r="B3579" s="22">
        <v>3576</v>
      </c>
      <c r="AG3579" s="184">
        <f t="shared" si="440"/>
        <v>0</v>
      </c>
      <c r="AH3579" s="164">
        <f t="shared" si="446"/>
        <v>0</v>
      </c>
      <c r="AK3579" s="184">
        <f t="shared" si="441"/>
        <v>0</v>
      </c>
      <c r="AL3579" s="164">
        <f t="shared" si="447"/>
        <v>0</v>
      </c>
      <c r="AO3579" s="184">
        <f t="shared" si="442"/>
        <v>0</v>
      </c>
      <c r="AP3579" s="164">
        <f t="shared" si="443"/>
        <v>0</v>
      </c>
      <c r="AS3579" s="184">
        <f t="shared" si="444"/>
        <v>0</v>
      </c>
      <c r="AT3579" s="164">
        <f t="shared" si="445"/>
        <v>0</v>
      </c>
    </row>
    <row r="3580" spans="2:46" x14ac:dyDescent="0.75">
      <c r="B3580" s="22">
        <v>3577</v>
      </c>
      <c r="AG3580" s="184">
        <f t="shared" si="440"/>
        <v>0</v>
      </c>
      <c r="AH3580" s="164">
        <f t="shared" si="446"/>
        <v>0</v>
      </c>
      <c r="AK3580" s="184">
        <f t="shared" si="441"/>
        <v>0</v>
      </c>
      <c r="AL3580" s="164">
        <f t="shared" si="447"/>
        <v>0</v>
      </c>
      <c r="AO3580" s="184">
        <f t="shared" si="442"/>
        <v>0</v>
      </c>
      <c r="AP3580" s="164">
        <f t="shared" si="443"/>
        <v>0</v>
      </c>
      <c r="AS3580" s="184">
        <f t="shared" si="444"/>
        <v>0</v>
      </c>
      <c r="AT3580" s="164">
        <f t="shared" si="445"/>
        <v>0</v>
      </c>
    </row>
    <row r="3581" spans="2:46" x14ac:dyDescent="0.75">
      <c r="B3581" s="22">
        <v>3578</v>
      </c>
      <c r="AG3581" s="184">
        <f t="shared" si="440"/>
        <v>0</v>
      </c>
      <c r="AH3581" s="164">
        <f t="shared" si="446"/>
        <v>0</v>
      </c>
      <c r="AK3581" s="184">
        <f t="shared" si="441"/>
        <v>0</v>
      </c>
      <c r="AL3581" s="164">
        <f t="shared" si="447"/>
        <v>0</v>
      </c>
      <c r="AO3581" s="184">
        <f t="shared" si="442"/>
        <v>0</v>
      </c>
      <c r="AP3581" s="164">
        <f t="shared" si="443"/>
        <v>0</v>
      </c>
      <c r="AS3581" s="184">
        <f t="shared" si="444"/>
        <v>0</v>
      </c>
      <c r="AT3581" s="164">
        <f t="shared" si="445"/>
        <v>0</v>
      </c>
    </row>
    <row r="3582" spans="2:46" x14ac:dyDescent="0.75">
      <c r="B3582" s="22">
        <v>3579</v>
      </c>
      <c r="AG3582" s="184">
        <f t="shared" si="440"/>
        <v>0</v>
      </c>
      <c r="AH3582" s="164">
        <f t="shared" si="446"/>
        <v>0</v>
      </c>
      <c r="AK3582" s="184">
        <f t="shared" si="441"/>
        <v>0</v>
      </c>
      <c r="AL3582" s="164">
        <f t="shared" si="447"/>
        <v>0</v>
      </c>
      <c r="AO3582" s="184">
        <f t="shared" si="442"/>
        <v>0</v>
      </c>
      <c r="AP3582" s="164">
        <f t="shared" si="443"/>
        <v>0</v>
      </c>
      <c r="AS3582" s="184">
        <f t="shared" si="444"/>
        <v>0</v>
      </c>
      <c r="AT3582" s="164">
        <f t="shared" si="445"/>
        <v>0</v>
      </c>
    </row>
    <row r="3583" spans="2:46" x14ac:dyDescent="0.75">
      <c r="B3583" s="22">
        <v>3580</v>
      </c>
      <c r="AG3583" s="184">
        <f t="shared" si="440"/>
        <v>0</v>
      </c>
      <c r="AH3583" s="164">
        <f t="shared" si="446"/>
        <v>0</v>
      </c>
      <c r="AK3583" s="184">
        <f t="shared" si="441"/>
        <v>0</v>
      </c>
      <c r="AL3583" s="164">
        <f t="shared" si="447"/>
        <v>0</v>
      </c>
      <c r="AO3583" s="184">
        <f t="shared" si="442"/>
        <v>0</v>
      </c>
      <c r="AP3583" s="164">
        <f t="shared" si="443"/>
        <v>0</v>
      </c>
      <c r="AS3583" s="184">
        <f t="shared" si="444"/>
        <v>0</v>
      </c>
      <c r="AT3583" s="164">
        <f t="shared" si="445"/>
        <v>0</v>
      </c>
    </row>
    <row r="3584" spans="2:46" x14ac:dyDescent="0.75">
      <c r="B3584" s="22">
        <v>3581</v>
      </c>
      <c r="AG3584" s="184">
        <f t="shared" si="440"/>
        <v>0</v>
      </c>
      <c r="AH3584" s="164">
        <f t="shared" si="446"/>
        <v>0</v>
      </c>
      <c r="AK3584" s="184">
        <f t="shared" si="441"/>
        <v>0</v>
      </c>
      <c r="AL3584" s="164">
        <f t="shared" si="447"/>
        <v>0</v>
      </c>
      <c r="AO3584" s="184">
        <f t="shared" si="442"/>
        <v>0</v>
      </c>
      <c r="AP3584" s="164">
        <f t="shared" si="443"/>
        <v>0</v>
      </c>
      <c r="AS3584" s="184">
        <f t="shared" si="444"/>
        <v>0</v>
      </c>
      <c r="AT3584" s="164">
        <f t="shared" si="445"/>
        <v>0</v>
      </c>
    </row>
    <row r="3585" spans="2:46" x14ac:dyDescent="0.75">
      <c r="B3585" s="22">
        <v>3582</v>
      </c>
      <c r="AG3585" s="184">
        <f t="shared" si="440"/>
        <v>0</v>
      </c>
      <c r="AH3585" s="164">
        <f t="shared" si="446"/>
        <v>0</v>
      </c>
      <c r="AK3585" s="184">
        <f t="shared" si="441"/>
        <v>0</v>
      </c>
      <c r="AL3585" s="164">
        <f t="shared" si="447"/>
        <v>0</v>
      </c>
      <c r="AO3585" s="184">
        <f t="shared" si="442"/>
        <v>0</v>
      </c>
      <c r="AP3585" s="164">
        <f t="shared" si="443"/>
        <v>0</v>
      </c>
      <c r="AS3585" s="184">
        <f t="shared" si="444"/>
        <v>0</v>
      </c>
      <c r="AT3585" s="164">
        <f t="shared" si="445"/>
        <v>0</v>
      </c>
    </row>
    <row r="3586" spans="2:46" x14ac:dyDescent="0.75">
      <c r="B3586" s="22">
        <v>3583</v>
      </c>
      <c r="AG3586" s="184">
        <f t="shared" si="440"/>
        <v>0</v>
      </c>
      <c r="AH3586" s="164">
        <f t="shared" si="446"/>
        <v>0</v>
      </c>
      <c r="AK3586" s="184">
        <f t="shared" si="441"/>
        <v>0</v>
      </c>
      <c r="AL3586" s="164">
        <f t="shared" si="447"/>
        <v>0</v>
      </c>
      <c r="AO3586" s="184">
        <f t="shared" si="442"/>
        <v>0</v>
      </c>
      <c r="AP3586" s="164">
        <f t="shared" si="443"/>
        <v>0</v>
      </c>
      <c r="AS3586" s="184">
        <f t="shared" si="444"/>
        <v>0</v>
      </c>
      <c r="AT3586" s="164">
        <f t="shared" si="445"/>
        <v>0</v>
      </c>
    </row>
    <row r="3587" spans="2:46" x14ac:dyDescent="0.75">
      <c r="B3587" s="22">
        <v>3584</v>
      </c>
      <c r="AG3587" s="184">
        <f t="shared" si="440"/>
        <v>0</v>
      </c>
      <c r="AH3587" s="164">
        <f t="shared" si="446"/>
        <v>0</v>
      </c>
      <c r="AK3587" s="184">
        <f t="shared" si="441"/>
        <v>0</v>
      </c>
      <c r="AL3587" s="164">
        <f t="shared" si="447"/>
        <v>0</v>
      </c>
      <c r="AO3587" s="184">
        <f t="shared" si="442"/>
        <v>0</v>
      </c>
      <c r="AP3587" s="164">
        <f t="shared" si="443"/>
        <v>0</v>
      </c>
      <c r="AS3587" s="184">
        <f t="shared" si="444"/>
        <v>0</v>
      </c>
      <c r="AT3587" s="164">
        <f t="shared" si="445"/>
        <v>0</v>
      </c>
    </row>
    <row r="3588" spans="2:46" x14ac:dyDescent="0.75">
      <c r="B3588" s="22">
        <v>3585</v>
      </c>
      <c r="AG3588" s="184">
        <f t="shared" ref="AG3588:AG3651" si="448">(U3588*wtp)-T3588</f>
        <v>0</v>
      </c>
      <c r="AH3588" s="164">
        <f t="shared" si="446"/>
        <v>0</v>
      </c>
      <c r="AK3588" s="184">
        <f t="shared" ref="AK3588:AK3651" si="449">(X3588*wtp)-W3588</f>
        <v>0</v>
      </c>
      <c r="AL3588" s="164">
        <f t="shared" si="447"/>
        <v>0</v>
      </c>
      <c r="AO3588" s="184">
        <f t="shared" ref="AO3588:AO3651" si="450">(AA3588*wtp)-Z3588</f>
        <v>0</v>
      </c>
      <c r="AP3588" s="164">
        <f t="shared" ref="AP3588:AP3651" si="451">IF(AO3588&gt;0,1,0)</f>
        <v>0</v>
      </c>
      <c r="AS3588" s="184">
        <f t="shared" ref="AS3588:AS3651" si="452">(AD3588*wtp)-AC3588</f>
        <v>0</v>
      </c>
      <c r="AT3588" s="164">
        <f t="shared" ref="AT3588:AT3651" si="453">IF(AS3588&gt;0,1,0)</f>
        <v>0</v>
      </c>
    </row>
    <row r="3589" spans="2:46" x14ac:dyDescent="0.75">
      <c r="B3589" s="22">
        <v>3586</v>
      </c>
      <c r="AG3589" s="184">
        <f t="shared" si="448"/>
        <v>0</v>
      </c>
      <c r="AH3589" s="164">
        <f t="shared" ref="AH3589:AH3652" si="454">IF(AG3589&gt;0,1,0)</f>
        <v>0</v>
      </c>
      <c r="AK3589" s="184">
        <f t="shared" si="449"/>
        <v>0</v>
      </c>
      <c r="AL3589" s="164">
        <f t="shared" ref="AL3589:AL3652" si="455">IF(AK3589&gt;0,1,0)</f>
        <v>0</v>
      </c>
      <c r="AO3589" s="184">
        <f t="shared" si="450"/>
        <v>0</v>
      </c>
      <c r="AP3589" s="164">
        <f t="shared" si="451"/>
        <v>0</v>
      </c>
      <c r="AS3589" s="184">
        <f t="shared" si="452"/>
        <v>0</v>
      </c>
      <c r="AT3589" s="164">
        <f t="shared" si="453"/>
        <v>0</v>
      </c>
    </row>
    <row r="3590" spans="2:46" x14ac:dyDescent="0.75">
      <c r="B3590" s="22">
        <v>3587</v>
      </c>
      <c r="AG3590" s="184">
        <f t="shared" si="448"/>
        <v>0</v>
      </c>
      <c r="AH3590" s="164">
        <f t="shared" si="454"/>
        <v>0</v>
      </c>
      <c r="AK3590" s="184">
        <f t="shared" si="449"/>
        <v>0</v>
      </c>
      <c r="AL3590" s="164">
        <f t="shared" si="455"/>
        <v>0</v>
      </c>
      <c r="AO3590" s="184">
        <f t="shared" si="450"/>
        <v>0</v>
      </c>
      <c r="AP3590" s="164">
        <f t="shared" si="451"/>
        <v>0</v>
      </c>
      <c r="AS3590" s="184">
        <f t="shared" si="452"/>
        <v>0</v>
      </c>
      <c r="AT3590" s="164">
        <f t="shared" si="453"/>
        <v>0</v>
      </c>
    </row>
    <row r="3591" spans="2:46" x14ac:dyDescent="0.75">
      <c r="B3591" s="22">
        <v>3588</v>
      </c>
      <c r="AG3591" s="184">
        <f t="shared" si="448"/>
        <v>0</v>
      </c>
      <c r="AH3591" s="164">
        <f t="shared" si="454"/>
        <v>0</v>
      </c>
      <c r="AK3591" s="184">
        <f t="shared" si="449"/>
        <v>0</v>
      </c>
      <c r="AL3591" s="164">
        <f t="shared" si="455"/>
        <v>0</v>
      </c>
      <c r="AO3591" s="184">
        <f t="shared" si="450"/>
        <v>0</v>
      </c>
      <c r="AP3591" s="164">
        <f t="shared" si="451"/>
        <v>0</v>
      </c>
      <c r="AS3591" s="184">
        <f t="shared" si="452"/>
        <v>0</v>
      </c>
      <c r="AT3591" s="164">
        <f t="shared" si="453"/>
        <v>0</v>
      </c>
    </row>
    <row r="3592" spans="2:46" x14ac:dyDescent="0.75">
      <c r="B3592" s="22">
        <v>3589</v>
      </c>
      <c r="AG3592" s="184">
        <f t="shared" si="448"/>
        <v>0</v>
      </c>
      <c r="AH3592" s="164">
        <f t="shared" si="454"/>
        <v>0</v>
      </c>
      <c r="AK3592" s="184">
        <f t="shared" si="449"/>
        <v>0</v>
      </c>
      <c r="AL3592" s="164">
        <f t="shared" si="455"/>
        <v>0</v>
      </c>
      <c r="AO3592" s="184">
        <f t="shared" si="450"/>
        <v>0</v>
      </c>
      <c r="AP3592" s="164">
        <f t="shared" si="451"/>
        <v>0</v>
      </c>
      <c r="AS3592" s="184">
        <f t="shared" si="452"/>
        <v>0</v>
      </c>
      <c r="AT3592" s="164">
        <f t="shared" si="453"/>
        <v>0</v>
      </c>
    </row>
    <row r="3593" spans="2:46" x14ac:dyDescent="0.75">
      <c r="B3593" s="22">
        <v>3590</v>
      </c>
      <c r="AG3593" s="184">
        <f t="shared" si="448"/>
        <v>0</v>
      </c>
      <c r="AH3593" s="164">
        <f t="shared" si="454"/>
        <v>0</v>
      </c>
      <c r="AK3593" s="184">
        <f t="shared" si="449"/>
        <v>0</v>
      </c>
      <c r="AL3593" s="164">
        <f t="shared" si="455"/>
        <v>0</v>
      </c>
      <c r="AO3593" s="184">
        <f t="shared" si="450"/>
        <v>0</v>
      </c>
      <c r="AP3593" s="164">
        <f t="shared" si="451"/>
        <v>0</v>
      </c>
      <c r="AS3593" s="184">
        <f t="shared" si="452"/>
        <v>0</v>
      </c>
      <c r="AT3593" s="164">
        <f t="shared" si="453"/>
        <v>0</v>
      </c>
    </row>
    <row r="3594" spans="2:46" x14ac:dyDescent="0.75">
      <c r="B3594" s="22">
        <v>3591</v>
      </c>
      <c r="AG3594" s="184">
        <f t="shared" si="448"/>
        <v>0</v>
      </c>
      <c r="AH3594" s="164">
        <f t="shared" si="454"/>
        <v>0</v>
      </c>
      <c r="AK3594" s="184">
        <f t="shared" si="449"/>
        <v>0</v>
      </c>
      <c r="AL3594" s="164">
        <f t="shared" si="455"/>
        <v>0</v>
      </c>
      <c r="AO3594" s="184">
        <f t="shared" si="450"/>
        <v>0</v>
      </c>
      <c r="AP3594" s="164">
        <f t="shared" si="451"/>
        <v>0</v>
      </c>
      <c r="AS3594" s="184">
        <f t="shared" si="452"/>
        <v>0</v>
      </c>
      <c r="AT3594" s="164">
        <f t="shared" si="453"/>
        <v>0</v>
      </c>
    </row>
    <row r="3595" spans="2:46" x14ac:dyDescent="0.75">
      <c r="B3595" s="22">
        <v>3592</v>
      </c>
      <c r="AG3595" s="184">
        <f t="shared" si="448"/>
        <v>0</v>
      </c>
      <c r="AH3595" s="164">
        <f t="shared" si="454"/>
        <v>0</v>
      </c>
      <c r="AK3595" s="184">
        <f t="shared" si="449"/>
        <v>0</v>
      </c>
      <c r="AL3595" s="164">
        <f t="shared" si="455"/>
        <v>0</v>
      </c>
      <c r="AO3595" s="184">
        <f t="shared" si="450"/>
        <v>0</v>
      </c>
      <c r="AP3595" s="164">
        <f t="shared" si="451"/>
        <v>0</v>
      </c>
      <c r="AS3595" s="184">
        <f t="shared" si="452"/>
        <v>0</v>
      </c>
      <c r="AT3595" s="164">
        <f t="shared" si="453"/>
        <v>0</v>
      </c>
    </row>
    <row r="3596" spans="2:46" x14ac:dyDescent="0.75">
      <c r="B3596" s="22">
        <v>3593</v>
      </c>
      <c r="AG3596" s="184">
        <f t="shared" si="448"/>
        <v>0</v>
      </c>
      <c r="AH3596" s="164">
        <f t="shared" si="454"/>
        <v>0</v>
      </c>
      <c r="AK3596" s="184">
        <f t="shared" si="449"/>
        <v>0</v>
      </c>
      <c r="AL3596" s="164">
        <f t="shared" si="455"/>
        <v>0</v>
      </c>
      <c r="AO3596" s="184">
        <f t="shared" si="450"/>
        <v>0</v>
      </c>
      <c r="AP3596" s="164">
        <f t="shared" si="451"/>
        <v>0</v>
      </c>
      <c r="AS3596" s="184">
        <f t="shared" si="452"/>
        <v>0</v>
      </c>
      <c r="AT3596" s="164">
        <f t="shared" si="453"/>
        <v>0</v>
      </c>
    </row>
    <row r="3597" spans="2:46" x14ac:dyDescent="0.75">
      <c r="B3597" s="22">
        <v>3594</v>
      </c>
      <c r="AG3597" s="184">
        <f t="shared" si="448"/>
        <v>0</v>
      </c>
      <c r="AH3597" s="164">
        <f t="shared" si="454"/>
        <v>0</v>
      </c>
      <c r="AK3597" s="184">
        <f t="shared" si="449"/>
        <v>0</v>
      </c>
      <c r="AL3597" s="164">
        <f t="shared" si="455"/>
        <v>0</v>
      </c>
      <c r="AO3597" s="184">
        <f t="shared" si="450"/>
        <v>0</v>
      </c>
      <c r="AP3597" s="164">
        <f t="shared" si="451"/>
        <v>0</v>
      </c>
      <c r="AS3597" s="184">
        <f t="shared" si="452"/>
        <v>0</v>
      </c>
      <c r="AT3597" s="164">
        <f t="shared" si="453"/>
        <v>0</v>
      </c>
    </row>
    <row r="3598" spans="2:46" x14ac:dyDescent="0.75">
      <c r="B3598" s="22">
        <v>3595</v>
      </c>
      <c r="AG3598" s="184">
        <f t="shared" si="448"/>
        <v>0</v>
      </c>
      <c r="AH3598" s="164">
        <f t="shared" si="454"/>
        <v>0</v>
      </c>
      <c r="AK3598" s="184">
        <f t="shared" si="449"/>
        <v>0</v>
      </c>
      <c r="AL3598" s="164">
        <f t="shared" si="455"/>
        <v>0</v>
      </c>
      <c r="AO3598" s="184">
        <f t="shared" si="450"/>
        <v>0</v>
      </c>
      <c r="AP3598" s="164">
        <f t="shared" si="451"/>
        <v>0</v>
      </c>
      <c r="AS3598" s="184">
        <f t="shared" si="452"/>
        <v>0</v>
      </c>
      <c r="AT3598" s="164">
        <f t="shared" si="453"/>
        <v>0</v>
      </c>
    </row>
    <row r="3599" spans="2:46" x14ac:dyDescent="0.75">
      <c r="B3599" s="22">
        <v>3596</v>
      </c>
      <c r="AG3599" s="184">
        <f t="shared" si="448"/>
        <v>0</v>
      </c>
      <c r="AH3599" s="164">
        <f t="shared" si="454"/>
        <v>0</v>
      </c>
      <c r="AK3599" s="184">
        <f t="shared" si="449"/>
        <v>0</v>
      </c>
      <c r="AL3599" s="164">
        <f t="shared" si="455"/>
        <v>0</v>
      </c>
      <c r="AO3599" s="184">
        <f t="shared" si="450"/>
        <v>0</v>
      </c>
      <c r="AP3599" s="164">
        <f t="shared" si="451"/>
        <v>0</v>
      </c>
      <c r="AS3599" s="184">
        <f t="shared" si="452"/>
        <v>0</v>
      </c>
      <c r="AT3599" s="164">
        <f t="shared" si="453"/>
        <v>0</v>
      </c>
    </row>
    <row r="3600" spans="2:46" x14ac:dyDescent="0.75">
      <c r="B3600" s="22">
        <v>3597</v>
      </c>
      <c r="AG3600" s="184">
        <f t="shared" si="448"/>
        <v>0</v>
      </c>
      <c r="AH3600" s="164">
        <f t="shared" si="454"/>
        <v>0</v>
      </c>
      <c r="AK3600" s="184">
        <f t="shared" si="449"/>
        <v>0</v>
      </c>
      <c r="AL3600" s="164">
        <f t="shared" si="455"/>
        <v>0</v>
      </c>
      <c r="AO3600" s="184">
        <f t="shared" si="450"/>
        <v>0</v>
      </c>
      <c r="AP3600" s="164">
        <f t="shared" si="451"/>
        <v>0</v>
      </c>
      <c r="AS3600" s="184">
        <f t="shared" si="452"/>
        <v>0</v>
      </c>
      <c r="AT3600" s="164">
        <f t="shared" si="453"/>
        <v>0</v>
      </c>
    </row>
    <row r="3601" spans="2:46" x14ac:dyDescent="0.75">
      <c r="B3601" s="22">
        <v>3598</v>
      </c>
      <c r="AG3601" s="184">
        <f t="shared" si="448"/>
        <v>0</v>
      </c>
      <c r="AH3601" s="164">
        <f t="shared" si="454"/>
        <v>0</v>
      </c>
      <c r="AK3601" s="184">
        <f t="shared" si="449"/>
        <v>0</v>
      </c>
      <c r="AL3601" s="164">
        <f t="shared" si="455"/>
        <v>0</v>
      </c>
      <c r="AO3601" s="184">
        <f t="shared" si="450"/>
        <v>0</v>
      </c>
      <c r="AP3601" s="164">
        <f t="shared" si="451"/>
        <v>0</v>
      </c>
      <c r="AS3601" s="184">
        <f t="shared" si="452"/>
        <v>0</v>
      </c>
      <c r="AT3601" s="164">
        <f t="shared" si="453"/>
        <v>0</v>
      </c>
    </row>
    <row r="3602" spans="2:46" x14ac:dyDescent="0.75">
      <c r="B3602" s="22">
        <v>3599</v>
      </c>
      <c r="AG3602" s="184">
        <f t="shared" si="448"/>
        <v>0</v>
      </c>
      <c r="AH3602" s="164">
        <f t="shared" si="454"/>
        <v>0</v>
      </c>
      <c r="AK3602" s="184">
        <f t="shared" si="449"/>
        <v>0</v>
      </c>
      <c r="AL3602" s="164">
        <f t="shared" si="455"/>
        <v>0</v>
      </c>
      <c r="AO3602" s="184">
        <f t="shared" si="450"/>
        <v>0</v>
      </c>
      <c r="AP3602" s="164">
        <f t="shared" si="451"/>
        <v>0</v>
      </c>
      <c r="AS3602" s="184">
        <f t="shared" si="452"/>
        <v>0</v>
      </c>
      <c r="AT3602" s="164">
        <f t="shared" si="453"/>
        <v>0</v>
      </c>
    </row>
    <row r="3603" spans="2:46" x14ac:dyDescent="0.75">
      <c r="B3603" s="22">
        <v>3600</v>
      </c>
      <c r="AG3603" s="184">
        <f t="shared" si="448"/>
        <v>0</v>
      </c>
      <c r="AH3603" s="164">
        <f t="shared" si="454"/>
        <v>0</v>
      </c>
      <c r="AK3603" s="184">
        <f t="shared" si="449"/>
        <v>0</v>
      </c>
      <c r="AL3603" s="164">
        <f t="shared" si="455"/>
        <v>0</v>
      </c>
      <c r="AO3603" s="184">
        <f t="shared" si="450"/>
        <v>0</v>
      </c>
      <c r="AP3603" s="164">
        <f t="shared" si="451"/>
        <v>0</v>
      </c>
      <c r="AS3603" s="184">
        <f t="shared" si="452"/>
        <v>0</v>
      </c>
      <c r="AT3603" s="164">
        <f t="shared" si="453"/>
        <v>0</v>
      </c>
    </row>
    <row r="3604" spans="2:46" x14ac:dyDescent="0.75">
      <c r="B3604" s="22">
        <v>3601</v>
      </c>
      <c r="AG3604" s="184">
        <f t="shared" si="448"/>
        <v>0</v>
      </c>
      <c r="AH3604" s="164">
        <f t="shared" si="454"/>
        <v>0</v>
      </c>
      <c r="AK3604" s="184">
        <f t="shared" si="449"/>
        <v>0</v>
      </c>
      <c r="AL3604" s="164">
        <f t="shared" si="455"/>
        <v>0</v>
      </c>
      <c r="AO3604" s="184">
        <f t="shared" si="450"/>
        <v>0</v>
      </c>
      <c r="AP3604" s="164">
        <f t="shared" si="451"/>
        <v>0</v>
      </c>
      <c r="AS3604" s="184">
        <f t="shared" si="452"/>
        <v>0</v>
      </c>
      <c r="AT3604" s="164">
        <f t="shared" si="453"/>
        <v>0</v>
      </c>
    </row>
    <row r="3605" spans="2:46" x14ac:dyDescent="0.75">
      <c r="B3605" s="22">
        <v>3602</v>
      </c>
      <c r="AG3605" s="184">
        <f t="shared" si="448"/>
        <v>0</v>
      </c>
      <c r="AH3605" s="164">
        <f t="shared" si="454"/>
        <v>0</v>
      </c>
      <c r="AK3605" s="184">
        <f t="shared" si="449"/>
        <v>0</v>
      </c>
      <c r="AL3605" s="164">
        <f t="shared" si="455"/>
        <v>0</v>
      </c>
      <c r="AO3605" s="184">
        <f t="shared" si="450"/>
        <v>0</v>
      </c>
      <c r="AP3605" s="164">
        <f t="shared" si="451"/>
        <v>0</v>
      </c>
      <c r="AS3605" s="184">
        <f t="shared" si="452"/>
        <v>0</v>
      </c>
      <c r="AT3605" s="164">
        <f t="shared" si="453"/>
        <v>0</v>
      </c>
    </row>
    <row r="3606" spans="2:46" x14ac:dyDescent="0.75">
      <c r="B3606" s="22">
        <v>3603</v>
      </c>
      <c r="AG3606" s="184">
        <f t="shared" si="448"/>
        <v>0</v>
      </c>
      <c r="AH3606" s="164">
        <f t="shared" si="454"/>
        <v>0</v>
      </c>
      <c r="AK3606" s="184">
        <f t="shared" si="449"/>
        <v>0</v>
      </c>
      <c r="AL3606" s="164">
        <f t="shared" si="455"/>
        <v>0</v>
      </c>
      <c r="AO3606" s="184">
        <f t="shared" si="450"/>
        <v>0</v>
      </c>
      <c r="AP3606" s="164">
        <f t="shared" si="451"/>
        <v>0</v>
      </c>
      <c r="AS3606" s="184">
        <f t="shared" si="452"/>
        <v>0</v>
      </c>
      <c r="AT3606" s="164">
        <f t="shared" si="453"/>
        <v>0</v>
      </c>
    </row>
    <row r="3607" spans="2:46" x14ac:dyDescent="0.75">
      <c r="B3607" s="22">
        <v>3604</v>
      </c>
      <c r="AG3607" s="184">
        <f t="shared" si="448"/>
        <v>0</v>
      </c>
      <c r="AH3607" s="164">
        <f t="shared" si="454"/>
        <v>0</v>
      </c>
      <c r="AK3607" s="184">
        <f t="shared" si="449"/>
        <v>0</v>
      </c>
      <c r="AL3607" s="164">
        <f t="shared" si="455"/>
        <v>0</v>
      </c>
      <c r="AO3607" s="184">
        <f t="shared" si="450"/>
        <v>0</v>
      </c>
      <c r="AP3607" s="164">
        <f t="shared" si="451"/>
        <v>0</v>
      </c>
      <c r="AS3607" s="184">
        <f t="shared" si="452"/>
        <v>0</v>
      </c>
      <c r="AT3607" s="164">
        <f t="shared" si="453"/>
        <v>0</v>
      </c>
    </row>
    <row r="3608" spans="2:46" x14ac:dyDescent="0.75">
      <c r="B3608" s="22">
        <v>3605</v>
      </c>
      <c r="AG3608" s="184">
        <f t="shared" si="448"/>
        <v>0</v>
      </c>
      <c r="AH3608" s="164">
        <f t="shared" si="454"/>
        <v>0</v>
      </c>
      <c r="AK3608" s="184">
        <f t="shared" si="449"/>
        <v>0</v>
      </c>
      <c r="AL3608" s="164">
        <f t="shared" si="455"/>
        <v>0</v>
      </c>
      <c r="AO3608" s="184">
        <f t="shared" si="450"/>
        <v>0</v>
      </c>
      <c r="AP3608" s="164">
        <f t="shared" si="451"/>
        <v>0</v>
      </c>
      <c r="AS3608" s="184">
        <f t="shared" si="452"/>
        <v>0</v>
      </c>
      <c r="AT3608" s="164">
        <f t="shared" si="453"/>
        <v>0</v>
      </c>
    </row>
    <row r="3609" spans="2:46" x14ac:dyDescent="0.75">
      <c r="B3609" s="22">
        <v>3606</v>
      </c>
      <c r="AG3609" s="184">
        <f t="shared" si="448"/>
        <v>0</v>
      </c>
      <c r="AH3609" s="164">
        <f t="shared" si="454"/>
        <v>0</v>
      </c>
      <c r="AK3609" s="184">
        <f t="shared" si="449"/>
        <v>0</v>
      </c>
      <c r="AL3609" s="164">
        <f t="shared" si="455"/>
        <v>0</v>
      </c>
      <c r="AO3609" s="184">
        <f t="shared" si="450"/>
        <v>0</v>
      </c>
      <c r="AP3609" s="164">
        <f t="shared" si="451"/>
        <v>0</v>
      </c>
      <c r="AS3609" s="184">
        <f t="shared" si="452"/>
        <v>0</v>
      </c>
      <c r="AT3609" s="164">
        <f t="shared" si="453"/>
        <v>0</v>
      </c>
    </row>
    <row r="3610" spans="2:46" x14ac:dyDescent="0.75">
      <c r="B3610" s="22">
        <v>3607</v>
      </c>
      <c r="AG3610" s="184">
        <f t="shared" si="448"/>
        <v>0</v>
      </c>
      <c r="AH3610" s="164">
        <f t="shared" si="454"/>
        <v>0</v>
      </c>
      <c r="AK3610" s="184">
        <f t="shared" si="449"/>
        <v>0</v>
      </c>
      <c r="AL3610" s="164">
        <f t="shared" si="455"/>
        <v>0</v>
      </c>
      <c r="AO3610" s="184">
        <f t="shared" si="450"/>
        <v>0</v>
      </c>
      <c r="AP3610" s="164">
        <f t="shared" si="451"/>
        <v>0</v>
      </c>
      <c r="AS3610" s="184">
        <f t="shared" si="452"/>
        <v>0</v>
      </c>
      <c r="AT3610" s="164">
        <f t="shared" si="453"/>
        <v>0</v>
      </c>
    </row>
    <row r="3611" spans="2:46" x14ac:dyDescent="0.75">
      <c r="B3611" s="22">
        <v>3608</v>
      </c>
      <c r="AG3611" s="184">
        <f t="shared" si="448"/>
        <v>0</v>
      </c>
      <c r="AH3611" s="164">
        <f t="shared" si="454"/>
        <v>0</v>
      </c>
      <c r="AK3611" s="184">
        <f t="shared" si="449"/>
        <v>0</v>
      </c>
      <c r="AL3611" s="164">
        <f t="shared" si="455"/>
        <v>0</v>
      </c>
      <c r="AO3611" s="184">
        <f t="shared" si="450"/>
        <v>0</v>
      </c>
      <c r="AP3611" s="164">
        <f t="shared" si="451"/>
        <v>0</v>
      </c>
      <c r="AS3611" s="184">
        <f t="shared" si="452"/>
        <v>0</v>
      </c>
      <c r="AT3611" s="164">
        <f t="shared" si="453"/>
        <v>0</v>
      </c>
    </row>
    <row r="3612" spans="2:46" x14ac:dyDescent="0.75">
      <c r="B3612" s="22">
        <v>3609</v>
      </c>
      <c r="AG3612" s="184">
        <f t="shared" si="448"/>
        <v>0</v>
      </c>
      <c r="AH3612" s="164">
        <f t="shared" si="454"/>
        <v>0</v>
      </c>
      <c r="AK3612" s="184">
        <f t="shared" si="449"/>
        <v>0</v>
      </c>
      <c r="AL3612" s="164">
        <f t="shared" si="455"/>
        <v>0</v>
      </c>
      <c r="AO3612" s="184">
        <f t="shared" si="450"/>
        <v>0</v>
      </c>
      <c r="AP3612" s="164">
        <f t="shared" si="451"/>
        <v>0</v>
      </c>
      <c r="AS3612" s="184">
        <f t="shared" si="452"/>
        <v>0</v>
      </c>
      <c r="AT3612" s="164">
        <f t="shared" si="453"/>
        <v>0</v>
      </c>
    </row>
    <row r="3613" spans="2:46" x14ac:dyDescent="0.75">
      <c r="B3613" s="22">
        <v>3610</v>
      </c>
      <c r="AG3613" s="184">
        <f t="shared" si="448"/>
        <v>0</v>
      </c>
      <c r="AH3613" s="164">
        <f t="shared" si="454"/>
        <v>0</v>
      </c>
      <c r="AK3613" s="184">
        <f t="shared" si="449"/>
        <v>0</v>
      </c>
      <c r="AL3613" s="164">
        <f t="shared" si="455"/>
        <v>0</v>
      </c>
      <c r="AO3613" s="184">
        <f t="shared" si="450"/>
        <v>0</v>
      </c>
      <c r="AP3613" s="164">
        <f t="shared" si="451"/>
        <v>0</v>
      </c>
      <c r="AS3613" s="184">
        <f t="shared" si="452"/>
        <v>0</v>
      </c>
      <c r="AT3613" s="164">
        <f t="shared" si="453"/>
        <v>0</v>
      </c>
    </row>
    <row r="3614" spans="2:46" x14ac:dyDescent="0.75">
      <c r="B3614" s="22">
        <v>3611</v>
      </c>
      <c r="AG3614" s="184">
        <f t="shared" si="448"/>
        <v>0</v>
      </c>
      <c r="AH3614" s="164">
        <f t="shared" si="454"/>
        <v>0</v>
      </c>
      <c r="AK3614" s="184">
        <f t="shared" si="449"/>
        <v>0</v>
      </c>
      <c r="AL3614" s="164">
        <f t="shared" si="455"/>
        <v>0</v>
      </c>
      <c r="AO3614" s="184">
        <f t="shared" si="450"/>
        <v>0</v>
      </c>
      <c r="AP3614" s="164">
        <f t="shared" si="451"/>
        <v>0</v>
      </c>
      <c r="AS3614" s="184">
        <f t="shared" si="452"/>
        <v>0</v>
      </c>
      <c r="AT3614" s="164">
        <f t="shared" si="453"/>
        <v>0</v>
      </c>
    </row>
    <row r="3615" spans="2:46" x14ac:dyDescent="0.75">
      <c r="B3615" s="22">
        <v>3612</v>
      </c>
      <c r="AG3615" s="184">
        <f t="shared" si="448"/>
        <v>0</v>
      </c>
      <c r="AH3615" s="164">
        <f t="shared" si="454"/>
        <v>0</v>
      </c>
      <c r="AK3615" s="184">
        <f t="shared" si="449"/>
        <v>0</v>
      </c>
      <c r="AL3615" s="164">
        <f t="shared" si="455"/>
        <v>0</v>
      </c>
      <c r="AO3615" s="184">
        <f t="shared" si="450"/>
        <v>0</v>
      </c>
      <c r="AP3615" s="164">
        <f t="shared" si="451"/>
        <v>0</v>
      </c>
      <c r="AS3615" s="184">
        <f t="shared" si="452"/>
        <v>0</v>
      </c>
      <c r="AT3615" s="164">
        <f t="shared" si="453"/>
        <v>0</v>
      </c>
    </row>
    <row r="3616" spans="2:46" x14ac:dyDescent="0.75">
      <c r="B3616" s="22">
        <v>3613</v>
      </c>
      <c r="AG3616" s="184">
        <f t="shared" si="448"/>
        <v>0</v>
      </c>
      <c r="AH3616" s="164">
        <f t="shared" si="454"/>
        <v>0</v>
      </c>
      <c r="AK3616" s="184">
        <f t="shared" si="449"/>
        <v>0</v>
      </c>
      <c r="AL3616" s="164">
        <f t="shared" si="455"/>
        <v>0</v>
      </c>
      <c r="AO3616" s="184">
        <f t="shared" si="450"/>
        <v>0</v>
      </c>
      <c r="AP3616" s="164">
        <f t="shared" si="451"/>
        <v>0</v>
      </c>
      <c r="AS3616" s="184">
        <f t="shared" si="452"/>
        <v>0</v>
      </c>
      <c r="AT3616" s="164">
        <f t="shared" si="453"/>
        <v>0</v>
      </c>
    </row>
    <row r="3617" spans="2:46" x14ac:dyDescent="0.75">
      <c r="B3617" s="22">
        <v>3614</v>
      </c>
      <c r="AG3617" s="184">
        <f t="shared" si="448"/>
        <v>0</v>
      </c>
      <c r="AH3617" s="164">
        <f t="shared" si="454"/>
        <v>0</v>
      </c>
      <c r="AK3617" s="184">
        <f t="shared" si="449"/>
        <v>0</v>
      </c>
      <c r="AL3617" s="164">
        <f t="shared" si="455"/>
        <v>0</v>
      </c>
      <c r="AO3617" s="184">
        <f t="shared" si="450"/>
        <v>0</v>
      </c>
      <c r="AP3617" s="164">
        <f t="shared" si="451"/>
        <v>0</v>
      </c>
      <c r="AS3617" s="184">
        <f t="shared" si="452"/>
        <v>0</v>
      </c>
      <c r="AT3617" s="164">
        <f t="shared" si="453"/>
        <v>0</v>
      </c>
    </row>
    <row r="3618" spans="2:46" x14ac:dyDescent="0.75">
      <c r="B3618" s="22">
        <v>3615</v>
      </c>
      <c r="AG3618" s="184">
        <f t="shared" si="448"/>
        <v>0</v>
      </c>
      <c r="AH3618" s="164">
        <f t="shared" si="454"/>
        <v>0</v>
      </c>
      <c r="AK3618" s="184">
        <f t="shared" si="449"/>
        <v>0</v>
      </c>
      <c r="AL3618" s="164">
        <f t="shared" si="455"/>
        <v>0</v>
      </c>
      <c r="AO3618" s="184">
        <f t="shared" si="450"/>
        <v>0</v>
      </c>
      <c r="AP3618" s="164">
        <f t="shared" si="451"/>
        <v>0</v>
      </c>
      <c r="AS3618" s="184">
        <f t="shared" si="452"/>
        <v>0</v>
      </c>
      <c r="AT3618" s="164">
        <f t="shared" si="453"/>
        <v>0</v>
      </c>
    </row>
    <row r="3619" spans="2:46" x14ac:dyDescent="0.75">
      <c r="B3619" s="22">
        <v>3616</v>
      </c>
      <c r="AG3619" s="184">
        <f t="shared" si="448"/>
        <v>0</v>
      </c>
      <c r="AH3619" s="164">
        <f t="shared" si="454"/>
        <v>0</v>
      </c>
      <c r="AK3619" s="184">
        <f t="shared" si="449"/>
        <v>0</v>
      </c>
      <c r="AL3619" s="164">
        <f t="shared" si="455"/>
        <v>0</v>
      </c>
      <c r="AO3619" s="184">
        <f t="shared" si="450"/>
        <v>0</v>
      </c>
      <c r="AP3619" s="164">
        <f t="shared" si="451"/>
        <v>0</v>
      </c>
      <c r="AS3619" s="184">
        <f t="shared" si="452"/>
        <v>0</v>
      </c>
      <c r="AT3619" s="164">
        <f t="shared" si="453"/>
        <v>0</v>
      </c>
    </row>
    <row r="3620" spans="2:46" x14ac:dyDescent="0.75">
      <c r="B3620" s="22">
        <v>3617</v>
      </c>
      <c r="AG3620" s="184">
        <f t="shared" si="448"/>
        <v>0</v>
      </c>
      <c r="AH3620" s="164">
        <f t="shared" si="454"/>
        <v>0</v>
      </c>
      <c r="AK3620" s="184">
        <f t="shared" si="449"/>
        <v>0</v>
      </c>
      <c r="AL3620" s="164">
        <f t="shared" si="455"/>
        <v>0</v>
      </c>
      <c r="AO3620" s="184">
        <f t="shared" si="450"/>
        <v>0</v>
      </c>
      <c r="AP3620" s="164">
        <f t="shared" si="451"/>
        <v>0</v>
      </c>
      <c r="AS3620" s="184">
        <f t="shared" si="452"/>
        <v>0</v>
      </c>
      <c r="AT3620" s="164">
        <f t="shared" si="453"/>
        <v>0</v>
      </c>
    </row>
    <row r="3621" spans="2:46" x14ac:dyDescent="0.75">
      <c r="B3621" s="22">
        <v>3618</v>
      </c>
      <c r="AG3621" s="184">
        <f t="shared" si="448"/>
        <v>0</v>
      </c>
      <c r="AH3621" s="164">
        <f t="shared" si="454"/>
        <v>0</v>
      </c>
      <c r="AK3621" s="184">
        <f t="shared" si="449"/>
        <v>0</v>
      </c>
      <c r="AL3621" s="164">
        <f t="shared" si="455"/>
        <v>0</v>
      </c>
      <c r="AO3621" s="184">
        <f t="shared" si="450"/>
        <v>0</v>
      </c>
      <c r="AP3621" s="164">
        <f t="shared" si="451"/>
        <v>0</v>
      </c>
      <c r="AS3621" s="184">
        <f t="shared" si="452"/>
        <v>0</v>
      </c>
      <c r="AT3621" s="164">
        <f t="shared" si="453"/>
        <v>0</v>
      </c>
    </row>
    <row r="3622" spans="2:46" x14ac:dyDescent="0.75">
      <c r="B3622" s="22">
        <v>3619</v>
      </c>
      <c r="AG3622" s="184">
        <f t="shared" si="448"/>
        <v>0</v>
      </c>
      <c r="AH3622" s="164">
        <f t="shared" si="454"/>
        <v>0</v>
      </c>
      <c r="AK3622" s="184">
        <f t="shared" si="449"/>
        <v>0</v>
      </c>
      <c r="AL3622" s="164">
        <f t="shared" si="455"/>
        <v>0</v>
      </c>
      <c r="AO3622" s="184">
        <f t="shared" si="450"/>
        <v>0</v>
      </c>
      <c r="AP3622" s="164">
        <f t="shared" si="451"/>
        <v>0</v>
      </c>
      <c r="AS3622" s="184">
        <f t="shared" si="452"/>
        <v>0</v>
      </c>
      <c r="AT3622" s="164">
        <f t="shared" si="453"/>
        <v>0</v>
      </c>
    </row>
    <row r="3623" spans="2:46" x14ac:dyDescent="0.75">
      <c r="B3623" s="22">
        <v>3620</v>
      </c>
      <c r="AG3623" s="184">
        <f t="shared" si="448"/>
        <v>0</v>
      </c>
      <c r="AH3623" s="164">
        <f t="shared" si="454"/>
        <v>0</v>
      </c>
      <c r="AK3623" s="184">
        <f t="shared" si="449"/>
        <v>0</v>
      </c>
      <c r="AL3623" s="164">
        <f t="shared" si="455"/>
        <v>0</v>
      </c>
      <c r="AO3623" s="184">
        <f t="shared" si="450"/>
        <v>0</v>
      </c>
      <c r="AP3623" s="164">
        <f t="shared" si="451"/>
        <v>0</v>
      </c>
      <c r="AS3623" s="184">
        <f t="shared" si="452"/>
        <v>0</v>
      </c>
      <c r="AT3623" s="164">
        <f t="shared" si="453"/>
        <v>0</v>
      </c>
    </row>
    <row r="3624" spans="2:46" x14ac:dyDescent="0.75">
      <c r="B3624" s="22">
        <v>3621</v>
      </c>
      <c r="AG3624" s="184">
        <f t="shared" si="448"/>
        <v>0</v>
      </c>
      <c r="AH3624" s="164">
        <f t="shared" si="454"/>
        <v>0</v>
      </c>
      <c r="AK3624" s="184">
        <f t="shared" si="449"/>
        <v>0</v>
      </c>
      <c r="AL3624" s="164">
        <f t="shared" si="455"/>
        <v>0</v>
      </c>
      <c r="AO3624" s="184">
        <f t="shared" si="450"/>
        <v>0</v>
      </c>
      <c r="AP3624" s="164">
        <f t="shared" si="451"/>
        <v>0</v>
      </c>
      <c r="AS3624" s="184">
        <f t="shared" si="452"/>
        <v>0</v>
      </c>
      <c r="AT3624" s="164">
        <f t="shared" si="453"/>
        <v>0</v>
      </c>
    </row>
    <row r="3625" spans="2:46" x14ac:dyDescent="0.75">
      <c r="B3625" s="22">
        <v>3622</v>
      </c>
      <c r="AG3625" s="184">
        <f t="shared" si="448"/>
        <v>0</v>
      </c>
      <c r="AH3625" s="164">
        <f t="shared" si="454"/>
        <v>0</v>
      </c>
      <c r="AK3625" s="184">
        <f t="shared" si="449"/>
        <v>0</v>
      </c>
      <c r="AL3625" s="164">
        <f t="shared" si="455"/>
        <v>0</v>
      </c>
      <c r="AO3625" s="184">
        <f t="shared" si="450"/>
        <v>0</v>
      </c>
      <c r="AP3625" s="164">
        <f t="shared" si="451"/>
        <v>0</v>
      </c>
      <c r="AS3625" s="184">
        <f t="shared" si="452"/>
        <v>0</v>
      </c>
      <c r="AT3625" s="164">
        <f t="shared" si="453"/>
        <v>0</v>
      </c>
    </row>
    <row r="3626" spans="2:46" x14ac:dyDescent="0.75">
      <c r="B3626" s="22">
        <v>3623</v>
      </c>
      <c r="AG3626" s="184">
        <f t="shared" si="448"/>
        <v>0</v>
      </c>
      <c r="AH3626" s="164">
        <f t="shared" si="454"/>
        <v>0</v>
      </c>
      <c r="AK3626" s="184">
        <f t="shared" si="449"/>
        <v>0</v>
      </c>
      <c r="AL3626" s="164">
        <f t="shared" si="455"/>
        <v>0</v>
      </c>
      <c r="AO3626" s="184">
        <f t="shared" si="450"/>
        <v>0</v>
      </c>
      <c r="AP3626" s="164">
        <f t="shared" si="451"/>
        <v>0</v>
      </c>
      <c r="AS3626" s="184">
        <f t="shared" si="452"/>
        <v>0</v>
      </c>
      <c r="AT3626" s="164">
        <f t="shared" si="453"/>
        <v>0</v>
      </c>
    </row>
    <row r="3627" spans="2:46" x14ac:dyDescent="0.75">
      <c r="B3627" s="22">
        <v>3624</v>
      </c>
      <c r="AG3627" s="184">
        <f t="shared" si="448"/>
        <v>0</v>
      </c>
      <c r="AH3627" s="164">
        <f t="shared" si="454"/>
        <v>0</v>
      </c>
      <c r="AK3627" s="184">
        <f t="shared" si="449"/>
        <v>0</v>
      </c>
      <c r="AL3627" s="164">
        <f t="shared" si="455"/>
        <v>0</v>
      </c>
      <c r="AO3627" s="184">
        <f t="shared" si="450"/>
        <v>0</v>
      </c>
      <c r="AP3627" s="164">
        <f t="shared" si="451"/>
        <v>0</v>
      </c>
      <c r="AS3627" s="184">
        <f t="shared" si="452"/>
        <v>0</v>
      </c>
      <c r="AT3627" s="164">
        <f t="shared" si="453"/>
        <v>0</v>
      </c>
    </row>
    <row r="3628" spans="2:46" x14ac:dyDescent="0.75">
      <c r="B3628" s="22">
        <v>3625</v>
      </c>
      <c r="AG3628" s="184">
        <f t="shared" si="448"/>
        <v>0</v>
      </c>
      <c r="AH3628" s="164">
        <f t="shared" si="454"/>
        <v>0</v>
      </c>
      <c r="AK3628" s="184">
        <f t="shared" si="449"/>
        <v>0</v>
      </c>
      <c r="AL3628" s="164">
        <f t="shared" si="455"/>
        <v>0</v>
      </c>
      <c r="AO3628" s="184">
        <f t="shared" si="450"/>
        <v>0</v>
      </c>
      <c r="AP3628" s="164">
        <f t="shared" si="451"/>
        <v>0</v>
      </c>
      <c r="AS3628" s="184">
        <f t="shared" si="452"/>
        <v>0</v>
      </c>
      <c r="AT3628" s="164">
        <f t="shared" si="453"/>
        <v>0</v>
      </c>
    </row>
    <row r="3629" spans="2:46" x14ac:dyDescent="0.75">
      <c r="B3629" s="22">
        <v>3626</v>
      </c>
      <c r="AG3629" s="184">
        <f t="shared" si="448"/>
        <v>0</v>
      </c>
      <c r="AH3629" s="164">
        <f t="shared" si="454"/>
        <v>0</v>
      </c>
      <c r="AK3629" s="184">
        <f t="shared" si="449"/>
        <v>0</v>
      </c>
      <c r="AL3629" s="164">
        <f t="shared" si="455"/>
        <v>0</v>
      </c>
      <c r="AO3629" s="184">
        <f t="shared" si="450"/>
        <v>0</v>
      </c>
      <c r="AP3629" s="164">
        <f t="shared" si="451"/>
        <v>0</v>
      </c>
      <c r="AS3629" s="184">
        <f t="shared" si="452"/>
        <v>0</v>
      </c>
      <c r="AT3629" s="164">
        <f t="shared" si="453"/>
        <v>0</v>
      </c>
    </row>
    <row r="3630" spans="2:46" x14ac:dyDescent="0.75">
      <c r="B3630" s="22">
        <v>3627</v>
      </c>
      <c r="AG3630" s="184">
        <f t="shared" si="448"/>
        <v>0</v>
      </c>
      <c r="AH3630" s="164">
        <f t="shared" si="454"/>
        <v>0</v>
      </c>
      <c r="AK3630" s="184">
        <f t="shared" si="449"/>
        <v>0</v>
      </c>
      <c r="AL3630" s="164">
        <f t="shared" si="455"/>
        <v>0</v>
      </c>
      <c r="AO3630" s="184">
        <f t="shared" si="450"/>
        <v>0</v>
      </c>
      <c r="AP3630" s="164">
        <f t="shared" si="451"/>
        <v>0</v>
      </c>
      <c r="AS3630" s="184">
        <f t="shared" si="452"/>
        <v>0</v>
      </c>
      <c r="AT3630" s="164">
        <f t="shared" si="453"/>
        <v>0</v>
      </c>
    </row>
    <row r="3631" spans="2:46" x14ac:dyDescent="0.75">
      <c r="B3631" s="22">
        <v>3628</v>
      </c>
      <c r="AG3631" s="184">
        <f t="shared" si="448"/>
        <v>0</v>
      </c>
      <c r="AH3631" s="164">
        <f t="shared" si="454"/>
        <v>0</v>
      </c>
      <c r="AK3631" s="184">
        <f t="shared" si="449"/>
        <v>0</v>
      </c>
      <c r="AL3631" s="164">
        <f t="shared" si="455"/>
        <v>0</v>
      </c>
      <c r="AO3631" s="184">
        <f t="shared" si="450"/>
        <v>0</v>
      </c>
      <c r="AP3631" s="164">
        <f t="shared" si="451"/>
        <v>0</v>
      </c>
      <c r="AS3631" s="184">
        <f t="shared" si="452"/>
        <v>0</v>
      </c>
      <c r="AT3631" s="164">
        <f t="shared" si="453"/>
        <v>0</v>
      </c>
    </row>
    <row r="3632" spans="2:46" x14ac:dyDescent="0.75">
      <c r="B3632" s="22">
        <v>3629</v>
      </c>
      <c r="AG3632" s="184">
        <f t="shared" si="448"/>
        <v>0</v>
      </c>
      <c r="AH3632" s="164">
        <f t="shared" si="454"/>
        <v>0</v>
      </c>
      <c r="AK3632" s="184">
        <f t="shared" si="449"/>
        <v>0</v>
      </c>
      <c r="AL3632" s="164">
        <f t="shared" si="455"/>
        <v>0</v>
      </c>
      <c r="AO3632" s="184">
        <f t="shared" si="450"/>
        <v>0</v>
      </c>
      <c r="AP3632" s="164">
        <f t="shared" si="451"/>
        <v>0</v>
      </c>
      <c r="AS3632" s="184">
        <f t="shared" si="452"/>
        <v>0</v>
      </c>
      <c r="AT3632" s="164">
        <f t="shared" si="453"/>
        <v>0</v>
      </c>
    </row>
    <row r="3633" spans="2:46" x14ac:dyDescent="0.75">
      <c r="B3633" s="22">
        <v>3630</v>
      </c>
      <c r="AG3633" s="184">
        <f t="shared" si="448"/>
        <v>0</v>
      </c>
      <c r="AH3633" s="164">
        <f t="shared" si="454"/>
        <v>0</v>
      </c>
      <c r="AK3633" s="184">
        <f t="shared" si="449"/>
        <v>0</v>
      </c>
      <c r="AL3633" s="164">
        <f t="shared" si="455"/>
        <v>0</v>
      </c>
      <c r="AO3633" s="184">
        <f t="shared" si="450"/>
        <v>0</v>
      </c>
      <c r="AP3633" s="164">
        <f t="shared" si="451"/>
        <v>0</v>
      </c>
      <c r="AS3633" s="184">
        <f t="shared" si="452"/>
        <v>0</v>
      </c>
      <c r="AT3633" s="164">
        <f t="shared" si="453"/>
        <v>0</v>
      </c>
    </row>
    <row r="3634" spans="2:46" x14ac:dyDescent="0.75">
      <c r="B3634" s="22">
        <v>3631</v>
      </c>
      <c r="AG3634" s="184">
        <f t="shared" si="448"/>
        <v>0</v>
      </c>
      <c r="AH3634" s="164">
        <f t="shared" si="454"/>
        <v>0</v>
      </c>
      <c r="AK3634" s="184">
        <f t="shared" si="449"/>
        <v>0</v>
      </c>
      <c r="AL3634" s="164">
        <f t="shared" si="455"/>
        <v>0</v>
      </c>
      <c r="AO3634" s="184">
        <f t="shared" si="450"/>
        <v>0</v>
      </c>
      <c r="AP3634" s="164">
        <f t="shared" si="451"/>
        <v>0</v>
      </c>
      <c r="AS3634" s="184">
        <f t="shared" si="452"/>
        <v>0</v>
      </c>
      <c r="AT3634" s="164">
        <f t="shared" si="453"/>
        <v>0</v>
      </c>
    </row>
    <row r="3635" spans="2:46" x14ac:dyDescent="0.75">
      <c r="B3635" s="22">
        <v>3632</v>
      </c>
      <c r="AG3635" s="184">
        <f t="shared" si="448"/>
        <v>0</v>
      </c>
      <c r="AH3635" s="164">
        <f t="shared" si="454"/>
        <v>0</v>
      </c>
      <c r="AK3635" s="184">
        <f t="shared" si="449"/>
        <v>0</v>
      </c>
      <c r="AL3635" s="164">
        <f t="shared" si="455"/>
        <v>0</v>
      </c>
      <c r="AO3635" s="184">
        <f t="shared" si="450"/>
        <v>0</v>
      </c>
      <c r="AP3635" s="164">
        <f t="shared" si="451"/>
        <v>0</v>
      </c>
      <c r="AS3635" s="184">
        <f t="shared" si="452"/>
        <v>0</v>
      </c>
      <c r="AT3635" s="164">
        <f t="shared" si="453"/>
        <v>0</v>
      </c>
    </row>
    <row r="3636" spans="2:46" x14ac:dyDescent="0.75">
      <c r="B3636" s="22">
        <v>3633</v>
      </c>
      <c r="AG3636" s="184">
        <f t="shared" si="448"/>
        <v>0</v>
      </c>
      <c r="AH3636" s="164">
        <f t="shared" si="454"/>
        <v>0</v>
      </c>
      <c r="AK3636" s="184">
        <f t="shared" si="449"/>
        <v>0</v>
      </c>
      <c r="AL3636" s="164">
        <f t="shared" si="455"/>
        <v>0</v>
      </c>
      <c r="AO3636" s="184">
        <f t="shared" si="450"/>
        <v>0</v>
      </c>
      <c r="AP3636" s="164">
        <f t="shared" si="451"/>
        <v>0</v>
      </c>
      <c r="AS3636" s="184">
        <f t="shared" si="452"/>
        <v>0</v>
      </c>
      <c r="AT3636" s="164">
        <f t="shared" si="453"/>
        <v>0</v>
      </c>
    </row>
    <row r="3637" spans="2:46" x14ac:dyDescent="0.75">
      <c r="B3637" s="22">
        <v>3634</v>
      </c>
      <c r="AG3637" s="184">
        <f t="shared" si="448"/>
        <v>0</v>
      </c>
      <c r="AH3637" s="164">
        <f t="shared" si="454"/>
        <v>0</v>
      </c>
      <c r="AK3637" s="184">
        <f t="shared" si="449"/>
        <v>0</v>
      </c>
      <c r="AL3637" s="164">
        <f t="shared" si="455"/>
        <v>0</v>
      </c>
      <c r="AO3637" s="184">
        <f t="shared" si="450"/>
        <v>0</v>
      </c>
      <c r="AP3637" s="164">
        <f t="shared" si="451"/>
        <v>0</v>
      </c>
      <c r="AS3637" s="184">
        <f t="shared" si="452"/>
        <v>0</v>
      </c>
      <c r="AT3637" s="164">
        <f t="shared" si="453"/>
        <v>0</v>
      </c>
    </row>
    <row r="3638" spans="2:46" x14ac:dyDescent="0.75">
      <c r="B3638" s="22">
        <v>3635</v>
      </c>
      <c r="AG3638" s="184">
        <f t="shared" si="448"/>
        <v>0</v>
      </c>
      <c r="AH3638" s="164">
        <f t="shared" si="454"/>
        <v>0</v>
      </c>
      <c r="AK3638" s="184">
        <f t="shared" si="449"/>
        <v>0</v>
      </c>
      <c r="AL3638" s="164">
        <f t="shared" si="455"/>
        <v>0</v>
      </c>
      <c r="AO3638" s="184">
        <f t="shared" si="450"/>
        <v>0</v>
      </c>
      <c r="AP3638" s="164">
        <f t="shared" si="451"/>
        <v>0</v>
      </c>
      <c r="AS3638" s="184">
        <f t="shared" si="452"/>
        <v>0</v>
      </c>
      <c r="AT3638" s="164">
        <f t="shared" si="453"/>
        <v>0</v>
      </c>
    </row>
    <row r="3639" spans="2:46" x14ac:dyDescent="0.75">
      <c r="B3639" s="22">
        <v>3636</v>
      </c>
      <c r="AG3639" s="184">
        <f t="shared" si="448"/>
        <v>0</v>
      </c>
      <c r="AH3639" s="164">
        <f t="shared" si="454"/>
        <v>0</v>
      </c>
      <c r="AK3639" s="184">
        <f t="shared" si="449"/>
        <v>0</v>
      </c>
      <c r="AL3639" s="164">
        <f t="shared" si="455"/>
        <v>0</v>
      </c>
      <c r="AO3639" s="184">
        <f t="shared" si="450"/>
        <v>0</v>
      </c>
      <c r="AP3639" s="164">
        <f t="shared" si="451"/>
        <v>0</v>
      </c>
      <c r="AS3639" s="184">
        <f t="shared" si="452"/>
        <v>0</v>
      </c>
      <c r="AT3639" s="164">
        <f t="shared" si="453"/>
        <v>0</v>
      </c>
    </row>
    <row r="3640" spans="2:46" x14ac:dyDescent="0.75">
      <c r="B3640" s="22">
        <v>3637</v>
      </c>
      <c r="AG3640" s="184">
        <f t="shared" si="448"/>
        <v>0</v>
      </c>
      <c r="AH3640" s="164">
        <f t="shared" si="454"/>
        <v>0</v>
      </c>
      <c r="AK3640" s="184">
        <f t="shared" si="449"/>
        <v>0</v>
      </c>
      <c r="AL3640" s="164">
        <f t="shared" si="455"/>
        <v>0</v>
      </c>
      <c r="AO3640" s="184">
        <f t="shared" si="450"/>
        <v>0</v>
      </c>
      <c r="AP3640" s="164">
        <f t="shared" si="451"/>
        <v>0</v>
      </c>
      <c r="AS3640" s="184">
        <f t="shared" si="452"/>
        <v>0</v>
      </c>
      <c r="AT3640" s="164">
        <f t="shared" si="453"/>
        <v>0</v>
      </c>
    </row>
    <row r="3641" spans="2:46" x14ac:dyDescent="0.75">
      <c r="B3641" s="22">
        <v>3638</v>
      </c>
      <c r="AG3641" s="184">
        <f t="shared" si="448"/>
        <v>0</v>
      </c>
      <c r="AH3641" s="164">
        <f t="shared" si="454"/>
        <v>0</v>
      </c>
      <c r="AK3641" s="184">
        <f t="shared" si="449"/>
        <v>0</v>
      </c>
      <c r="AL3641" s="164">
        <f t="shared" si="455"/>
        <v>0</v>
      </c>
      <c r="AO3641" s="184">
        <f t="shared" si="450"/>
        <v>0</v>
      </c>
      <c r="AP3641" s="164">
        <f t="shared" si="451"/>
        <v>0</v>
      </c>
      <c r="AS3641" s="184">
        <f t="shared" si="452"/>
        <v>0</v>
      </c>
      <c r="AT3641" s="164">
        <f t="shared" si="453"/>
        <v>0</v>
      </c>
    </row>
    <row r="3642" spans="2:46" x14ac:dyDescent="0.75">
      <c r="B3642" s="22">
        <v>3639</v>
      </c>
      <c r="AG3642" s="184">
        <f t="shared" si="448"/>
        <v>0</v>
      </c>
      <c r="AH3642" s="164">
        <f t="shared" si="454"/>
        <v>0</v>
      </c>
      <c r="AK3642" s="184">
        <f t="shared" si="449"/>
        <v>0</v>
      </c>
      <c r="AL3642" s="164">
        <f t="shared" si="455"/>
        <v>0</v>
      </c>
      <c r="AO3642" s="184">
        <f t="shared" si="450"/>
        <v>0</v>
      </c>
      <c r="AP3642" s="164">
        <f t="shared" si="451"/>
        <v>0</v>
      </c>
      <c r="AS3642" s="184">
        <f t="shared" si="452"/>
        <v>0</v>
      </c>
      <c r="AT3642" s="164">
        <f t="shared" si="453"/>
        <v>0</v>
      </c>
    </row>
    <row r="3643" spans="2:46" x14ac:dyDescent="0.75">
      <c r="B3643" s="22">
        <v>3640</v>
      </c>
      <c r="AG3643" s="184">
        <f t="shared" si="448"/>
        <v>0</v>
      </c>
      <c r="AH3643" s="164">
        <f t="shared" si="454"/>
        <v>0</v>
      </c>
      <c r="AK3643" s="184">
        <f t="shared" si="449"/>
        <v>0</v>
      </c>
      <c r="AL3643" s="164">
        <f t="shared" si="455"/>
        <v>0</v>
      </c>
      <c r="AO3643" s="184">
        <f t="shared" si="450"/>
        <v>0</v>
      </c>
      <c r="AP3643" s="164">
        <f t="shared" si="451"/>
        <v>0</v>
      </c>
      <c r="AS3643" s="184">
        <f t="shared" si="452"/>
        <v>0</v>
      </c>
      <c r="AT3643" s="164">
        <f t="shared" si="453"/>
        <v>0</v>
      </c>
    </row>
    <row r="3644" spans="2:46" x14ac:dyDescent="0.75">
      <c r="B3644" s="22">
        <v>3641</v>
      </c>
      <c r="AG3644" s="184">
        <f t="shared" si="448"/>
        <v>0</v>
      </c>
      <c r="AH3644" s="164">
        <f t="shared" si="454"/>
        <v>0</v>
      </c>
      <c r="AK3644" s="184">
        <f t="shared" si="449"/>
        <v>0</v>
      </c>
      <c r="AL3644" s="164">
        <f t="shared" si="455"/>
        <v>0</v>
      </c>
      <c r="AO3644" s="184">
        <f t="shared" si="450"/>
        <v>0</v>
      </c>
      <c r="AP3644" s="164">
        <f t="shared" si="451"/>
        <v>0</v>
      </c>
      <c r="AS3644" s="184">
        <f t="shared" si="452"/>
        <v>0</v>
      </c>
      <c r="AT3644" s="164">
        <f t="shared" si="453"/>
        <v>0</v>
      </c>
    </row>
    <row r="3645" spans="2:46" x14ac:dyDescent="0.75">
      <c r="B3645" s="22">
        <v>3642</v>
      </c>
      <c r="AG3645" s="184">
        <f t="shared" si="448"/>
        <v>0</v>
      </c>
      <c r="AH3645" s="164">
        <f t="shared" si="454"/>
        <v>0</v>
      </c>
      <c r="AK3645" s="184">
        <f t="shared" si="449"/>
        <v>0</v>
      </c>
      <c r="AL3645" s="164">
        <f t="shared" si="455"/>
        <v>0</v>
      </c>
      <c r="AO3645" s="184">
        <f t="shared" si="450"/>
        <v>0</v>
      </c>
      <c r="AP3645" s="164">
        <f t="shared" si="451"/>
        <v>0</v>
      </c>
      <c r="AS3645" s="184">
        <f t="shared" si="452"/>
        <v>0</v>
      </c>
      <c r="AT3645" s="164">
        <f t="shared" si="453"/>
        <v>0</v>
      </c>
    </row>
    <row r="3646" spans="2:46" x14ac:dyDescent="0.75">
      <c r="B3646" s="22">
        <v>3643</v>
      </c>
      <c r="AG3646" s="184">
        <f t="shared" si="448"/>
        <v>0</v>
      </c>
      <c r="AH3646" s="164">
        <f t="shared" si="454"/>
        <v>0</v>
      </c>
      <c r="AK3646" s="184">
        <f t="shared" si="449"/>
        <v>0</v>
      </c>
      <c r="AL3646" s="164">
        <f t="shared" si="455"/>
        <v>0</v>
      </c>
      <c r="AO3646" s="184">
        <f t="shared" si="450"/>
        <v>0</v>
      </c>
      <c r="AP3646" s="164">
        <f t="shared" si="451"/>
        <v>0</v>
      </c>
      <c r="AS3646" s="184">
        <f t="shared" si="452"/>
        <v>0</v>
      </c>
      <c r="AT3646" s="164">
        <f t="shared" si="453"/>
        <v>0</v>
      </c>
    </row>
    <row r="3647" spans="2:46" x14ac:dyDescent="0.75">
      <c r="B3647" s="22">
        <v>3644</v>
      </c>
      <c r="AG3647" s="184">
        <f t="shared" si="448"/>
        <v>0</v>
      </c>
      <c r="AH3647" s="164">
        <f t="shared" si="454"/>
        <v>0</v>
      </c>
      <c r="AK3647" s="184">
        <f t="shared" si="449"/>
        <v>0</v>
      </c>
      <c r="AL3647" s="164">
        <f t="shared" si="455"/>
        <v>0</v>
      </c>
      <c r="AO3647" s="184">
        <f t="shared" si="450"/>
        <v>0</v>
      </c>
      <c r="AP3647" s="164">
        <f t="shared" si="451"/>
        <v>0</v>
      </c>
      <c r="AS3647" s="184">
        <f t="shared" si="452"/>
        <v>0</v>
      </c>
      <c r="AT3647" s="164">
        <f t="shared" si="453"/>
        <v>0</v>
      </c>
    </row>
    <row r="3648" spans="2:46" x14ac:dyDescent="0.75">
      <c r="B3648" s="22">
        <v>3645</v>
      </c>
      <c r="AG3648" s="184">
        <f t="shared" si="448"/>
        <v>0</v>
      </c>
      <c r="AH3648" s="164">
        <f t="shared" si="454"/>
        <v>0</v>
      </c>
      <c r="AK3648" s="184">
        <f t="shared" si="449"/>
        <v>0</v>
      </c>
      <c r="AL3648" s="164">
        <f t="shared" si="455"/>
        <v>0</v>
      </c>
      <c r="AO3648" s="184">
        <f t="shared" si="450"/>
        <v>0</v>
      </c>
      <c r="AP3648" s="164">
        <f t="shared" si="451"/>
        <v>0</v>
      </c>
      <c r="AS3648" s="184">
        <f t="shared" si="452"/>
        <v>0</v>
      </c>
      <c r="AT3648" s="164">
        <f t="shared" si="453"/>
        <v>0</v>
      </c>
    </row>
    <row r="3649" spans="2:46" x14ac:dyDescent="0.75">
      <c r="B3649" s="22">
        <v>3646</v>
      </c>
      <c r="AG3649" s="184">
        <f t="shared" si="448"/>
        <v>0</v>
      </c>
      <c r="AH3649" s="164">
        <f t="shared" si="454"/>
        <v>0</v>
      </c>
      <c r="AK3649" s="184">
        <f t="shared" si="449"/>
        <v>0</v>
      </c>
      <c r="AL3649" s="164">
        <f t="shared" si="455"/>
        <v>0</v>
      </c>
      <c r="AO3649" s="184">
        <f t="shared" si="450"/>
        <v>0</v>
      </c>
      <c r="AP3649" s="164">
        <f t="shared" si="451"/>
        <v>0</v>
      </c>
      <c r="AS3649" s="184">
        <f t="shared" si="452"/>
        <v>0</v>
      </c>
      <c r="AT3649" s="164">
        <f t="shared" si="453"/>
        <v>0</v>
      </c>
    </row>
    <row r="3650" spans="2:46" x14ac:dyDescent="0.75">
      <c r="B3650" s="22">
        <v>3647</v>
      </c>
      <c r="AG3650" s="184">
        <f t="shared" si="448"/>
        <v>0</v>
      </c>
      <c r="AH3650" s="164">
        <f t="shared" si="454"/>
        <v>0</v>
      </c>
      <c r="AK3650" s="184">
        <f t="shared" si="449"/>
        <v>0</v>
      </c>
      <c r="AL3650" s="164">
        <f t="shared" si="455"/>
        <v>0</v>
      </c>
      <c r="AO3650" s="184">
        <f t="shared" si="450"/>
        <v>0</v>
      </c>
      <c r="AP3650" s="164">
        <f t="shared" si="451"/>
        <v>0</v>
      </c>
      <c r="AS3650" s="184">
        <f t="shared" si="452"/>
        <v>0</v>
      </c>
      <c r="AT3650" s="164">
        <f t="shared" si="453"/>
        <v>0</v>
      </c>
    </row>
    <row r="3651" spans="2:46" x14ac:dyDescent="0.75">
      <c r="B3651" s="22">
        <v>3648</v>
      </c>
      <c r="AG3651" s="184">
        <f t="shared" si="448"/>
        <v>0</v>
      </c>
      <c r="AH3651" s="164">
        <f t="shared" si="454"/>
        <v>0</v>
      </c>
      <c r="AK3651" s="184">
        <f t="shared" si="449"/>
        <v>0</v>
      </c>
      <c r="AL3651" s="164">
        <f t="shared" si="455"/>
        <v>0</v>
      </c>
      <c r="AO3651" s="184">
        <f t="shared" si="450"/>
        <v>0</v>
      </c>
      <c r="AP3651" s="164">
        <f t="shared" si="451"/>
        <v>0</v>
      </c>
      <c r="AS3651" s="184">
        <f t="shared" si="452"/>
        <v>0</v>
      </c>
      <c r="AT3651" s="164">
        <f t="shared" si="453"/>
        <v>0</v>
      </c>
    </row>
    <row r="3652" spans="2:46" x14ac:dyDescent="0.75">
      <c r="B3652" s="22">
        <v>3649</v>
      </c>
      <c r="AG3652" s="184">
        <f t="shared" ref="AG3652:AG3715" si="456">(U3652*wtp)-T3652</f>
        <v>0</v>
      </c>
      <c r="AH3652" s="164">
        <f t="shared" si="454"/>
        <v>0</v>
      </c>
      <c r="AK3652" s="184">
        <f t="shared" ref="AK3652:AK3715" si="457">(X3652*wtp)-W3652</f>
        <v>0</v>
      </c>
      <c r="AL3652" s="164">
        <f t="shared" si="455"/>
        <v>0</v>
      </c>
      <c r="AO3652" s="184">
        <f t="shared" ref="AO3652:AO3715" si="458">(AA3652*wtp)-Z3652</f>
        <v>0</v>
      </c>
      <c r="AP3652" s="164">
        <f t="shared" ref="AP3652:AP3715" si="459">IF(AO3652&gt;0,1,0)</f>
        <v>0</v>
      </c>
      <c r="AS3652" s="184">
        <f t="shared" ref="AS3652:AS3715" si="460">(AD3652*wtp)-AC3652</f>
        <v>0</v>
      </c>
      <c r="AT3652" s="164">
        <f t="shared" ref="AT3652:AT3715" si="461">IF(AS3652&gt;0,1,0)</f>
        <v>0</v>
      </c>
    </row>
    <row r="3653" spans="2:46" x14ac:dyDescent="0.75">
      <c r="B3653" s="22">
        <v>3650</v>
      </c>
      <c r="AG3653" s="184">
        <f t="shared" si="456"/>
        <v>0</v>
      </c>
      <c r="AH3653" s="164">
        <f t="shared" ref="AH3653:AH3716" si="462">IF(AG3653&gt;0,1,0)</f>
        <v>0</v>
      </c>
      <c r="AK3653" s="184">
        <f t="shared" si="457"/>
        <v>0</v>
      </c>
      <c r="AL3653" s="164">
        <f t="shared" ref="AL3653:AL3716" si="463">IF(AK3653&gt;0,1,0)</f>
        <v>0</v>
      </c>
      <c r="AO3653" s="184">
        <f t="shared" si="458"/>
        <v>0</v>
      </c>
      <c r="AP3653" s="164">
        <f t="shared" si="459"/>
        <v>0</v>
      </c>
      <c r="AS3653" s="184">
        <f t="shared" si="460"/>
        <v>0</v>
      </c>
      <c r="AT3653" s="164">
        <f t="shared" si="461"/>
        <v>0</v>
      </c>
    </row>
    <row r="3654" spans="2:46" x14ac:dyDescent="0.75">
      <c r="B3654" s="22">
        <v>3651</v>
      </c>
      <c r="AG3654" s="184">
        <f t="shared" si="456"/>
        <v>0</v>
      </c>
      <c r="AH3654" s="164">
        <f t="shared" si="462"/>
        <v>0</v>
      </c>
      <c r="AK3654" s="184">
        <f t="shared" si="457"/>
        <v>0</v>
      </c>
      <c r="AL3654" s="164">
        <f t="shared" si="463"/>
        <v>0</v>
      </c>
      <c r="AO3654" s="184">
        <f t="shared" si="458"/>
        <v>0</v>
      </c>
      <c r="AP3654" s="164">
        <f t="shared" si="459"/>
        <v>0</v>
      </c>
      <c r="AS3654" s="184">
        <f t="shared" si="460"/>
        <v>0</v>
      </c>
      <c r="AT3654" s="164">
        <f t="shared" si="461"/>
        <v>0</v>
      </c>
    </row>
    <row r="3655" spans="2:46" x14ac:dyDescent="0.75">
      <c r="B3655" s="22">
        <v>3652</v>
      </c>
      <c r="AG3655" s="184">
        <f t="shared" si="456"/>
        <v>0</v>
      </c>
      <c r="AH3655" s="164">
        <f t="shared" si="462"/>
        <v>0</v>
      </c>
      <c r="AK3655" s="184">
        <f t="shared" si="457"/>
        <v>0</v>
      </c>
      <c r="AL3655" s="164">
        <f t="shared" si="463"/>
        <v>0</v>
      </c>
      <c r="AO3655" s="184">
        <f t="shared" si="458"/>
        <v>0</v>
      </c>
      <c r="AP3655" s="164">
        <f t="shared" si="459"/>
        <v>0</v>
      </c>
      <c r="AS3655" s="184">
        <f t="shared" si="460"/>
        <v>0</v>
      </c>
      <c r="AT3655" s="164">
        <f t="shared" si="461"/>
        <v>0</v>
      </c>
    </row>
    <row r="3656" spans="2:46" x14ac:dyDescent="0.75">
      <c r="B3656" s="22">
        <v>3653</v>
      </c>
      <c r="AG3656" s="184">
        <f t="shared" si="456"/>
        <v>0</v>
      </c>
      <c r="AH3656" s="164">
        <f t="shared" si="462"/>
        <v>0</v>
      </c>
      <c r="AK3656" s="184">
        <f t="shared" si="457"/>
        <v>0</v>
      </c>
      <c r="AL3656" s="164">
        <f t="shared" si="463"/>
        <v>0</v>
      </c>
      <c r="AO3656" s="184">
        <f t="shared" si="458"/>
        <v>0</v>
      </c>
      <c r="AP3656" s="164">
        <f t="shared" si="459"/>
        <v>0</v>
      </c>
      <c r="AS3656" s="184">
        <f t="shared" si="460"/>
        <v>0</v>
      </c>
      <c r="AT3656" s="164">
        <f t="shared" si="461"/>
        <v>0</v>
      </c>
    </row>
    <row r="3657" spans="2:46" x14ac:dyDescent="0.75">
      <c r="B3657" s="22">
        <v>3654</v>
      </c>
      <c r="AG3657" s="184">
        <f t="shared" si="456"/>
        <v>0</v>
      </c>
      <c r="AH3657" s="164">
        <f t="shared" si="462"/>
        <v>0</v>
      </c>
      <c r="AK3657" s="184">
        <f t="shared" si="457"/>
        <v>0</v>
      </c>
      <c r="AL3657" s="164">
        <f t="shared" si="463"/>
        <v>0</v>
      </c>
      <c r="AO3657" s="184">
        <f t="shared" si="458"/>
        <v>0</v>
      </c>
      <c r="AP3657" s="164">
        <f t="shared" si="459"/>
        <v>0</v>
      </c>
      <c r="AS3657" s="184">
        <f t="shared" si="460"/>
        <v>0</v>
      </c>
      <c r="AT3657" s="164">
        <f t="shared" si="461"/>
        <v>0</v>
      </c>
    </row>
    <row r="3658" spans="2:46" x14ac:dyDescent="0.75">
      <c r="B3658" s="22">
        <v>3655</v>
      </c>
      <c r="AG3658" s="184">
        <f t="shared" si="456"/>
        <v>0</v>
      </c>
      <c r="AH3658" s="164">
        <f t="shared" si="462"/>
        <v>0</v>
      </c>
      <c r="AK3658" s="184">
        <f t="shared" si="457"/>
        <v>0</v>
      </c>
      <c r="AL3658" s="164">
        <f t="shared" si="463"/>
        <v>0</v>
      </c>
      <c r="AO3658" s="184">
        <f t="shared" si="458"/>
        <v>0</v>
      </c>
      <c r="AP3658" s="164">
        <f t="shared" si="459"/>
        <v>0</v>
      </c>
      <c r="AS3658" s="184">
        <f t="shared" si="460"/>
        <v>0</v>
      </c>
      <c r="AT3658" s="164">
        <f t="shared" si="461"/>
        <v>0</v>
      </c>
    </row>
    <row r="3659" spans="2:46" x14ac:dyDescent="0.75">
      <c r="B3659" s="22">
        <v>3656</v>
      </c>
      <c r="AG3659" s="184">
        <f t="shared" si="456"/>
        <v>0</v>
      </c>
      <c r="AH3659" s="164">
        <f t="shared" si="462"/>
        <v>0</v>
      </c>
      <c r="AK3659" s="184">
        <f t="shared" si="457"/>
        <v>0</v>
      </c>
      <c r="AL3659" s="164">
        <f t="shared" si="463"/>
        <v>0</v>
      </c>
      <c r="AO3659" s="184">
        <f t="shared" si="458"/>
        <v>0</v>
      </c>
      <c r="AP3659" s="164">
        <f t="shared" si="459"/>
        <v>0</v>
      </c>
      <c r="AS3659" s="184">
        <f t="shared" si="460"/>
        <v>0</v>
      </c>
      <c r="AT3659" s="164">
        <f t="shared" si="461"/>
        <v>0</v>
      </c>
    </row>
    <row r="3660" spans="2:46" x14ac:dyDescent="0.75">
      <c r="B3660" s="22">
        <v>3657</v>
      </c>
      <c r="AG3660" s="184">
        <f t="shared" si="456"/>
        <v>0</v>
      </c>
      <c r="AH3660" s="164">
        <f t="shared" si="462"/>
        <v>0</v>
      </c>
      <c r="AK3660" s="184">
        <f t="shared" si="457"/>
        <v>0</v>
      </c>
      <c r="AL3660" s="164">
        <f t="shared" si="463"/>
        <v>0</v>
      </c>
      <c r="AO3660" s="184">
        <f t="shared" si="458"/>
        <v>0</v>
      </c>
      <c r="AP3660" s="164">
        <f t="shared" si="459"/>
        <v>0</v>
      </c>
      <c r="AS3660" s="184">
        <f t="shared" si="460"/>
        <v>0</v>
      </c>
      <c r="AT3660" s="164">
        <f t="shared" si="461"/>
        <v>0</v>
      </c>
    </row>
    <row r="3661" spans="2:46" x14ac:dyDescent="0.75">
      <c r="B3661" s="22">
        <v>3658</v>
      </c>
      <c r="AG3661" s="184">
        <f t="shared" si="456"/>
        <v>0</v>
      </c>
      <c r="AH3661" s="164">
        <f t="shared" si="462"/>
        <v>0</v>
      </c>
      <c r="AK3661" s="184">
        <f t="shared" si="457"/>
        <v>0</v>
      </c>
      <c r="AL3661" s="164">
        <f t="shared" si="463"/>
        <v>0</v>
      </c>
      <c r="AO3661" s="184">
        <f t="shared" si="458"/>
        <v>0</v>
      </c>
      <c r="AP3661" s="164">
        <f t="shared" si="459"/>
        <v>0</v>
      </c>
      <c r="AS3661" s="184">
        <f t="shared" si="460"/>
        <v>0</v>
      </c>
      <c r="AT3661" s="164">
        <f t="shared" si="461"/>
        <v>0</v>
      </c>
    </row>
    <row r="3662" spans="2:46" x14ac:dyDescent="0.75">
      <c r="B3662" s="22">
        <v>3659</v>
      </c>
      <c r="AG3662" s="184">
        <f t="shared" si="456"/>
        <v>0</v>
      </c>
      <c r="AH3662" s="164">
        <f t="shared" si="462"/>
        <v>0</v>
      </c>
      <c r="AK3662" s="184">
        <f t="shared" si="457"/>
        <v>0</v>
      </c>
      <c r="AL3662" s="164">
        <f t="shared" si="463"/>
        <v>0</v>
      </c>
      <c r="AO3662" s="184">
        <f t="shared" si="458"/>
        <v>0</v>
      </c>
      <c r="AP3662" s="164">
        <f t="shared" si="459"/>
        <v>0</v>
      </c>
      <c r="AS3662" s="184">
        <f t="shared" si="460"/>
        <v>0</v>
      </c>
      <c r="AT3662" s="164">
        <f t="shared" si="461"/>
        <v>0</v>
      </c>
    </row>
    <row r="3663" spans="2:46" x14ac:dyDescent="0.75">
      <c r="B3663" s="22">
        <v>3660</v>
      </c>
      <c r="AG3663" s="184">
        <f t="shared" si="456"/>
        <v>0</v>
      </c>
      <c r="AH3663" s="164">
        <f t="shared" si="462"/>
        <v>0</v>
      </c>
      <c r="AK3663" s="184">
        <f t="shared" si="457"/>
        <v>0</v>
      </c>
      <c r="AL3663" s="164">
        <f t="shared" si="463"/>
        <v>0</v>
      </c>
      <c r="AO3663" s="184">
        <f t="shared" si="458"/>
        <v>0</v>
      </c>
      <c r="AP3663" s="164">
        <f t="shared" si="459"/>
        <v>0</v>
      </c>
      <c r="AS3663" s="184">
        <f t="shared" si="460"/>
        <v>0</v>
      </c>
      <c r="AT3663" s="164">
        <f t="shared" si="461"/>
        <v>0</v>
      </c>
    </row>
    <row r="3664" spans="2:46" x14ac:dyDescent="0.75">
      <c r="B3664" s="22">
        <v>3661</v>
      </c>
      <c r="AG3664" s="184">
        <f t="shared" si="456"/>
        <v>0</v>
      </c>
      <c r="AH3664" s="164">
        <f t="shared" si="462"/>
        <v>0</v>
      </c>
      <c r="AK3664" s="184">
        <f t="shared" si="457"/>
        <v>0</v>
      </c>
      <c r="AL3664" s="164">
        <f t="shared" si="463"/>
        <v>0</v>
      </c>
      <c r="AO3664" s="184">
        <f t="shared" si="458"/>
        <v>0</v>
      </c>
      <c r="AP3664" s="164">
        <f t="shared" si="459"/>
        <v>0</v>
      </c>
      <c r="AS3664" s="184">
        <f t="shared" si="460"/>
        <v>0</v>
      </c>
      <c r="AT3664" s="164">
        <f t="shared" si="461"/>
        <v>0</v>
      </c>
    </row>
    <row r="3665" spans="2:46" x14ac:dyDescent="0.75">
      <c r="B3665" s="22">
        <v>3662</v>
      </c>
      <c r="AG3665" s="184">
        <f t="shared" si="456"/>
        <v>0</v>
      </c>
      <c r="AH3665" s="164">
        <f t="shared" si="462"/>
        <v>0</v>
      </c>
      <c r="AK3665" s="184">
        <f t="shared" si="457"/>
        <v>0</v>
      </c>
      <c r="AL3665" s="164">
        <f t="shared" si="463"/>
        <v>0</v>
      </c>
      <c r="AO3665" s="184">
        <f t="shared" si="458"/>
        <v>0</v>
      </c>
      <c r="AP3665" s="164">
        <f t="shared" si="459"/>
        <v>0</v>
      </c>
      <c r="AS3665" s="184">
        <f t="shared" si="460"/>
        <v>0</v>
      </c>
      <c r="AT3665" s="164">
        <f t="shared" si="461"/>
        <v>0</v>
      </c>
    </row>
    <row r="3666" spans="2:46" x14ac:dyDescent="0.75">
      <c r="B3666" s="22">
        <v>3663</v>
      </c>
      <c r="AG3666" s="184">
        <f t="shared" si="456"/>
        <v>0</v>
      </c>
      <c r="AH3666" s="164">
        <f t="shared" si="462"/>
        <v>0</v>
      </c>
      <c r="AK3666" s="184">
        <f t="shared" si="457"/>
        <v>0</v>
      </c>
      <c r="AL3666" s="164">
        <f t="shared" si="463"/>
        <v>0</v>
      </c>
      <c r="AO3666" s="184">
        <f t="shared" si="458"/>
        <v>0</v>
      </c>
      <c r="AP3666" s="164">
        <f t="shared" si="459"/>
        <v>0</v>
      </c>
      <c r="AS3666" s="184">
        <f t="shared" si="460"/>
        <v>0</v>
      </c>
      <c r="AT3666" s="164">
        <f t="shared" si="461"/>
        <v>0</v>
      </c>
    </row>
    <row r="3667" spans="2:46" x14ac:dyDescent="0.75">
      <c r="B3667" s="22">
        <v>3664</v>
      </c>
      <c r="AG3667" s="184">
        <f t="shared" si="456"/>
        <v>0</v>
      </c>
      <c r="AH3667" s="164">
        <f t="shared" si="462"/>
        <v>0</v>
      </c>
      <c r="AK3667" s="184">
        <f t="shared" si="457"/>
        <v>0</v>
      </c>
      <c r="AL3667" s="164">
        <f t="shared" si="463"/>
        <v>0</v>
      </c>
      <c r="AO3667" s="184">
        <f t="shared" si="458"/>
        <v>0</v>
      </c>
      <c r="AP3667" s="164">
        <f t="shared" si="459"/>
        <v>0</v>
      </c>
      <c r="AS3667" s="184">
        <f t="shared" si="460"/>
        <v>0</v>
      </c>
      <c r="AT3667" s="164">
        <f t="shared" si="461"/>
        <v>0</v>
      </c>
    </row>
    <row r="3668" spans="2:46" x14ac:dyDescent="0.75">
      <c r="B3668" s="22">
        <v>3665</v>
      </c>
      <c r="AG3668" s="184">
        <f t="shared" si="456"/>
        <v>0</v>
      </c>
      <c r="AH3668" s="164">
        <f t="shared" si="462"/>
        <v>0</v>
      </c>
      <c r="AK3668" s="184">
        <f t="shared" si="457"/>
        <v>0</v>
      </c>
      <c r="AL3668" s="164">
        <f t="shared" si="463"/>
        <v>0</v>
      </c>
      <c r="AO3668" s="184">
        <f t="shared" si="458"/>
        <v>0</v>
      </c>
      <c r="AP3668" s="164">
        <f t="shared" si="459"/>
        <v>0</v>
      </c>
      <c r="AS3668" s="184">
        <f t="shared" si="460"/>
        <v>0</v>
      </c>
      <c r="AT3668" s="164">
        <f t="shared" si="461"/>
        <v>0</v>
      </c>
    </row>
    <row r="3669" spans="2:46" x14ac:dyDescent="0.75">
      <c r="B3669" s="22">
        <v>3666</v>
      </c>
      <c r="AG3669" s="184">
        <f t="shared" si="456"/>
        <v>0</v>
      </c>
      <c r="AH3669" s="164">
        <f t="shared" si="462"/>
        <v>0</v>
      </c>
      <c r="AK3669" s="184">
        <f t="shared" si="457"/>
        <v>0</v>
      </c>
      <c r="AL3669" s="164">
        <f t="shared" si="463"/>
        <v>0</v>
      </c>
      <c r="AO3669" s="184">
        <f t="shared" si="458"/>
        <v>0</v>
      </c>
      <c r="AP3669" s="164">
        <f t="shared" si="459"/>
        <v>0</v>
      </c>
      <c r="AS3669" s="184">
        <f t="shared" si="460"/>
        <v>0</v>
      </c>
      <c r="AT3669" s="164">
        <f t="shared" si="461"/>
        <v>0</v>
      </c>
    </row>
    <row r="3670" spans="2:46" x14ac:dyDescent="0.75">
      <c r="B3670" s="22">
        <v>3667</v>
      </c>
      <c r="AG3670" s="184">
        <f t="shared" si="456"/>
        <v>0</v>
      </c>
      <c r="AH3670" s="164">
        <f t="shared" si="462"/>
        <v>0</v>
      </c>
      <c r="AK3670" s="184">
        <f t="shared" si="457"/>
        <v>0</v>
      </c>
      <c r="AL3670" s="164">
        <f t="shared" si="463"/>
        <v>0</v>
      </c>
      <c r="AO3670" s="184">
        <f t="shared" si="458"/>
        <v>0</v>
      </c>
      <c r="AP3670" s="164">
        <f t="shared" si="459"/>
        <v>0</v>
      </c>
      <c r="AS3670" s="184">
        <f t="shared" si="460"/>
        <v>0</v>
      </c>
      <c r="AT3670" s="164">
        <f t="shared" si="461"/>
        <v>0</v>
      </c>
    </row>
    <row r="3671" spans="2:46" x14ac:dyDescent="0.75">
      <c r="B3671" s="22">
        <v>3668</v>
      </c>
      <c r="AG3671" s="184">
        <f t="shared" si="456"/>
        <v>0</v>
      </c>
      <c r="AH3671" s="164">
        <f t="shared" si="462"/>
        <v>0</v>
      </c>
      <c r="AK3671" s="184">
        <f t="shared" si="457"/>
        <v>0</v>
      </c>
      <c r="AL3671" s="164">
        <f t="shared" si="463"/>
        <v>0</v>
      </c>
      <c r="AO3671" s="184">
        <f t="shared" si="458"/>
        <v>0</v>
      </c>
      <c r="AP3671" s="164">
        <f t="shared" si="459"/>
        <v>0</v>
      </c>
      <c r="AS3671" s="184">
        <f t="shared" si="460"/>
        <v>0</v>
      </c>
      <c r="AT3671" s="164">
        <f t="shared" si="461"/>
        <v>0</v>
      </c>
    </row>
    <row r="3672" spans="2:46" x14ac:dyDescent="0.75">
      <c r="B3672" s="22">
        <v>3669</v>
      </c>
      <c r="AG3672" s="184">
        <f t="shared" si="456"/>
        <v>0</v>
      </c>
      <c r="AH3672" s="164">
        <f t="shared" si="462"/>
        <v>0</v>
      </c>
      <c r="AK3672" s="184">
        <f t="shared" si="457"/>
        <v>0</v>
      </c>
      <c r="AL3672" s="164">
        <f t="shared" si="463"/>
        <v>0</v>
      </c>
      <c r="AO3672" s="184">
        <f t="shared" si="458"/>
        <v>0</v>
      </c>
      <c r="AP3672" s="164">
        <f t="shared" si="459"/>
        <v>0</v>
      </c>
      <c r="AS3672" s="184">
        <f t="shared" si="460"/>
        <v>0</v>
      </c>
      <c r="AT3672" s="164">
        <f t="shared" si="461"/>
        <v>0</v>
      </c>
    </row>
    <row r="3673" spans="2:46" x14ac:dyDescent="0.75">
      <c r="B3673" s="22">
        <v>3670</v>
      </c>
      <c r="AG3673" s="184">
        <f t="shared" si="456"/>
        <v>0</v>
      </c>
      <c r="AH3673" s="164">
        <f t="shared" si="462"/>
        <v>0</v>
      </c>
      <c r="AK3673" s="184">
        <f t="shared" si="457"/>
        <v>0</v>
      </c>
      <c r="AL3673" s="164">
        <f t="shared" si="463"/>
        <v>0</v>
      </c>
      <c r="AO3673" s="184">
        <f t="shared" si="458"/>
        <v>0</v>
      </c>
      <c r="AP3673" s="164">
        <f t="shared" si="459"/>
        <v>0</v>
      </c>
      <c r="AS3673" s="184">
        <f t="shared" si="460"/>
        <v>0</v>
      </c>
      <c r="AT3673" s="164">
        <f t="shared" si="461"/>
        <v>0</v>
      </c>
    </row>
    <row r="3674" spans="2:46" x14ac:dyDescent="0.75">
      <c r="B3674" s="22">
        <v>3671</v>
      </c>
      <c r="AG3674" s="184">
        <f t="shared" si="456"/>
        <v>0</v>
      </c>
      <c r="AH3674" s="164">
        <f t="shared" si="462"/>
        <v>0</v>
      </c>
      <c r="AK3674" s="184">
        <f t="shared" si="457"/>
        <v>0</v>
      </c>
      <c r="AL3674" s="164">
        <f t="shared" si="463"/>
        <v>0</v>
      </c>
      <c r="AO3674" s="184">
        <f t="shared" si="458"/>
        <v>0</v>
      </c>
      <c r="AP3674" s="164">
        <f t="shared" si="459"/>
        <v>0</v>
      </c>
      <c r="AS3674" s="184">
        <f t="shared" si="460"/>
        <v>0</v>
      </c>
      <c r="AT3674" s="164">
        <f t="shared" si="461"/>
        <v>0</v>
      </c>
    </row>
    <row r="3675" spans="2:46" x14ac:dyDescent="0.75">
      <c r="B3675" s="22">
        <v>3672</v>
      </c>
      <c r="AG3675" s="184">
        <f t="shared" si="456"/>
        <v>0</v>
      </c>
      <c r="AH3675" s="164">
        <f t="shared" si="462"/>
        <v>0</v>
      </c>
      <c r="AK3675" s="184">
        <f t="shared" si="457"/>
        <v>0</v>
      </c>
      <c r="AL3675" s="164">
        <f t="shared" si="463"/>
        <v>0</v>
      </c>
      <c r="AO3675" s="184">
        <f t="shared" si="458"/>
        <v>0</v>
      </c>
      <c r="AP3675" s="164">
        <f t="shared" si="459"/>
        <v>0</v>
      </c>
      <c r="AS3675" s="184">
        <f t="shared" si="460"/>
        <v>0</v>
      </c>
      <c r="AT3675" s="164">
        <f t="shared" si="461"/>
        <v>0</v>
      </c>
    </row>
    <row r="3676" spans="2:46" x14ac:dyDescent="0.75">
      <c r="B3676" s="22">
        <v>3673</v>
      </c>
      <c r="AG3676" s="184">
        <f t="shared" si="456"/>
        <v>0</v>
      </c>
      <c r="AH3676" s="164">
        <f t="shared" si="462"/>
        <v>0</v>
      </c>
      <c r="AK3676" s="184">
        <f t="shared" si="457"/>
        <v>0</v>
      </c>
      <c r="AL3676" s="164">
        <f t="shared" si="463"/>
        <v>0</v>
      </c>
      <c r="AO3676" s="184">
        <f t="shared" si="458"/>
        <v>0</v>
      </c>
      <c r="AP3676" s="164">
        <f t="shared" si="459"/>
        <v>0</v>
      </c>
      <c r="AS3676" s="184">
        <f t="shared" si="460"/>
        <v>0</v>
      </c>
      <c r="AT3676" s="164">
        <f t="shared" si="461"/>
        <v>0</v>
      </c>
    </row>
    <row r="3677" spans="2:46" x14ac:dyDescent="0.75">
      <c r="B3677" s="22">
        <v>3674</v>
      </c>
      <c r="AG3677" s="184">
        <f t="shared" si="456"/>
        <v>0</v>
      </c>
      <c r="AH3677" s="164">
        <f t="shared" si="462"/>
        <v>0</v>
      </c>
      <c r="AK3677" s="184">
        <f t="shared" si="457"/>
        <v>0</v>
      </c>
      <c r="AL3677" s="164">
        <f t="shared" si="463"/>
        <v>0</v>
      </c>
      <c r="AO3677" s="184">
        <f t="shared" si="458"/>
        <v>0</v>
      </c>
      <c r="AP3677" s="164">
        <f t="shared" si="459"/>
        <v>0</v>
      </c>
      <c r="AS3677" s="184">
        <f t="shared" si="460"/>
        <v>0</v>
      </c>
      <c r="AT3677" s="164">
        <f t="shared" si="461"/>
        <v>0</v>
      </c>
    </row>
    <row r="3678" spans="2:46" x14ac:dyDescent="0.75">
      <c r="B3678" s="22">
        <v>3675</v>
      </c>
      <c r="AG3678" s="184">
        <f t="shared" si="456"/>
        <v>0</v>
      </c>
      <c r="AH3678" s="164">
        <f t="shared" si="462"/>
        <v>0</v>
      </c>
      <c r="AK3678" s="184">
        <f t="shared" si="457"/>
        <v>0</v>
      </c>
      <c r="AL3678" s="164">
        <f t="shared" si="463"/>
        <v>0</v>
      </c>
      <c r="AO3678" s="184">
        <f t="shared" si="458"/>
        <v>0</v>
      </c>
      <c r="AP3678" s="164">
        <f t="shared" si="459"/>
        <v>0</v>
      </c>
      <c r="AS3678" s="184">
        <f t="shared" si="460"/>
        <v>0</v>
      </c>
      <c r="AT3678" s="164">
        <f t="shared" si="461"/>
        <v>0</v>
      </c>
    </row>
    <row r="3679" spans="2:46" x14ac:dyDescent="0.75">
      <c r="B3679" s="22">
        <v>3676</v>
      </c>
      <c r="AG3679" s="184">
        <f t="shared" si="456"/>
        <v>0</v>
      </c>
      <c r="AH3679" s="164">
        <f t="shared" si="462"/>
        <v>0</v>
      </c>
      <c r="AK3679" s="184">
        <f t="shared" si="457"/>
        <v>0</v>
      </c>
      <c r="AL3679" s="164">
        <f t="shared" si="463"/>
        <v>0</v>
      </c>
      <c r="AO3679" s="184">
        <f t="shared" si="458"/>
        <v>0</v>
      </c>
      <c r="AP3679" s="164">
        <f t="shared" si="459"/>
        <v>0</v>
      </c>
      <c r="AS3679" s="184">
        <f t="shared" si="460"/>
        <v>0</v>
      </c>
      <c r="AT3679" s="164">
        <f t="shared" si="461"/>
        <v>0</v>
      </c>
    </row>
    <row r="3680" spans="2:46" x14ac:dyDescent="0.75">
      <c r="B3680" s="22">
        <v>3677</v>
      </c>
      <c r="AG3680" s="184">
        <f t="shared" si="456"/>
        <v>0</v>
      </c>
      <c r="AH3680" s="164">
        <f t="shared" si="462"/>
        <v>0</v>
      </c>
      <c r="AK3680" s="184">
        <f t="shared" si="457"/>
        <v>0</v>
      </c>
      <c r="AL3680" s="164">
        <f t="shared" si="463"/>
        <v>0</v>
      </c>
      <c r="AO3680" s="184">
        <f t="shared" si="458"/>
        <v>0</v>
      </c>
      <c r="AP3680" s="164">
        <f t="shared" si="459"/>
        <v>0</v>
      </c>
      <c r="AS3680" s="184">
        <f t="shared" si="460"/>
        <v>0</v>
      </c>
      <c r="AT3680" s="164">
        <f t="shared" si="461"/>
        <v>0</v>
      </c>
    </row>
    <row r="3681" spans="2:46" x14ac:dyDescent="0.75">
      <c r="B3681" s="22">
        <v>3678</v>
      </c>
      <c r="AG3681" s="184">
        <f t="shared" si="456"/>
        <v>0</v>
      </c>
      <c r="AH3681" s="164">
        <f t="shared" si="462"/>
        <v>0</v>
      </c>
      <c r="AK3681" s="184">
        <f t="shared" si="457"/>
        <v>0</v>
      </c>
      <c r="AL3681" s="164">
        <f t="shared" si="463"/>
        <v>0</v>
      </c>
      <c r="AO3681" s="184">
        <f t="shared" si="458"/>
        <v>0</v>
      </c>
      <c r="AP3681" s="164">
        <f t="shared" si="459"/>
        <v>0</v>
      </c>
      <c r="AS3681" s="184">
        <f t="shared" si="460"/>
        <v>0</v>
      </c>
      <c r="AT3681" s="164">
        <f t="shared" si="461"/>
        <v>0</v>
      </c>
    </row>
    <row r="3682" spans="2:46" x14ac:dyDescent="0.75">
      <c r="B3682" s="22">
        <v>3679</v>
      </c>
      <c r="AG3682" s="184">
        <f t="shared" si="456"/>
        <v>0</v>
      </c>
      <c r="AH3682" s="164">
        <f t="shared" si="462"/>
        <v>0</v>
      </c>
      <c r="AK3682" s="184">
        <f t="shared" si="457"/>
        <v>0</v>
      </c>
      <c r="AL3682" s="164">
        <f t="shared" si="463"/>
        <v>0</v>
      </c>
      <c r="AO3682" s="184">
        <f t="shared" si="458"/>
        <v>0</v>
      </c>
      <c r="AP3682" s="164">
        <f t="shared" si="459"/>
        <v>0</v>
      </c>
      <c r="AS3682" s="184">
        <f t="shared" si="460"/>
        <v>0</v>
      </c>
      <c r="AT3682" s="164">
        <f t="shared" si="461"/>
        <v>0</v>
      </c>
    </row>
    <row r="3683" spans="2:46" x14ac:dyDescent="0.75">
      <c r="B3683" s="22">
        <v>3680</v>
      </c>
      <c r="AG3683" s="184">
        <f t="shared" si="456"/>
        <v>0</v>
      </c>
      <c r="AH3683" s="164">
        <f t="shared" si="462"/>
        <v>0</v>
      </c>
      <c r="AK3683" s="184">
        <f t="shared" si="457"/>
        <v>0</v>
      </c>
      <c r="AL3683" s="164">
        <f t="shared" si="463"/>
        <v>0</v>
      </c>
      <c r="AO3683" s="184">
        <f t="shared" si="458"/>
        <v>0</v>
      </c>
      <c r="AP3683" s="164">
        <f t="shared" si="459"/>
        <v>0</v>
      </c>
      <c r="AS3683" s="184">
        <f t="shared" si="460"/>
        <v>0</v>
      </c>
      <c r="AT3683" s="164">
        <f t="shared" si="461"/>
        <v>0</v>
      </c>
    </row>
    <row r="3684" spans="2:46" x14ac:dyDescent="0.75">
      <c r="B3684" s="22">
        <v>3681</v>
      </c>
      <c r="AG3684" s="184">
        <f t="shared" si="456"/>
        <v>0</v>
      </c>
      <c r="AH3684" s="164">
        <f t="shared" si="462"/>
        <v>0</v>
      </c>
      <c r="AK3684" s="184">
        <f t="shared" si="457"/>
        <v>0</v>
      </c>
      <c r="AL3684" s="164">
        <f t="shared" si="463"/>
        <v>0</v>
      </c>
      <c r="AO3684" s="184">
        <f t="shared" si="458"/>
        <v>0</v>
      </c>
      <c r="AP3684" s="164">
        <f t="shared" si="459"/>
        <v>0</v>
      </c>
      <c r="AS3684" s="184">
        <f t="shared" si="460"/>
        <v>0</v>
      </c>
      <c r="AT3684" s="164">
        <f t="shared" si="461"/>
        <v>0</v>
      </c>
    </row>
    <row r="3685" spans="2:46" x14ac:dyDescent="0.75">
      <c r="B3685" s="22">
        <v>3682</v>
      </c>
      <c r="AG3685" s="184">
        <f t="shared" si="456"/>
        <v>0</v>
      </c>
      <c r="AH3685" s="164">
        <f t="shared" si="462"/>
        <v>0</v>
      </c>
      <c r="AK3685" s="184">
        <f t="shared" si="457"/>
        <v>0</v>
      </c>
      <c r="AL3685" s="164">
        <f t="shared" si="463"/>
        <v>0</v>
      </c>
      <c r="AO3685" s="184">
        <f t="shared" si="458"/>
        <v>0</v>
      </c>
      <c r="AP3685" s="164">
        <f t="shared" si="459"/>
        <v>0</v>
      </c>
      <c r="AS3685" s="184">
        <f t="shared" si="460"/>
        <v>0</v>
      </c>
      <c r="AT3685" s="164">
        <f t="shared" si="461"/>
        <v>0</v>
      </c>
    </row>
    <row r="3686" spans="2:46" x14ac:dyDescent="0.75">
      <c r="B3686" s="22">
        <v>3683</v>
      </c>
      <c r="AG3686" s="184">
        <f t="shared" si="456"/>
        <v>0</v>
      </c>
      <c r="AH3686" s="164">
        <f t="shared" si="462"/>
        <v>0</v>
      </c>
      <c r="AK3686" s="184">
        <f t="shared" si="457"/>
        <v>0</v>
      </c>
      <c r="AL3686" s="164">
        <f t="shared" si="463"/>
        <v>0</v>
      </c>
      <c r="AO3686" s="184">
        <f t="shared" si="458"/>
        <v>0</v>
      </c>
      <c r="AP3686" s="164">
        <f t="shared" si="459"/>
        <v>0</v>
      </c>
      <c r="AS3686" s="184">
        <f t="shared" si="460"/>
        <v>0</v>
      </c>
      <c r="AT3686" s="164">
        <f t="shared" si="461"/>
        <v>0</v>
      </c>
    </row>
    <row r="3687" spans="2:46" x14ac:dyDescent="0.75">
      <c r="B3687" s="22">
        <v>3684</v>
      </c>
      <c r="AG3687" s="184">
        <f t="shared" si="456"/>
        <v>0</v>
      </c>
      <c r="AH3687" s="164">
        <f t="shared" si="462"/>
        <v>0</v>
      </c>
      <c r="AK3687" s="184">
        <f t="shared" si="457"/>
        <v>0</v>
      </c>
      <c r="AL3687" s="164">
        <f t="shared" si="463"/>
        <v>0</v>
      </c>
      <c r="AO3687" s="184">
        <f t="shared" si="458"/>
        <v>0</v>
      </c>
      <c r="AP3687" s="164">
        <f t="shared" si="459"/>
        <v>0</v>
      </c>
      <c r="AS3687" s="184">
        <f t="shared" si="460"/>
        <v>0</v>
      </c>
      <c r="AT3687" s="164">
        <f t="shared" si="461"/>
        <v>0</v>
      </c>
    </row>
    <row r="3688" spans="2:46" x14ac:dyDescent="0.75">
      <c r="B3688" s="22">
        <v>3685</v>
      </c>
      <c r="AG3688" s="184">
        <f t="shared" si="456"/>
        <v>0</v>
      </c>
      <c r="AH3688" s="164">
        <f t="shared" si="462"/>
        <v>0</v>
      </c>
      <c r="AK3688" s="184">
        <f t="shared" si="457"/>
        <v>0</v>
      </c>
      <c r="AL3688" s="164">
        <f t="shared" si="463"/>
        <v>0</v>
      </c>
      <c r="AO3688" s="184">
        <f t="shared" si="458"/>
        <v>0</v>
      </c>
      <c r="AP3688" s="164">
        <f t="shared" si="459"/>
        <v>0</v>
      </c>
      <c r="AS3688" s="184">
        <f t="shared" si="460"/>
        <v>0</v>
      </c>
      <c r="AT3688" s="164">
        <f t="shared" si="461"/>
        <v>0</v>
      </c>
    </row>
    <row r="3689" spans="2:46" x14ac:dyDescent="0.75">
      <c r="B3689" s="22">
        <v>3686</v>
      </c>
      <c r="AG3689" s="184">
        <f t="shared" si="456"/>
        <v>0</v>
      </c>
      <c r="AH3689" s="164">
        <f t="shared" si="462"/>
        <v>0</v>
      </c>
      <c r="AK3689" s="184">
        <f t="shared" si="457"/>
        <v>0</v>
      </c>
      <c r="AL3689" s="164">
        <f t="shared" si="463"/>
        <v>0</v>
      </c>
      <c r="AO3689" s="184">
        <f t="shared" si="458"/>
        <v>0</v>
      </c>
      <c r="AP3689" s="164">
        <f t="shared" si="459"/>
        <v>0</v>
      </c>
      <c r="AS3689" s="184">
        <f t="shared" si="460"/>
        <v>0</v>
      </c>
      <c r="AT3689" s="164">
        <f t="shared" si="461"/>
        <v>0</v>
      </c>
    </row>
    <row r="3690" spans="2:46" x14ac:dyDescent="0.75">
      <c r="B3690" s="22">
        <v>3687</v>
      </c>
      <c r="AG3690" s="184">
        <f t="shared" si="456"/>
        <v>0</v>
      </c>
      <c r="AH3690" s="164">
        <f t="shared" si="462"/>
        <v>0</v>
      </c>
      <c r="AK3690" s="184">
        <f t="shared" si="457"/>
        <v>0</v>
      </c>
      <c r="AL3690" s="164">
        <f t="shared" si="463"/>
        <v>0</v>
      </c>
      <c r="AO3690" s="184">
        <f t="shared" si="458"/>
        <v>0</v>
      </c>
      <c r="AP3690" s="164">
        <f t="shared" si="459"/>
        <v>0</v>
      </c>
      <c r="AS3690" s="184">
        <f t="shared" si="460"/>
        <v>0</v>
      </c>
      <c r="AT3690" s="164">
        <f t="shared" si="461"/>
        <v>0</v>
      </c>
    </row>
    <row r="3691" spans="2:46" x14ac:dyDescent="0.75">
      <c r="B3691" s="22">
        <v>3688</v>
      </c>
      <c r="AG3691" s="184">
        <f t="shared" si="456"/>
        <v>0</v>
      </c>
      <c r="AH3691" s="164">
        <f t="shared" si="462"/>
        <v>0</v>
      </c>
      <c r="AK3691" s="184">
        <f t="shared" si="457"/>
        <v>0</v>
      </c>
      <c r="AL3691" s="164">
        <f t="shared" si="463"/>
        <v>0</v>
      </c>
      <c r="AO3691" s="184">
        <f t="shared" si="458"/>
        <v>0</v>
      </c>
      <c r="AP3691" s="164">
        <f t="shared" si="459"/>
        <v>0</v>
      </c>
      <c r="AS3691" s="184">
        <f t="shared" si="460"/>
        <v>0</v>
      </c>
      <c r="AT3691" s="164">
        <f t="shared" si="461"/>
        <v>0</v>
      </c>
    </row>
    <row r="3692" spans="2:46" x14ac:dyDescent="0.75">
      <c r="B3692" s="22">
        <v>3689</v>
      </c>
      <c r="AG3692" s="184">
        <f t="shared" si="456"/>
        <v>0</v>
      </c>
      <c r="AH3692" s="164">
        <f t="shared" si="462"/>
        <v>0</v>
      </c>
      <c r="AK3692" s="184">
        <f t="shared" si="457"/>
        <v>0</v>
      </c>
      <c r="AL3692" s="164">
        <f t="shared" si="463"/>
        <v>0</v>
      </c>
      <c r="AO3692" s="184">
        <f t="shared" si="458"/>
        <v>0</v>
      </c>
      <c r="AP3692" s="164">
        <f t="shared" si="459"/>
        <v>0</v>
      </c>
      <c r="AS3692" s="184">
        <f t="shared" si="460"/>
        <v>0</v>
      </c>
      <c r="AT3692" s="164">
        <f t="shared" si="461"/>
        <v>0</v>
      </c>
    </row>
    <row r="3693" spans="2:46" x14ac:dyDescent="0.75">
      <c r="B3693" s="22">
        <v>3690</v>
      </c>
      <c r="AG3693" s="184">
        <f t="shared" si="456"/>
        <v>0</v>
      </c>
      <c r="AH3693" s="164">
        <f t="shared" si="462"/>
        <v>0</v>
      </c>
      <c r="AK3693" s="184">
        <f t="shared" si="457"/>
        <v>0</v>
      </c>
      <c r="AL3693" s="164">
        <f t="shared" si="463"/>
        <v>0</v>
      </c>
      <c r="AO3693" s="184">
        <f t="shared" si="458"/>
        <v>0</v>
      </c>
      <c r="AP3693" s="164">
        <f t="shared" si="459"/>
        <v>0</v>
      </c>
      <c r="AS3693" s="184">
        <f t="shared" si="460"/>
        <v>0</v>
      </c>
      <c r="AT3693" s="164">
        <f t="shared" si="461"/>
        <v>0</v>
      </c>
    </row>
    <row r="3694" spans="2:46" x14ac:dyDescent="0.75">
      <c r="B3694" s="22">
        <v>3691</v>
      </c>
      <c r="AG3694" s="184">
        <f t="shared" si="456"/>
        <v>0</v>
      </c>
      <c r="AH3694" s="164">
        <f t="shared" si="462"/>
        <v>0</v>
      </c>
      <c r="AK3694" s="184">
        <f t="shared" si="457"/>
        <v>0</v>
      </c>
      <c r="AL3694" s="164">
        <f t="shared" si="463"/>
        <v>0</v>
      </c>
      <c r="AO3694" s="184">
        <f t="shared" si="458"/>
        <v>0</v>
      </c>
      <c r="AP3694" s="164">
        <f t="shared" si="459"/>
        <v>0</v>
      </c>
      <c r="AS3694" s="184">
        <f t="shared" si="460"/>
        <v>0</v>
      </c>
      <c r="AT3694" s="164">
        <f t="shared" si="461"/>
        <v>0</v>
      </c>
    </row>
    <row r="3695" spans="2:46" x14ac:dyDescent="0.75">
      <c r="B3695" s="22">
        <v>3692</v>
      </c>
      <c r="AG3695" s="184">
        <f t="shared" si="456"/>
        <v>0</v>
      </c>
      <c r="AH3695" s="164">
        <f t="shared" si="462"/>
        <v>0</v>
      </c>
      <c r="AK3695" s="184">
        <f t="shared" si="457"/>
        <v>0</v>
      </c>
      <c r="AL3695" s="164">
        <f t="shared" si="463"/>
        <v>0</v>
      </c>
      <c r="AO3695" s="184">
        <f t="shared" si="458"/>
        <v>0</v>
      </c>
      <c r="AP3695" s="164">
        <f t="shared" si="459"/>
        <v>0</v>
      </c>
      <c r="AS3695" s="184">
        <f t="shared" si="460"/>
        <v>0</v>
      </c>
      <c r="AT3695" s="164">
        <f t="shared" si="461"/>
        <v>0</v>
      </c>
    </row>
    <row r="3696" spans="2:46" x14ac:dyDescent="0.75">
      <c r="B3696" s="22">
        <v>3693</v>
      </c>
      <c r="AG3696" s="184">
        <f t="shared" si="456"/>
        <v>0</v>
      </c>
      <c r="AH3696" s="164">
        <f t="shared" si="462"/>
        <v>0</v>
      </c>
      <c r="AK3696" s="184">
        <f t="shared" si="457"/>
        <v>0</v>
      </c>
      <c r="AL3696" s="164">
        <f t="shared" si="463"/>
        <v>0</v>
      </c>
      <c r="AO3696" s="184">
        <f t="shared" si="458"/>
        <v>0</v>
      </c>
      <c r="AP3696" s="164">
        <f t="shared" si="459"/>
        <v>0</v>
      </c>
      <c r="AS3696" s="184">
        <f t="shared" si="460"/>
        <v>0</v>
      </c>
      <c r="AT3696" s="164">
        <f t="shared" si="461"/>
        <v>0</v>
      </c>
    </row>
    <row r="3697" spans="2:46" x14ac:dyDescent="0.75">
      <c r="B3697" s="22">
        <v>3694</v>
      </c>
      <c r="AG3697" s="184">
        <f t="shared" si="456"/>
        <v>0</v>
      </c>
      <c r="AH3697" s="164">
        <f t="shared" si="462"/>
        <v>0</v>
      </c>
      <c r="AK3697" s="184">
        <f t="shared" si="457"/>
        <v>0</v>
      </c>
      <c r="AL3697" s="164">
        <f t="shared" si="463"/>
        <v>0</v>
      </c>
      <c r="AO3697" s="184">
        <f t="shared" si="458"/>
        <v>0</v>
      </c>
      <c r="AP3697" s="164">
        <f t="shared" si="459"/>
        <v>0</v>
      </c>
      <c r="AS3697" s="184">
        <f t="shared" si="460"/>
        <v>0</v>
      </c>
      <c r="AT3697" s="164">
        <f t="shared" si="461"/>
        <v>0</v>
      </c>
    </row>
    <row r="3698" spans="2:46" x14ac:dyDescent="0.75">
      <c r="B3698" s="22">
        <v>3695</v>
      </c>
      <c r="AG3698" s="184">
        <f t="shared" si="456"/>
        <v>0</v>
      </c>
      <c r="AH3698" s="164">
        <f t="shared" si="462"/>
        <v>0</v>
      </c>
      <c r="AK3698" s="184">
        <f t="shared" si="457"/>
        <v>0</v>
      </c>
      <c r="AL3698" s="164">
        <f t="shared" si="463"/>
        <v>0</v>
      </c>
      <c r="AO3698" s="184">
        <f t="shared" si="458"/>
        <v>0</v>
      </c>
      <c r="AP3698" s="164">
        <f t="shared" si="459"/>
        <v>0</v>
      </c>
      <c r="AS3698" s="184">
        <f t="shared" si="460"/>
        <v>0</v>
      </c>
      <c r="AT3698" s="164">
        <f t="shared" si="461"/>
        <v>0</v>
      </c>
    </row>
    <row r="3699" spans="2:46" x14ac:dyDescent="0.75">
      <c r="B3699" s="22">
        <v>3696</v>
      </c>
      <c r="AG3699" s="184">
        <f t="shared" si="456"/>
        <v>0</v>
      </c>
      <c r="AH3699" s="164">
        <f t="shared" si="462"/>
        <v>0</v>
      </c>
      <c r="AK3699" s="184">
        <f t="shared" si="457"/>
        <v>0</v>
      </c>
      <c r="AL3699" s="164">
        <f t="shared" si="463"/>
        <v>0</v>
      </c>
      <c r="AO3699" s="184">
        <f t="shared" si="458"/>
        <v>0</v>
      </c>
      <c r="AP3699" s="164">
        <f t="shared" si="459"/>
        <v>0</v>
      </c>
      <c r="AS3699" s="184">
        <f t="shared" si="460"/>
        <v>0</v>
      </c>
      <c r="AT3699" s="164">
        <f t="shared" si="461"/>
        <v>0</v>
      </c>
    </row>
    <row r="3700" spans="2:46" x14ac:dyDescent="0.75">
      <c r="B3700" s="22">
        <v>3697</v>
      </c>
      <c r="AG3700" s="184">
        <f t="shared" si="456"/>
        <v>0</v>
      </c>
      <c r="AH3700" s="164">
        <f t="shared" si="462"/>
        <v>0</v>
      </c>
      <c r="AK3700" s="184">
        <f t="shared" si="457"/>
        <v>0</v>
      </c>
      <c r="AL3700" s="164">
        <f t="shared" si="463"/>
        <v>0</v>
      </c>
      <c r="AO3700" s="184">
        <f t="shared" si="458"/>
        <v>0</v>
      </c>
      <c r="AP3700" s="164">
        <f t="shared" si="459"/>
        <v>0</v>
      </c>
      <c r="AS3700" s="184">
        <f t="shared" si="460"/>
        <v>0</v>
      </c>
      <c r="AT3700" s="164">
        <f t="shared" si="461"/>
        <v>0</v>
      </c>
    </row>
    <row r="3701" spans="2:46" x14ac:dyDescent="0.75">
      <c r="B3701" s="22">
        <v>3698</v>
      </c>
      <c r="AG3701" s="184">
        <f t="shared" si="456"/>
        <v>0</v>
      </c>
      <c r="AH3701" s="164">
        <f t="shared" si="462"/>
        <v>0</v>
      </c>
      <c r="AK3701" s="184">
        <f t="shared" si="457"/>
        <v>0</v>
      </c>
      <c r="AL3701" s="164">
        <f t="shared" si="463"/>
        <v>0</v>
      </c>
      <c r="AO3701" s="184">
        <f t="shared" si="458"/>
        <v>0</v>
      </c>
      <c r="AP3701" s="164">
        <f t="shared" si="459"/>
        <v>0</v>
      </c>
      <c r="AS3701" s="184">
        <f t="shared" si="460"/>
        <v>0</v>
      </c>
      <c r="AT3701" s="164">
        <f t="shared" si="461"/>
        <v>0</v>
      </c>
    </row>
    <row r="3702" spans="2:46" x14ac:dyDescent="0.75">
      <c r="B3702" s="22">
        <v>3699</v>
      </c>
      <c r="AG3702" s="184">
        <f t="shared" si="456"/>
        <v>0</v>
      </c>
      <c r="AH3702" s="164">
        <f t="shared" si="462"/>
        <v>0</v>
      </c>
      <c r="AK3702" s="184">
        <f t="shared" si="457"/>
        <v>0</v>
      </c>
      <c r="AL3702" s="164">
        <f t="shared" si="463"/>
        <v>0</v>
      </c>
      <c r="AO3702" s="184">
        <f t="shared" si="458"/>
        <v>0</v>
      </c>
      <c r="AP3702" s="164">
        <f t="shared" si="459"/>
        <v>0</v>
      </c>
      <c r="AS3702" s="184">
        <f t="shared" si="460"/>
        <v>0</v>
      </c>
      <c r="AT3702" s="164">
        <f t="shared" si="461"/>
        <v>0</v>
      </c>
    </row>
    <row r="3703" spans="2:46" x14ac:dyDescent="0.75">
      <c r="B3703" s="22">
        <v>3700</v>
      </c>
      <c r="AG3703" s="184">
        <f t="shared" si="456"/>
        <v>0</v>
      </c>
      <c r="AH3703" s="164">
        <f t="shared" si="462"/>
        <v>0</v>
      </c>
      <c r="AK3703" s="184">
        <f t="shared" si="457"/>
        <v>0</v>
      </c>
      <c r="AL3703" s="164">
        <f t="shared" si="463"/>
        <v>0</v>
      </c>
      <c r="AO3703" s="184">
        <f t="shared" si="458"/>
        <v>0</v>
      </c>
      <c r="AP3703" s="164">
        <f t="shared" si="459"/>
        <v>0</v>
      </c>
      <c r="AS3703" s="184">
        <f t="shared" si="460"/>
        <v>0</v>
      </c>
      <c r="AT3703" s="164">
        <f t="shared" si="461"/>
        <v>0</v>
      </c>
    </row>
    <row r="3704" spans="2:46" x14ac:dyDescent="0.75">
      <c r="B3704" s="22">
        <v>3701</v>
      </c>
      <c r="AG3704" s="184">
        <f t="shared" si="456"/>
        <v>0</v>
      </c>
      <c r="AH3704" s="164">
        <f t="shared" si="462"/>
        <v>0</v>
      </c>
      <c r="AK3704" s="184">
        <f t="shared" si="457"/>
        <v>0</v>
      </c>
      <c r="AL3704" s="164">
        <f t="shared" si="463"/>
        <v>0</v>
      </c>
      <c r="AO3704" s="184">
        <f t="shared" si="458"/>
        <v>0</v>
      </c>
      <c r="AP3704" s="164">
        <f t="shared" si="459"/>
        <v>0</v>
      </c>
      <c r="AS3704" s="184">
        <f t="shared" si="460"/>
        <v>0</v>
      </c>
      <c r="AT3704" s="164">
        <f t="shared" si="461"/>
        <v>0</v>
      </c>
    </row>
    <row r="3705" spans="2:46" x14ac:dyDescent="0.75">
      <c r="B3705" s="22">
        <v>3702</v>
      </c>
      <c r="AG3705" s="184">
        <f t="shared" si="456"/>
        <v>0</v>
      </c>
      <c r="AH3705" s="164">
        <f t="shared" si="462"/>
        <v>0</v>
      </c>
      <c r="AK3705" s="184">
        <f t="shared" si="457"/>
        <v>0</v>
      </c>
      <c r="AL3705" s="164">
        <f t="shared" si="463"/>
        <v>0</v>
      </c>
      <c r="AO3705" s="184">
        <f t="shared" si="458"/>
        <v>0</v>
      </c>
      <c r="AP3705" s="164">
        <f t="shared" si="459"/>
        <v>0</v>
      </c>
      <c r="AS3705" s="184">
        <f t="shared" si="460"/>
        <v>0</v>
      </c>
      <c r="AT3705" s="164">
        <f t="shared" si="461"/>
        <v>0</v>
      </c>
    </row>
    <row r="3706" spans="2:46" x14ac:dyDescent="0.75">
      <c r="B3706" s="22">
        <v>3703</v>
      </c>
      <c r="AG3706" s="184">
        <f t="shared" si="456"/>
        <v>0</v>
      </c>
      <c r="AH3706" s="164">
        <f t="shared" si="462"/>
        <v>0</v>
      </c>
      <c r="AK3706" s="184">
        <f t="shared" si="457"/>
        <v>0</v>
      </c>
      <c r="AL3706" s="164">
        <f t="shared" si="463"/>
        <v>0</v>
      </c>
      <c r="AO3706" s="184">
        <f t="shared" si="458"/>
        <v>0</v>
      </c>
      <c r="AP3706" s="164">
        <f t="shared" si="459"/>
        <v>0</v>
      </c>
      <c r="AS3706" s="184">
        <f t="shared" si="460"/>
        <v>0</v>
      </c>
      <c r="AT3706" s="164">
        <f t="shared" si="461"/>
        <v>0</v>
      </c>
    </row>
    <row r="3707" spans="2:46" x14ac:dyDescent="0.75">
      <c r="B3707" s="22">
        <v>3704</v>
      </c>
      <c r="AG3707" s="184">
        <f t="shared" si="456"/>
        <v>0</v>
      </c>
      <c r="AH3707" s="164">
        <f t="shared" si="462"/>
        <v>0</v>
      </c>
      <c r="AK3707" s="184">
        <f t="shared" si="457"/>
        <v>0</v>
      </c>
      <c r="AL3707" s="164">
        <f t="shared" si="463"/>
        <v>0</v>
      </c>
      <c r="AO3707" s="184">
        <f t="shared" si="458"/>
        <v>0</v>
      </c>
      <c r="AP3707" s="164">
        <f t="shared" si="459"/>
        <v>0</v>
      </c>
      <c r="AS3707" s="184">
        <f t="shared" si="460"/>
        <v>0</v>
      </c>
      <c r="AT3707" s="164">
        <f t="shared" si="461"/>
        <v>0</v>
      </c>
    </row>
    <row r="3708" spans="2:46" x14ac:dyDescent="0.75">
      <c r="B3708" s="22">
        <v>3705</v>
      </c>
      <c r="AG3708" s="184">
        <f t="shared" si="456"/>
        <v>0</v>
      </c>
      <c r="AH3708" s="164">
        <f t="shared" si="462"/>
        <v>0</v>
      </c>
      <c r="AK3708" s="184">
        <f t="shared" si="457"/>
        <v>0</v>
      </c>
      <c r="AL3708" s="164">
        <f t="shared" si="463"/>
        <v>0</v>
      </c>
      <c r="AO3708" s="184">
        <f t="shared" si="458"/>
        <v>0</v>
      </c>
      <c r="AP3708" s="164">
        <f t="shared" si="459"/>
        <v>0</v>
      </c>
      <c r="AS3708" s="184">
        <f t="shared" si="460"/>
        <v>0</v>
      </c>
      <c r="AT3708" s="164">
        <f t="shared" si="461"/>
        <v>0</v>
      </c>
    </row>
    <row r="3709" spans="2:46" x14ac:dyDescent="0.75">
      <c r="B3709" s="22">
        <v>3706</v>
      </c>
      <c r="AG3709" s="184">
        <f t="shared" si="456"/>
        <v>0</v>
      </c>
      <c r="AH3709" s="164">
        <f t="shared" si="462"/>
        <v>0</v>
      </c>
      <c r="AK3709" s="184">
        <f t="shared" si="457"/>
        <v>0</v>
      </c>
      <c r="AL3709" s="164">
        <f t="shared" si="463"/>
        <v>0</v>
      </c>
      <c r="AO3709" s="184">
        <f t="shared" si="458"/>
        <v>0</v>
      </c>
      <c r="AP3709" s="164">
        <f t="shared" si="459"/>
        <v>0</v>
      </c>
      <c r="AS3709" s="184">
        <f t="shared" si="460"/>
        <v>0</v>
      </c>
      <c r="AT3709" s="164">
        <f t="shared" si="461"/>
        <v>0</v>
      </c>
    </row>
    <row r="3710" spans="2:46" x14ac:dyDescent="0.75">
      <c r="B3710" s="22">
        <v>3707</v>
      </c>
      <c r="AG3710" s="184">
        <f t="shared" si="456"/>
        <v>0</v>
      </c>
      <c r="AH3710" s="164">
        <f t="shared" si="462"/>
        <v>0</v>
      </c>
      <c r="AK3710" s="184">
        <f t="shared" si="457"/>
        <v>0</v>
      </c>
      <c r="AL3710" s="164">
        <f t="shared" si="463"/>
        <v>0</v>
      </c>
      <c r="AO3710" s="184">
        <f t="shared" si="458"/>
        <v>0</v>
      </c>
      <c r="AP3710" s="164">
        <f t="shared" si="459"/>
        <v>0</v>
      </c>
      <c r="AS3710" s="184">
        <f t="shared" si="460"/>
        <v>0</v>
      </c>
      <c r="AT3710" s="164">
        <f t="shared" si="461"/>
        <v>0</v>
      </c>
    </row>
    <row r="3711" spans="2:46" x14ac:dyDescent="0.75">
      <c r="B3711" s="22">
        <v>3708</v>
      </c>
      <c r="AG3711" s="184">
        <f t="shared" si="456"/>
        <v>0</v>
      </c>
      <c r="AH3711" s="164">
        <f t="shared" si="462"/>
        <v>0</v>
      </c>
      <c r="AK3711" s="184">
        <f t="shared" si="457"/>
        <v>0</v>
      </c>
      <c r="AL3711" s="164">
        <f t="shared" si="463"/>
        <v>0</v>
      </c>
      <c r="AO3711" s="184">
        <f t="shared" si="458"/>
        <v>0</v>
      </c>
      <c r="AP3711" s="164">
        <f t="shared" si="459"/>
        <v>0</v>
      </c>
      <c r="AS3711" s="184">
        <f t="shared" si="460"/>
        <v>0</v>
      </c>
      <c r="AT3711" s="164">
        <f t="shared" si="461"/>
        <v>0</v>
      </c>
    </row>
    <row r="3712" spans="2:46" x14ac:dyDescent="0.75">
      <c r="B3712" s="22">
        <v>3709</v>
      </c>
      <c r="AG3712" s="184">
        <f t="shared" si="456"/>
        <v>0</v>
      </c>
      <c r="AH3712" s="164">
        <f t="shared" si="462"/>
        <v>0</v>
      </c>
      <c r="AK3712" s="184">
        <f t="shared" si="457"/>
        <v>0</v>
      </c>
      <c r="AL3712" s="164">
        <f t="shared" si="463"/>
        <v>0</v>
      </c>
      <c r="AO3712" s="184">
        <f t="shared" si="458"/>
        <v>0</v>
      </c>
      <c r="AP3712" s="164">
        <f t="shared" si="459"/>
        <v>0</v>
      </c>
      <c r="AS3712" s="184">
        <f t="shared" si="460"/>
        <v>0</v>
      </c>
      <c r="AT3712" s="164">
        <f t="shared" si="461"/>
        <v>0</v>
      </c>
    </row>
    <row r="3713" spans="2:46" x14ac:dyDescent="0.75">
      <c r="B3713" s="22">
        <v>3710</v>
      </c>
      <c r="AG3713" s="184">
        <f t="shared" si="456"/>
        <v>0</v>
      </c>
      <c r="AH3713" s="164">
        <f t="shared" si="462"/>
        <v>0</v>
      </c>
      <c r="AK3713" s="184">
        <f t="shared" si="457"/>
        <v>0</v>
      </c>
      <c r="AL3713" s="164">
        <f t="shared" si="463"/>
        <v>0</v>
      </c>
      <c r="AO3713" s="184">
        <f t="shared" si="458"/>
        <v>0</v>
      </c>
      <c r="AP3713" s="164">
        <f t="shared" si="459"/>
        <v>0</v>
      </c>
      <c r="AS3713" s="184">
        <f t="shared" si="460"/>
        <v>0</v>
      </c>
      <c r="AT3713" s="164">
        <f t="shared" si="461"/>
        <v>0</v>
      </c>
    </row>
    <row r="3714" spans="2:46" x14ac:dyDescent="0.75">
      <c r="B3714" s="22">
        <v>3711</v>
      </c>
      <c r="AG3714" s="184">
        <f t="shared" si="456"/>
        <v>0</v>
      </c>
      <c r="AH3714" s="164">
        <f t="shared" si="462"/>
        <v>0</v>
      </c>
      <c r="AK3714" s="184">
        <f t="shared" si="457"/>
        <v>0</v>
      </c>
      <c r="AL3714" s="164">
        <f t="shared" si="463"/>
        <v>0</v>
      </c>
      <c r="AO3714" s="184">
        <f t="shared" si="458"/>
        <v>0</v>
      </c>
      <c r="AP3714" s="164">
        <f t="shared" si="459"/>
        <v>0</v>
      </c>
      <c r="AS3714" s="184">
        <f t="shared" si="460"/>
        <v>0</v>
      </c>
      <c r="AT3714" s="164">
        <f t="shared" si="461"/>
        <v>0</v>
      </c>
    </row>
    <row r="3715" spans="2:46" x14ac:dyDescent="0.75">
      <c r="B3715" s="22">
        <v>3712</v>
      </c>
      <c r="AG3715" s="184">
        <f t="shared" si="456"/>
        <v>0</v>
      </c>
      <c r="AH3715" s="164">
        <f t="shared" si="462"/>
        <v>0</v>
      </c>
      <c r="AK3715" s="184">
        <f t="shared" si="457"/>
        <v>0</v>
      </c>
      <c r="AL3715" s="164">
        <f t="shared" si="463"/>
        <v>0</v>
      </c>
      <c r="AO3715" s="184">
        <f t="shared" si="458"/>
        <v>0</v>
      </c>
      <c r="AP3715" s="164">
        <f t="shared" si="459"/>
        <v>0</v>
      </c>
      <c r="AS3715" s="184">
        <f t="shared" si="460"/>
        <v>0</v>
      </c>
      <c r="AT3715" s="164">
        <f t="shared" si="461"/>
        <v>0</v>
      </c>
    </row>
    <row r="3716" spans="2:46" x14ac:dyDescent="0.75">
      <c r="B3716" s="22">
        <v>3713</v>
      </c>
      <c r="AG3716" s="184">
        <f t="shared" ref="AG3716:AG3779" si="464">(U3716*wtp)-T3716</f>
        <v>0</v>
      </c>
      <c r="AH3716" s="164">
        <f t="shared" si="462"/>
        <v>0</v>
      </c>
      <c r="AK3716" s="184">
        <f t="shared" ref="AK3716:AK3779" si="465">(X3716*wtp)-W3716</f>
        <v>0</v>
      </c>
      <c r="AL3716" s="164">
        <f t="shared" si="463"/>
        <v>0</v>
      </c>
      <c r="AO3716" s="184">
        <f t="shared" ref="AO3716:AO3779" si="466">(AA3716*wtp)-Z3716</f>
        <v>0</v>
      </c>
      <c r="AP3716" s="164">
        <f t="shared" ref="AP3716:AP3779" si="467">IF(AO3716&gt;0,1,0)</f>
        <v>0</v>
      </c>
      <c r="AS3716" s="184">
        <f t="shared" ref="AS3716:AS3779" si="468">(AD3716*wtp)-AC3716</f>
        <v>0</v>
      </c>
      <c r="AT3716" s="164">
        <f t="shared" ref="AT3716:AT3779" si="469">IF(AS3716&gt;0,1,0)</f>
        <v>0</v>
      </c>
    </row>
    <row r="3717" spans="2:46" x14ac:dyDescent="0.75">
      <c r="B3717" s="22">
        <v>3714</v>
      </c>
      <c r="AG3717" s="184">
        <f t="shared" si="464"/>
        <v>0</v>
      </c>
      <c r="AH3717" s="164">
        <f t="shared" ref="AH3717:AH3780" si="470">IF(AG3717&gt;0,1,0)</f>
        <v>0</v>
      </c>
      <c r="AK3717" s="184">
        <f t="shared" si="465"/>
        <v>0</v>
      </c>
      <c r="AL3717" s="164">
        <f t="shared" ref="AL3717:AL3780" si="471">IF(AK3717&gt;0,1,0)</f>
        <v>0</v>
      </c>
      <c r="AO3717" s="184">
        <f t="shared" si="466"/>
        <v>0</v>
      </c>
      <c r="AP3717" s="164">
        <f t="shared" si="467"/>
        <v>0</v>
      </c>
      <c r="AS3717" s="184">
        <f t="shared" si="468"/>
        <v>0</v>
      </c>
      <c r="AT3717" s="164">
        <f t="shared" si="469"/>
        <v>0</v>
      </c>
    </row>
    <row r="3718" spans="2:46" x14ac:dyDescent="0.75">
      <c r="B3718" s="22">
        <v>3715</v>
      </c>
      <c r="AG3718" s="184">
        <f t="shared" si="464"/>
        <v>0</v>
      </c>
      <c r="AH3718" s="164">
        <f t="shared" si="470"/>
        <v>0</v>
      </c>
      <c r="AK3718" s="184">
        <f t="shared" si="465"/>
        <v>0</v>
      </c>
      <c r="AL3718" s="164">
        <f t="shared" si="471"/>
        <v>0</v>
      </c>
      <c r="AO3718" s="184">
        <f t="shared" si="466"/>
        <v>0</v>
      </c>
      <c r="AP3718" s="164">
        <f t="shared" si="467"/>
        <v>0</v>
      </c>
      <c r="AS3718" s="184">
        <f t="shared" si="468"/>
        <v>0</v>
      </c>
      <c r="AT3718" s="164">
        <f t="shared" si="469"/>
        <v>0</v>
      </c>
    </row>
    <row r="3719" spans="2:46" x14ac:dyDescent="0.75">
      <c r="B3719" s="22">
        <v>3716</v>
      </c>
      <c r="AG3719" s="184">
        <f t="shared" si="464"/>
        <v>0</v>
      </c>
      <c r="AH3719" s="164">
        <f t="shared" si="470"/>
        <v>0</v>
      </c>
      <c r="AK3719" s="184">
        <f t="shared" si="465"/>
        <v>0</v>
      </c>
      <c r="AL3719" s="164">
        <f t="shared" si="471"/>
        <v>0</v>
      </c>
      <c r="AO3719" s="184">
        <f t="shared" si="466"/>
        <v>0</v>
      </c>
      <c r="AP3719" s="164">
        <f t="shared" si="467"/>
        <v>0</v>
      </c>
      <c r="AS3719" s="184">
        <f t="shared" si="468"/>
        <v>0</v>
      </c>
      <c r="AT3719" s="164">
        <f t="shared" si="469"/>
        <v>0</v>
      </c>
    </row>
    <row r="3720" spans="2:46" x14ac:dyDescent="0.75">
      <c r="B3720" s="22">
        <v>3717</v>
      </c>
      <c r="AG3720" s="184">
        <f t="shared" si="464"/>
        <v>0</v>
      </c>
      <c r="AH3720" s="164">
        <f t="shared" si="470"/>
        <v>0</v>
      </c>
      <c r="AK3720" s="184">
        <f t="shared" si="465"/>
        <v>0</v>
      </c>
      <c r="AL3720" s="164">
        <f t="shared" si="471"/>
        <v>0</v>
      </c>
      <c r="AO3720" s="184">
        <f t="shared" si="466"/>
        <v>0</v>
      </c>
      <c r="AP3720" s="164">
        <f t="shared" si="467"/>
        <v>0</v>
      </c>
      <c r="AS3720" s="184">
        <f t="shared" si="468"/>
        <v>0</v>
      </c>
      <c r="AT3720" s="164">
        <f t="shared" si="469"/>
        <v>0</v>
      </c>
    </row>
    <row r="3721" spans="2:46" x14ac:dyDescent="0.75">
      <c r="B3721" s="22">
        <v>3718</v>
      </c>
      <c r="AG3721" s="184">
        <f t="shared" si="464"/>
        <v>0</v>
      </c>
      <c r="AH3721" s="164">
        <f t="shared" si="470"/>
        <v>0</v>
      </c>
      <c r="AK3721" s="184">
        <f t="shared" si="465"/>
        <v>0</v>
      </c>
      <c r="AL3721" s="164">
        <f t="shared" si="471"/>
        <v>0</v>
      </c>
      <c r="AO3721" s="184">
        <f t="shared" si="466"/>
        <v>0</v>
      </c>
      <c r="AP3721" s="164">
        <f t="shared" si="467"/>
        <v>0</v>
      </c>
      <c r="AS3721" s="184">
        <f t="shared" si="468"/>
        <v>0</v>
      </c>
      <c r="AT3721" s="164">
        <f t="shared" si="469"/>
        <v>0</v>
      </c>
    </row>
    <row r="3722" spans="2:46" x14ac:dyDescent="0.75">
      <c r="B3722" s="22">
        <v>3719</v>
      </c>
      <c r="AG3722" s="184">
        <f t="shared" si="464"/>
        <v>0</v>
      </c>
      <c r="AH3722" s="164">
        <f t="shared" si="470"/>
        <v>0</v>
      </c>
      <c r="AK3722" s="184">
        <f t="shared" si="465"/>
        <v>0</v>
      </c>
      <c r="AL3722" s="164">
        <f t="shared" si="471"/>
        <v>0</v>
      </c>
      <c r="AO3722" s="184">
        <f t="shared" si="466"/>
        <v>0</v>
      </c>
      <c r="AP3722" s="164">
        <f t="shared" si="467"/>
        <v>0</v>
      </c>
      <c r="AS3722" s="184">
        <f t="shared" si="468"/>
        <v>0</v>
      </c>
      <c r="AT3722" s="164">
        <f t="shared" si="469"/>
        <v>0</v>
      </c>
    </row>
    <row r="3723" spans="2:46" x14ac:dyDescent="0.75">
      <c r="B3723" s="22">
        <v>3720</v>
      </c>
      <c r="AG3723" s="184">
        <f t="shared" si="464"/>
        <v>0</v>
      </c>
      <c r="AH3723" s="164">
        <f t="shared" si="470"/>
        <v>0</v>
      </c>
      <c r="AK3723" s="184">
        <f t="shared" si="465"/>
        <v>0</v>
      </c>
      <c r="AL3723" s="164">
        <f t="shared" si="471"/>
        <v>0</v>
      </c>
      <c r="AO3723" s="184">
        <f t="shared" si="466"/>
        <v>0</v>
      </c>
      <c r="AP3723" s="164">
        <f t="shared" si="467"/>
        <v>0</v>
      </c>
      <c r="AS3723" s="184">
        <f t="shared" si="468"/>
        <v>0</v>
      </c>
      <c r="AT3723" s="164">
        <f t="shared" si="469"/>
        <v>0</v>
      </c>
    </row>
    <row r="3724" spans="2:46" x14ac:dyDescent="0.75">
      <c r="B3724" s="22">
        <v>3721</v>
      </c>
      <c r="AG3724" s="184">
        <f t="shared" si="464"/>
        <v>0</v>
      </c>
      <c r="AH3724" s="164">
        <f t="shared" si="470"/>
        <v>0</v>
      </c>
      <c r="AK3724" s="184">
        <f t="shared" si="465"/>
        <v>0</v>
      </c>
      <c r="AL3724" s="164">
        <f t="shared" si="471"/>
        <v>0</v>
      </c>
      <c r="AO3724" s="184">
        <f t="shared" si="466"/>
        <v>0</v>
      </c>
      <c r="AP3724" s="164">
        <f t="shared" si="467"/>
        <v>0</v>
      </c>
      <c r="AS3724" s="184">
        <f t="shared" si="468"/>
        <v>0</v>
      </c>
      <c r="AT3724" s="164">
        <f t="shared" si="469"/>
        <v>0</v>
      </c>
    </row>
    <row r="3725" spans="2:46" x14ac:dyDescent="0.75">
      <c r="B3725" s="22">
        <v>3722</v>
      </c>
      <c r="AG3725" s="184">
        <f t="shared" si="464"/>
        <v>0</v>
      </c>
      <c r="AH3725" s="164">
        <f t="shared" si="470"/>
        <v>0</v>
      </c>
      <c r="AK3725" s="184">
        <f t="shared" si="465"/>
        <v>0</v>
      </c>
      <c r="AL3725" s="164">
        <f t="shared" si="471"/>
        <v>0</v>
      </c>
      <c r="AO3725" s="184">
        <f t="shared" si="466"/>
        <v>0</v>
      </c>
      <c r="AP3725" s="164">
        <f t="shared" si="467"/>
        <v>0</v>
      </c>
      <c r="AS3725" s="184">
        <f t="shared" si="468"/>
        <v>0</v>
      </c>
      <c r="AT3725" s="164">
        <f t="shared" si="469"/>
        <v>0</v>
      </c>
    </row>
    <row r="3726" spans="2:46" x14ac:dyDescent="0.75">
      <c r="B3726" s="22">
        <v>3723</v>
      </c>
      <c r="AG3726" s="184">
        <f t="shared" si="464"/>
        <v>0</v>
      </c>
      <c r="AH3726" s="164">
        <f t="shared" si="470"/>
        <v>0</v>
      </c>
      <c r="AK3726" s="184">
        <f t="shared" si="465"/>
        <v>0</v>
      </c>
      <c r="AL3726" s="164">
        <f t="shared" si="471"/>
        <v>0</v>
      </c>
      <c r="AO3726" s="184">
        <f t="shared" si="466"/>
        <v>0</v>
      </c>
      <c r="AP3726" s="164">
        <f t="shared" si="467"/>
        <v>0</v>
      </c>
      <c r="AS3726" s="184">
        <f t="shared" si="468"/>
        <v>0</v>
      </c>
      <c r="AT3726" s="164">
        <f t="shared" si="469"/>
        <v>0</v>
      </c>
    </row>
    <row r="3727" spans="2:46" x14ac:dyDescent="0.75">
      <c r="B3727" s="22">
        <v>3724</v>
      </c>
      <c r="AG3727" s="184">
        <f t="shared" si="464"/>
        <v>0</v>
      </c>
      <c r="AH3727" s="164">
        <f t="shared" si="470"/>
        <v>0</v>
      </c>
      <c r="AK3727" s="184">
        <f t="shared" si="465"/>
        <v>0</v>
      </c>
      <c r="AL3727" s="164">
        <f t="shared" si="471"/>
        <v>0</v>
      </c>
      <c r="AO3727" s="184">
        <f t="shared" si="466"/>
        <v>0</v>
      </c>
      <c r="AP3727" s="164">
        <f t="shared" si="467"/>
        <v>0</v>
      </c>
      <c r="AS3727" s="184">
        <f t="shared" si="468"/>
        <v>0</v>
      </c>
      <c r="AT3727" s="164">
        <f t="shared" si="469"/>
        <v>0</v>
      </c>
    </row>
    <row r="3728" spans="2:46" x14ac:dyDescent="0.75">
      <c r="B3728" s="22">
        <v>3725</v>
      </c>
      <c r="AG3728" s="184">
        <f t="shared" si="464"/>
        <v>0</v>
      </c>
      <c r="AH3728" s="164">
        <f t="shared" si="470"/>
        <v>0</v>
      </c>
      <c r="AK3728" s="184">
        <f t="shared" si="465"/>
        <v>0</v>
      </c>
      <c r="AL3728" s="164">
        <f t="shared" si="471"/>
        <v>0</v>
      </c>
      <c r="AO3728" s="184">
        <f t="shared" si="466"/>
        <v>0</v>
      </c>
      <c r="AP3728" s="164">
        <f t="shared" si="467"/>
        <v>0</v>
      </c>
      <c r="AS3728" s="184">
        <f t="shared" si="468"/>
        <v>0</v>
      </c>
      <c r="AT3728" s="164">
        <f t="shared" si="469"/>
        <v>0</v>
      </c>
    </row>
    <row r="3729" spans="2:46" x14ac:dyDescent="0.75">
      <c r="B3729" s="22">
        <v>3726</v>
      </c>
      <c r="AG3729" s="184">
        <f t="shared" si="464"/>
        <v>0</v>
      </c>
      <c r="AH3729" s="164">
        <f t="shared" si="470"/>
        <v>0</v>
      </c>
      <c r="AK3729" s="184">
        <f t="shared" si="465"/>
        <v>0</v>
      </c>
      <c r="AL3729" s="164">
        <f t="shared" si="471"/>
        <v>0</v>
      </c>
      <c r="AO3729" s="184">
        <f t="shared" si="466"/>
        <v>0</v>
      </c>
      <c r="AP3729" s="164">
        <f t="shared" si="467"/>
        <v>0</v>
      </c>
      <c r="AS3729" s="184">
        <f t="shared" si="468"/>
        <v>0</v>
      </c>
      <c r="AT3729" s="164">
        <f t="shared" si="469"/>
        <v>0</v>
      </c>
    </row>
    <row r="3730" spans="2:46" x14ac:dyDescent="0.75">
      <c r="B3730" s="22">
        <v>3727</v>
      </c>
      <c r="AG3730" s="184">
        <f t="shared" si="464"/>
        <v>0</v>
      </c>
      <c r="AH3730" s="164">
        <f t="shared" si="470"/>
        <v>0</v>
      </c>
      <c r="AK3730" s="184">
        <f t="shared" si="465"/>
        <v>0</v>
      </c>
      <c r="AL3730" s="164">
        <f t="shared" si="471"/>
        <v>0</v>
      </c>
      <c r="AO3730" s="184">
        <f t="shared" si="466"/>
        <v>0</v>
      </c>
      <c r="AP3730" s="164">
        <f t="shared" si="467"/>
        <v>0</v>
      </c>
      <c r="AS3730" s="184">
        <f t="shared" si="468"/>
        <v>0</v>
      </c>
      <c r="AT3730" s="164">
        <f t="shared" si="469"/>
        <v>0</v>
      </c>
    </row>
    <row r="3731" spans="2:46" x14ac:dyDescent="0.75">
      <c r="B3731" s="22">
        <v>3728</v>
      </c>
      <c r="AG3731" s="184">
        <f t="shared" si="464"/>
        <v>0</v>
      </c>
      <c r="AH3731" s="164">
        <f t="shared" si="470"/>
        <v>0</v>
      </c>
      <c r="AK3731" s="184">
        <f t="shared" si="465"/>
        <v>0</v>
      </c>
      <c r="AL3731" s="164">
        <f t="shared" si="471"/>
        <v>0</v>
      </c>
      <c r="AO3731" s="184">
        <f t="shared" si="466"/>
        <v>0</v>
      </c>
      <c r="AP3731" s="164">
        <f t="shared" si="467"/>
        <v>0</v>
      </c>
      <c r="AS3731" s="184">
        <f t="shared" si="468"/>
        <v>0</v>
      </c>
      <c r="AT3731" s="164">
        <f t="shared" si="469"/>
        <v>0</v>
      </c>
    </row>
    <row r="3732" spans="2:46" x14ac:dyDescent="0.75">
      <c r="B3732" s="22">
        <v>3729</v>
      </c>
      <c r="AG3732" s="184">
        <f t="shared" si="464"/>
        <v>0</v>
      </c>
      <c r="AH3732" s="164">
        <f t="shared" si="470"/>
        <v>0</v>
      </c>
      <c r="AK3732" s="184">
        <f t="shared" si="465"/>
        <v>0</v>
      </c>
      <c r="AL3732" s="164">
        <f t="shared" si="471"/>
        <v>0</v>
      </c>
      <c r="AO3732" s="184">
        <f t="shared" si="466"/>
        <v>0</v>
      </c>
      <c r="AP3732" s="164">
        <f t="shared" si="467"/>
        <v>0</v>
      </c>
      <c r="AS3732" s="184">
        <f t="shared" si="468"/>
        <v>0</v>
      </c>
      <c r="AT3732" s="164">
        <f t="shared" si="469"/>
        <v>0</v>
      </c>
    </row>
    <row r="3733" spans="2:46" x14ac:dyDescent="0.75">
      <c r="B3733" s="22">
        <v>3730</v>
      </c>
      <c r="AG3733" s="184">
        <f t="shared" si="464"/>
        <v>0</v>
      </c>
      <c r="AH3733" s="164">
        <f t="shared" si="470"/>
        <v>0</v>
      </c>
      <c r="AK3733" s="184">
        <f t="shared" si="465"/>
        <v>0</v>
      </c>
      <c r="AL3733" s="164">
        <f t="shared" si="471"/>
        <v>0</v>
      </c>
      <c r="AO3733" s="184">
        <f t="shared" si="466"/>
        <v>0</v>
      </c>
      <c r="AP3733" s="164">
        <f t="shared" si="467"/>
        <v>0</v>
      </c>
      <c r="AS3733" s="184">
        <f t="shared" si="468"/>
        <v>0</v>
      </c>
      <c r="AT3733" s="164">
        <f t="shared" si="469"/>
        <v>0</v>
      </c>
    </row>
    <row r="3734" spans="2:46" x14ac:dyDescent="0.75">
      <c r="B3734" s="22">
        <v>3731</v>
      </c>
      <c r="AG3734" s="184">
        <f t="shared" si="464"/>
        <v>0</v>
      </c>
      <c r="AH3734" s="164">
        <f t="shared" si="470"/>
        <v>0</v>
      </c>
      <c r="AK3734" s="184">
        <f t="shared" si="465"/>
        <v>0</v>
      </c>
      <c r="AL3734" s="164">
        <f t="shared" si="471"/>
        <v>0</v>
      </c>
      <c r="AO3734" s="184">
        <f t="shared" si="466"/>
        <v>0</v>
      </c>
      <c r="AP3734" s="164">
        <f t="shared" si="467"/>
        <v>0</v>
      </c>
      <c r="AS3734" s="184">
        <f t="shared" si="468"/>
        <v>0</v>
      </c>
      <c r="AT3734" s="164">
        <f t="shared" si="469"/>
        <v>0</v>
      </c>
    </row>
    <row r="3735" spans="2:46" x14ac:dyDescent="0.75">
      <c r="B3735" s="22">
        <v>3732</v>
      </c>
      <c r="AG3735" s="184">
        <f t="shared" si="464"/>
        <v>0</v>
      </c>
      <c r="AH3735" s="164">
        <f t="shared" si="470"/>
        <v>0</v>
      </c>
      <c r="AK3735" s="184">
        <f t="shared" si="465"/>
        <v>0</v>
      </c>
      <c r="AL3735" s="164">
        <f t="shared" si="471"/>
        <v>0</v>
      </c>
      <c r="AO3735" s="184">
        <f t="shared" si="466"/>
        <v>0</v>
      </c>
      <c r="AP3735" s="164">
        <f t="shared" si="467"/>
        <v>0</v>
      </c>
      <c r="AS3735" s="184">
        <f t="shared" si="468"/>
        <v>0</v>
      </c>
      <c r="AT3735" s="164">
        <f t="shared" si="469"/>
        <v>0</v>
      </c>
    </row>
    <row r="3736" spans="2:46" x14ac:dyDescent="0.75">
      <c r="B3736" s="22">
        <v>3733</v>
      </c>
      <c r="AG3736" s="184">
        <f t="shared" si="464"/>
        <v>0</v>
      </c>
      <c r="AH3736" s="164">
        <f t="shared" si="470"/>
        <v>0</v>
      </c>
      <c r="AK3736" s="184">
        <f t="shared" si="465"/>
        <v>0</v>
      </c>
      <c r="AL3736" s="164">
        <f t="shared" si="471"/>
        <v>0</v>
      </c>
      <c r="AO3736" s="184">
        <f t="shared" si="466"/>
        <v>0</v>
      </c>
      <c r="AP3736" s="164">
        <f t="shared" si="467"/>
        <v>0</v>
      </c>
      <c r="AS3736" s="184">
        <f t="shared" si="468"/>
        <v>0</v>
      </c>
      <c r="AT3736" s="164">
        <f t="shared" si="469"/>
        <v>0</v>
      </c>
    </row>
    <row r="3737" spans="2:46" x14ac:dyDescent="0.75">
      <c r="B3737" s="22">
        <v>3734</v>
      </c>
      <c r="AG3737" s="184">
        <f t="shared" si="464"/>
        <v>0</v>
      </c>
      <c r="AH3737" s="164">
        <f t="shared" si="470"/>
        <v>0</v>
      </c>
      <c r="AK3737" s="184">
        <f t="shared" si="465"/>
        <v>0</v>
      </c>
      <c r="AL3737" s="164">
        <f t="shared" si="471"/>
        <v>0</v>
      </c>
      <c r="AO3737" s="184">
        <f t="shared" si="466"/>
        <v>0</v>
      </c>
      <c r="AP3737" s="164">
        <f t="shared" si="467"/>
        <v>0</v>
      </c>
      <c r="AS3737" s="184">
        <f t="shared" si="468"/>
        <v>0</v>
      </c>
      <c r="AT3737" s="164">
        <f t="shared" si="469"/>
        <v>0</v>
      </c>
    </row>
    <row r="3738" spans="2:46" x14ac:dyDescent="0.75">
      <c r="B3738" s="22">
        <v>3735</v>
      </c>
      <c r="AG3738" s="184">
        <f t="shared" si="464"/>
        <v>0</v>
      </c>
      <c r="AH3738" s="164">
        <f t="shared" si="470"/>
        <v>0</v>
      </c>
      <c r="AK3738" s="184">
        <f t="shared" si="465"/>
        <v>0</v>
      </c>
      <c r="AL3738" s="164">
        <f t="shared" si="471"/>
        <v>0</v>
      </c>
      <c r="AO3738" s="184">
        <f t="shared" si="466"/>
        <v>0</v>
      </c>
      <c r="AP3738" s="164">
        <f t="shared" si="467"/>
        <v>0</v>
      </c>
      <c r="AS3738" s="184">
        <f t="shared" si="468"/>
        <v>0</v>
      </c>
      <c r="AT3738" s="164">
        <f t="shared" si="469"/>
        <v>0</v>
      </c>
    </row>
    <row r="3739" spans="2:46" x14ac:dyDescent="0.75">
      <c r="B3739" s="22">
        <v>3736</v>
      </c>
      <c r="AG3739" s="184">
        <f t="shared" si="464"/>
        <v>0</v>
      </c>
      <c r="AH3739" s="164">
        <f t="shared" si="470"/>
        <v>0</v>
      </c>
      <c r="AK3739" s="184">
        <f t="shared" si="465"/>
        <v>0</v>
      </c>
      <c r="AL3739" s="164">
        <f t="shared" si="471"/>
        <v>0</v>
      </c>
      <c r="AO3739" s="184">
        <f t="shared" si="466"/>
        <v>0</v>
      </c>
      <c r="AP3739" s="164">
        <f t="shared" si="467"/>
        <v>0</v>
      </c>
      <c r="AS3739" s="184">
        <f t="shared" si="468"/>
        <v>0</v>
      </c>
      <c r="AT3739" s="164">
        <f t="shared" si="469"/>
        <v>0</v>
      </c>
    </row>
    <row r="3740" spans="2:46" x14ac:dyDescent="0.75">
      <c r="B3740" s="22">
        <v>3737</v>
      </c>
      <c r="AG3740" s="184">
        <f t="shared" si="464"/>
        <v>0</v>
      </c>
      <c r="AH3740" s="164">
        <f t="shared" si="470"/>
        <v>0</v>
      </c>
      <c r="AK3740" s="184">
        <f t="shared" si="465"/>
        <v>0</v>
      </c>
      <c r="AL3740" s="164">
        <f t="shared" si="471"/>
        <v>0</v>
      </c>
      <c r="AO3740" s="184">
        <f t="shared" si="466"/>
        <v>0</v>
      </c>
      <c r="AP3740" s="164">
        <f t="shared" si="467"/>
        <v>0</v>
      </c>
      <c r="AS3740" s="184">
        <f t="shared" si="468"/>
        <v>0</v>
      </c>
      <c r="AT3740" s="164">
        <f t="shared" si="469"/>
        <v>0</v>
      </c>
    </row>
    <row r="3741" spans="2:46" x14ac:dyDescent="0.75">
      <c r="B3741" s="22">
        <v>3738</v>
      </c>
      <c r="AG3741" s="184">
        <f t="shared" si="464"/>
        <v>0</v>
      </c>
      <c r="AH3741" s="164">
        <f t="shared" si="470"/>
        <v>0</v>
      </c>
      <c r="AK3741" s="184">
        <f t="shared" si="465"/>
        <v>0</v>
      </c>
      <c r="AL3741" s="164">
        <f t="shared" si="471"/>
        <v>0</v>
      </c>
      <c r="AO3741" s="184">
        <f t="shared" si="466"/>
        <v>0</v>
      </c>
      <c r="AP3741" s="164">
        <f t="shared" si="467"/>
        <v>0</v>
      </c>
      <c r="AS3741" s="184">
        <f t="shared" si="468"/>
        <v>0</v>
      </c>
      <c r="AT3741" s="164">
        <f t="shared" si="469"/>
        <v>0</v>
      </c>
    </row>
    <row r="3742" spans="2:46" x14ac:dyDescent="0.75">
      <c r="B3742" s="22">
        <v>3739</v>
      </c>
      <c r="AG3742" s="184">
        <f t="shared" si="464"/>
        <v>0</v>
      </c>
      <c r="AH3742" s="164">
        <f t="shared" si="470"/>
        <v>0</v>
      </c>
      <c r="AK3742" s="184">
        <f t="shared" si="465"/>
        <v>0</v>
      </c>
      <c r="AL3742" s="164">
        <f t="shared" si="471"/>
        <v>0</v>
      </c>
      <c r="AO3742" s="184">
        <f t="shared" si="466"/>
        <v>0</v>
      </c>
      <c r="AP3742" s="164">
        <f t="shared" si="467"/>
        <v>0</v>
      </c>
      <c r="AS3742" s="184">
        <f t="shared" si="468"/>
        <v>0</v>
      </c>
      <c r="AT3742" s="164">
        <f t="shared" si="469"/>
        <v>0</v>
      </c>
    </row>
    <row r="3743" spans="2:46" x14ac:dyDescent="0.75">
      <c r="B3743" s="22">
        <v>3740</v>
      </c>
      <c r="AG3743" s="184">
        <f t="shared" si="464"/>
        <v>0</v>
      </c>
      <c r="AH3743" s="164">
        <f t="shared" si="470"/>
        <v>0</v>
      </c>
      <c r="AK3743" s="184">
        <f t="shared" si="465"/>
        <v>0</v>
      </c>
      <c r="AL3743" s="164">
        <f t="shared" si="471"/>
        <v>0</v>
      </c>
      <c r="AO3743" s="184">
        <f t="shared" si="466"/>
        <v>0</v>
      </c>
      <c r="AP3743" s="164">
        <f t="shared" si="467"/>
        <v>0</v>
      </c>
      <c r="AS3743" s="184">
        <f t="shared" si="468"/>
        <v>0</v>
      </c>
      <c r="AT3743" s="164">
        <f t="shared" si="469"/>
        <v>0</v>
      </c>
    </row>
    <row r="3744" spans="2:46" x14ac:dyDescent="0.75">
      <c r="B3744" s="22">
        <v>3741</v>
      </c>
      <c r="AG3744" s="184">
        <f t="shared" si="464"/>
        <v>0</v>
      </c>
      <c r="AH3744" s="164">
        <f t="shared" si="470"/>
        <v>0</v>
      </c>
      <c r="AK3744" s="184">
        <f t="shared" si="465"/>
        <v>0</v>
      </c>
      <c r="AL3744" s="164">
        <f t="shared" si="471"/>
        <v>0</v>
      </c>
      <c r="AO3744" s="184">
        <f t="shared" si="466"/>
        <v>0</v>
      </c>
      <c r="AP3744" s="164">
        <f t="shared" si="467"/>
        <v>0</v>
      </c>
      <c r="AS3744" s="184">
        <f t="shared" si="468"/>
        <v>0</v>
      </c>
      <c r="AT3744" s="164">
        <f t="shared" si="469"/>
        <v>0</v>
      </c>
    </row>
    <row r="3745" spans="2:46" x14ac:dyDescent="0.75">
      <c r="B3745" s="22">
        <v>3742</v>
      </c>
      <c r="AG3745" s="184">
        <f t="shared" si="464"/>
        <v>0</v>
      </c>
      <c r="AH3745" s="164">
        <f t="shared" si="470"/>
        <v>0</v>
      </c>
      <c r="AK3745" s="184">
        <f t="shared" si="465"/>
        <v>0</v>
      </c>
      <c r="AL3745" s="164">
        <f t="shared" si="471"/>
        <v>0</v>
      </c>
      <c r="AO3745" s="184">
        <f t="shared" si="466"/>
        <v>0</v>
      </c>
      <c r="AP3745" s="164">
        <f t="shared" si="467"/>
        <v>0</v>
      </c>
      <c r="AS3745" s="184">
        <f t="shared" si="468"/>
        <v>0</v>
      </c>
      <c r="AT3745" s="164">
        <f t="shared" si="469"/>
        <v>0</v>
      </c>
    </row>
    <row r="3746" spans="2:46" x14ac:dyDescent="0.75">
      <c r="B3746" s="22">
        <v>3743</v>
      </c>
      <c r="AG3746" s="184">
        <f t="shared" si="464"/>
        <v>0</v>
      </c>
      <c r="AH3746" s="164">
        <f t="shared" si="470"/>
        <v>0</v>
      </c>
      <c r="AK3746" s="184">
        <f t="shared" si="465"/>
        <v>0</v>
      </c>
      <c r="AL3746" s="164">
        <f t="shared" si="471"/>
        <v>0</v>
      </c>
      <c r="AO3746" s="184">
        <f t="shared" si="466"/>
        <v>0</v>
      </c>
      <c r="AP3746" s="164">
        <f t="shared" si="467"/>
        <v>0</v>
      </c>
      <c r="AS3746" s="184">
        <f t="shared" si="468"/>
        <v>0</v>
      </c>
      <c r="AT3746" s="164">
        <f t="shared" si="469"/>
        <v>0</v>
      </c>
    </row>
    <row r="3747" spans="2:46" x14ac:dyDescent="0.75">
      <c r="B3747" s="22">
        <v>3744</v>
      </c>
      <c r="AG3747" s="184">
        <f t="shared" si="464"/>
        <v>0</v>
      </c>
      <c r="AH3747" s="164">
        <f t="shared" si="470"/>
        <v>0</v>
      </c>
      <c r="AK3747" s="184">
        <f t="shared" si="465"/>
        <v>0</v>
      </c>
      <c r="AL3747" s="164">
        <f t="shared" si="471"/>
        <v>0</v>
      </c>
      <c r="AO3747" s="184">
        <f t="shared" si="466"/>
        <v>0</v>
      </c>
      <c r="AP3747" s="164">
        <f t="shared" si="467"/>
        <v>0</v>
      </c>
      <c r="AS3747" s="184">
        <f t="shared" si="468"/>
        <v>0</v>
      </c>
      <c r="AT3747" s="164">
        <f t="shared" si="469"/>
        <v>0</v>
      </c>
    </row>
    <row r="3748" spans="2:46" x14ac:dyDescent="0.75">
      <c r="B3748" s="22">
        <v>3745</v>
      </c>
      <c r="AG3748" s="184">
        <f t="shared" si="464"/>
        <v>0</v>
      </c>
      <c r="AH3748" s="164">
        <f t="shared" si="470"/>
        <v>0</v>
      </c>
      <c r="AK3748" s="184">
        <f t="shared" si="465"/>
        <v>0</v>
      </c>
      <c r="AL3748" s="164">
        <f t="shared" si="471"/>
        <v>0</v>
      </c>
      <c r="AO3748" s="184">
        <f t="shared" si="466"/>
        <v>0</v>
      </c>
      <c r="AP3748" s="164">
        <f t="shared" si="467"/>
        <v>0</v>
      </c>
      <c r="AS3748" s="184">
        <f t="shared" si="468"/>
        <v>0</v>
      </c>
      <c r="AT3748" s="164">
        <f t="shared" si="469"/>
        <v>0</v>
      </c>
    </row>
    <row r="3749" spans="2:46" x14ac:dyDescent="0.75">
      <c r="B3749" s="22">
        <v>3746</v>
      </c>
      <c r="AG3749" s="184">
        <f t="shared" si="464"/>
        <v>0</v>
      </c>
      <c r="AH3749" s="164">
        <f t="shared" si="470"/>
        <v>0</v>
      </c>
      <c r="AK3749" s="184">
        <f t="shared" si="465"/>
        <v>0</v>
      </c>
      <c r="AL3749" s="164">
        <f t="shared" si="471"/>
        <v>0</v>
      </c>
      <c r="AO3749" s="184">
        <f t="shared" si="466"/>
        <v>0</v>
      </c>
      <c r="AP3749" s="164">
        <f t="shared" si="467"/>
        <v>0</v>
      </c>
      <c r="AS3749" s="184">
        <f t="shared" si="468"/>
        <v>0</v>
      </c>
      <c r="AT3749" s="164">
        <f t="shared" si="469"/>
        <v>0</v>
      </c>
    </row>
    <row r="3750" spans="2:46" x14ac:dyDescent="0.75">
      <c r="B3750" s="22">
        <v>3747</v>
      </c>
      <c r="AG3750" s="184">
        <f t="shared" si="464"/>
        <v>0</v>
      </c>
      <c r="AH3750" s="164">
        <f t="shared" si="470"/>
        <v>0</v>
      </c>
      <c r="AK3750" s="184">
        <f t="shared" si="465"/>
        <v>0</v>
      </c>
      <c r="AL3750" s="164">
        <f t="shared" si="471"/>
        <v>0</v>
      </c>
      <c r="AO3750" s="184">
        <f t="shared" si="466"/>
        <v>0</v>
      </c>
      <c r="AP3750" s="164">
        <f t="shared" si="467"/>
        <v>0</v>
      </c>
      <c r="AS3750" s="184">
        <f t="shared" si="468"/>
        <v>0</v>
      </c>
      <c r="AT3750" s="164">
        <f t="shared" si="469"/>
        <v>0</v>
      </c>
    </row>
    <row r="3751" spans="2:46" x14ac:dyDescent="0.75">
      <c r="B3751" s="22">
        <v>3748</v>
      </c>
      <c r="AG3751" s="184">
        <f t="shared" si="464"/>
        <v>0</v>
      </c>
      <c r="AH3751" s="164">
        <f t="shared" si="470"/>
        <v>0</v>
      </c>
      <c r="AK3751" s="184">
        <f t="shared" si="465"/>
        <v>0</v>
      </c>
      <c r="AL3751" s="164">
        <f t="shared" si="471"/>
        <v>0</v>
      </c>
      <c r="AO3751" s="184">
        <f t="shared" si="466"/>
        <v>0</v>
      </c>
      <c r="AP3751" s="164">
        <f t="shared" si="467"/>
        <v>0</v>
      </c>
      <c r="AS3751" s="184">
        <f t="shared" si="468"/>
        <v>0</v>
      </c>
      <c r="AT3751" s="164">
        <f t="shared" si="469"/>
        <v>0</v>
      </c>
    </row>
    <row r="3752" spans="2:46" x14ac:dyDescent="0.75">
      <c r="B3752" s="22">
        <v>3749</v>
      </c>
      <c r="AG3752" s="184">
        <f t="shared" si="464"/>
        <v>0</v>
      </c>
      <c r="AH3752" s="164">
        <f t="shared" si="470"/>
        <v>0</v>
      </c>
      <c r="AK3752" s="184">
        <f t="shared" si="465"/>
        <v>0</v>
      </c>
      <c r="AL3752" s="164">
        <f t="shared" si="471"/>
        <v>0</v>
      </c>
      <c r="AO3752" s="184">
        <f t="shared" si="466"/>
        <v>0</v>
      </c>
      <c r="AP3752" s="164">
        <f t="shared" si="467"/>
        <v>0</v>
      </c>
      <c r="AS3752" s="184">
        <f t="shared" si="468"/>
        <v>0</v>
      </c>
      <c r="AT3752" s="164">
        <f t="shared" si="469"/>
        <v>0</v>
      </c>
    </row>
    <row r="3753" spans="2:46" x14ac:dyDescent="0.75">
      <c r="B3753" s="22">
        <v>3750</v>
      </c>
      <c r="AG3753" s="184">
        <f t="shared" si="464"/>
        <v>0</v>
      </c>
      <c r="AH3753" s="164">
        <f t="shared" si="470"/>
        <v>0</v>
      </c>
      <c r="AK3753" s="184">
        <f t="shared" si="465"/>
        <v>0</v>
      </c>
      <c r="AL3753" s="164">
        <f t="shared" si="471"/>
        <v>0</v>
      </c>
      <c r="AO3753" s="184">
        <f t="shared" si="466"/>
        <v>0</v>
      </c>
      <c r="AP3753" s="164">
        <f t="shared" si="467"/>
        <v>0</v>
      </c>
      <c r="AS3753" s="184">
        <f t="shared" si="468"/>
        <v>0</v>
      </c>
      <c r="AT3753" s="164">
        <f t="shared" si="469"/>
        <v>0</v>
      </c>
    </row>
    <row r="3754" spans="2:46" x14ac:dyDescent="0.75">
      <c r="B3754" s="22">
        <v>3751</v>
      </c>
      <c r="AG3754" s="184">
        <f t="shared" si="464"/>
        <v>0</v>
      </c>
      <c r="AH3754" s="164">
        <f t="shared" si="470"/>
        <v>0</v>
      </c>
      <c r="AK3754" s="184">
        <f t="shared" si="465"/>
        <v>0</v>
      </c>
      <c r="AL3754" s="164">
        <f t="shared" si="471"/>
        <v>0</v>
      </c>
      <c r="AO3754" s="184">
        <f t="shared" si="466"/>
        <v>0</v>
      </c>
      <c r="AP3754" s="164">
        <f t="shared" si="467"/>
        <v>0</v>
      </c>
      <c r="AS3754" s="184">
        <f t="shared" si="468"/>
        <v>0</v>
      </c>
      <c r="AT3754" s="164">
        <f t="shared" si="469"/>
        <v>0</v>
      </c>
    </row>
    <row r="3755" spans="2:46" x14ac:dyDescent="0.75">
      <c r="B3755" s="22">
        <v>3752</v>
      </c>
      <c r="AG3755" s="184">
        <f t="shared" si="464"/>
        <v>0</v>
      </c>
      <c r="AH3755" s="164">
        <f t="shared" si="470"/>
        <v>0</v>
      </c>
      <c r="AK3755" s="184">
        <f t="shared" si="465"/>
        <v>0</v>
      </c>
      <c r="AL3755" s="164">
        <f t="shared" si="471"/>
        <v>0</v>
      </c>
      <c r="AO3755" s="184">
        <f t="shared" si="466"/>
        <v>0</v>
      </c>
      <c r="AP3755" s="164">
        <f t="shared" si="467"/>
        <v>0</v>
      </c>
      <c r="AS3755" s="184">
        <f t="shared" si="468"/>
        <v>0</v>
      </c>
      <c r="AT3755" s="164">
        <f t="shared" si="469"/>
        <v>0</v>
      </c>
    </row>
    <row r="3756" spans="2:46" x14ac:dyDescent="0.75">
      <c r="B3756" s="22">
        <v>3753</v>
      </c>
      <c r="AG3756" s="184">
        <f t="shared" si="464"/>
        <v>0</v>
      </c>
      <c r="AH3756" s="164">
        <f t="shared" si="470"/>
        <v>0</v>
      </c>
      <c r="AK3756" s="184">
        <f t="shared" si="465"/>
        <v>0</v>
      </c>
      <c r="AL3756" s="164">
        <f t="shared" si="471"/>
        <v>0</v>
      </c>
      <c r="AO3756" s="184">
        <f t="shared" si="466"/>
        <v>0</v>
      </c>
      <c r="AP3756" s="164">
        <f t="shared" si="467"/>
        <v>0</v>
      </c>
      <c r="AS3756" s="184">
        <f t="shared" si="468"/>
        <v>0</v>
      </c>
      <c r="AT3756" s="164">
        <f t="shared" si="469"/>
        <v>0</v>
      </c>
    </row>
    <row r="3757" spans="2:46" x14ac:dyDescent="0.75">
      <c r="B3757" s="22">
        <v>3754</v>
      </c>
      <c r="AG3757" s="184">
        <f t="shared" si="464"/>
        <v>0</v>
      </c>
      <c r="AH3757" s="164">
        <f t="shared" si="470"/>
        <v>0</v>
      </c>
      <c r="AK3757" s="184">
        <f t="shared" si="465"/>
        <v>0</v>
      </c>
      <c r="AL3757" s="164">
        <f t="shared" si="471"/>
        <v>0</v>
      </c>
      <c r="AO3757" s="184">
        <f t="shared" si="466"/>
        <v>0</v>
      </c>
      <c r="AP3757" s="164">
        <f t="shared" si="467"/>
        <v>0</v>
      </c>
      <c r="AS3757" s="184">
        <f t="shared" si="468"/>
        <v>0</v>
      </c>
      <c r="AT3757" s="164">
        <f t="shared" si="469"/>
        <v>0</v>
      </c>
    </row>
    <row r="3758" spans="2:46" x14ac:dyDescent="0.75">
      <c r="B3758" s="22">
        <v>3755</v>
      </c>
      <c r="AG3758" s="184">
        <f t="shared" si="464"/>
        <v>0</v>
      </c>
      <c r="AH3758" s="164">
        <f t="shared" si="470"/>
        <v>0</v>
      </c>
      <c r="AK3758" s="184">
        <f t="shared" si="465"/>
        <v>0</v>
      </c>
      <c r="AL3758" s="164">
        <f t="shared" si="471"/>
        <v>0</v>
      </c>
      <c r="AO3758" s="184">
        <f t="shared" si="466"/>
        <v>0</v>
      </c>
      <c r="AP3758" s="164">
        <f t="shared" si="467"/>
        <v>0</v>
      </c>
      <c r="AS3758" s="184">
        <f t="shared" si="468"/>
        <v>0</v>
      </c>
      <c r="AT3758" s="164">
        <f t="shared" si="469"/>
        <v>0</v>
      </c>
    </row>
    <row r="3759" spans="2:46" x14ac:dyDescent="0.75">
      <c r="B3759" s="22">
        <v>3756</v>
      </c>
      <c r="AG3759" s="184">
        <f t="shared" si="464"/>
        <v>0</v>
      </c>
      <c r="AH3759" s="164">
        <f t="shared" si="470"/>
        <v>0</v>
      </c>
      <c r="AK3759" s="184">
        <f t="shared" si="465"/>
        <v>0</v>
      </c>
      <c r="AL3759" s="164">
        <f t="shared" si="471"/>
        <v>0</v>
      </c>
      <c r="AO3759" s="184">
        <f t="shared" si="466"/>
        <v>0</v>
      </c>
      <c r="AP3759" s="164">
        <f t="shared" si="467"/>
        <v>0</v>
      </c>
      <c r="AS3759" s="184">
        <f t="shared" si="468"/>
        <v>0</v>
      </c>
      <c r="AT3759" s="164">
        <f t="shared" si="469"/>
        <v>0</v>
      </c>
    </row>
    <row r="3760" spans="2:46" x14ac:dyDescent="0.75">
      <c r="B3760" s="22">
        <v>3757</v>
      </c>
      <c r="AG3760" s="184">
        <f t="shared" si="464"/>
        <v>0</v>
      </c>
      <c r="AH3760" s="164">
        <f t="shared" si="470"/>
        <v>0</v>
      </c>
      <c r="AK3760" s="184">
        <f t="shared" si="465"/>
        <v>0</v>
      </c>
      <c r="AL3760" s="164">
        <f t="shared" si="471"/>
        <v>0</v>
      </c>
      <c r="AO3760" s="184">
        <f t="shared" si="466"/>
        <v>0</v>
      </c>
      <c r="AP3760" s="164">
        <f t="shared" si="467"/>
        <v>0</v>
      </c>
      <c r="AS3760" s="184">
        <f t="shared" si="468"/>
        <v>0</v>
      </c>
      <c r="AT3760" s="164">
        <f t="shared" si="469"/>
        <v>0</v>
      </c>
    </row>
    <row r="3761" spans="2:46" x14ac:dyDescent="0.75">
      <c r="B3761" s="22">
        <v>3758</v>
      </c>
      <c r="AG3761" s="184">
        <f t="shared" si="464"/>
        <v>0</v>
      </c>
      <c r="AH3761" s="164">
        <f t="shared" si="470"/>
        <v>0</v>
      </c>
      <c r="AK3761" s="184">
        <f t="shared" si="465"/>
        <v>0</v>
      </c>
      <c r="AL3761" s="164">
        <f t="shared" si="471"/>
        <v>0</v>
      </c>
      <c r="AO3761" s="184">
        <f t="shared" si="466"/>
        <v>0</v>
      </c>
      <c r="AP3761" s="164">
        <f t="shared" si="467"/>
        <v>0</v>
      </c>
      <c r="AS3761" s="184">
        <f t="shared" si="468"/>
        <v>0</v>
      </c>
      <c r="AT3761" s="164">
        <f t="shared" si="469"/>
        <v>0</v>
      </c>
    </row>
    <row r="3762" spans="2:46" x14ac:dyDescent="0.75">
      <c r="B3762" s="22">
        <v>3759</v>
      </c>
      <c r="AG3762" s="184">
        <f t="shared" si="464"/>
        <v>0</v>
      </c>
      <c r="AH3762" s="164">
        <f t="shared" si="470"/>
        <v>0</v>
      </c>
      <c r="AK3762" s="184">
        <f t="shared" si="465"/>
        <v>0</v>
      </c>
      <c r="AL3762" s="164">
        <f t="shared" si="471"/>
        <v>0</v>
      </c>
      <c r="AO3762" s="184">
        <f t="shared" si="466"/>
        <v>0</v>
      </c>
      <c r="AP3762" s="164">
        <f t="shared" si="467"/>
        <v>0</v>
      </c>
      <c r="AS3762" s="184">
        <f t="shared" si="468"/>
        <v>0</v>
      </c>
      <c r="AT3762" s="164">
        <f t="shared" si="469"/>
        <v>0</v>
      </c>
    </row>
    <row r="3763" spans="2:46" x14ac:dyDescent="0.75">
      <c r="B3763" s="22">
        <v>3760</v>
      </c>
      <c r="AG3763" s="184">
        <f t="shared" si="464"/>
        <v>0</v>
      </c>
      <c r="AH3763" s="164">
        <f t="shared" si="470"/>
        <v>0</v>
      </c>
      <c r="AK3763" s="184">
        <f t="shared" si="465"/>
        <v>0</v>
      </c>
      <c r="AL3763" s="164">
        <f t="shared" si="471"/>
        <v>0</v>
      </c>
      <c r="AO3763" s="184">
        <f t="shared" si="466"/>
        <v>0</v>
      </c>
      <c r="AP3763" s="164">
        <f t="shared" si="467"/>
        <v>0</v>
      </c>
      <c r="AS3763" s="184">
        <f t="shared" si="468"/>
        <v>0</v>
      </c>
      <c r="AT3763" s="164">
        <f t="shared" si="469"/>
        <v>0</v>
      </c>
    </row>
    <row r="3764" spans="2:46" x14ac:dyDescent="0.75">
      <c r="B3764" s="22">
        <v>3761</v>
      </c>
      <c r="AG3764" s="184">
        <f t="shared" si="464"/>
        <v>0</v>
      </c>
      <c r="AH3764" s="164">
        <f t="shared" si="470"/>
        <v>0</v>
      </c>
      <c r="AK3764" s="184">
        <f t="shared" si="465"/>
        <v>0</v>
      </c>
      <c r="AL3764" s="164">
        <f t="shared" si="471"/>
        <v>0</v>
      </c>
      <c r="AO3764" s="184">
        <f t="shared" si="466"/>
        <v>0</v>
      </c>
      <c r="AP3764" s="164">
        <f t="shared" si="467"/>
        <v>0</v>
      </c>
      <c r="AS3764" s="184">
        <f t="shared" si="468"/>
        <v>0</v>
      </c>
      <c r="AT3764" s="164">
        <f t="shared" si="469"/>
        <v>0</v>
      </c>
    </row>
    <row r="3765" spans="2:46" x14ac:dyDescent="0.75">
      <c r="B3765" s="22">
        <v>3762</v>
      </c>
      <c r="AG3765" s="184">
        <f t="shared" si="464"/>
        <v>0</v>
      </c>
      <c r="AH3765" s="164">
        <f t="shared" si="470"/>
        <v>0</v>
      </c>
      <c r="AK3765" s="184">
        <f t="shared" si="465"/>
        <v>0</v>
      </c>
      <c r="AL3765" s="164">
        <f t="shared" si="471"/>
        <v>0</v>
      </c>
      <c r="AO3765" s="184">
        <f t="shared" si="466"/>
        <v>0</v>
      </c>
      <c r="AP3765" s="164">
        <f t="shared" si="467"/>
        <v>0</v>
      </c>
      <c r="AS3765" s="184">
        <f t="shared" si="468"/>
        <v>0</v>
      </c>
      <c r="AT3765" s="164">
        <f t="shared" si="469"/>
        <v>0</v>
      </c>
    </row>
    <row r="3766" spans="2:46" x14ac:dyDescent="0.75">
      <c r="B3766" s="22">
        <v>3763</v>
      </c>
      <c r="AG3766" s="184">
        <f t="shared" si="464"/>
        <v>0</v>
      </c>
      <c r="AH3766" s="164">
        <f t="shared" si="470"/>
        <v>0</v>
      </c>
      <c r="AK3766" s="184">
        <f t="shared" si="465"/>
        <v>0</v>
      </c>
      <c r="AL3766" s="164">
        <f t="shared" si="471"/>
        <v>0</v>
      </c>
      <c r="AO3766" s="184">
        <f t="shared" si="466"/>
        <v>0</v>
      </c>
      <c r="AP3766" s="164">
        <f t="shared" si="467"/>
        <v>0</v>
      </c>
      <c r="AS3766" s="184">
        <f t="shared" si="468"/>
        <v>0</v>
      </c>
      <c r="AT3766" s="164">
        <f t="shared" si="469"/>
        <v>0</v>
      </c>
    </row>
    <row r="3767" spans="2:46" x14ac:dyDescent="0.75">
      <c r="B3767" s="22">
        <v>3764</v>
      </c>
      <c r="AG3767" s="184">
        <f t="shared" si="464"/>
        <v>0</v>
      </c>
      <c r="AH3767" s="164">
        <f t="shared" si="470"/>
        <v>0</v>
      </c>
      <c r="AK3767" s="184">
        <f t="shared" si="465"/>
        <v>0</v>
      </c>
      <c r="AL3767" s="164">
        <f t="shared" si="471"/>
        <v>0</v>
      </c>
      <c r="AO3767" s="184">
        <f t="shared" si="466"/>
        <v>0</v>
      </c>
      <c r="AP3767" s="164">
        <f t="shared" si="467"/>
        <v>0</v>
      </c>
      <c r="AS3767" s="184">
        <f t="shared" si="468"/>
        <v>0</v>
      </c>
      <c r="AT3767" s="164">
        <f t="shared" si="469"/>
        <v>0</v>
      </c>
    </row>
    <row r="3768" spans="2:46" x14ac:dyDescent="0.75">
      <c r="B3768" s="22">
        <v>3765</v>
      </c>
      <c r="AG3768" s="184">
        <f t="shared" si="464"/>
        <v>0</v>
      </c>
      <c r="AH3768" s="164">
        <f t="shared" si="470"/>
        <v>0</v>
      </c>
      <c r="AK3768" s="184">
        <f t="shared" si="465"/>
        <v>0</v>
      </c>
      <c r="AL3768" s="164">
        <f t="shared" si="471"/>
        <v>0</v>
      </c>
      <c r="AO3768" s="184">
        <f t="shared" si="466"/>
        <v>0</v>
      </c>
      <c r="AP3768" s="164">
        <f t="shared" si="467"/>
        <v>0</v>
      </c>
      <c r="AS3768" s="184">
        <f t="shared" si="468"/>
        <v>0</v>
      </c>
      <c r="AT3768" s="164">
        <f t="shared" si="469"/>
        <v>0</v>
      </c>
    </row>
    <row r="3769" spans="2:46" x14ac:dyDescent="0.75">
      <c r="B3769" s="22">
        <v>3766</v>
      </c>
      <c r="AG3769" s="184">
        <f t="shared" si="464"/>
        <v>0</v>
      </c>
      <c r="AH3769" s="164">
        <f t="shared" si="470"/>
        <v>0</v>
      </c>
      <c r="AK3769" s="184">
        <f t="shared" si="465"/>
        <v>0</v>
      </c>
      <c r="AL3769" s="164">
        <f t="shared" si="471"/>
        <v>0</v>
      </c>
      <c r="AO3769" s="184">
        <f t="shared" si="466"/>
        <v>0</v>
      </c>
      <c r="AP3769" s="164">
        <f t="shared" si="467"/>
        <v>0</v>
      </c>
      <c r="AS3769" s="184">
        <f t="shared" si="468"/>
        <v>0</v>
      </c>
      <c r="AT3769" s="164">
        <f t="shared" si="469"/>
        <v>0</v>
      </c>
    </row>
    <row r="3770" spans="2:46" x14ac:dyDescent="0.75">
      <c r="B3770" s="22">
        <v>3767</v>
      </c>
      <c r="AG3770" s="184">
        <f t="shared" si="464"/>
        <v>0</v>
      </c>
      <c r="AH3770" s="164">
        <f t="shared" si="470"/>
        <v>0</v>
      </c>
      <c r="AK3770" s="184">
        <f t="shared" si="465"/>
        <v>0</v>
      </c>
      <c r="AL3770" s="164">
        <f t="shared" si="471"/>
        <v>0</v>
      </c>
      <c r="AO3770" s="184">
        <f t="shared" si="466"/>
        <v>0</v>
      </c>
      <c r="AP3770" s="164">
        <f t="shared" si="467"/>
        <v>0</v>
      </c>
      <c r="AS3770" s="184">
        <f t="shared" si="468"/>
        <v>0</v>
      </c>
      <c r="AT3770" s="164">
        <f t="shared" si="469"/>
        <v>0</v>
      </c>
    </row>
    <row r="3771" spans="2:46" x14ac:dyDescent="0.75">
      <c r="B3771" s="22">
        <v>3768</v>
      </c>
      <c r="AG3771" s="184">
        <f t="shared" si="464"/>
        <v>0</v>
      </c>
      <c r="AH3771" s="164">
        <f t="shared" si="470"/>
        <v>0</v>
      </c>
      <c r="AK3771" s="184">
        <f t="shared" si="465"/>
        <v>0</v>
      </c>
      <c r="AL3771" s="164">
        <f t="shared" si="471"/>
        <v>0</v>
      </c>
      <c r="AO3771" s="184">
        <f t="shared" si="466"/>
        <v>0</v>
      </c>
      <c r="AP3771" s="164">
        <f t="shared" si="467"/>
        <v>0</v>
      </c>
      <c r="AS3771" s="184">
        <f t="shared" si="468"/>
        <v>0</v>
      </c>
      <c r="AT3771" s="164">
        <f t="shared" si="469"/>
        <v>0</v>
      </c>
    </row>
    <row r="3772" spans="2:46" x14ac:dyDescent="0.75">
      <c r="B3772" s="22">
        <v>3769</v>
      </c>
      <c r="AG3772" s="184">
        <f t="shared" si="464"/>
        <v>0</v>
      </c>
      <c r="AH3772" s="164">
        <f t="shared" si="470"/>
        <v>0</v>
      </c>
      <c r="AK3772" s="184">
        <f t="shared" si="465"/>
        <v>0</v>
      </c>
      <c r="AL3772" s="164">
        <f t="shared" si="471"/>
        <v>0</v>
      </c>
      <c r="AO3772" s="184">
        <f t="shared" si="466"/>
        <v>0</v>
      </c>
      <c r="AP3772" s="164">
        <f t="shared" si="467"/>
        <v>0</v>
      </c>
      <c r="AS3772" s="184">
        <f t="shared" si="468"/>
        <v>0</v>
      </c>
      <c r="AT3772" s="164">
        <f t="shared" si="469"/>
        <v>0</v>
      </c>
    </row>
    <row r="3773" spans="2:46" x14ac:dyDescent="0.75">
      <c r="B3773" s="22">
        <v>3770</v>
      </c>
      <c r="AG3773" s="184">
        <f t="shared" si="464"/>
        <v>0</v>
      </c>
      <c r="AH3773" s="164">
        <f t="shared" si="470"/>
        <v>0</v>
      </c>
      <c r="AK3773" s="184">
        <f t="shared" si="465"/>
        <v>0</v>
      </c>
      <c r="AL3773" s="164">
        <f t="shared" si="471"/>
        <v>0</v>
      </c>
      <c r="AO3773" s="184">
        <f t="shared" si="466"/>
        <v>0</v>
      </c>
      <c r="AP3773" s="164">
        <f t="shared" si="467"/>
        <v>0</v>
      </c>
      <c r="AS3773" s="184">
        <f t="shared" si="468"/>
        <v>0</v>
      </c>
      <c r="AT3773" s="164">
        <f t="shared" si="469"/>
        <v>0</v>
      </c>
    </row>
    <row r="3774" spans="2:46" x14ac:dyDescent="0.75">
      <c r="B3774" s="22">
        <v>3771</v>
      </c>
      <c r="AG3774" s="184">
        <f t="shared" si="464"/>
        <v>0</v>
      </c>
      <c r="AH3774" s="164">
        <f t="shared" si="470"/>
        <v>0</v>
      </c>
      <c r="AK3774" s="184">
        <f t="shared" si="465"/>
        <v>0</v>
      </c>
      <c r="AL3774" s="164">
        <f t="shared" si="471"/>
        <v>0</v>
      </c>
      <c r="AO3774" s="184">
        <f t="shared" si="466"/>
        <v>0</v>
      </c>
      <c r="AP3774" s="164">
        <f t="shared" si="467"/>
        <v>0</v>
      </c>
      <c r="AS3774" s="184">
        <f t="shared" si="468"/>
        <v>0</v>
      </c>
      <c r="AT3774" s="164">
        <f t="shared" si="469"/>
        <v>0</v>
      </c>
    </row>
    <row r="3775" spans="2:46" x14ac:dyDescent="0.75">
      <c r="B3775" s="22">
        <v>3772</v>
      </c>
      <c r="AG3775" s="184">
        <f t="shared" si="464"/>
        <v>0</v>
      </c>
      <c r="AH3775" s="164">
        <f t="shared" si="470"/>
        <v>0</v>
      </c>
      <c r="AK3775" s="184">
        <f t="shared" si="465"/>
        <v>0</v>
      </c>
      <c r="AL3775" s="164">
        <f t="shared" si="471"/>
        <v>0</v>
      </c>
      <c r="AO3775" s="184">
        <f t="shared" si="466"/>
        <v>0</v>
      </c>
      <c r="AP3775" s="164">
        <f t="shared" si="467"/>
        <v>0</v>
      </c>
      <c r="AS3775" s="184">
        <f t="shared" si="468"/>
        <v>0</v>
      </c>
      <c r="AT3775" s="164">
        <f t="shared" si="469"/>
        <v>0</v>
      </c>
    </row>
    <row r="3776" spans="2:46" x14ac:dyDescent="0.75">
      <c r="B3776" s="22">
        <v>3773</v>
      </c>
      <c r="AG3776" s="184">
        <f t="shared" si="464"/>
        <v>0</v>
      </c>
      <c r="AH3776" s="164">
        <f t="shared" si="470"/>
        <v>0</v>
      </c>
      <c r="AK3776" s="184">
        <f t="shared" si="465"/>
        <v>0</v>
      </c>
      <c r="AL3776" s="164">
        <f t="shared" si="471"/>
        <v>0</v>
      </c>
      <c r="AO3776" s="184">
        <f t="shared" si="466"/>
        <v>0</v>
      </c>
      <c r="AP3776" s="164">
        <f t="shared" si="467"/>
        <v>0</v>
      </c>
      <c r="AS3776" s="184">
        <f t="shared" si="468"/>
        <v>0</v>
      </c>
      <c r="AT3776" s="164">
        <f t="shared" si="469"/>
        <v>0</v>
      </c>
    </row>
    <row r="3777" spans="2:46" x14ac:dyDescent="0.75">
      <c r="B3777" s="22">
        <v>3774</v>
      </c>
      <c r="AG3777" s="184">
        <f t="shared" si="464"/>
        <v>0</v>
      </c>
      <c r="AH3777" s="164">
        <f t="shared" si="470"/>
        <v>0</v>
      </c>
      <c r="AK3777" s="184">
        <f t="shared" si="465"/>
        <v>0</v>
      </c>
      <c r="AL3777" s="164">
        <f t="shared" si="471"/>
        <v>0</v>
      </c>
      <c r="AO3777" s="184">
        <f t="shared" si="466"/>
        <v>0</v>
      </c>
      <c r="AP3777" s="164">
        <f t="shared" si="467"/>
        <v>0</v>
      </c>
      <c r="AS3777" s="184">
        <f t="shared" si="468"/>
        <v>0</v>
      </c>
      <c r="AT3777" s="164">
        <f t="shared" si="469"/>
        <v>0</v>
      </c>
    </row>
    <row r="3778" spans="2:46" x14ac:dyDescent="0.75">
      <c r="B3778" s="22">
        <v>3775</v>
      </c>
      <c r="AG3778" s="184">
        <f t="shared" si="464"/>
        <v>0</v>
      </c>
      <c r="AH3778" s="164">
        <f t="shared" si="470"/>
        <v>0</v>
      </c>
      <c r="AK3778" s="184">
        <f t="shared" si="465"/>
        <v>0</v>
      </c>
      <c r="AL3778" s="164">
        <f t="shared" si="471"/>
        <v>0</v>
      </c>
      <c r="AO3778" s="184">
        <f t="shared" si="466"/>
        <v>0</v>
      </c>
      <c r="AP3778" s="164">
        <f t="shared" si="467"/>
        <v>0</v>
      </c>
      <c r="AS3778" s="184">
        <f t="shared" si="468"/>
        <v>0</v>
      </c>
      <c r="AT3778" s="164">
        <f t="shared" si="469"/>
        <v>0</v>
      </c>
    </row>
    <row r="3779" spans="2:46" x14ac:dyDescent="0.75">
      <c r="B3779" s="22">
        <v>3776</v>
      </c>
      <c r="AG3779" s="184">
        <f t="shared" si="464"/>
        <v>0</v>
      </c>
      <c r="AH3779" s="164">
        <f t="shared" si="470"/>
        <v>0</v>
      </c>
      <c r="AK3779" s="184">
        <f t="shared" si="465"/>
        <v>0</v>
      </c>
      <c r="AL3779" s="164">
        <f t="shared" si="471"/>
        <v>0</v>
      </c>
      <c r="AO3779" s="184">
        <f t="shared" si="466"/>
        <v>0</v>
      </c>
      <c r="AP3779" s="164">
        <f t="shared" si="467"/>
        <v>0</v>
      </c>
      <c r="AS3779" s="184">
        <f t="shared" si="468"/>
        <v>0</v>
      </c>
      <c r="AT3779" s="164">
        <f t="shared" si="469"/>
        <v>0</v>
      </c>
    </row>
    <row r="3780" spans="2:46" x14ac:dyDescent="0.75">
      <c r="B3780" s="22">
        <v>3777</v>
      </c>
      <c r="AG3780" s="184">
        <f t="shared" ref="AG3780:AG3843" si="472">(U3780*wtp)-T3780</f>
        <v>0</v>
      </c>
      <c r="AH3780" s="164">
        <f t="shared" si="470"/>
        <v>0</v>
      </c>
      <c r="AK3780" s="184">
        <f t="shared" ref="AK3780:AK3843" si="473">(X3780*wtp)-W3780</f>
        <v>0</v>
      </c>
      <c r="AL3780" s="164">
        <f t="shared" si="471"/>
        <v>0</v>
      </c>
      <c r="AO3780" s="184">
        <f t="shared" ref="AO3780:AO3843" si="474">(AA3780*wtp)-Z3780</f>
        <v>0</v>
      </c>
      <c r="AP3780" s="164">
        <f t="shared" ref="AP3780:AP3843" si="475">IF(AO3780&gt;0,1,0)</f>
        <v>0</v>
      </c>
      <c r="AS3780" s="184">
        <f t="shared" ref="AS3780:AS3843" si="476">(AD3780*wtp)-AC3780</f>
        <v>0</v>
      </c>
      <c r="AT3780" s="164">
        <f t="shared" ref="AT3780:AT3843" si="477">IF(AS3780&gt;0,1,0)</f>
        <v>0</v>
      </c>
    </row>
    <row r="3781" spans="2:46" x14ac:dyDescent="0.75">
      <c r="B3781" s="22">
        <v>3778</v>
      </c>
      <c r="AG3781" s="184">
        <f t="shared" si="472"/>
        <v>0</v>
      </c>
      <c r="AH3781" s="164">
        <f t="shared" ref="AH3781:AH3844" si="478">IF(AG3781&gt;0,1,0)</f>
        <v>0</v>
      </c>
      <c r="AK3781" s="184">
        <f t="shared" si="473"/>
        <v>0</v>
      </c>
      <c r="AL3781" s="164">
        <f t="shared" ref="AL3781:AL3844" si="479">IF(AK3781&gt;0,1,0)</f>
        <v>0</v>
      </c>
      <c r="AO3781" s="184">
        <f t="shared" si="474"/>
        <v>0</v>
      </c>
      <c r="AP3781" s="164">
        <f t="shared" si="475"/>
        <v>0</v>
      </c>
      <c r="AS3781" s="184">
        <f t="shared" si="476"/>
        <v>0</v>
      </c>
      <c r="AT3781" s="164">
        <f t="shared" si="477"/>
        <v>0</v>
      </c>
    </row>
    <row r="3782" spans="2:46" x14ac:dyDescent="0.75">
      <c r="B3782" s="22">
        <v>3779</v>
      </c>
      <c r="AG3782" s="184">
        <f t="shared" si="472"/>
        <v>0</v>
      </c>
      <c r="AH3782" s="164">
        <f t="shared" si="478"/>
        <v>0</v>
      </c>
      <c r="AK3782" s="184">
        <f t="shared" si="473"/>
        <v>0</v>
      </c>
      <c r="AL3782" s="164">
        <f t="shared" si="479"/>
        <v>0</v>
      </c>
      <c r="AO3782" s="184">
        <f t="shared" si="474"/>
        <v>0</v>
      </c>
      <c r="AP3782" s="164">
        <f t="shared" si="475"/>
        <v>0</v>
      </c>
      <c r="AS3782" s="184">
        <f t="shared" si="476"/>
        <v>0</v>
      </c>
      <c r="AT3782" s="164">
        <f t="shared" si="477"/>
        <v>0</v>
      </c>
    </row>
    <row r="3783" spans="2:46" x14ac:dyDescent="0.75">
      <c r="B3783" s="22">
        <v>3780</v>
      </c>
      <c r="AG3783" s="184">
        <f t="shared" si="472"/>
        <v>0</v>
      </c>
      <c r="AH3783" s="164">
        <f t="shared" si="478"/>
        <v>0</v>
      </c>
      <c r="AK3783" s="184">
        <f t="shared" si="473"/>
        <v>0</v>
      </c>
      <c r="AL3783" s="164">
        <f t="shared" si="479"/>
        <v>0</v>
      </c>
      <c r="AO3783" s="184">
        <f t="shared" si="474"/>
        <v>0</v>
      </c>
      <c r="AP3783" s="164">
        <f t="shared" si="475"/>
        <v>0</v>
      </c>
      <c r="AS3783" s="184">
        <f t="shared" si="476"/>
        <v>0</v>
      </c>
      <c r="AT3783" s="164">
        <f t="shared" si="477"/>
        <v>0</v>
      </c>
    </row>
    <row r="3784" spans="2:46" x14ac:dyDescent="0.75">
      <c r="B3784" s="22">
        <v>3781</v>
      </c>
      <c r="AG3784" s="184">
        <f t="shared" si="472"/>
        <v>0</v>
      </c>
      <c r="AH3784" s="164">
        <f t="shared" si="478"/>
        <v>0</v>
      </c>
      <c r="AK3784" s="184">
        <f t="shared" si="473"/>
        <v>0</v>
      </c>
      <c r="AL3784" s="164">
        <f t="shared" si="479"/>
        <v>0</v>
      </c>
      <c r="AO3784" s="184">
        <f t="shared" si="474"/>
        <v>0</v>
      </c>
      <c r="AP3784" s="164">
        <f t="shared" si="475"/>
        <v>0</v>
      </c>
      <c r="AS3784" s="184">
        <f t="shared" si="476"/>
        <v>0</v>
      </c>
      <c r="AT3784" s="164">
        <f t="shared" si="477"/>
        <v>0</v>
      </c>
    </row>
    <row r="3785" spans="2:46" x14ac:dyDescent="0.75">
      <c r="B3785" s="22">
        <v>3782</v>
      </c>
      <c r="AG3785" s="184">
        <f t="shared" si="472"/>
        <v>0</v>
      </c>
      <c r="AH3785" s="164">
        <f t="shared" si="478"/>
        <v>0</v>
      </c>
      <c r="AK3785" s="184">
        <f t="shared" si="473"/>
        <v>0</v>
      </c>
      <c r="AL3785" s="164">
        <f t="shared" si="479"/>
        <v>0</v>
      </c>
      <c r="AO3785" s="184">
        <f t="shared" si="474"/>
        <v>0</v>
      </c>
      <c r="AP3785" s="164">
        <f t="shared" si="475"/>
        <v>0</v>
      </c>
      <c r="AS3785" s="184">
        <f t="shared" si="476"/>
        <v>0</v>
      </c>
      <c r="AT3785" s="164">
        <f t="shared" si="477"/>
        <v>0</v>
      </c>
    </row>
    <row r="3786" spans="2:46" x14ac:dyDescent="0.75">
      <c r="B3786" s="22">
        <v>3783</v>
      </c>
      <c r="AG3786" s="184">
        <f t="shared" si="472"/>
        <v>0</v>
      </c>
      <c r="AH3786" s="164">
        <f t="shared" si="478"/>
        <v>0</v>
      </c>
      <c r="AK3786" s="184">
        <f t="shared" si="473"/>
        <v>0</v>
      </c>
      <c r="AL3786" s="164">
        <f t="shared" si="479"/>
        <v>0</v>
      </c>
      <c r="AO3786" s="184">
        <f t="shared" si="474"/>
        <v>0</v>
      </c>
      <c r="AP3786" s="164">
        <f t="shared" si="475"/>
        <v>0</v>
      </c>
      <c r="AS3786" s="184">
        <f t="shared" si="476"/>
        <v>0</v>
      </c>
      <c r="AT3786" s="164">
        <f t="shared" si="477"/>
        <v>0</v>
      </c>
    </row>
    <row r="3787" spans="2:46" x14ac:dyDescent="0.75">
      <c r="B3787" s="22">
        <v>3784</v>
      </c>
      <c r="AG3787" s="184">
        <f t="shared" si="472"/>
        <v>0</v>
      </c>
      <c r="AH3787" s="164">
        <f t="shared" si="478"/>
        <v>0</v>
      </c>
      <c r="AK3787" s="184">
        <f t="shared" si="473"/>
        <v>0</v>
      </c>
      <c r="AL3787" s="164">
        <f t="shared" si="479"/>
        <v>0</v>
      </c>
      <c r="AO3787" s="184">
        <f t="shared" si="474"/>
        <v>0</v>
      </c>
      <c r="AP3787" s="164">
        <f t="shared" si="475"/>
        <v>0</v>
      </c>
      <c r="AS3787" s="184">
        <f t="shared" si="476"/>
        <v>0</v>
      </c>
      <c r="AT3787" s="164">
        <f t="shared" si="477"/>
        <v>0</v>
      </c>
    </row>
    <row r="3788" spans="2:46" x14ac:dyDescent="0.75">
      <c r="B3788" s="22">
        <v>3785</v>
      </c>
      <c r="AG3788" s="184">
        <f t="shared" si="472"/>
        <v>0</v>
      </c>
      <c r="AH3788" s="164">
        <f t="shared" si="478"/>
        <v>0</v>
      </c>
      <c r="AK3788" s="184">
        <f t="shared" si="473"/>
        <v>0</v>
      </c>
      <c r="AL3788" s="164">
        <f t="shared" si="479"/>
        <v>0</v>
      </c>
      <c r="AO3788" s="184">
        <f t="shared" si="474"/>
        <v>0</v>
      </c>
      <c r="AP3788" s="164">
        <f t="shared" si="475"/>
        <v>0</v>
      </c>
      <c r="AS3788" s="184">
        <f t="shared" si="476"/>
        <v>0</v>
      </c>
      <c r="AT3788" s="164">
        <f t="shared" si="477"/>
        <v>0</v>
      </c>
    </row>
    <row r="3789" spans="2:46" x14ac:dyDescent="0.75">
      <c r="B3789" s="22">
        <v>3786</v>
      </c>
      <c r="AG3789" s="184">
        <f t="shared" si="472"/>
        <v>0</v>
      </c>
      <c r="AH3789" s="164">
        <f t="shared" si="478"/>
        <v>0</v>
      </c>
      <c r="AK3789" s="184">
        <f t="shared" si="473"/>
        <v>0</v>
      </c>
      <c r="AL3789" s="164">
        <f t="shared" si="479"/>
        <v>0</v>
      </c>
      <c r="AO3789" s="184">
        <f t="shared" si="474"/>
        <v>0</v>
      </c>
      <c r="AP3789" s="164">
        <f t="shared" si="475"/>
        <v>0</v>
      </c>
      <c r="AS3789" s="184">
        <f t="shared" si="476"/>
        <v>0</v>
      </c>
      <c r="AT3789" s="164">
        <f t="shared" si="477"/>
        <v>0</v>
      </c>
    </row>
    <row r="3790" spans="2:46" x14ac:dyDescent="0.75">
      <c r="B3790" s="22">
        <v>3787</v>
      </c>
      <c r="AG3790" s="184">
        <f t="shared" si="472"/>
        <v>0</v>
      </c>
      <c r="AH3790" s="164">
        <f t="shared" si="478"/>
        <v>0</v>
      </c>
      <c r="AK3790" s="184">
        <f t="shared" si="473"/>
        <v>0</v>
      </c>
      <c r="AL3790" s="164">
        <f t="shared" si="479"/>
        <v>0</v>
      </c>
      <c r="AO3790" s="184">
        <f t="shared" si="474"/>
        <v>0</v>
      </c>
      <c r="AP3790" s="164">
        <f t="shared" si="475"/>
        <v>0</v>
      </c>
      <c r="AS3790" s="184">
        <f t="shared" si="476"/>
        <v>0</v>
      </c>
      <c r="AT3790" s="164">
        <f t="shared" si="477"/>
        <v>0</v>
      </c>
    </row>
    <row r="3791" spans="2:46" x14ac:dyDescent="0.75">
      <c r="B3791" s="22">
        <v>3788</v>
      </c>
      <c r="AG3791" s="184">
        <f t="shared" si="472"/>
        <v>0</v>
      </c>
      <c r="AH3791" s="164">
        <f t="shared" si="478"/>
        <v>0</v>
      </c>
      <c r="AK3791" s="184">
        <f t="shared" si="473"/>
        <v>0</v>
      </c>
      <c r="AL3791" s="164">
        <f t="shared" si="479"/>
        <v>0</v>
      </c>
      <c r="AO3791" s="184">
        <f t="shared" si="474"/>
        <v>0</v>
      </c>
      <c r="AP3791" s="164">
        <f t="shared" si="475"/>
        <v>0</v>
      </c>
      <c r="AS3791" s="184">
        <f t="shared" si="476"/>
        <v>0</v>
      </c>
      <c r="AT3791" s="164">
        <f t="shared" si="477"/>
        <v>0</v>
      </c>
    </row>
    <row r="3792" spans="2:46" x14ac:dyDescent="0.75">
      <c r="B3792" s="22">
        <v>3789</v>
      </c>
      <c r="AG3792" s="184">
        <f t="shared" si="472"/>
        <v>0</v>
      </c>
      <c r="AH3792" s="164">
        <f t="shared" si="478"/>
        <v>0</v>
      </c>
      <c r="AK3792" s="184">
        <f t="shared" si="473"/>
        <v>0</v>
      </c>
      <c r="AL3792" s="164">
        <f t="shared" si="479"/>
        <v>0</v>
      </c>
      <c r="AO3792" s="184">
        <f t="shared" si="474"/>
        <v>0</v>
      </c>
      <c r="AP3792" s="164">
        <f t="shared" si="475"/>
        <v>0</v>
      </c>
      <c r="AS3792" s="184">
        <f t="shared" si="476"/>
        <v>0</v>
      </c>
      <c r="AT3792" s="164">
        <f t="shared" si="477"/>
        <v>0</v>
      </c>
    </row>
    <row r="3793" spans="2:46" x14ac:dyDescent="0.75">
      <c r="B3793" s="22">
        <v>3790</v>
      </c>
      <c r="AG3793" s="184">
        <f t="shared" si="472"/>
        <v>0</v>
      </c>
      <c r="AH3793" s="164">
        <f t="shared" si="478"/>
        <v>0</v>
      </c>
      <c r="AK3793" s="184">
        <f t="shared" si="473"/>
        <v>0</v>
      </c>
      <c r="AL3793" s="164">
        <f t="shared" si="479"/>
        <v>0</v>
      </c>
      <c r="AO3793" s="184">
        <f t="shared" si="474"/>
        <v>0</v>
      </c>
      <c r="AP3793" s="164">
        <f t="shared" si="475"/>
        <v>0</v>
      </c>
      <c r="AS3793" s="184">
        <f t="shared" si="476"/>
        <v>0</v>
      </c>
      <c r="AT3793" s="164">
        <f t="shared" si="477"/>
        <v>0</v>
      </c>
    </row>
    <row r="3794" spans="2:46" x14ac:dyDescent="0.75">
      <c r="B3794" s="22">
        <v>3791</v>
      </c>
      <c r="AG3794" s="184">
        <f t="shared" si="472"/>
        <v>0</v>
      </c>
      <c r="AH3794" s="164">
        <f t="shared" si="478"/>
        <v>0</v>
      </c>
      <c r="AK3794" s="184">
        <f t="shared" si="473"/>
        <v>0</v>
      </c>
      <c r="AL3794" s="164">
        <f t="shared" si="479"/>
        <v>0</v>
      </c>
      <c r="AO3794" s="184">
        <f t="shared" si="474"/>
        <v>0</v>
      </c>
      <c r="AP3794" s="164">
        <f t="shared" si="475"/>
        <v>0</v>
      </c>
      <c r="AS3794" s="184">
        <f t="shared" si="476"/>
        <v>0</v>
      </c>
      <c r="AT3794" s="164">
        <f t="shared" si="477"/>
        <v>0</v>
      </c>
    </row>
    <row r="3795" spans="2:46" x14ac:dyDescent="0.75">
      <c r="B3795" s="22">
        <v>3792</v>
      </c>
      <c r="AG3795" s="184">
        <f t="shared" si="472"/>
        <v>0</v>
      </c>
      <c r="AH3795" s="164">
        <f t="shared" si="478"/>
        <v>0</v>
      </c>
      <c r="AK3795" s="184">
        <f t="shared" si="473"/>
        <v>0</v>
      </c>
      <c r="AL3795" s="164">
        <f t="shared" si="479"/>
        <v>0</v>
      </c>
      <c r="AO3795" s="184">
        <f t="shared" si="474"/>
        <v>0</v>
      </c>
      <c r="AP3795" s="164">
        <f t="shared" si="475"/>
        <v>0</v>
      </c>
      <c r="AS3795" s="184">
        <f t="shared" si="476"/>
        <v>0</v>
      </c>
      <c r="AT3795" s="164">
        <f t="shared" si="477"/>
        <v>0</v>
      </c>
    </row>
    <row r="3796" spans="2:46" x14ac:dyDescent="0.75">
      <c r="B3796" s="22">
        <v>3793</v>
      </c>
      <c r="AG3796" s="184">
        <f t="shared" si="472"/>
        <v>0</v>
      </c>
      <c r="AH3796" s="164">
        <f t="shared" si="478"/>
        <v>0</v>
      </c>
      <c r="AK3796" s="184">
        <f t="shared" si="473"/>
        <v>0</v>
      </c>
      <c r="AL3796" s="164">
        <f t="shared" si="479"/>
        <v>0</v>
      </c>
      <c r="AO3796" s="184">
        <f t="shared" si="474"/>
        <v>0</v>
      </c>
      <c r="AP3796" s="164">
        <f t="shared" si="475"/>
        <v>0</v>
      </c>
      <c r="AS3796" s="184">
        <f t="shared" si="476"/>
        <v>0</v>
      </c>
      <c r="AT3796" s="164">
        <f t="shared" si="477"/>
        <v>0</v>
      </c>
    </row>
    <row r="3797" spans="2:46" x14ac:dyDescent="0.75">
      <c r="B3797" s="22">
        <v>3794</v>
      </c>
      <c r="AG3797" s="184">
        <f t="shared" si="472"/>
        <v>0</v>
      </c>
      <c r="AH3797" s="164">
        <f t="shared" si="478"/>
        <v>0</v>
      </c>
      <c r="AK3797" s="184">
        <f t="shared" si="473"/>
        <v>0</v>
      </c>
      <c r="AL3797" s="164">
        <f t="shared" si="479"/>
        <v>0</v>
      </c>
      <c r="AO3797" s="184">
        <f t="shared" si="474"/>
        <v>0</v>
      </c>
      <c r="AP3797" s="164">
        <f t="shared" si="475"/>
        <v>0</v>
      </c>
      <c r="AS3797" s="184">
        <f t="shared" si="476"/>
        <v>0</v>
      </c>
      <c r="AT3797" s="164">
        <f t="shared" si="477"/>
        <v>0</v>
      </c>
    </row>
    <row r="3798" spans="2:46" x14ac:dyDescent="0.75">
      <c r="B3798" s="22">
        <v>3795</v>
      </c>
      <c r="AG3798" s="184">
        <f t="shared" si="472"/>
        <v>0</v>
      </c>
      <c r="AH3798" s="164">
        <f t="shared" si="478"/>
        <v>0</v>
      </c>
      <c r="AK3798" s="184">
        <f t="shared" si="473"/>
        <v>0</v>
      </c>
      <c r="AL3798" s="164">
        <f t="shared" si="479"/>
        <v>0</v>
      </c>
      <c r="AO3798" s="184">
        <f t="shared" si="474"/>
        <v>0</v>
      </c>
      <c r="AP3798" s="164">
        <f t="shared" si="475"/>
        <v>0</v>
      </c>
      <c r="AS3798" s="184">
        <f t="shared" si="476"/>
        <v>0</v>
      </c>
      <c r="AT3798" s="164">
        <f t="shared" si="477"/>
        <v>0</v>
      </c>
    </row>
    <row r="3799" spans="2:46" x14ac:dyDescent="0.75">
      <c r="B3799" s="22">
        <v>3796</v>
      </c>
      <c r="AG3799" s="184">
        <f t="shared" si="472"/>
        <v>0</v>
      </c>
      <c r="AH3799" s="164">
        <f t="shared" si="478"/>
        <v>0</v>
      </c>
      <c r="AK3799" s="184">
        <f t="shared" si="473"/>
        <v>0</v>
      </c>
      <c r="AL3799" s="164">
        <f t="shared" si="479"/>
        <v>0</v>
      </c>
      <c r="AO3799" s="184">
        <f t="shared" si="474"/>
        <v>0</v>
      </c>
      <c r="AP3799" s="164">
        <f t="shared" si="475"/>
        <v>0</v>
      </c>
      <c r="AS3799" s="184">
        <f t="shared" si="476"/>
        <v>0</v>
      </c>
      <c r="AT3799" s="164">
        <f t="shared" si="477"/>
        <v>0</v>
      </c>
    </row>
    <row r="3800" spans="2:46" x14ac:dyDescent="0.75">
      <c r="B3800" s="22">
        <v>3797</v>
      </c>
      <c r="AG3800" s="184">
        <f t="shared" si="472"/>
        <v>0</v>
      </c>
      <c r="AH3800" s="164">
        <f t="shared" si="478"/>
        <v>0</v>
      </c>
      <c r="AK3800" s="184">
        <f t="shared" si="473"/>
        <v>0</v>
      </c>
      <c r="AL3800" s="164">
        <f t="shared" si="479"/>
        <v>0</v>
      </c>
      <c r="AO3800" s="184">
        <f t="shared" si="474"/>
        <v>0</v>
      </c>
      <c r="AP3800" s="164">
        <f t="shared" si="475"/>
        <v>0</v>
      </c>
      <c r="AS3800" s="184">
        <f t="shared" si="476"/>
        <v>0</v>
      </c>
      <c r="AT3800" s="164">
        <f t="shared" si="477"/>
        <v>0</v>
      </c>
    </row>
    <row r="3801" spans="2:46" x14ac:dyDescent="0.75">
      <c r="B3801" s="22">
        <v>3798</v>
      </c>
      <c r="AG3801" s="184">
        <f t="shared" si="472"/>
        <v>0</v>
      </c>
      <c r="AH3801" s="164">
        <f t="shared" si="478"/>
        <v>0</v>
      </c>
      <c r="AK3801" s="184">
        <f t="shared" si="473"/>
        <v>0</v>
      </c>
      <c r="AL3801" s="164">
        <f t="shared" si="479"/>
        <v>0</v>
      </c>
      <c r="AO3801" s="184">
        <f t="shared" si="474"/>
        <v>0</v>
      </c>
      <c r="AP3801" s="164">
        <f t="shared" si="475"/>
        <v>0</v>
      </c>
      <c r="AS3801" s="184">
        <f t="shared" si="476"/>
        <v>0</v>
      </c>
      <c r="AT3801" s="164">
        <f t="shared" si="477"/>
        <v>0</v>
      </c>
    </row>
    <row r="3802" spans="2:46" x14ac:dyDescent="0.75">
      <c r="B3802" s="22">
        <v>3799</v>
      </c>
      <c r="AG3802" s="184">
        <f t="shared" si="472"/>
        <v>0</v>
      </c>
      <c r="AH3802" s="164">
        <f t="shared" si="478"/>
        <v>0</v>
      </c>
      <c r="AK3802" s="184">
        <f t="shared" si="473"/>
        <v>0</v>
      </c>
      <c r="AL3802" s="164">
        <f t="shared" si="479"/>
        <v>0</v>
      </c>
      <c r="AO3802" s="184">
        <f t="shared" si="474"/>
        <v>0</v>
      </c>
      <c r="AP3802" s="164">
        <f t="shared" si="475"/>
        <v>0</v>
      </c>
      <c r="AS3802" s="184">
        <f t="shared" si="476"/>
        <v>0</v>
      </c>
      <c r="AT3802" s="164">
        <f t="shared" si="477"/>
        <v>0</v>
      </c>
    </row>
    <row r="3803" spans="2:46" x14ac:dyDescent="0.75">
      <c r="B3803" s="22">
        <v>3800</v>
      </c>
      <c r="AG3803" s="184">
        <f t="shared" si="472"/>
        <v>0</v>
      </c>
      <c r="AH3803" s="164">
        <f t="shared" si="478"/>
        <v>0</v>
      </c>
      <c r="AK3803" s="184">
        <f t="shared" si="473"/>
        <v>0</v>
      </c>
      <c r="AL3803" s="164">
        <f t="shared" si="479"/>
        <v>0</v>
      </c>
      <c r="AO3803" s="184">
        <f t="shared" si="474"/>
        <v>0</v>
      </c>
      <c r="AP3803" s="164">
        <f t="shared" si="475"/>
        <v>0</v>
      </c>
      <c r="AS3803" s="184">
        <f t="shared" si="476"/>
        <v>0</v>
      </c>
      <c r="AT3803" s="164">
        <f t="shared" si="477"/>
        <v>0</v>
      </c>
    </row>
    <row r="3804" spans="2:46" x14ac:dyDescent="0.75">
      <c r="B3804" s="22">
        <v>3801</v>
      </c>
      <c r="AG3804" s="184">
        <f t="shared" si="472"/>
        <v>0</v>
      </c>
      <c r="AH3804" s="164">
        <f t="shared" si="478"/>
        <v>0</v>
      </c>
      <c r="AK3804" s="184">
        <f t="shared" si="473"/>
        <v>0</v>
      </c>
      <c r="AL3804" s="164">
        <f t="shared" si="479"/>
        <v>0</v>
      </c>
      <c r="AO3804" s="184">
        <f t="shared" si="474"/>
        <v>0</v>
      </c>
      <c r="AP3804" s="164">
        <f t="shared" si="475"/>
        <v>0</v>
      </c>
      <c r="AS3804" s="184">
        <f t="shared" si="476"/>
        <v>0</v>
      </c>
      <c r="AT3804" s="164">
        <f t="shared" si="477"/>
        <v>0</v>
      </c>
    </row>
    <row r="3805" spans="2:46" x14ac:dyDescent="0.75">
      <c r="B3805" s="22">
        <v>3802</v>
      </c>
      <c r="AG3805" s="184">
        <f t="shared" si="472"/>
        <v>0</v>
      </c>
      <c r="AH3805" s="164">
        <f t="shared" si="478"/>
        <v>0</v>
      </c>
      <c r="AK3805" s="184">
        <f t="shared" si="473"/>
        <v>0</v>
      </c>
      <c r="AL3805" s="164">
        <f t="shared" si="479"/>
        <v>0</v>
      </c>
      <c r="AO3805" s="184">
        <f t="shared" si="474"/>
        <v>0</v>
      </c>
      <c r="AP3805" s="164">
        <f t="shared" si="475"/>
        <v>0</v>
      </c>
      <c r="AS3805" s="184">
        <f t="shared" si="476"/>
        <v>0</v>
      </c>
      <c r="AT3805" s="164">
        <f t="shared" si="477"/>
        <v>0</v>
      </c>
    </row>
    <row r="3806" spans="2:46" x14ac:dyDescent="0.75">
      <c r="B3806" s="22">
        <v>3803</v>
      </c>
      <c r="AG3806" s="184">
        <f t="shared" si="472"/>
        <v>0</v>
      </c>
      <c r="AH3806" s="164">
        <f t="shared" si="478"/>
        <v>0</v>
      </c>
      <c r="AK3806" s="184">
        <f t="shared" si="473"/>
        <v>0</v>
      </c>
      <c r="AL3806" s="164">
        <f t="shared" si="479"/>
        <v>0</v>
      </c>
      <c r="AO3806" s="184">
        <f t="shared" si="474"/>
        <v>0</v>
      </c>
      <c r="AP3806" s="164">
        <f t="shared" si="475"/>
        <v>0</v>
      </c>
      <c r="AS3806" s="184">
        <f t="shared" si="476"/>
        <v>0</v>
      </c>
      <c r="AT3806" s="164">
        <f t="shared" si="477"/>
        <v>0</v>
      </c>
    </row>
    <row r="3807" spans="2:46" x14ac:dyDescent="0.75">
      <c r="B3807" s="22">
        <v>3804</v>
      </c>
      <c r="AG3807" s="184">
        <f t="shared" si="472"/>
        <v>0</v>
      </c>
      <c r="AH3807" s="164">
        <f t="shared" si="478"/>
        <v>0</v>
      </c>
      <c r="AK3807" s="184">
        <f t="shared" si="473"/>
        <v>0</v>
      </c>
      <c r="AL3807" s="164">
        <f t="shared" si="479"/>
        <v>0</v>
      </c>
      <c r="AO3807" s="184">
        <f t="shared" si="474"/>
        <v>0</v>
      </c>
      <c r="AP3807" s="164">
        <f t="shared" si="475"/>
        <v>0</v>
      </c>
      <c r="AS3807" s="184">
        <f t="shared" si="476"/>
        <v>0</v>
      </c>
      <c r="AT3807" s="164">
        <f t="shared" si="477"/>
        <v>0</v>
      </c>
    </row>
    <row r="3808" spans="2:46" x14ac:dyDescent="0.75">
      <c r="B3808" s="22">
        <v>3805</v>
      </c>
      <c r="AG3808" s="184">
        <f t="shared" si="472"/>
        <v>0</v>
      </c>
      <c r="AH3808" s="164">
        <f t="shared" si="478"/>
        <v>0</v>
      </c>
      <c r="AK3808" s="184">
        <f t="shared" si="473"/>
        <v>0</v>
      </c>
      <c r="AL3808" s="164">
        <f t="shared" si="479"/>
        <v>0</v>
      </c>
      <c r="AO3808" s="184">
        <f t="shared" si="474"/>
        <v>0</v>
      </c>
      <c r="AP3808" s="164">
        <f t="shared" si="475"/>
        <v>0</v>
      </c>
      <c r="AS3808" s="184">
        <f t="shared" si="476"/>
        <v>0</v>
      </c>
      <c r="AT3808" s="164">
        <f t="shared" si="477"/>
        <v>0</v>
      </c>
    </row>
    <row r="3809" spans="2:46" x14ac:dyDescent="0.75">
      <c r="B3809" s="22">
        <v>3806</v>
      </c>
      <c r="AG3809" s="184">
        <f t="shared" si="472"/>
        <v>0</v>
      </c>
      <c r="AH3809" s="164">
        <f t="shared" si="478"/>
        <v>0</v>
      </c>
      <c r="AK3809" s="184">
        <f t="shared" si="473"/>
        <v>0</v>
      </c>
      <c r="AL3809" s="164">
        <f t="shared" si="479"/>
        <v>0</v>
      </c>
      <c r="AO3809" s="184">
        <f t="shared" si="474"/>
        <v>0</v>
      </c>
      <c r="AP3809" s="164">
        <f t="shared" si="475"/>
        <v>0</v>
      </c>
      <c r="AS3809" s="184">
        <f t="shared" si="476"/>
        <v>0</v>
      </c>
      <c r="AT3809" s="164">
        <f t="shared" si="477"/>
        <v>0</v>
      </c>
    </row>
    <row r="3810" spans="2:46" x14ac:dyDescent="0.75">
      <c r="B3810" s="22">
        <v>3807</v>
      </c>
      <c r="AG3810" s="184">
        <f t="shared" si="472"/>
        <v>0</v>
      </c>
      <c r="AH3810" s="164">
        <f t="shared" si="478"/>
        <v>0</v>
      </c>
      <c r="AK3810" s="184">
        <f t="shared" si="473"/>
        <v>0</v>
      </c>
      <c r="AL3810" s="164">
        <f t="shared" si="479"/>
        <v>0</v>
      </c>
      <c r="AO3810" s="184">
        <f t="shared" si="474"/>
        <v>0</v>
      </c>
      <c r="AP3810" s="164">
        <f t="shared" si="475"/>
        <v>0</v>
      </c>
      <c r="AS3810" s="184">
        <f t="shared" si="476"/>
        <v>0</v>
      </c>
      <c r="AT3810" s="164">
        <f t="shared" si="477"/>
        <v>0</v>
      </c>
    </row>
    <row r="3811" spans="2:46" x14ac:dyDescent="0.75">
      <c r="B3811" s="22">
        <v>3808</v>
      </c>
      <c r="AG3811" s="184">
        <f t="shared" si="472"/>
        <v>0</v>
      </c>
      <c r="AH3811" s="164">
        <f t="shared" si="478"/>
        <v>0</v>
      </c>
      <c r="AK3811" s="184">
        <f t="shared" si="473"/>
        <v>0</v>
      </c>
      <c r="AL3811" s="164">
        <f t="shared" si="479"/>
        <v>0</v>
      </c>
      <c r="AO3811" s="184">
        <f t="shared" si="474"/>
        <v>0</v>
      </c>
      <c r="AP3811" s="164">
        <f t="shared" si="475"/>
        <v>0</v>
      </c>
      <c r="AS3811" s="184">
        <f t="shared" si="476"/>
        <v>0</v>
      </c>
      <c r="AT3811" s="164">
        <f t="shared" si="477"/>
        <v>0</v>
      </c>
    </row>
    <row r="3812" spans="2:46" x14ac:dyDescent="0.75">
      <c r="B3812" s="22">
        <v>3809</v>
      </c>
      <c r="AG3812" s="184">
        <f t="shared" si="472"/>
        <v>0</v>
      </c>
      <c r="AH3812" s="164">
        <f t="shared" si="478"/>
        <v>0</v>
      </c>
      <c r="AK3812" s="184">
        <f t="shared" si="473"/>
        <v>0</v>
      </c>
      <c r="AL3812" s="164">
        <f t="shared" si="479"/>
        <v>0</v>
      </c>
      <c r="AO3812" s="184">
        <f t="shared" si="474"/>
        <v>0</v>
      </c>
      <c r="AP3812" s="164">
        <f t="shared" si="475"/>
        <v>0</v>
      </c>
      <c r="AS3812" s="184">
        <f t="shared" si="476"/>
        <v>0</v>
      </c>
      <c r="AT3812" s="164">
        <f t="shared" si="477"/>
        <v>0</v>
      </c>
    </row>
    <row r="3813" spans="2:46" x14ac:dyDescent="0.75">
      <c r="B3813" s="22">
        <v>3810</v>
      </c>
      <c r="AG3813" s="184">
        <f t="shared" si="472"/>
        <v>0</v>
      </c>
      <c r="AH3813" s="164">
        <f t="shared" si="478"/>
        <v>0</v>
      </c>
      <c r="AK3813" s="184">
        <f t="shared" si="473"/>
        <v>0</v>
      </c>
      <c r="AL3813" s="164">
        <f t="shared" si="479"/>
        <v>0</v>
      </c>
      <c r="AO3813" s="184">
        <f t="shared" si="474"/>
        <v>0</v>
      </c>
      <c r="AP3813" s="164">
        <f t="shared" si="475"/>
        <v>0</v>
      </c>
      <c r="AS3813" s="184">
        <f t="shared" si="476"/>
        <v>0</v>
      </c>
      <c r="AT3813" s="164">
        <f t="shared" si="477"/>
        <v>0</v>
      </c>
    </row>
    <row r="3814" spans="2:46" x14ac:dyDescent="0.75">
      <c r="B3814" s="22">
        <v>3811</v>
      </c>
      <c r="AG3814" s="184">
        <f t="shared" si="472"/>
        <v>0</v>
      </c>
      <c r="AH3814" s="164">
        <f t="shared" si="478"/>
        <v>0</v>
      </c>
      <c r="AK3814" s="184">
        <f t="shared" si="473"/>
        <v>0</v>
      </c>
      <c r="AL3814" s="164">
        <f t="shared" si="479"/>
        <v>0</v>
      </c>
      <c r="AO3814" s="184">
        <f t="shared" si="474"/>
        <v>0</v>
      </c>
      <c r="AP3814" s="164">
        <f t="shared" si="475"/>
        <v>0</v>
      </c>
      <c r="AS3814" s="184">
        <f t="shared" si="476"/>
        <v>0</v>
      </c>
      <c r="AT3814" s="164">
        <f t="shared" si="477"/>
        <v>0</v>
      </c>
    </row>
    <row r="3815" spans="2:46" x14ac:dyDescent="0.75">
      <c r="B3815" s="22">
        <v>3812</v>
      </c>
      <c r="AG3815" s="184">
        <f t="shared" si="472"/>
        <v>0</v>
      </c>
      <c r="AH3815" s="164">
        <f t="shared" si="478"/>
        <v>0</v>
      </c>
      <c r="AK3815" s="184">
        <f t="shared" si="473"/>
        <v>0</v>
      </c>
      <c r="AL3815" s="164">
        <f t="shared" si="479"/>
        <v>0</v>
      </c>
      <c r="AO3815" s="184">
        <f t="shared" si="474"/>
        <v>0</v>
      </c>
      <c r="AP3815" s="164">
        <f t="shared" si="475"/>
        <v>0</v>
      </c>
      <c r="AS3815" s="184">
        <f t="shared" si="476"/>
        <v>0</v>
      </c>
      <c r="AT3815" s="164">
        <f t="shared" si="477"/>
        <v>0</v>
      </c>
    </row>
    <row r="3816" spans="2:46" x14ac:dyDescent="0.75">
      <c r="B3816" s="22">
        <v>3813</v>
      </c>
      <c r="AG3816" s="184">
        <f t="shared" si="472"/>
        <v>0</v>
      </c>
      <c r="AH3816" s="164">
        <f t="shared" si="478"/>
        <v>0</v>
      </c>
      <c r="AK3816" s="184">
        <f t="shared" si="473"/>
        <v>0</v>
      </c>
      <c r="AL3816" s="164">
        <f t="shared" si="479"/>
        <v>0</v>
      </c>
      <c r="AO3816" s="184">
        <f t="shared" si="474"/>
        <v>0</v>
      </c>
      <c r="AP3816" s="164">
        <f t="shared" si="475"/>
        <v>0</v>
      </c>
      <c r="AS3816" s="184">
        <f t="shared" si="476"/>
        <v>0</v>
      </c>
      <c r="AT3816" s="164">
        <f t="shared" si="477"/>
        <v>0</v>
      </c>
    </row>
    <row r="3817" spans="2:46" x14ac:dyDescent="0.75">
      <c r="B3817" s="22">
        <v>3814</v>
      </c>
      <c r="AG3817" s="184">
        <f t="shared" si="472"/>
        <v>0</v>
      </c>
      <c r="AH3817" s="164">
        <f t="shared" si="478"/>
        <v>0</v>
      </c>
      <c r="AK3817" s="184">
        <f t="shared" si="473"/>
        <v>0</v>
      </c>
      <c r="AL3817" s="164">
        <f t="shared" si="479"/>
        <v>0</v>
      </c>
      <c r="AO3817" s="184">
        <f t="shared" si="474"/>
        <v>0</v>
      </c>
      <c r="AP3817" s="164">
        <f t="shared" si="475"/>
        <v>0</v>
      </c>
      <c r="AS3817" s="184">
        <f t="shared" si="476"/>
        <v>0</v>
      </c>
      <c r="AT3817" s="164">
        <f t="shared" si="477"/>
        <v>0</v>
      </c>
    </row>
    <row r="3818" spans="2:46" x14ac:dyDescent="0.75">
      <c r="B3818" s="22">
        <v>3815</v>
      </c>
      <c r="AG3818" s="184">
        <f t="shared" si="472"/>
        <v>0</v>
      </c>
      <c r="AH3818" s="164">
        <f t="shared" si="478"/>
        <v>0</v>
      </c>
      <c r="AK3818" s="184">
        <f t="shared" si="473"/>
        <v>0</v>
      </c>
      <c r="AL3818" s="164">
        <f t="shared" si="479"/>
        <v>0</v>
      </c>
      <c r="AO3818" s="184">
        <f t="shared" si="474"/>
        <v>0</v>
      </c>
      <c r="AP3818" s="164">
        <f t="shared" si="475"/>
        <v>0</v>
      </c>
      <c r="AS3818" s="184">
        <f t="shared" si="476"/>
        <v>0</v>
      </c>
      <c r="AT3818" s="164">
        <f t="shared" si="477"/>
        <v>0</v>
      </c>
    </row>
    <row r="3819" spans="2:46" x14ac:dyDescent="0.75">
      <c r="B3819" s="22">
        <v>3816</v>
      </c>
      <c r="AG3819" s="184">
        <f t="shared" si="472"/>
        <v>0</v>
      </c>
      <c r="AH3819" s="164">
        <f t="shared" si="478"/>
        <v>0</v>
      </c>
      <c r="AK3819" s="184">
        <f t="shared" si="473"/>
        <v>0</v>
      </c>
      <c r="AL3819" s="164">
        <f t="shared" si="479"/>
        <v>0</v>
      </c>
      <c r="AO3819" s="184">
        <f t="shared" si="474"/>
        <v>0</v>
      </c>
      <c r="AP3819" s="164">
        <f t="shared" si="475"/>
        <v>0</v>
      </c>
      <c r="AS3819" s="184">
        <f t="shared" si="476"/>
        <v>0</v>
      </c>
      <c r="AT3819" s="164">
        <f t="shared" si="477"/>
        <v>0</v>
      </c>
    </row>
    <row r="3820" spans="2:46" x14ac:dyDescent="0.75">
      <c r="B3820" s="22">
        <v>3817</v>
      </c>
      <c r="AG3820" s="184">
        <f t="shared" si="472"/>
        <v>0</v>
      </c>
      <c r="AH3820" s="164">
        <f t="shared" si="478"/>
        <v>0</v>
      </c>
      <c r="AK3820" s="184">
        <f t="shared" si="473"/>
        <v>0</v>
      </c>
      <c r="AL3820" s="164">
        <f t="shared" si="479"/>
        <v>0</v>
      </c>
      <c r="AO3820" s="184">
        <f t="shared" si="474"/>
        <v>0</v>
      </c>
      <c r="AP3820" s="164">
        <f t="shared" si="475"/>
        <v>0</v>
      </c>
      <c r="AS3820" s="184">
        <f t="shared" si="476"/>
        <v>0</v>
      </c>
      <c r="AT3820" s="164">
        <f t="shared" si="477"/>
        <v>0</v>
      </c>
    </row>
    <row r="3821" spans="2:46" x14ac:dyDescent="0.75">
      <c r="B3821" s="22">
        <v>3818</v>
      </c>
      <c r="AG3821" s="184">
        <f t="shared" si="472"/>
        <v>0</v>
      </c>
      <c r="AH3821" s="164">
        <f t="shared" si="478"/>
        <v>0</v>
      </c>
      <c r="AK3821" s="184">
        <f t="shared" si="473"/>
        <v>0</v>
      </c>
      <c r="AL3821" s="164">
        <f t="shared" si="479"/>
        <v>0</v>
      </c>
      <c r="AO3821" s="184">
        <f t="shared" si="474"/>
        <v>0</v>
      </c>
      <c r="AP3821" s="164">
        <f t="shared" si="475"/>
        <v>0</v>
      </c>
      <c r="AS3821" s="184">
        <f t="shared" si="476"/>
        <v>0</v>
      </c>
      <c r="AT3821" s="164">
        <f t="shared" si="477"/>
        <v>0</v>
      </c>
    </row>
    <row r="3822" spans="2:46" x14ac:dyDescent="0.75">
      <c r="B3822" s="22">
        <v>3819</v>
      </c>
      <c r="AG3822" s="184">
        <f t="shared" si="472"/>
        <v>0</v>
      </c>
      <c r="AH3822" s="164">
        <f t="shared" si="478"/>
        <v>0</v>
      </c>
      <c r="AK3822" s="184">
        <f t="shared" si="473"/>
        <v>0</v>
      </c>
      <c r="AL3822" s="164">
        <f t="shared" si="479"/>
        <v>0</v>
      </c>
      <c r="AO3822" s="184">
        <f t="shared" si="474"/>
        <v>0</v>
      </c>
      <c r="AP3822" s="164">
        <f t="shared" si="475"/>
        <v>0</v>
      </c>
      <c r="AS3822" s="184">
        <f t="shared" si="476"/>
        <v>0</v>
      </c>
      <c r="AT3822" s="164">
        <f t="shared" si="477"/>
        <v>0</v>
      </c>
    </row>
    <row r="3823" spans="2:46" x14ac:dyDescent="0.75">
      <c r="B3823" s="22">
        <v>3820</v>
      </c>
      <c r="AG3823" s="184">
        <f t="shared" si="472"/>
        <v>0</v>
      </c>
      <c r="AH3823" s="164">
        <f t="shared" si="478"/>
        <v>0</v>
      </c>
      <c r="AK3823" s="184">
        <f t="shared" si="473"/>
        <v>0</v>
      </c>
      <c r="AL3823" s="164">
        <f t="shared" si="479"/>
        <v>0</v>
      </c>
      <c r="AO3823" s="184">
        <f t="shared" si="474"/>
        <v>0</v>
      </c>
      <c r="AP3823" s="164">
        <f t="shared" si="475"/>
        <v>0</v>
      </c>
      <c r="AS3823" s="184">
        <f t="shared" si="476"/>
        <v>0</v>
      </c>
      <c r="AT3823" s="164">
        <f t="shared" si="477"/>
        <v>0</v>
      </c>
    </row>
    <row r="3824" spans="2:46" x14ac:dyDescent="0.75">
      <c r="B3824" s="22">
        <v>3821</v>
      </c>
      <c r="AG3824" s="184">
        <f t="shared" si="472"/>
        <v>0</v>
      </c>
      <c r="AH3824" s="164">
        <f t="shared" si="478"/>
        <v>0</v>
      </c>
      <c r="AK3824" s="184">
        <f t="shared" si="473"/>
        <v>0</v>
      </c>
      <c r="AL3824" s="164">
        <f t="shared" si="479"/>
        <v>0</v>
      </c>
      <c r="AO3824" s="184">
        <f t="shared" si="474"/>
        <v>0</v>
      </c>
      <c r="AP3824" s="164">
        <f t="shared" si="475"/>
        <v>0</v>
      </c>
      <c r="AS3824" s="184">
        <f t="shared" si="476"/>
        <v>0</v>
      </c>
      <c r="AT3824" s="164">
        <f t="shared" si="477"/>
        <v>0</v>
      </c>
    </row>
    <row r="3825" spans="2:46" x14ac:dyDescent="0.75">
      <c r="B3825" s="22">
        <v>3822</v>
      </c>
      <c r="AG3825" s="184">
        <f t="shared" si="472"/>
        <v>0</v>
      </c>
      <c r="AH3825" s="164">
        <f t="shared" si="478"/>
        <v>0</v>
      </c>
      <c r="AK3825" s="184">
        <f t="shared" si="473"/>
        <v>0</v>
      </c>
      <c r="AL3825" s="164">
        <f t="shared" si="479"/>
        <v>0</v>
      </c>
      <c r="AO3825" s="184">
        <f t="shared" si="474"/>
        <v>0</v>
      </c>
      <c r="AP3825" s="164">
        <f t="shared" si="475"/>
        <v>0</v>
      </c>
      <c r="AS3825" s="184">
        <f t="shared" si="476"/>
        <v>0</v>
      </c>
      <c r="AT3825" s="164">
        <f t="shared" si="477"/>
        <v>0</v>
      </c>
    </row>
    <row r="3826" spans="2:46" x14ac:dyDescent="0.75">
      <c r="B3826" s="22">
        <v>3823</v>
      </c>
      <c r="AG3826" s="184">
        <f t="shared" si="472"/>
        <v>0</v>
      </c>
      <c r="AH3826" s="164">
        <f t="shared" si="478"/>
        <v>0</v>
      </c>
      <c r="AK3826" s="184">
        <f t="shared" si="473"/>
        <v>0</v>
      </c>
      <c r="AL3826" s="164">
        <f t="shared" si="479"/>
        <v>0</v>
      </c>
      <c r="AO3826" s="184">
        <f t="shared" si="474"/>
        <v>0</v>
      </c>
      <c r="AP3826" s="164">
        <f t="shared" si="475"/>
        <v>0</v>
      </c>
      <c r="AS3826" s="184">
        <f t="shared" si="476"/>
        <v>0</v>
      </c>
      <c r="AT3826" s="164">
        <f t="shared" si="477"/>
        <v>0</v>
      </c>
    </row>
    <row r="3827" spans="2:46" x14ac:dyDescent="0.75">
      <c r="B3827" s="22">
        <v>3824</v>
      </c>
      <c r="AG3827" s="184">
        <f t="shared" si="472"/>
        <v>0</v>
      </c>
      <c r="AH3827" s="164">
        <f t="shared" si="478"/>
        <v>0</v>
      </c>
      <c r="AK3827" s="184">
        <f t="shared" si="473"/>
        <v>0</v>
      </c>
      <c r="AL3827" s="164">
        <f t="shared" si="479"/>
        <v>0</v>
      </c>
      <c r="AO3827" s="184">
        <f t="shared" si="474"/>
        <v>0</v>
      </c>
      <c r="AP3827" s="164">
        <f t="shared" si="475"/>
        <v>0</v>
      </c>
      <c r="AS3827" s="184">
        <f t="shared" si="476"/>
        <v>0</v>
      </c>
      <c r="AT3827" s="164">
        <f t="shared" si="477"/>
        <v>0</v>
      </c>
    </row>
    <row r="3828" spans="2:46" x14ac:dyDescent="0.75">
      <c r="B3828" s="22">
        <v>3825</v>
      </c>
      <c r="AG3828" s="184">
        <f t="shared" si="472"/>
        <v>0</v>
      </c>
      <c r="AH3828" s="164">
        <f t="shared" si="478"/>
        <v>0</v>
      </c>
      <c r="AK3828" s="184">
        <f t="shared" si="473"/>
        <v>0</v>
      </c>
      <c r="AL3828" s="164">
        <f t="shared" si="479"/>
        <v>0</v>
      </c>
      <c r="AO3828" s="184">
        <f t="shared" si="474"/>
        <v>0</v>
      </c>
      <c r="AP3828" s="164">
        <f t="shared" si="475"/>
        <v>0</v>
      </c>
      <c r="AS3828" s="184">
        <f t="shared" si="476"/>
        <v>0</v>
      </c>
      <c r="AT3828" s="164">
        <f t="shared" si="477"/>
        <v>0</v>
      </c>
    </row>
    <row r="3829" spans="2:46" x14ac:dyDescent="0.75">
      <c r="B3829" s="22">
        <v>3826</v>
      </c>
      <c r="AG3829" s="184">
        <f t="shared" si="472"/>
        <v>0</v>
      </c>
      <c r="AH3829" s="164">
        <f t="shared" si="478"/>
        <v>0</v>
      </c>
      <c r="AK3829" s="184">
        <f t="shared" si="473"/>
        <v>0</v>
      </c>
      <c r="AL3829" s="164">
        <f t="shared" si="479"/>
        <v>0</v>
      </c>
      <c r="AO3829" s="184">
        <f t="shared" si="474"/>
        <v>0</v>
      </c>
      <c r="AP3829" s="164">
        <f t="shared" si="475"/>
        <v>0</v>
      </c>
      <c r="AS3829" s="184">
        <f t="shared" si="476"/>
        <v>0</v>
      </c>
      <c r="AT3829" s="164">
        <f t="shared" si="477"/>
        <v>0</v>
      </c>
    </row>
    <row r="3830" spans="2:46" x14ac:dyDescent="0.75">
      <c r="B3830" s="22">
        <v>3827</v>
      </c>
      <c r="AG3830" s="184">
        <f t="shared" si="472"/>
        <v>0</v>
      </c>
      <c r="AH3830" s="164">
        <f t="shared" si="478"/>
        <v>0</v>
      </c>
      <c r="AK3830" s="184">
        <f t="shared" si="473"/>
        <v>0</v>
      </c>
      <c r="AL3830" s="164">
        <f t="shared" si="479"/>
        <v>0</v>
      </c>
      <c r="AO3830" s="184">
        <f t="shared" si="474"/>
        <v>0</v>
      </c>
      <c r="AP3830" s="164">
        <f t="shared" si="475"/>
        <v>0</v>
      </c>
      <c r="AS3830" s="184">
        <f t="shared" si="476"/>
        <v>0</v>
      </c>
      <c r="AT3830" s="164">
        <f t="shared" si="477"/>
        <v>0</v>
      </c>
    </row>
    <row r="3831" spans="2:46" x14ac:dyDescent="0.75">
      <c r="B3831" s="22">
        <v>3828</v>
      </c>
      <c r="AG3831" s="184">
        <f t="shared" si="472"/>
        <v>0</v>
      </c>
      <c r="AH3831" s="164">
        <f t="shared" si="478"/>
        <v>0</v>
      </c>
      <c r="AK3831" s="184">
        <f t="shared" si="473"/>
        <v>0</v>
      </c>
      <c r="AL3831" s="164">
        <f t="shared" si="479"/>
        <v>0</v>
      </c>
      <c r="AO3831" s="184">
        <f t="shared" si="474"/>
        <v>0</v>
      </c>
      <c r="AP3831" s="164">
        <f t="shared" si="475"/>
        <v>0</v>
      </c>
      <c r="AS3831" s="184">
        <f t="shared" si="476"/>
        <v>0</v>
      </c>
      <c r="AT3831" s="164">
        <f t="shared" si="477"/>
        <v>0</v>
      </c>
    </row>
    <row r="3832" spans="2:46" x14ac:dyDescent="0.75">
      <c r="B3832" s="22">
        <v>3829</v>
      </c>
      <c r="AG3832" s="184">
        <f t="shared" si="472"/>
        <v>0</v>
      </c>
      <c r="AH3832" s="164">
        <f t="shared" si="478"/>
        <v>0</v>
      </c>
      <c r="AK3832" s="184">
        <f t="shared" si="473"/>
        <v>0</v>
      </c>
      <c r="AL3832" s="164">
        <f t="shared" si="479"/>
        <v>0</v>
      </c>
      <c r="AO3832" s="184">
        <f t="shared" si="474"/>
        <v>0</v>
      </c>
      <c r="AP3832" s="164">
        <f t="shared" si="475"/>
        <v>0</v>
      </c>
      <c r="AS3832" s="184">
        <f t="shared" si="476"/>
        <v>0</v>
      </c>
      <c r="AT3832" s="164">
        <f t="shared" si="477"/>
        <v>0</v>
      </c>
    </row>
    <row r="3833" spans="2:46" x14ac:dyDescent="0.75">
      <c r="B3833" s="22">
        <v>3830</v>
      </c>
      <c r="AG3833" s="184">
        <f t="shared" si="472"/>
        <v>0</v>
      </c>
      <c r="AH3833" s="164">
        <f t="shared" si="478"/>
        <v>0</v>
      </c>
      <c r="AK3833" s="184">
        <f t="shared" si="473"/>
        <v>0</v>
      </c>
      <c r="AL3833" s="164">
        <f t="shared" si="479"/>
        <v>0</v>
      </c>
      <c r="AO3833" s="184">
        <f t="shared" si="474"/>
        <v>0</v>
      </c>
      <c r="AP3833" s="164">
        <f t="shared" si="475"/>
        <v>0</v>
      </c>
      <c r="AS3833" s="184">
        <f t="shared" si="476"/>
        <v>0</v>
      </c>
      <c r="AT3833" s="164">
        <f t="shared" si="477"/>
        <v>0</v>
      </c>
    </row>
    <row r="3834" spans="2:46" x14ac:dyDescent="0.75">
      <c r="B3834" s="22">
        <v>3831</v>
      </c>
      <c r="AG3834" s="184">
        <f t="shared" si="472"/>
        <v>0</v>
      </c>
      <c r="AH3834" s="164">
        <f t="shared" si="478"/>
        <v>0</v>
      </c>
      <c r="AK3834" s="184">
        <f t="shared" si="473"/>
        <v>0</v>
      </c>
      <c r="AL3834" s="164">
        <f t="shared" si="479"/>
        <v>0</v>
      </c>
      <c r="AO3834" s="184">
        <f t="shared" si="474"/>
        <v>0</v>
      </c>
      <c r="AP3834" s="164">
        <f t="shared" si="475"/>
        <v>0</v>
      </c>
      <c r="AS3834" s="184">
        <f t="shared" si="476"/>
        <v>0</v>
      </c>
      <c r="AT3834" s="164">
        <f t="shared" si="477"/>
        <v>0</v>
      </c>
    </row>
    <row r="3835" spans="2:46" x14ac:dyDescent="0.75">
      <c r="B3835" s="22">
        <v>3832</v>
      </c>
      <c r="AG3835" s="184">
        <f t="shared" si="472"/>
        <v>0</v>
      </c>
      <c r="AH3835" s="164">
        <f t="shared" si="478"/>
        <v>0</v>
      </c>
      <c r="AK3835" s="184">
        <f t="shared" si="473"/>
        <v>0</v>
      </c>
      <c r="AL3835" s="164">
        <f t="shared" si="479"/>
        <v>0</v>
      </c>
      <c r="AO3835" s="184">
        <f t="shared" si="474"/>
        <v>0</v>
      </c>
      <c r="AP3835" s="164">
        <f t="shared" si="475"/>
        <v>0</v>
      </c>
      <c r="AS3835" s="184">
        <f t="shared" si="476"/>
        <v>0</v>
      </c>
      <c r="AT3835" s="164">
        <f t="shared" si="477"/>
        <v>0</v>
      </c>
    </row>
    <row r="3836" spans="2:46" x14ac:dyDescent="0.75">
      <c r="B3836" s="22">
        <v>3833</v>
      </c>
      <c r="AG3836" s="184">
        <f t="shared" si="472"/>
        <v>0</v>
      </c>
      <c r="AH3836" s="164">
        <f t="shared" si="478"/>
        <v>0</v>
      </c>
      <c r="AK3836" s="184">
        <f t="shared" si="473"/>
        <v>0</v>
      </c>
      <c r="AL3836" s="164">
        <f t="shared" si="479"/>
        <v>0</v>
      </c>
      <c r="AO3836" s="184">
        <f t="shared" si="474"/>
        <v>0</v>
      </c>
      <c r="AP3836" s="164">
        <f t="shared" si="475"/>
        <v>0</v>
      </c>
      <c r="AS3836" s="184">
        <f t="shared" si="476"/>
        <v>0</v>
      </c>
      <c r="AT3836" s="164">
        <f t="shared" si="477"/>
        <v>0</v>
      </c>
    </row>
    <row r="3837" spans="2:46" x14ac:dyDescent="0.75">
      <c r="B3837" s="22">
        <v>3834</v>
      </c>
      <c r="AG3837" s="184">
        <f t="shared" si="472"/>
        <v>0</v>
      </c>
      <c r="AH3837" s="164">
        <f t="shared" si="478"/>
        <v>0</v>
      </c>
      <c r="AK3837" s="184">
        <f t="shared" si="473"/>
        <v>0</v>
      </c>
      <c r="AL3837" s="164">
        <f t="shared" si="479"/>
        <v>0</v>
      </c>
      <c r="AO3837" s="184">
        <f t="shared" si="474"/>
        <v>0</v>
      </c>
      <c r="AP3837" s="164">
        <f t="shared" si="475"/>
        <v>0</v>
      </c>
      <c r="AS3837" s="184">
        <f t="shared" si="476"/>
        <v>0</v>
      </c>
      <c r="AT3837" s="164">
        <f t="shared" si="477"/>
        <v>0</v>
      </c>
    </row>
    <row r="3838" spans="2:46" x14ac:dyDescent="0.75">
      <c r="B3838" s="22">
        <v>3835</v>
      </c>
      <c r="AG3838" s="184">
        <f t="shared" si="472"/>
        <v>0</v>
      </c>
      <c r="AH3838" s="164">
        <f t="shared" si="478"/>
        <v>0</v>
      </c>
      <c r="AK3838" s="184">
        <f t="shared" si="473"/>
        <v>0</v>
      </c>
      <c r="AL3838" s="164">
        <f t="shared" si="479"/>
        <v>0</v>
      </c>
      <c r="AO3838" s="184">
        <f t="shared" si="474"/>
        <v>0</v>
      </c>
      <c r="AP3838" s="164">
        <f t="shared" si="475"/>
        <v>0</v>
      </c>
      <c r="AS3838" s="184">
        <f t="shared" si="476"/>
        <v>0</v>
      </c>
      <c r="AT3838" s="164">
        <f t="shared" si="477"/>
        <v>0</v>
      </c>
    </row>
    <row r="3839" spans="2:46" x14ac:dyDescent="0.75">
      <c r="B3839" s="22">
        <v>3836</v>
      </c>
      <c r="AG3839" s="184">
        <f t="shared" si="472"/>
        <v>0</v>
      </c>
      <c r="AH3839" s="164">
        <f t="shared" si="478"/>
        <v>0</v>
      </c>
      <c r="AK3839" s="184">
        <f t="shared" si="473"/>
        <v>0</v>
      </c>
      <c r="AL3839" s="164">
        <f t="shared" si="479"/>
        <v>0</v>
      </c>
      <c r="AO3839" s="184">
        <f t="shared" si="474"/>
        <v>0</v>
      </c>
      <c r="AP3839" s="164">
        <f t="shared" si="475"/>
        <v>0</v>
      </c>
      <c r="AS3839" s="184">
        <f t="shared" si="476"/>
        <v>0</v>
      </c>
      <c r="AT3839" s="164">
        <f t="shared" si="477"/>
        <v>0</v>
      </c>
    </row>
    <row r="3840" spans="2:46" x14ac:dyDescent="0.75">
      <c r="B3840" s="22">
        <v>3837</v>
      </c>
      <c r="AG3840" s="184">
        <f t="shared" si="472"/>
        <v>0</v>
      </c>
      <c r="AH3840" s="164">
        <f t="shared" si="478"/>
        <v>0</v>
      </c>
      <c r="AK3840" s="184">
        <f t="shared" si="473"/>
        <v>0</v>
      </c>
      <c r="AL3840" s="164">
        <f t="shared" si="479"/>
        <v>0</v>
      </c>
      <c r="AO3840" s="184">
        <f t="shared" si="474"/>
        <v>0</v>
      </c>
      <c r="AP3840" s="164">
        <f t="shared" si="475"/>
        <v>0</v>
      </c>
      <c r="AS3840" s="184">
        <f t="shared" si="476"/>
        <v>0</v>
      </c>
      <c r="AT3840" s="164">
        <f t="shared" si="477"/>
        <v>0</v>
      </c>
    </row>
    <row r="3841" spans="2:46" x14ac:dyDescent="0.75">
      <c r="B3841" s="22">
        <v>3838</v>
      </c>
      <c r="AG3841" s="184">
        <f t="shared" si="472"/>
        <v>0</v>
      </c>
      <c r="AH3841" s="164">
        <f t="shared" si="478"/>
        <v>0</v>
      </c>
      <c r="AK3841" s="184">
        <f t="shared" si="473"/>
        <v>0</v>
      </c>
      <c r="AL3841" s="164">
        <f t="shared" si="479"/>
        <v>0</v>
      </c>
      <c r="AO3841" s="184">
        <f t="shared" si="474"/>
        <v>0</v>
      </c>
      <c r="AP3841" s="164">
        <f t="shared" si="475"/>
        <v>0</v>
      </c>
      <c r="AS3841" s="184">
        <f t="shared" si="476"/>
        <v>0</v>
      </c>
      <c r="AT3841" s="164">
        <f t="shared" si="477"/>
        <v>0</v>
      </c>
    </row>
    <row r="3842" spans="2:46" x14ac:dyDescent="0.75">
      <c r="B3842" s="22">
        <v>3839</v>
      </c>
      <c r="AG3842" s="184">
        <f t="shared" si="472"/>
        <v>0</v>
      </c>
      <c r="AH3842" s="164">
        <f t="shared" si="478"/>
        <v>0</v>
      </c>
      <c r="AK3842" s="184">
        <f t="shared" si="473"/>
        <v>0</v>
      </c>
      <c r="AL3842" s="164">
        <f t="shared" si="479"/>
        <v>0</v>
      </c>
      <c r="AO3842" s="184">
        <f t="shared" si="474"/>
        <v>0</v>
      </c>
      <c r="AP3842" s="164">
        <f t="shared" si="475"/>
        <v>0</v>
      </c>
      <c r="AS3842" s="184">
        <f t="shared" si="476"/>
        <v>0</v>
      </c>
      <c r="AT3842" s="164">
        <f t="shared" si="477"/>
        <v>0</v>
      </c>
    </row>
    <row r="3843" spans="2:46" x14ac:dyDescent="0.75">
      <c r="B3843" s="22">
        <v>3840</v>
      </c>
      <c r="AG3843" s="184">
        <f t="shared" si="472"/>
        <v>0</v>
      </c>
      <c r="AH3843" s="164">
        <f t="shared" si="478"/>
        <v>0</v>
      </c>
      <c r="AK3843" s="184">
        <f t="shared" si="473"/>
        <v>0</v>
      </c>
      <c r="AL3843" s="164">
        <f t="shared" si="479"/>
        <v>0</v>
      </c>
      <c r="AO3843" s="184">
        <f t="shared" si="474"/>
        <v>0</v>
      </c>
      <c r="AP3843" s="164">
        <f t="shared" si="475"/>
        <v>0</v>
      </c>
      <c r="AS3843" s="184">
        <f t="shared" si="476"/>
        <v>0</v>
      </c>
      <c r="AT3843" s="164">
        <f t="shared" si="477"/>
        <v>0</v>
      </c>
    </row>
    <row r="3844" spans="2:46" x14ac:dyDescent="0.75">
      <c r="B3844" s="22">
        <v>3841</v>
      </c>
      <c r="AG3844" s="184">
        <f t="shared" ref="AG3844:AG3907" si="480">(U3844*wtp)-T3844</f>
        <v>0</v>
      </c>
      <c r="AH3844" s="164">
        <f t="shared" si="478"/>
        <v>0</v>
      </c>
      <c r="AK3844" s="184">
        <f t="shared" ref="AK3844:AK3907" si="481">(X3844*wtp)-W3844</f>
        <v>0</v>
      </c>
      <c r="AL3844" s="164">
        <f t="shared" si="479"/>
        <v>0</v>
      </c>
      <c r="AO3844" s="184">
        <f t="shared" ref="AO3844:AO3907" si="482">(AA3844*wtp)-Z3844</f>
        <v>0</v>
      </c>
      <c r="AP3844" s="164">
        <f t="shared" ref="AP3844:AP3907" si="483">IF(AO3844&gt;0,1,0)</f>
        <v>0</v>
      </c>
      <c r="AS3844" s="184">
        <f t="shared" ref="AS3844:AS3907" si="484">(AD3844*wtp)-AC3844</f>
        <v>0</v>
      </c>
      <c r="AT3844" s="164">
        <f t="shared" ref="AT3844:AT3907" si="485">IF(AS3844&gt;0,1,0)</f>
        <v>0</v>
      </c>
    </row>
    <row r="3845" spans="2:46" x14ac:dyDescent="0.75">
      <c r="B3845" s="22">
        <v>3842</v>
      </c>
      <c r="AG3845" s="184">
        <f t="shared" si="480"/>
        <v>0</v>
      </c>
      <c r="AH3845" s="164">
        <f t="shared" ref="AH3845:AH3908" si="486">IF(AG3845&gt;0,1,0)</f>
        <v>0</v>
      </c>
      <c r="AK3845" s="184">
        <f t="shared" si="481"/>
        <v>0</v>
      </c>
      <c r="AL3845" s="164">
        <f t="shared" ref="AL3845:AL3908" si="487">IF(AK3845&gt;0,1,0)</f>
        <v>0</v>
      </c>
      <c r="AO3845" s="184">
        <f t="shared" si="482"/>
        <v>0</v>
      </c>
      <c r="AP3845" s="164">
        <f t="shared" si="483"/>
        <v>0</v>
      </c>
      <c r="AS3845" s="184">
        <f t="shared" si="484"/>
        <v>0</v>
      </c>
      <c r="AT3845" s="164">
        <f t="shared" si="485"/>
        <v>0</v>
      </c>
    </row>
    <row r="3846" spans="2:46" x14ac:dyDescent="0.75">
      <c r="B3846" s="22">
        <v>3843</v>
      </c>
      <c r="AG3846" s="184">
        <f t="shared" si="480"/>
        <v>0</v>
      </c>
      <c r="AH3846" s="164">
        <f t="shared" si="486"/>
        <v>0</v>
      </c>
      <c r="AK3846" s="184">
        <f t="shared" si="481"/>
        <v>0</v>
      </c>
      <c r="AL3846" s="164">
        <f t="shared" si="487"/>
        <v>0</v>
      </c>
      <c r="AO3846" s="184">
        <f t="shared" si="482"/>
        <v>0</v>
      </c>
      <c r="AP3846" s="164">
        <f t="shared" si="483"/>
        <v>0</v>
      </c>
      <c r="AS3846" s="184">
        <f t="shared" si="484"/>
        <v>0</v>
      </c>
      <c r="AT3846" s="164">
        <f t="shared" si="485"/>
        <v>0</v>
      </c>
    </row>
    <row r="3847" spans="2:46" x14ac:dyDescent="0.75">
      <c r="B3847" s="22">
        <v>3844</v>
      </c>
      <c r="AG3847" s="184">
        <f t="shared" si="480"/>
        <v>0</v>
      </c>
      <c r="AH3847" s="164">
        <f t="shared" si="486"/>
        <v>0</v>
      </c>
      <c r="AK3847" s="184">
        <f t="shared" si="481"/>
        <v>0</v>
      </c>
      <c r="AL3847" s="164">
        <f t="shared" si="487"/>
        <v>0</v>
      </c>
      <c r="AO3847" s="184">
        <f t="shared" si="482"/>
        <v>0</v>
      </c>
      <c r="AP3847" s="164">
        <f t="shared" si="483"/>
        <v>0</v>
      </c>
      <c r="AS3847" s="184">
        <f t="shared" si="484"/>
        <v>0</v>
      </c>
      <c r="AT3847" s="164">
        <f t="shared" si="485"/>
        <v>0</v>
      </c>
    </row>
    <row r="3848" spans="2:46" x14ac:dyDescent="0.75">
      <c r="B3848" s="22">
        <v>3845</v>
      </c>
      <c r="AG3848" s="184">
        <f t="shared" si="480"/>
        <v>0</v>
      </c>
      <c r="AH3848" s="164">
        <f t="shared" si="486"/>
        <v>0</v>
      </c>
      <c r="AK3848" s="184">
        <f t="shared" si="481"/>
        <v>0</v>
      </c>
      <c r="AL3848" s="164">
        <f t="shared" si="487"/>
        <v>0</v>
      </c>
      <c r="AO3848" s="184">
        <f t="shared" si="482"/>
        <v>0</v>
      </c>
      <c r="AP3848" s="164">
        <f t="shared" si="483"/>
        <v>0</v>
      </c>
      <c r="AS3848" s="184">
        <f t="shared" si="484"/>
        <v>0</v>
      </c>
      <c r="AT3848" s="164">
        <f t="shared" si="485"/>
        <v>0</v>
      </c>
    </row>
    <row r="3849" spans="2:46" x14ac:dyDescent="0.75">
      <c r="B3849" s="22">
        <v>3846</v>
      </c>
      <c r="AG3849" s="184">
        <f t="shared" si="480"/>
        <v>0</v>
      </c>
      <c r="AH3849" s="164">
        <f t="shared" si="486"/>
        <v>0</v>
      </c>
      <c r="AK3849" s="184">
        <f t="shared" si="481"/>
        <v>0</v>
      </c>
      <c r="AL3849" s="164">
        <f t="shared" si="487"/>
        <v>0</v>
      </c>
      <c r="AO3849" s="184">
        <f t="shared" si="482"/>
        <v>0</v>
      </c>
      <c r="AP3849" s="164">
        <f t="shared" si="483"/>
        <v>0</v>
      </c>
      <c r="AS3849" s="184">
        <f t="shared" si="484"/>
        <v>0</v>
      </c>
      <c r="AT3849" s="164">
        <f t="shared" si="485"/>
        <v>0</v>
      </c>
    </row>
    <row r="3850" spans="2:46" x14ac:dyDescent="0.75">
      <c r="B3850" s="22">
        <v>3847</v>
      </c>
      <c r="AG3850" s="184">
        <f t="shared" si="480"/>
        <v>0</v>
      </c>
      <c r="AH3850" s="164">
        <f t="shared" si="486"/>
        <v>0</v>
      </c>
      <c r="AK3850" s="184">
        <f t="shared" si="481"/>
        <v>0</v>
      </c>
      <c r="AL3850" s="164">
        <f t="shared" si="487"/>
        <v>0</v>
      </c>
      <c r="AO3850" s="184">
        <f t="shared" si="482"/>
        <v>0</v>
      </c>
      <c r="AP3850" s="164">
        <f t="shared" si="483"/>
        <v>0</v>
      </c>
      <c r="AS3850" s="184">
        <f t="shared" si="484"/>
        <v>0</v>
      </c>
      <c r="AT3850" s="164">
        <f t="shared" si="485"/>
        <v>0</v>
      </c>
    </row>
    <row r="3851" spans="2:46" x14ac:dyDescent="0.75">
      <c r="B3851" s="22">
        <v>3848</v>
      </c>
      <c r="AG3851" s="184">
        <f t="shared" si="480"/>
        <v>0</v>
      </c>
      <c r="AH3851" s="164">
        <f t="shared" si="486"/>
        <v>0</v>
      </c>
      <c r="AK3851" s="184">
        <f t="shared" si="481"/>
        <v>0</v>
      </c>
      <c r="AL3851" s="164">
        <f t="shared" si="487"/>
        <v>0</v>
      </c>
      <c r="AO3851" s="184">
        <f t="shared" si="482"/>
        <v>0</v>
      </c>
      <c r="AP3851" s="164">
        <f t="shared" si="483"/>
        <v>0</v>
      </c>
      <c r="AS3851" s="184">
        <f t="shared" si="484"/>
        <v>0</v>
      </c>
      <c r="AT3851" s="164">
        <f t="shared" si="485"/>
        <v>0</v>
      </c>
    </row>
    <row r="3852" spans="2:46" x14ac:dyDescent="0.75">
      <c r="B3852" s="22">
        <v>3849</v>
      </c>
      <c r="AG3852" s="184">
        <f t="shared" si="480"/>
        <v>0</v>
      </c>
      <c r="AH3852" s="164">
        <f t="shared" si="486"/>
        <v>0</v>
      </c>
      <c r="AK3852" s="184">
        <f t="shared" si="481"/>
        <v>0</v>
      </c>
      <c r="AL3852" s="164">
        <f t="shared" si="487"/>
        <v>0</v>
      </c>
      <c r="AO3852" s="184">
        <f t="shared" si="482"/>
        <v>0</v>
      </c>
      <c r="AP3852" s="164">
        <f t="shared" si="483"/>
        <v>0</v>
      </c>
      <c r="AS3852" s="184">
        <f t="shared" si="484"/>
        <v>0</v>
      </c>
      <c r="AT3852" s="164">
        <f t="shared" si="485"/>
        <v>0</v>
      </c>
    </row>
    <row r="3853" spans="2:46" x14ac:dyDescent="0.75">
      <c r="B3853" s="22">
        <v>3850</v>
      </c>
      <c r="AG3853" s="184">
        <f t="shared" si="480"/>
        <v>0</v>
      </c>
      <c r="AH3853" s="164">
        <f t="shared" si="486"/>
        <v>0</v>
      </c>
      <c r="AK3853" s="184">
        <f t="shared" si="481"/>
        <v>0</v>
      </c>
      <c r="AL3853" s="164">
        <f t="shared" si="487"/>
        <v>0</v>
      </c>
      <c r="AO3853" s="184">
        <f t="shared" si="482"/>
        <v>0</v>
      </c>
      <c r="AP3853" s="164">
        <f t="shared" si="483"/>
        <v>0</v>
      </c>
      <c r="AS3853" s="184">
        <f t="shared" si="484"/>
        <v>0</v>
      </c>
      <c r="AT3853" s="164">
        <f t="shared" si="485"/>
        <v>0</v>
      </c>
    </row>
    <row r="3854" spans="2:46" x14ac:dyDescent="0.75">
      <c r="B3854" s="22">
        <v>3851</v>
      </c>
      <c r="AG3854" s="184">
        <f t="shared" si="480"/>
        <v>0</v>
      </c>
      <c r="AH3854" s="164">
        <f t="shared" si="486"/>
        <v>0</v>
      </c>
      <c r="AK3854" s="184">
        <f t="shared" si="481"/>
        <v>0</v>
      </c>
      <c r="AL3854" s="164">
        <f t="shared" si="487"/>
        <v>0</v>
      </c>
      <c r="AO3854" s="184">
        <f t="shared" si="482"/>
        <v>0</v>
      </c>
      <c r="AP3854" s="164">
        <f t="shared" si="483"/>
        <v>0</v>
      </c>
      <c r="AS3854" s="184">
        <f t="shared" si="484"/>
        <v>0</v>
      </c>
      <c r="AT3854" s="164">
        <f t="shared" si="485"/>
        <v>0</v>
      </c>
    </row>
    <row r="3855" spans="2:46" x14ac:dyDescent="0.75">
      <c r="B3855" s="22">
        <v>3852</v>
      </c>
      <c r="AG3855" s="184">
        <f t="shared" si="480"/>
        <v>0</v>
      </c>
      <c r="AH3855" s="164">
        <f t="shared" si="486"/>
        <v>0</v>
      </c>
      <c r="AK3855" s="184">
        <f t="shared" si="481"/>
        <v>0</v>
      </c>
      <c r="AL3855" s="164">
        <f t="shared" si="487"/>
        <v>0</v>
      </c>
      <c r="AO3855" s="184">
        <f t="shared" si="482"/>
        <v>0</v>
      </c>
      <c r="AP3855" s="164">
        <f t="shared" si="483"/>
        <v>0</v>
      </c>
      <c r="AS3855" s="184">
        <f t="shared" si="484"/>
        <v>0</v>
      </c>
      <c r="AT3855" s="164">
        <f t="shared" si="485"/>
        <v>0</v>
      </c>
    </row>
    <row r="3856" spans="2:46" x14ac:dyDescent="0.75">
      <c r="B3856" s="22">
        <v>3853</v>
      </c>
      <c r="AG3856" s="184">
        <f t="shared" si="480"/>
        <v>0</v>
      </c>
      <c r="AH3856" s="164">
        <f t="shared" si="486"/>
        <v>0</v>
      </c>
      <c r="AK3856" s="184">
        <f t="shared" si="481"/>
        <v>0</v>
      </c>
      <c r="AL3856" s="164">
        <f t="shared" si="487"/>
        <v>0</v>
      </c>
      <c r="AO3856" s="184">
        <f t="shared" si="482"/>
        <v>0</v>
      </c>
      <c r="AP3856" s="164">
        <f t="shared" si="483"/>
        <v>0</v>
      </c>
      <c r="AS3856" s="184">
        <f t="shared" si="484"/>
        <v>0</v>
      </c>
      <c r="AT3856" s="164">
        <f t="shared" si="485"/>
        <v>0</v>
      </c>
    </row>
    <row r="3857" spans="2:46" x14ac:dyDescent="0.75">
      <c r="B3857" s="22">
        <v>3854</v>
      </c>
      <c r="AG3857" s="184">
        <f t="shared" si="480"/>
        <v>0</v>
      </c>
      <c r="AH3857" s="164">
        <f t="shared" si="486"/>
        <v>0</v>
      </c>
      <c r="AK3857" s="184">
        <f t="shared" si="481"/>
        <v>0</v>
      </c>
      <c r="AL3857" s="164">
        <f t="shared" si="487"/>
        <v>0</v>
      </c>
      <c r="AO3857" s="184">
        <f t="shared" si="482"/>
        <v>0</v>
      </c>
      <c r="AP3857" s="164">
        <f t="shared" si="483"/>
        <v>0</v>
      </c>
      <c r="AS3857" s="184">
        <f t="shared" si="484"/>
        <v>0</v>
      </c>
      <c r="AT3857" s="164">
        <f t="shared" si="485"/>
        <v>0</v>
      </c>
    </row>
    <row r="3858" spans="2:46" x14ac:dyDescent="0.75">
      <c r="B3858" s="22">
        <v>3855</v>
      </c>
      <c r="AG3858" s="184">
        <f t="shared" si="480"/>
        <v>0</v>
      </c>
      <c r="AH3858" s="164">
        <f t="shared" si="486"/>
        <v>0</v>
      </c>
      <c r="AK3858" s="184">
        <f t="shared" si="481"/>
        <v>0</v>
      </c>
      <c r="AL3858" s="164">
        <f t="shared" si="487"/>
        <v>0</v>
      </c>
      <c r="AO3858" s="184">
        <f t="shared" si="482"/>
        <v>0</v>
      </c>
      <c r="AP3858" s="164">
        <f t="shared" si="483"/>
        <v>0</v>
      </c>
      <c r="AS3858" s="184">
        <f t="shared" si="484"/>
        <v>0</v>
      </c>
      <c r="AT3858" s="164">
        <f t="shared" si="485"/>
        <v>0</v>
      </c>
    </row>
    <row r="3859" spans="2:46" x14ac:dyDescent="0.75">
      <c r="B3859" s="22">
        <v>3856</v>
      </c>
      <c r="AG3859" s="184">
        <f t="shared" si="480"/>
        <v>0</v>
      </c>
      <c r="AH3859" s="164">
        <f t="shared" si="486"/>
        <v>0</v>
      </c>
      <c r="AK3859" s="184">
        <f t="shared" si="481"/>
        <v>0</v>
      </c>
      <c r="AL3859" s="164">
        <f t="shared" si="487"/>
        <v>0</v>
      </c>
      <c r="AO3859" s="184">
        <f t="shared" si="482"/>
        <v>0</v>
      </c>
      <c r="AP3859" s="164">
        <f t="shared" si="483"/>
        <v>0</v>
      </c>
      <c r="AS3859" s="184">
        <f t="shared" si="484"/>
        <v>0</v>
      </c>
      <c r="AT3859" s="164">
        <f t="shared" si="485"/>
        <v>0</v>
      </c>
    </row>
    <row r="3860" spans="2:46" x14ac:dyDescent="0.75">
      <c r="B3860" s="22">
        <v>3857</v>
      </c>
      <c r="AG3860" s="184">
        <f t="shared" si="480"/>
        <v>0</v>
      </c>
      <c r="AH3860" s="164">
        <f t="shared" si="486"/>
        <v>0</v>
      </c>
      <c r="AK3860" s="184">
        <f t="shared" si="481"/>
        <v>0</v>
      </c>
      <c r="AL3860" s="164">
        <f t="shared" si="487"/>
        <v>0</v>
      </c>
      <c r="AO3860" s="184">
        <f t="shared" si="482"/>
        <v>0</v>
      </c>
      <c r="AP3860" s="164">
        <f t="shared" si="483"/>
        <v>0</v>
      </c>
      <c r="AS3860" s="184">
        <f t="shared" si="484"/>
        <v>0</v>
      </c>
      <c r="AT3860" s="164">
        <f t="shared" si="485"/>
        <v>0</v>
      </c>
    </row>
    <row r="3861" spans="2:46" x14ac:dyDescent="0.75">
      <c r="B3861" s="22">
        <v>3858</v>
      </c>
      <c r="AG3861" s="184">
        <f t="shared" si="480"/>
        <v>0</v>
      </c>
      <c r="AH3861" s="164">
        <f t="shared" si="486"/>
        <v>0</v>
      </c>
      <c r="AK3861" s="184">
        <f t="shared" si="481"/>
        <v>0</v>
      </c>
      <c r="AL3861" s="164">
        <f t="shared" si="487"/>
        <v>0</v>
      </c>
      <c r="AO3861" s="184">
        <f t="shared" si="482"/>
        <v>0</v>
      </c>
      <c r="AP3861" s="164">
        <f t="shared" si="483"/>
        <v>0</v>
      </c>
      <c r="AS3861" s="184">
        <f t="shared" si="484"/>
        <v>0</v>
      </c>
      <c r="AT3861" s="164">
        <f t="shared" si="485"/>
        <v>0</v>
      </c>
    </row>
    <row r="3862" spans="2:46" x14ac:dyDescent="0.75">
      <c r="B3862" s="22">
        <v>3859</v>
      </c>
      <c r="AG3862" s="184">
        <f t="shared" si="480"/>
        <v>0</v>
      </c>
      <c r="AH3862" s="164">
        <f t="shared" si="486"/>
        <v>0</v>
      </c>
      <c r="AK3862" s="184">
        <f t="shared" si="481"/>
        <v>0</v>
      </c>
      <c r="AL3862" s="164">
        <f t="shared" si="487"/>
        <v>0</v>
      </c>
      <c r="AO3862" s="184">
        <f t="shared" si="482"/>
        <v>0</v>
      </c>
      <c r="AP3862" s="164">
        <f t="shared" si="483"/>
        <v>0</v>
      </c>
      <c r="AS3862" s="184">
        <f t="shared" si="484"/>
        <v>0</v>
      </c>
      <c r="AT3862" s="164">
        <f t="shared" si="485"/>
        <v>0</v>
      </c>
    </row>
    <row r="3863" spans="2:46" x14ac:dyDescent="0.75">
      <c r="B3863" s="22">
        <v>3860</v>
      </c>
      <c r="AG3863" s="184">
        <f t="shared" si="480"/>
        <v>0</v>
      </c>
      <c r="AH3863" s="164">
        <f t="shared" si="486"/>
        <v>0</v>
      </c>
      <c r="AK3863" s="184">
        <f t="shared" si="481"/>
        <v>0</v>
      </c>
      <c r="AL3863" s="164">
        <f t="shared" si="487"/>
        <v>0</v>
      </c>
      <c r="AO3863" s="184">
        <f t="shared" si="482"/>
        <v>0</v>
      </c>
      <c r="AP3863" s="164">
        <f t="shared" si="483"/>
        <v>0</v>
      </c>
      <c r="AS3863" s="184">
        <f t="shared" si="484"/>
        <v>0</v>
      </c>
      <c r="AT3863" s="164">
        <f t="shared" si="485"/>
        <v>0</v>
      </c>
    </row>
    <row r="3864" spans="2:46" x14ac:dyDescent="0.75">
      <c r="B3864" s="22">
        <v>3861</v>
      </c>
      <c r="AG3864" s="184">
        <f t="shared" si="480"/>
        <v>0</v>
      </c>
      <c r="AH3864" s="164">
        <f t="shared" si="486"/>
        <v>0</v>
      </c>
      <c r="AK3864" s="184">
        <f t="shared" si="481"/>
        <v>0</v>
      </c>
      <c r="AL3864" s="164">
        <f t="shared" si="487"/>
        <v>0</v>
      </c>
      <c r="AO3864" s="184">
        <f t="shared" si="482"/>
        <v>0</v>
      </c>
      <c r="AP3864" s="164">
        <f t="shared" si="483"/>
        <v>0</v>
      </c>
      <c r="AS3864" s="184">
        <f t="shared" si="484"/>
        <v>0</v>
      </c>
      <c r="AT3864" s="164">
        <f t="shared" si="485"/>
        <v>0</v>
      </c>
    </row>
    <row r="3865" spans="2:46" x14ac:dyDescent="0.75">
      <c r="B3865" s="22">
        <v>3862</v>
      </c>
      <c r="AG3865" s="184">
        <f t="shared" si="480"/>
        <v>0</v>
      </c>
      <c r="AH3865" s="164">
        <f t="shared" si="486"/>
        <v>0</v>
      </c>
      <c r="AK3865" s="184">
        <f t="shared" si="481"/>
        <v>0</v>
      </c>
      <c r="AL3865" s="164">
        <f t="shared" si="487"/>
        <v>0</v>
      </c>
      <c r="AO3865" s="184">
        <f t="shared" si="482"/>
        <v>0</v>
      </c>
      <c r="AP3865" s="164">
        <f t="shared" si="483"/>
        <v>0</v>
      </c>
      <c r="AS3865" s="184">
        <f t="shared" si="484"/>
        <v>0</v>
      </c>
      <c r="AT3865" s="164">
        <f t="shared" si="485"/>
        <v>0</v>
      </c>
    </row>
    <row r="3866" spans="2:46" x14ac:dyDescent="0.75">
      <c r="B3866" s="22">
        <v>3863</v>
      </c>
      <c r="AG3866" s="184">
        <f t="shared" si="480"/>
        <v>0</v>
      </c>
      <c r="AH3866" s="164">
        <f t="shared" si="486"/>
        <v>0</v>
      </c>
      <c r="AK3866" s="184">
        <f t="shared" si="481"/>
        <v>0</v>
      </c>
      <c r="AL3866" s="164">
        <f t="shared" si="487"/>
        <v>0</v>
      </c>
      <c r="AO3866" s="184">
        <f t="shared" si="482"/>
        <v>0</v>
      </c>
      <c r="AP3866" s="164">
        <f t="shared" si="483"/>
        <v>0</v>
      </c>
      <c r="AS3866" s="184">
        <f t="shared" si="484"/>
        <v>0</v>
      </c>
      <c r="AT3866" s="164">
        <f t="shared" si="485"/>
        <v>0</v>
      </c>
    </row>
    <row r="3867" spans="2:46" x14ac:dyDescent="0.75">
      <c r="B3867" s="22">
        <v>3864</v>
      </c>
      <c r="AG3867" s="184">
        <f t="shared" si="480"/>
        <v>0</v>
      </c>
      <c r="AH3867" s="164">
        <f t="shared" si="486"/>
        <v>0</v>
      </c>
      <c r="AK3867" s="184">
        <f t="shared" si="481"/>
        <v>0</v>
      </c>
      <c r="AL3867" s="164">
        <f t="shared" si="487"/>
        <v>0</v>
      </c>
      <c r="AO3867" s="184">
        <f t="shared" si="482"/>
        <v>0</v>
      </c>
      <c r="AP3867" s="164">
        <f t="shared" si="483"/>
        <v>0</v>
      </c>
      <c r="AS3867" s="184">
        <f t="shared" si="484"/>
        <v>0</v>
      </c>
      <c r="AT3867" s="164">
        <f t="shared" si="485"/>
        <v>0</v>
      </c>
    </row>
    <row r="3868" spans="2:46" x14ac:dyDescent="0.75">
      <c r="B3868" s="22">
        <v>3865</v>
      </c>
      <c r="AG3868" s="184">
        <f t="shared" si="480"/>
        <v>0</v>
      </c>
      <c r="AH3868" s="164">
        <f t="shared" si="486"/>
        <v>0</v>
      </c>
      <c r="AK3868" s="184">
        <f t="shared" si="481"/>
        <v>0</v>
      </c>
      <c r="AL3868" s="164">
        <f t="shared" si="487"/>
        <v>0</v>
      </c>
      <c r="AO3868" s="184">
        <f t="shared" si="482"/>
        <v>0</v>
      </c>
      <c r="AP3868" s="164">
        <f t="shared" si="483"/>
        <v>0</v>
      </c>
      <c r="AS3868" s="184">
        <f t="shared" si="484"/>
        <v>0</v>
      </c>
      <c r="AT3868" s="164">
        <f t="shared" si="485"/>
        <v>0</v>
      </c>
    </row>
    <row r="3869" spans="2:46" x14ac:dyDescent="0.75">
      <c r="B3869" s="22">
        <v>3866</v>
      </c>
      <c r="AG3869" s="184">
        <f t="shared" si="480"/>
        <v>0</v>
      </c>
      <c r="AH3869" s="164">
        <f t="shared" si="486"/>
        <v>0</v>
      </c>
      <c r="AK3869" s="184">
        <f t="shared" si="481"/>
        <v>0</v>
      </c>
      <c r="AL3869" s="164">
        <f t="shared" si="487"/>
        <v>0</v>
      </c>
      <c r="AO3869" s="184">
        <f t="shared" si="482"/>
        <v>0</v>
      </c>
      <c r="AP3869" s="164">
        <f t="shared" si="483"/>
        <v>0</v>
      </c>
      <c r="AS3869" s="184">
        <f t="shared" si="484"/>
        <v>0</v>
      </c>
      <c r="AT3869" s="164">
        <f t="shared" si="485"/>
        <v>0</v>
      </c>
    </row>
    <row r="3870" spans="2:46" x14ac:dyDescent="0.75">
      <c r="B3870" s="22">
        <v>3867</v>
      </c>
      <c r="AG3870" s="184">
        <f t="shared" si="480"/>
        <v>0</v>
      </c>
      <c r="AH3870" s="164">
        <f t="shared" si="486"/>
        <v>0</v>
      </c>
      <c r="AK3870" s="184">
        <f t="shared" si="481"/>
        <v>0</v>
      </c>
      <c r="AL3870" s="164">
        <f t="shared" si="487"/>
        <v>0</v>
      </c>
      <c r="AO3870" s="184">
        <f t="shared" si="482"/>
        <v>0</v>
      </c>
      <c r="AP3870" s="164">
        <f t="shared" si="483"/>
        <v>0</v>
      </c>
      <c r="AS3870" s="184">
        <f t="shared" si="484"/>
        <v>0</v>
      </c>
      <c r="AT3870" s="164">
        <f t="shared" si="485"/>
        <v>0</v>
      </c>
    </row>
    <row r="3871" spans="2:46" x14ac:dyDescent="0.75">
      <c r="B3871" s="22">
        <v>3868</v>
      </c>
      <c r="AG3871" s="184">
        <f t="shared" si="480"/>
        <v>0</v>
      </c>
      <c r="AH3871" s="164">
        <f t="shared" si="486"/>
        <v>0</v>
      </c>
      <c r="AK3871" s="184">
        <f t="shared" si="481"/>
        <v>0</v>
      </c>
      <c r="AL3871" s="164">
        <f t="shared" si="487"/>
        <v>0</v>
      </c>
      <c r="AO3871" s="184">
        <f t="shared" si="482"/>
        <v>0</v>
      </c>
      <c r="AP3871" s="164">
        <f t="shared" si="483"/>
        <v>0</v>
      </c>
      <c r="AS3871" s="184">
        <f t="shared" si="484"/>
        <v>0</v>
      </c>
      <c r="AT3871" s="164">
        <f t="shared" si="485"/>
        <v>0</v>
      </c>
    </row>
    <row r="3872" spans="2:46" x14ac:dyDescent="0.75">
      <c r="B3872" s="22">
        <v>3869</v>
      </c>
      <c r="AG3872" s="184">
        <f t="shared" si="480"/>
        <v>0</v>
      </c>
      <c r="AH3872" s="164">
        <f t="shared" si="486"/>
        <v>0</v>
      </c>
      <c r="AK3872" s="184">
        <f t="shared" si="481"/>
        <v>0</v>
      </c>
      <c r="AL3872" s="164">
        <f t="shared" si="487"/>
        <v>0</v>
      </c>
      <c r="AO3872" s="184">
        <f t="shared" si="482"/>
        <v>0</v>
      </c>
      <c r="AP3872" s="164">
        <f t="shared" si="483"/>
        <v>0</v>
      </c>
      <c r="AS3872" s="184">
        <f t="shared" si="484"/>
        <v>0</v>
      </c>
      <c r="AT3872" s="164">
        <f t="shared" si="485"/>
        <v>0</v>
      </c>
    </row>
    <row r="3873" spans="2:46" x14ac:dyDescent="0.75">
      <c r="B3873" s="22">
        <v>3870</v>
      </c>
      <c r="AG3873" s="184">
        <f t="shared" si="480"/>
        <v>0</v>
      </c>
      <c r="AH3873" s="164">
        <f t="shared" si="486"/>
        <v>0</v>
      </c>
      <c r="AK3873" s="184">
        <f t="shared" si="481"/>
        <v>0</v>
      </c>
      <c r="AL3873" s="164">
        <f t="shared" si="487"/>
        <v>0</v>
      </c>
      <c r="AO3873" s="184">
        <f t="shared" si="482"/>
        <v>0</v>
      </c>
      <c r="AP3873" s="164">
        <f t="shared" si="483"/>
        <v>0</v>
      </c>
      <c r="AS3873" s="184">
        <f t="shared" si="484"/>
        <v>0</v>
      </c>
      <c r="AT3873" s="164">
        <f t="shared" si="485"/>
        <v>0</v>
      </c>
    </row>
    <row r="3874" spans="2:46" x14ac:dyDescent="0.75">
      <c r="B3874" s="22">
        <v>3871</v>
      </c>
      <c r="AG3874" s="184">
        <f t="shared" si="480"/>
        <v>0</v>
      </c>
      <c r="AH3874" s="164">
        <f t="shared" si="486"/>
        <v>0</v>
      </c>
      <c r="AK3874" s="184">
        <f t="shared" si="481"/>
        <v>0</v>
      </c>
      <c r="AL3874" s="164">
        <f t="shared" si="487"/>
        <v>0</v>
      </c>
      <c r="AO3874" s="184">
        <f t="shared" si="482"/>
        <v>0</v>
      </c>
      <c r="AP3874" s="164">
        <f t="shared" si="483"/>
        <v>0</v>
      </c>
      <c r="AS3874" s="184">
        <f t="shared" si="484"/>
        <v>0</v>
      </c>
      <c r="AT3874" s="164">
        <f t="shared" si="485"/>
        <v>0</v>
      </c>
    </row>
    <row r="3875" spans="2:46" x14ac:dyDescent="0.75">
      <c r="B3875" s="22">
        <v>3872</v>
      </c>
      <c r="AG3875" s="184">
        <f t="shared" si="480"/>
        <v>0</v>
      </c>
      <c r="AH3875" s="164">
        <f t="shared" si="486"/>
        <v>0</v>
      </c>
      <c r="AK3875" s="184">
        <f t="shared" si="481"/>
        <v>0</v>
      </c>
      <c r="AL3875" s="164">
        <f t="shared" si="487"/>
        <v>0</v>
      </c>
      <c r="AO3875" s="184">
        <f t="shared" si="482"/>
        <v>0</v>
      </c>
      <c r="AP3875" s="164">
        <f t="shared" si="483"/>
        <v>0</v>
      </c>
      <c r="AS3875" s="184">
        <f t="shared" si="484"/>
        <v>0</v>
      </c>
      <c r="AT3875" s="164">
        <f t="shared" si="485"/>
        <v>0</v>
      </c>
    </row>
    <row r="3876" spans="2:46" x14ac:dyDescent="0.75">
      <c r="B3876" s="22">
        <v>3873</v>
      </c>
      <c r="AG3876" s="184">
        <f t="shared" si="480"/>
        <v>0</v>
      </c>
      <c r="AH3876" s="164">
        <f t="shared" si="486"/>
        <v>0</v>
      </c>
      <c r="AK3876" s="184">
        <f t="shared" si="481"/>
        <v>0</v>
      </c>
      <c r="AL3876" s="164">
        <f t="shared" si="487"/>
        <v>0</v>
      </c>
      <c r="AO3876" s="184">
        <f t="shared" si="482"/>
        <v>0</v>
      </c>
      <c r="AP3876" s="164">
        <f t="shared" si="483"/>
        <v>0</v>
      </c>
      <c r="AS3876" s="184">
        <f t="shared" si="484"/>
        <v>0</v>
      </c>
      <c r="AT3876" s="164">
        <f t="shared" si="485"/>
        <v>0</v>
      </c>
    </row>
    <row r="3877" spans="2:46" x14ac:dyDescent="0.75">
      <c r="B3877" s="22">
        <v>3874</v>
      </c>
      <c r="AG3877" s="184">
        <f t="shared" si="480"/>
        <v>0</v>
      </c>
      <c r="AH3877" s="164">
        <f t="shared" si="486"/>
        <v>0</v>
      </c>
      <c r="AK3877" s="184">
        <f t="shared" si="481"/>
        <v>0</v>
      </c>
      <c r="AL3877" s="164">
        <f t="shared" si="487"/>
        <v>0</v>
      </c>
      <c r="AO3877" s="184">
        <f t="shared" si="482"/>
        <v>0</v>
      </c>
      <c r="AP3877" s="164">
        <f t="shared" si="483"/>
        <v>0</v>
      </c>
      <c r="AS3877" s="184">
        <f t="shared" si="484"/>
        <v>0</v>
      </c>
      <c r="AT3877" s="164">
        <f t="shared" si="485"/>
        <v>0</v>
      </c>
    </row>
    <row r="3878" spans="2:46" x14ac:dyDescent="0.75">
      <c r="B3878" s="22">
        <v>3875</v>
      </c>
      <c r="AG3878" s="184">
        <f t="shared" si="480"/>
        <v>0</v>
      </c>
      <c r="AH3878" s="164">
        <f t="shared" si="486"/>
        <v>0</v>
      </c>
      <c r="AK3878" s="184">
        <f t="shared" si="481"/>
        <v>0</v>
      </c>
      <c r="AL3878" s="164">
        <f t="shared" si="487"/>
        <v>0</v>
      </c>
      <c r="AO3878" s="184">
        <f t="shared" si="482"/>
        <v>0</v>
      </c>
      <c r="AP3878" s="164">
        <f t="shared" si="483"/>
        <v>0</v>
      </c>
      <c r="AS3878" s="184">
        <f t="shared" si="484"/>
        <v>0</v>
      </c>
      <c r="AT3878" s="164">
        <f t="shared" si="485"/>
        <v>0</v>
      </c>
    </row>
    <row r="3879" spans="2:46" x14ac:dyDescent="0.75">
      <c r="B3879" s="22">
        <v>3876</v>
      </c>
      <c r="AG3879" s="184">
        <f t="shared" si="480"/>
        <v>0</v>
      </c>
      <c r="AH3879" s="164">
        <f t="shared" si="486"/>
        <v>0</v>
      </c>
      <c r="AK3879" s="184">
        <f t="shared" si="481"/>
        <v>0</v>
      </c>
      <c r="AL3879" s="164">
        <f t="shared" si="487"/>
        <v>0</v>
      </c>
      <c r="AO3879" s="184">
        <f t="shared" si="482"/>
        <v>0</v>
      </c>
      <c r="AP3879" s="164">
        <f t="shared" si="483"/>
        <v>0</v>
      </c>
      <c r="AS3879" s="184">
        <f t="shared" si="484"/>
        <v>0</v>
      </c>
      <c r="AT3879" s="164">
        <f t="shared" si="485"/>
        <v>0</v>
      </c>
    </row>
    <row r="3880" spans="2:46" x14ac:dyDescent="0.75">
      <c r="B3880" s="22">
        <v>3877</v>
      </c>
      <c r="AG3880" s="184">
        <f t="shared" si="480"/>
        <v>0</v>
      </c>
      <c r="AH3880" s="164">
        <f t="shared" si="486"/>
        <v>0</v>
      </c>
      <c r="AK3880" s="184">
        <f t="shared" si="481"/>
        <v>0</v>
      </c>
      <c r="AL3880" s="164">
        <f t="shared" si="487"/>
        <v>0</v>
      </c>
      <c r="AO3880" s="184">
        <f t="shared" si="482"/>
        <v>0</v>
      </c>
      <c r="AP3880" s="164">
        <f t="shared" si="483"/>
        <v>0</v>
      </c>
      <c r="AS3880" s="184">
        <f t="shared" si="484"/>
        <v>0</v>
      </c>
      <c r="AT3880" s="164">
        <f t="shared" si="485"/>
        <v>0</v>
      </c>
    </row>
    <row r="3881" spans="2:46" x14ac:dyDescent="0.75">
      <c r="B3881" s="22">
        <v>3878</v>
      </c>
      <c r="AG3881" s="184">
        <f t="shared" si="480"/>
        <v>0</v>
      </c>
      <c r="AH3881" s="164">
        <f t="shared" si="486"/>
        <v>0</v>
      </c>
      <c r="AK3881" s="184">
        <f t="shared" si="481"/>
        <v>0</v>
      </c>
      <c r="AL3881" s="164">
        <f t="shared" si="487"/>
        <v>0</v>
      </c>
      <c r="AO3881" s="184">
        <f t="shared" si="482"/>
        <v>0</v>
      </c>
      <c r="AP3881" s="164">
        <f t="shared" si="483"/>
        <v>0</v>
      </c>
      <c r="AS3881" s="184">
        <f t="shared" si="484"/>
        <v>0</v>
      </c>
      <c r="AT3881" s="164">
        <f t="shared" si="485"/>
        <v>0</v>
      </c>
    </row>
    <row r="3882" spans="2:46" x14ac:dyDescent="0.75">
      <c r="B3882" s="22">
        <v>3879</v>
      </c>
      <c r="AG3882" s="184">
        <f t="shared" si="480"/>
        <v>0</v>
      </c>
      <c r="AH3882" s="164">
        <f t="shared" si="486"/>
        <v>0</v>
      </c>
      <c r="AK3882" s="184">
        <f t="shared" si="481"/>
        <v>0</v>
      </c>
      <c r="AL3882" s="164">
        <f t="shared" si="487"/>
        <v>0</v>
      </c>
      <c r="AO3882" s="184">
        <f t="shared" si="482"/>
        <v>0</v>
      </c>
      <c r="AP3882" s="164">
        <f t="shared" si="483"/>
        <v>0</v>
      </c>
      <c r="AS3882" s="184">
        <f t="shared" si="484"/>
        <v>0</v>
      </c>
      <c r="AT3882" s="164">
        <f t="shared" si="485"/>
        <v>0</v>
      </c>
    </row>
    <row r="3883" spans="2:46" x14ac:dyDescent="0.75">
      <c r="B3883" s="22">
        <v>3880</v>
      </c>
      <c r="AG3883" s="184">
        <f t="shared" si="480"/>
        <v>0</v>
      </c>
      <c r="AH3883" s="164">
        <f t="shared" si="486"/>
        <v>0</v>
      </c>
      <c r="AK3883" s="184">
        <f t="shared" si="481"/>
        <v>0</v>
      </c>
      <c r="AL3883" s="164">
        <f t="shared" si="487"/>
        <v>0</v>
      </c>
      <c r="AO3883" s="184">
        <f t="shared" si="482"/>
        <v>0</v>
      </c>
      <c r="AP3883" s="164">
        <f t="shared" si="483"/>
        <v>0</v>
      </c>
      <c r="AS3883" s="184">
        <f t="shared" si="484"/>
        <v>0</v>
      </c>
      <c r="AT3883" s="164">
        <f t="shared" si="485"/>
        <v>0</v>
      </c>
    </row>
    <row r="3884" spans="2:46" x14ac:dyDescent="0.75">
      <c r="B3884" s="22">
        <v>3881</v>
      </c>
      <c r="AG3884" s="184">
        <f t="shared" si="480"/>
        <v>0</v>
      </c>
      <c r="AH3884" s="164">
        <f t="shared" si="486"/>
        <v>0</v>
      </c>
      <c r="AK3884" s="184">
        <f t="shared" si="481"/>
        <v>0</v>
      </c>
      <c r="AL3884" s="164">
        <f t="shared" si="487"/>
        <v>0</v>
      </c>
      <c r="AO3884" s="184">
        <f t="shared" si="482"/>
        <v>0</v>
      </c>
      <c r="AP3884" s="164">
        <f t="shared" si="483"/>
        <v>0</v>
      </c>
      <c r="AS3884" s="184">
        <f t="shared" si="484"/>
        <v>0</v>
      </c>
      <c r="AT3884" s="164">
        <f t="shared" si="485"/>
        <v>0</v>
      </c>
    </row>
    <row r="3885" spans="2:46" x14ac:dyDescent="0.75">
      <c r="B3885" s="22">
        <v>3882</v>
      </c>
      <c r="AG3885" s="184">
        <f t="shared" si="480"/>
        <v>0</v>
      </c>
      <c r="AH3885" s="164">
        <f t="shared" si="486"/>
        <v>0</v>
      </c>
      <c r="AK3885" s="184">
        <f t="shared" si="481"/>
        <v>0</v>
      </c>
      <c r="AL3885" s="164">
        <f t="shared" si="487"/>
        <v>0</v>
      </c>
      <c r="AO3885" s="184">
        <f t="shared" si="482"/>
        <v>0</v>
      </c>
      <c r="AP3885" s="164">
        <f t="shared" si="483"/>
        <v>0</v>
      </c>
      <c r="AS3885" s="184">
        <f t="shared" si="484"/>
        <v>0</v>
      </c>
      <c r="AT3885" s="164">
        <f t="shared" si="485"/>
        <v>0</v>
      </c>
    </row>
    <row r="3886" spans="2:46" x14ac:dyDescent="0.75">
      <c r="B3886" s="22">
        <v>3883</v>
      </c>
      <c r="AG3886" s="184">
        <f t="shared" si="480"/>
        <v>0</v>
      </c>
      <c r="AH3886" s="164">
        <f t="shared" si="486"/>
        <v>0</v>
      </c>
      <c r="AK3886" s="184">
        <f t="shared" si="481"/>
        <v>0</v>
      </c>
      <c r="AL3886" s="164">
        <f t="shared" si="487"/>
        <v>0</v>
      </c>
      <c r="AO3886" s="184">
        <f t="shared" si="482"/>
        <v>0</v>
      </c>
      <c r="AP3886" s="164">
        <f t="shared" si="483"/>
        <v>0</v>
      </c>
      <c r="AS3886" s="184">
        <f t="shared" si="484"/>
        <v>0</v>
      </c>
      <c r="AT3886" s="164">
        <f t="shared" si="485"/>
        <v>0</v>
      </c>
    </row>
    <row r="3887" spans="2:46" x14ac:dyDescent="0.75">
      <c r="B3887" s="22">
        <v>3884</v>
      </c>
      <c r="AG3887" s="184">
        <f t="shared" si="480"/>
        <v>0</v>
      </c>
      <c r="AH3887" s="164">
        <f t="shared" si="486"/>
        <v>0</v>
      </c>
      <c r="AK3887" s="184">
        <f t="shared" si="481"/>
        <v>0</v>
      </c>
      <c r="AL3887" s="164">
        <f t="shared" si="487"/>
        <v>0</v>
      </c>
      <c r="AO3887" s="184">
        <f t="shared" si="482"/>
        <v>0</v>
      </c>
      <c r="AP3887" s="164">
        <f t="shared" si="483"/>
        <v>0</v>
      </c>
      <c r="AS3887" s="184">
        <f t="shared" si="484"/>
        <v>0</v>
      </c>
      <c r="AT3887" s="164">
        <f t="shared" si="485"/>
        <v>0</v>
      </c>
    </row>
    <row r="3888" spans="2:46" x14ac:dyDescent="0.75">
      <c r="B3888" s="22">
        <v>3885</v>
      </c>
      <c r="AG3888" s="184">
        <f t="shared" si="480"/>
        <v>0</v>
      </c>
      <c r="AH3888" s="164">
        <f t="shared" si="486"/>
        <v>0</v>
      </c>
      <c r="AK3888" s="184">
        <f t="shared" si="481"/>
        <v>0</v>
      </c>
      <c r="AL3888" s="164">
        <f t="shared" si="487"/>
        <v>0</v>
      </c>
      <c r="AO3888" s="184">
        <f t="shared" si="482"/>
        <v>0</v>
      </c>
      <c r="AP3888" s="164">
        <f t="shared" si="483"/>
        <v>0</v>
      </c>
      <c r="AS3888" s="184">
        <f t="shared" si="484"/>
        <v>0</v>
      </c>
      <c r="AT3888" s="164">
        <f t="shared" si="485"/>
        <v>0</v>
      </c>
    </row>
    <row r="3889" spans="2:46" x14ac:dyDescent="0.75">
      <c r="B3889" s="22">
        <v>3886</v>
      </c>
      <c r="AG3889" s="184">
        <f t="shared" si="480"/>
        <v>0</v>
      </c>
      <c r="AH3889" s="164">
        <f t="shared" si="486"/>
        <v>0</v>
      </c>
      <c r="AK3889" s="184">
        <f t="shared" si="481"/>
        <v>0</v>
      </c>
      <c r="AL3889" s="164">
        <f t="shared" si="487"/>
        <v>0</v>
      </c>
      <c r="AO3889" s="184">
        <f t="shared" si="482"/>
        <v>0</v>
      </c>
      <c r="AP3889" s="164">
        <f t="shared" si="483"/>
        <v>0</v>
      </c>
      <c r="AS3889" s="184">
        <f t="shared" si="484"/>
        <v>0</v>
      </c>
      <c r="AT3889" s="164">
        <f t="shared" si="485"/>
        <v>0</v>
      </c>
    </row>
    <row r="3890" spans="2:46" x14ac:dyDescent="0.75">
      <c r="B3890" s="22">
        <v>3887</v>
      </c>
      <c r="AG3890" s="184">
        <f t="shared" si="480"/>
        <v>0</v>
      </c>
      <c r="AH3890" s="164">
        <f t="shared" si="486"/>
        <v>0</v>
      </c>
      <c r="AK3890" s="184">
        <f t="shared" si="481"/>
        <v>0</v>
      </c>
      <c r="AL3890" s="164">
        <f t="shared" si="487"/>
        <v>0</v>
      </c>
      <c r="AO3890" s="184">
        <f t="shared" si="482"/>
        <v>0</v>
      </c>
      <c r="AP3890" s="164">
        <f t="shared" si="483"/>
        <v>0</v>
      </c>
      <c r="AS3890" s="184">
        <f t="shared" si="484"/>
        <v>0</v>
      </c>
      <c r="AT3890" s="164">
        <f t="shared" si="485"/>
        <v>0</v>
      </c>
    </row>
    <row r="3891" spans="2:46" x14ac:dyDescent="0.75">
      <c r="B3891" s="22">
        <v>3888</v>
      </c>
      <c r="AG3891" s="184">
        <f t="shared" si="480"/>
        <v>0</v>
      </c>
      <c r="AH3891" s="164">
        <f t="shared" si="486"/>
        <v>0</v>
      </c>
      <c r="AK3891" s="184">
        <f t="shared" si="481"/>
        <v>0</v>
      </c>
      <c r="AL3891" s="164">
        <f t="shared" si="487"/>
        <v>0</v>
      </c>
      <c r="AO3891" s="184">
        <f t="shared" si="482"/>
        <v>0</v>
      </c>
      <c r="AP3891" s="164">
        <f t="shared" si="483"/>
        <v>0</v>
      </c>
      <c r="AS3891" s="184">
        <f t="shared" si="484"/>
        <v>0</v>
      </c>
      <c r="AT3891" s="164">
        <f t="shared" si="485"/>
        <v>0</v>
      </c>
    </row>
    <row r="3892" spans="2:46" x14ac:dyDescent="0.75">
      <c r="B3892" s="22">
        <v>3889</v>
      </c>
      <c r="AG3892" s="184">
        <f t="shared" si="480"/>
        <v>0</v>
      </c>
      <c r="AH3892" s="164">
        <f t="shared" si="486"/>
        <v>0</v>
      </c>
      <c r="AK3892" s="184">
        <f t="shared" si="481"/>
        <v>0</v>
      </c>
      <c r="AL3892" s="164">
        <f t="shared" si="487"/>
        <v>0</v>
      </c>
      <c r="AO3892" s="184">
        <f t="shared" si="482"/>
        <v>0</v>
      </c>
      <c r="AP3892" s="164">
        <f t="shared" si="483"/>
        <v>0</v>
      </c>
      <c r="AS3892" s="184">
        <f t="shared" si="484"/>
        <v>0</v>
      </c>
      <c r="AT3892" s="164">
        <f t="shared" si="485"/>
        <v>0</v>
      </c>
    </row>
    <row r="3893" spans="2:46" x14ac:dyDescent="0.75">
      <c r="B3893" s="22">
        <v>3890</v>
      </c>
      <c r="AG3893" s="184">
        <f t="shared" si="480"/>
        <v>0</v>
      </c>
      <c r="AH3893" s="164">
        <f t="shared" si="486"/>
        <v>0</v>
      </c>
      <c r="AK3893" s="184">
        <f t="shared" si="481"/>
        <v>0</v>
      </c>
      <c r="AL3893" s="164">
        <f t="shared" si="487"/>
        <v>0</v>
      </c>
      <c r="AO3893" s="184">
        <f t="shared" si="482"/>
        <v>0</v>
      </c>
      <c r="AP3893" s="164">
        <f t="shared" si="483"/>
        <v>0</v>
      </c>
      <c r="AS3893" s="184">
        <f t="shared" si="484"/>
        <v>0</v>
      </c>
      <c r="AT3893" s="164">
        <f t="shared" si="485"/>
        <v>0</v>
      </c>
    </row>
    <row r="3894" spans="2:46" x14ac:dyDescent="0.75">
      <c r="B3894" s="22">
        <v>3891</v>
      </c>
      <c r="AG3894" s="184">
        <f t="shared" si="480"/>
        <v>0</v>
      </c>
      <c r="AH3894" s="164">
        <f t="shared" si="486"/>
        <v>0</v>
      </c>
      <c r="AK3894" s="184">
        <f t="shared" si="481"/>
        <v>0</v>
      </c>
      <c r="AL3894" s="164">
        <f t="shared" si="487"/>
        <v>0</v>
      </c>
      <c r="AO3894" s="184">
        <f t="shared" si="482"/>
        <v>0</v>
      </c>
      <c r="AP3894" s="164">
        <f t="shared" si="483"/>
        <v>0</v>
      </c>
      <c r="AS3894" s="184">
        <f t="shared" si="484"/>
        <v>0</v>
      </c>
      <c r="AT3894" s="164">
        <f t="shared" si="485"/>
        <v>0</v>
      </c>
    </row>
    <row r="3895" spans="2:46" x14ac:dyDescent="0.75">
      <c r="B3895" s="22">
        <v>3892</v>
      </c>
      <c r="AG3895" s="184">
        <f t="shared" si="480"/>
        <v>0</v>
      </c>
      <c r="AH3895" s="164">
        <f t="shared" si="486"/>
        <v>0</v>
      </c>
      <c r="AK3895" s="184">
        <f t="shared" si="481"/>
        <v>0</v>
      </c>
      <c r="AL3895" s="164">
        <f t="shared" si="487"/>
        <v>0</v>
      </c>
      <c r="AO3895" s="184">
        <f t="shared" si="482"/>
        <v>0</v>
      </c>
      <c r="AP3895" s="164">
        <f t="shared" si="483"/>
        <v>0</v>
      </c>
      <c r="AS3895" s="184">
        <f t="shared" si="484"/>
        <v>0</v>
      </c>
      <c r="AT3895" s="164">
        <f t="shared" si="485"/>
        <v>0</v>
      </c>
    </row>
    <row r="3896" spans="2:46" x14ac:dyDescent="0.75">
      <c r="B3896" s="22">
        <v>3893</v>
      </c>
      <c r="AG3896" s="184">
        <f t="shared" si="480"/>
        <v>0</v>
      </c>
      <c r="AH3896" s="164">
        <f t="shared" si="486"/>
        <v>0</v>
      </c>
      <c r="AK3896" s="184">
        <f t="shared" si="481"/>
        <v>0</v>
      </c>
      <c r="AL3896" s="164">
        <f t="shared" si="487"/>
        <v>0</v>
      </c>
      <c r="AO3896" s="184">
        <f t="shared" si="482"/>
        <v>0</v>
      </c>
      <c r="AP3896" s="164">
        <f t="shared" si="483"/>
        <v>0</v>
      </c>
      <c r="AS3896" s="184">
        <f t="shared" si="484"/>
        <v>0</v>
      </c>
      <c r="AT3896" s="164">
        <f t="shared" si="485"/>
        <v>0</v>
      </c>
    </row>
    <row r="3897" spans="2:46" x14ac:dyDescent="0.75">
      <c r="B3897" s="22">
        <v>3894</v>
      </c>
      <c r="AG3897" s="184">
        <f t="shared" si="480"/>
        <v>0</v>
      </c>
      <c r="AH3897" s="164">
        <f t="shared" si="486"/>
        <v>0</v>
      </c>
      <c r="AK3897" s="184">
        <f t="shared" si="481"/>
        <v>0</v>
      </c>
      <c r="AL3897" s="164">
        <f t="shared" si="487"/>
        <v>0</v>
      </c>
      <c r="AO3897" s="184">
        <f t="shared" si="482"/>
        <v>0</v>
      </c>
      <c r="AP3897" s="164">
        <f t="shared" si="483"/>
        <v>0</v>
      </c>
      <c r="AS3897" s="184">
        <f t="shared" si="484"/>
        <v>0</v>
      </c>
      <c r="AT3897" s="164">
        <f t="shared" si="485"/>
        <v>0</v>
      </c>
    </row>
    <row r="3898" spans="2:46" x14ac:dyDescent="0.75">
      <c r="B3898" s="22">
        <v>3895</v>
      </c>
      <c r="AG3898" s="184">
        <f t="shared" si="480"/>
        <v>0</v>
      </c>
      <c r="AH3898" s="164">
        <f t="shared" si="486"/>
        <v>0</v>
      </c>
      <c r="AK3898" s="184">
        <f t="shared" si="481"/>
        <v>0</v>
      </c>
      <c r="AL3898" s="164">
        <f t="shared" si="487"/>
        <v>0</v>
      </c>
      <c r="AO3898" s="184">
        <f t="shared" si="482"/>
        <v>0</v>
      </c>
      <c r="AP3898" s="164">
        <f t="shared" si="483"/>
        <v>0</v>
      </c>
      <c r="AS3898" s="184">
        <f t="shared" si="484"/>
        <v>0</v>
      </c>
      <c r="AT3898" s="164">
        <f t="shared" si="485"/>
        <v>0</v>
      </c>
    </row>
    <row r="3899" spans="2:46" x14ac:dyDescent="0.75">
      <c r="B3899" s="22">
        <v>3896</v>
      </c>
      <c r="AG3899" s="184">
        <f t="shared" si="480"/>
        <v>0</v>
      </c>
      <c r="AH3899" s="164">
        <f t="shared" si="486"/>
        <v>0</v>
      </c>
      <c r="AK3899" s="184">
        <f t="shared" si="481"/>
        <v>0</v>
      </c>
      <c r="AL3899" s="164">
        <f t="shared" si="487"/>
        <v>0</v>
      </c>
      <c r="AO3899" s="184">
        <f t="shared" si="482"/>
        <v>0</v>
      </c>
      <c r="AP3899" s="164">
        <f t="shared" si="483"/>
        <v>0</v>
      </c>
      <c r="AS3899" s="184">
        <f t="shared" si="484"/>
        <v>0</v>
      </c>
      <c r="AT3899" s="164">
        <f t="shared" si="485"/>
        <v>0</v>
      </c>
    </row>
    <row r="3900" spans="2:46" x14ac:dyDescent="0.75">
      <c r="B3900" s="22">
        <v>3897</v>
      </c>
      <c r="AG3900" s="184">
        <f t="shared" si="480"/>
        <v>0</v>
      </c>
      <c r="AH3900" s="164">
        <f t="shared" si="486"/>
        <v>0</v>
      </c>
      <c r="AK3900" s="184">
        <f t="shared" si="481"/>
        <v>0</v>
      </c>
      <c r="AL3900" s="164">
        <f t="shared" si="487"/>
        <v>0</v>
      </c>
      <c r="AO3900" s="184">
        <f t="shared" si="482"/>
        <v>0</v>
      </c>
      <c r="AP3900" s="164">
        <f t="shared" si="483"/>
        <v>0</v>
      </c>
      <c r="AS3900" s="184">
        <f t="shared" si="484"/>
        <v>0</v>
      </c>
      <c r="AT3900" s="164">
        <f t="shared" si="485"/>
        <v>0</v>
      </c>
    </row>
    <row r="3901" spans="2:46" x14ac:dyDescent="0.75">
      <c r="B3901" s="22">
        <v>3898</v>
      </c>
      <c r="AG3901" s="184">
        <f t="shared" si="480"/>
        <v>0</v>
      </c>
      <c r="AH3901" s="164">
        <f t="shared" si="486"/>
        <v>0</v>
      </c>
      <c r="AK3901" s="184">
        <f t="shared" si="481"/>
        <v>0</v>
      </c>
      <c r="AL3901" s="164">
        <f t="shared" si="487"/>
        <v>0</v>
      </c>
      <c r="AO3901" s="184">
        <f t="shared" si="482"/>
        <v>0</v>
      </c>
      <c r="AP3901" s="164">
        <f t="shared" si="483"/>
        <v>0</v>
      </c>
      <c r="AS3901" s="184">
        <f t="shared" si="484"/>
        <v>0</v>
      </c>
      <c r="AT3901" s="164">
        <f t="shared" si="485"/>
        <v>0</v>
      </c>
    </row>
    <row r="3902" spans="2:46" x14ac:dyDescent="0.75">
      <c r="B3902" s="22">
        <v>3899</v>
      </c>
      <c r="AG3902" s="184">
        <f t="shared" si="480"/>
        <v>0</v>
      </c>
      <c r="AH3902" s="164">
        <f t="shared" si="486"/>
        <v>0</v>
      </c>
      <c r="AK3902" s="184">
        <f t="shared" si="481"/>
        <v>0</v>
      </c>
      <c r="AL3902" s="164">
        <f t="shared" si="487"/>
        <v>0</v>
      </c>
      <c r="AO3902" s="184">
        <f t="shared" si="482"/>
        <v>0</v>
      </c>
      <c r="AP3902" s="164">
        <f t="shared" si="483"/>
        <v>0</v>
      </c>
      <c r="AS3902" s="184">
        <f t="shared" si="484"/>
        <v>0</v>
      </c>
      <c r="AT3902" s="164">
        <f t="shared" si="485"/>
        <v>0</v>
      </c>
    </row>
    <row r="3903" spans="2:46" x14ac:dyDescent="0.75">
      <c r="B3903" s="22">
        <v>3900</v>
      </c>
      <c r="AG3903" s="184">
        <f t="shared" si="480"/>
        <v>0</v>
      </c>
      <c r="AH3903" s="164">
        <f t="shared" si="486"/>
        <v>0</v>
      </c>
      <c r="AK3903" s="184">
        <f t="shared" si="481"/>
        <v>0</v>
      </c>
      <c r="AL3903" s="164">
        <f t="shared" si="487"/>
        <v>0</v>
      </c>
      <c r="AO3903" s="184">
        <f t="shared" si="482"/>
        <v>0</v>
      </c>
      <c r="AP3903" s="164">
        <f t="shared" si="483"/>
        <v>0</v>
      </c>
      <c r="AS3903" s="184">
        <f t="shared" si="484"/>
        <v>0</v>
      </c>
      <c r="AT3903" s="164">
        <f t="shared" si="485"/>
        <v>0</v>
      </c>
    </row>
    <row r="3904" spans="2:46" x14ac:dyDescent="0.75">
      <c r="B3904" s="22">
        <v>3901</v>
      </c>
      <c r="AG3904" s="184">
        <f t="shared" si="480"/>
        <v>0</v>
      </c>
      <c r="AH3904" s="164">
        <f t="shared" si="486"/>
        <v>0</v>
      </c>
      <c r="AK3904" s="184">
        <f t="shared" si="481"/>
        <v>0</v>
      </c>
      <c r="AL3904" s="164">
        <f t="shared" si="487"/>
        <v>0</v>
      </c>
      <c r="AO3904" s="184">
        <f t="shared" si="482"/>
        <v>0</v>
      </c>
      <c r="AP3904" s="164">
        <f t="shared" si="483"/>
        <v>0</v>
      </c>
      <c r="AS3904" s="184">
        <f t="shared" si="484"/>
        <v>0</v>
      </c>
      <c r="AT3904" s="164">
        <f t="shared" si="485"/>
        <v>0</v>
      </c>
    </row>
    <row r="3905" spans="2:46" x14ac:dyDescent="0.75">
      <c r="B3905" s="22">
        <v>3902</v>
      </c>
      <c r="AG3905" s="184">
        <f t="shared" si="480"/>
        <v>0</v>
      </c>
      <c r="AH3905" s="164">
        <f t="shared" si="486"/>
        <v>0</v>
      </c>
      <c r="AK3905" s="184">
        <f t="shared" si="481"/>
        <v>0</v>
      </c>
      <c r="AL3905" s="164">
        <f t="shared" si="487"/>
        <v>0</v>
      </c>
      <c r="AO3905" s="184">
        <f t="shared" si="482"/>
        <v>0</v>
      </c>
      <c r="AP3905" s="164">
        <f t="shared" si="483"/>
        <v>0</v>
      </c>
      <c r="AS3905" s="184">
        <f t="shared" si="484"/>
        <v>0</v>
      </c>
      <c r="AT3905" s="164">
        <f t="shared" si="485"/>
        <v>0</v>
      </c>
    </row>
    <row r="3906" spans="2:46" x14ac:dyDescent="0.75">
      <c r="B3906" s="22">
        <v>3903</v>
      </c>
      <c r="AG3906" s="184">
        <f t="shared" si="480"/>
        <v>0</v>
      </c>
      <c r="AH3906" s="164">
        <f t="shared" si="486"/>
        <v>0</v>
      </c>
      <c r="AK3906" s="184">
        <f t="shared" si="481"/>
        <v>0</v>
      </c>
      <c r="AL3906" s="164">
        <f t="shared" si="487"/>
        <v>0</v>
      </c>
      <c r="AO3906" s="184">
        <f t="shared" si="482"/>
        <v>0</v>
      </c>
      <c r="AP3906" s="164">
        <f t="shared" si="483"/>
        <v>0</v>
      </c>
      <c r="AS3906" s="184">
        <f t="shared" si="484"/>
        <v>0</v>
      </c>
      <c r="AT3906" s="164">
        <f t="shared" si="485"/>
        <v>0</v>
      </c>
    </row>
    <row r="3907" spans="2:46" x14ac:dyDescent="0.75">
      <c r="B3907" s="22">
        <v>3904</v>
      </c>
      <c r="AG3907" s="184">
        <f t="shared" si="480"/>
        <v>0</v>
      </c>
      <c r="AH3907" s="164">
        <f t="shared" si="486"/>
        <v>0</v>
      </c>
      <c r="AK3907" s="184">
        <f t="shared" si="481"/>
        <v>0</v>
      </c>
      <c r="AL3907" s="164">
        <f t="shared" si="487"/>
        <v>0</v>
      </c>
      <c r="AO3907" s="184">
        <f t="shared" si="482"/>
        <v>0</v>
      </c>
      <c r="AP3907" s="164">
        <f t="shared" si="483"/>
        <v>0</v>
      </c>
      <c r="AS3907" s="184">
        <f t="shared" si="484"/>
        <v>0</v>
      </c>
      <c r="AT3907" s="164">
        <f t="shared" si="485"/>
        <v>0</v>
      </c>
    </row>
    <row r="3908" spans="2:46" x14ac:dyDescent="0.75">
      <c r="B3908" s="22">
        <v>3905</v>
      </c>
      <c r="AG3908" s="184">
        <f t="shared" ref="AG3908:AG3971" si="488">(U3908*wtp)-T3908</f>
        <v>0</v>
      </c>
      <c r="AH3908" s="164">
        <f t="shared" si="486"/>
        <v>0</v>
      </c>
      <c r="AK3908" s="184">
        <f t="shared" ref="AK3908:AK3971" si="489">(X3908*wtp)-W3908</f>
        <v>0</v>
      </c>
      <c r="AL3908" s="164">
        <f t="shared" si="487"/>
        <v>0</v>
      </c>
      <c r="AO3908" s="184">
        <f t="shared" ref="AO3908:AO3971" si="490">(AA3908*wtp)-Z3908</f>
        <v>0</v>
      </c>
      <c r="AP3908" s="164">
        <f t="shared" ref="AP3908:AP3971" si="491">IF(AO3908&gt;0,1,0)</f>
        <v>0</v>
      </c>
      <c r="AS3908" s="184">
        <f t="shared" ref="AS3908:AS3971" si="492">(AD3908*wtp)-AC3908</f>
        <v>0</v>
      </c>
      <c r="AT3908" s="164">
        <f t="shared" ref="AT3908:AT3971" si="493">IF(AS3908&gt;0,1,0)</f>
        <v>0</v>
      </c>
    </row>
    <row r="3909" spans="2:46" x14ac:dyDescent="0.75">
      <c r="B3909" s="22">
        <v>3906</v>
      </c>
      <c r="AG3909" s="184">
        <f t="shared" si="488"/>
        <v>0</v>
      </c>
      <c r="AH3909" s="164">
        <f t="shared" ref="AH3909:AH3972" si="494">IF(AG3909&gt;0,1,0)</f>
        <v>0</v>
      </c>
      <c r="AK3909" s="184">
        <f t="shared" si="489"/>
        <v>0</v>
      </c>
      <c r="AL3909" s="164">
        <f t="shared" ref="AL3909:AL3972" si="495">IF(AK3909&gt;0,1,0)</f>
        <v>0</v>
      </c>
      <c r="AO3909" s="184">
        <f t="shared" si="490"/>
        <v>0</v>
      </c>
      <c r="AP3909" s="164">
        <f t="shared" si="491"/>
        <v>0</v>
      </c>
      <c r="AS3909" s="184">
        <f t="shared" si="492"/>
        <v>0</v>
      </c>
      <c r="AT3909" s="164">
        <f t="shared" si="493"/>
        <v>0</v>
      </c>
    </row>
    <row r="3910" spans="2:46" x14ac:dyDescent="0.75">
      <c r="B3910" s="22">
        <v>3907</v>
      </c>
      <c r="AG3910" s="184">
        <f t="shared" si="488"/>
        <v>0</v>
      </c>
      <c r="AH3910" s="164">
        <f t="shared" si="494"/>
        <v>0</v>
      </c>
      <c r="AK3910" s="184">
        <f t="shared" si="489"/>
        <v>0</v>
      </c>
      <c r="AL3910" s="164">
        <f t="shared" si="495"/>
        <v>0</v>
      </c>
      <c r="AO3910" s="184">
        <f t="shared" si="490"/>
        <v>0</v>
      </c>
      <c r="AP3910" s="164">
        <f t="shared" si="491"/>
        <v>0</v>
      </c>
      <c r="AS3910" s="184">
        <f t="shared" si="492"/>
        <v>0</v>
      </c>
      <c r="AT3910" s="164">
        <f t="shared" si="493"/>
        <v>0</v>
      </c>
    </row>
    <row r="3911" spans="2:46" x14ac:dyDescent="0.75">
      <c r="B3911" s="22">
        <v>3908</v>
      </c>
      <c r="AG3911" s="184">
        <f t="shared" si="488"/>
        <v>0</v>
      </c>
      <c r="AH3911" s="164">
        <f t="shared" si="494"/>
        <v>0</v>
      </c>
      <c r="AK3911" s="184">
        <f t="shared" si="489"/>
        <v>0</v>
      </c>
      <c r="AL3911" s="164">
        <f t="shared" si="495"/>
        <v>0</v>
      </c>
      <c r="AO3911" s="184">
        <f t="shared" si="490"/>
        <v>0</v>
      </c>
      <c r="AP3911" s="164">
        <f t="shared" si="491"/>
        <v>0</v>
      </c>
      <c r="AS3911" s="184">
        <f t="shared" si="492"/>
        <v>0</v>
      </c>
      <c r="AT3911" s="164">
        <f t="shared" si="493"/>
        <v>0</v>
      </c>
    </row>
    <row r="3912" spans="2:46" x14ac:dyDescent="0.75">
      <c r="B3912" s="22">
        <v>3909</v>
      </c>
      <c r="AG3912" s="184">
        <f t="shared" si="488"/>
        <v>0</v>
      </c>
      <c r="AH3912" s="164">
        <f t="shared" si="494"/>
        <v>0</v>
      </c>
      <c r="AK3912" s="184">
        <f t="shared" si="489"/>
        <v>0</v>
      </c>
      <c r="AL3912" s="164">
        <f t="shared" si="495"/>
        <v>0</v>
      </c>
      <c r="AO3912" s="184">
        <f t="shared" si="490"/>
        <v>0</v>
      </c>
      <c r="AP3912" s="164">
        <f t="shared" si="491"/>
        <v>0</v>
      </c>
      <c r="AS3912" s="184">
        <f t="shared" si="492"/>
        <v>0</v>
      </c>
      <c r="AT3912" s="164">
        <f t="shared" si="493"/>
        <v>0</v>
      </c>
    </row>
    <row r="3913" spans="2:46" x14ac:dyDescent="0.75">
      <c r="B3913" s="22">
        <v>3910</v>
      </c>
      <c r="AG3913" s="184">
        <f t="shared" si="488"/>
        <v>0</v>
      </c>
      <c r="AH3913" s="164">
        <f t="shared" si="494"/>
        <v>0</v>
      </c>
      <c r="AK3913" s="184">
        <f t="shared" si="489"/>
        <v>0</v>
      </c>
      <c r="AL3913" s="164">
        <f t="shared" si="495"/>
        <v>0</v>
      </c>
      <c r="AO3913" s="184">
        <f t="shared" si="490"/>
        <v>0</v>
      </c>
      <c r="AP3913" s="164">
        <f t="shared" si="491"/>
        <v>0</v>
      </c>
      <c r="AS3913" s="184">
        <f t="shared" si="492"/>
        <v>0</v>
      </c>
      <c r="AT3913" s="164">
        <f t="shared" si="493"/>
        <v>0</v>
      </c>
    </row>
    <row r="3914" spans="2:46" x14ac:dyDescent="0.75">
      <c r="B3914" s="22">
        <v>3911</v>
      </c>
      <c r="AG3914" s="184">
        <f t="shared" si="488"/>
        <v>0</v>
      </c>
      <c r="AH3914" s="164">
        <f t="shared" si="494"/>
        <v>0</v>
      </c>
      <c r="AK3914" s="184">
        <f t="shared" si="489"/>
        <v>0</v>
      </c>
      <c r="AL3914" s="164">
        <f t="shared" si="495"/>
        <v>0</v>
      </c>
      <c r="AO3914" s="184">
        <f t="shared" si="490"/>
        <v>0</v>
      </c>
      <c r="AP3914" s="164">
        <f t="shared" si="491"/>
        <v>0</v>
      </c>
      <c r="AS3914" s="184">
        <f t="shared" si="492"/>
        <v>0</v>
      </c>
      <c r="AT3914" s="164">
        <f t="shared" si="493"/>
        <v>0</v>
      </c>
    </row>
    <row r="3915" spans="2:46" x14ac:dyDescent="0.75">
      <c r="B3915" s="22">
        <v>3912</v>
      </c>
      <c r="AG3915" s="184">
        <f t="shared" si="488"/>
        <v>0</v>
      </c>
      <c r="AH3915" s="164">
        <f t="shared" si="494"/>
        <v>0</v>
      </c>
      <c r="AK3915" s="184">
        <f t="shared" si="489"/>
        <v>0</v>
      </c>
      <c r="AL3915" s="164">
        <f t="shared" si="495"/>
        <v>0</v>
      </c>
      <c r="AO3915" s="184">
        <f t="shared" si="490"/>
        <v>0</v>
      </c>
      <c r="AP3915" s="164">
        <f t="shared" si="491"/>
        <v>0</v>
      </c>
      <c r="AS3915" s="184">
        <f t="shared" si="492"/>
        <v>0</v>
      </c>
      <c r="AT3915" s="164">
        <f t="shared" si="493"/>
        <v>0</v>
      </c>
    </row>
    <row r="3916" spans="2:46" x14ac:dyDescent="0.75">
      <c r="B3916" s="22">
        <v>3913</v>
      </c>
      <c r="AG3916" s="184">
        <f t="shared" si="488"/>
        <v>0</v>
      </c>
      <c r="AH3916" s="164">
        <f t="shared" si="494"/>
        <v>0</v>
      </c>
      <c r="AK3916" s="184">
        <f t="shared" si="489"/>
        <v>0</v>
      </c>
      <c r="AL3916" s="164">
        <f t="shared" si="495"/>
        <v>0</v>
      </c>
      <c r="AO3916" s="184">
        <f t="shared" si="490"/>
        <v>0</v>
      </c>
      <c r="AP3916" s="164">
        <f t="shared" si="491"/>
        <v>0</v>
      </c>
      <c r="AS3916" s="184">
        <f t="shared" si="492"/>
        <v>0</v>
      </c>
      <c r="AT3916" s="164">
        <f t="shared" si="493"/>
        <v>0</v>
      </c>
    </row>
    <row r="3917" spans="2:46" x14ac:dyDescent="0.75">
      <c r="B3917" s="22">
        <v>3914</v>
      </c>
      <c r="AG3917" s="184">
        <f t="shared" si="488"/>
        <v>0</v>
      </c>
      <c r="AH3917" s="164">
        <f t="shared" si="494"/>
        <v>0</v>
      </c>
      <c r="AK3917" s="184">
        <f t="shared" si="489"/>
        <v>0</v>
      </c>
      <c r="AL3917" s="164">
        <f t="shared" si="495"/>
        <v>0</v>
      </c>
      <c r="AO3917" s="184">
        <f t="shared" si="490"/>
        <v>0</v>
      </c>
      <c r="AP3917" s="164">
        <f t="shared" si="491"/>
        <v>0</v>
      </c>
      <c r="AS3917" s="184">
        <f t="shared" si="492"/>
        <v>0</v>
      </c>
      <c r="AT3917" s="164">
        <f t="shared" si="493"/>
        <v>0</v>
      </c>
    </row>
    <row r="3918" spans="2:46" x14ac:dyDescent="0.75">
      <c r="B3918" s="22">
        <v>3915</v>
      </c>
      <c r="AG3918" s="184">
        <f t="shared" si="488"/>
        <v>0</v>
      </c>
      <c r="AH3918" s="164">
        <f t="shared" si="494"/>
        <v>0</v>
      </c>
      <c r="AK3918" s="184">
        <f t="shared" si="489"/>
        <v>0</v>
      </c>
      <c r="AL3918" s="164">
        <f t="shared" si="495"/>
        <v>0</v>
      </c>
      <c r="AO3918" s="184">
        <f t="shared" si="490"/>
        <v>0</v>
      </c>
      <c r="AP3918" s="164">
        <f t="shared" si="491"/>
        <v>0</v>
      </c>
      <c r="AS3918" s="184">
        <f t="shared" si="492"/>
        <v>0</v>
      </c>
      <c r="AT3918" s="164">
        <f t="shared" si="493"/>
        <v>0</v>
      </c>
    </row>
    <row r="3919" spans="2:46" x14ac:dyDescent="0.75">
      <c r="B3919" s="22">
        <v>3916</v>
      </c>
      <c r="AG3919" s="184">
        <f t="shared" si="488"/>
        <v>0</v>
      </c>
      <c r="AH3919" s="164">
        <f t="shared" si="494"/>
        <v>0</v>
      </c>
      <c r="AK3919" s="184">
        <f t="shared" si="489"/>
        <v>0</v>
      </c>
      <c r="AL3919" s="164">
        <f t="shared" si="495"/>
        <v>0</v>
      </c>
      <c r="AO3919" s="184">
        <f t="shared" si="490"/>
        <v>0</v>
      </c>
      <c r="AP3919" s="164">
        <f t="shared" si="491"/>
        <v>0</v>
      </c>
      <c r="AS3919" s="184">
        <f t="shared" si="492"/>
        <v>0</v>
      </c>
      <c r="AT3919" s="164">
        <f t="shared" si="493"/>
        <v>0</v>
      </c>
    </row>
    <row r="3920" spans="2:46" x14ac:dyDescent="0.75">
      <c r="B3920" s="22">
        <v>3917</v>
      </c>
      <c r="AG3920" s="184">
        <f t="shared" si="488"/>
        <v>0</v>
      </c>
      <c r="AH3920" s="164">
        <f t="shared" si="494"/>
        <v>0</v>
      </c>
      <c r="AK3920" s="184">
        <f t="shared" si="489"/>
        <v>0</v>
      </c>
      <c r="AL3920" s="164">
        <f t="shared" si="495"/>
        <v>0</v>
      </c>
      <c r="AO3920" s="184">
        <f t="shared" si="490"/>
        <v>0</v>
      </c>
      <c r="AP3920" s="164">
        <f t="shared" si="491"/>
        <v>0</v>
      </c>
      <c r="AS3920" s="184">
        <f t="shared" si="492"/>
        <v>0</v>
      </c>
      <c r="AT3920" s="164">
        <f t="shared" si="493"/>
        <v>0</v>
      </c>
    </row>
    <row r="3921" spans="2:46" x14ac:dyDescent="0.75">
      <c r="B3921" s="22">
        <v>3918</v>
      </c>
      <c r="AG3921" s="184">
        <f t="shared" si="488"/>
        <v>0</v>
      </c>
      <c r="AH3921" s="164">
        <f t="shared" si="494"/>
        <v>0</v>
      </c>
      <c r="AK3921" s="184">
        <f t="shared" si="489"/>
        <v>0</v>
      </c>
      <c r="AL3921" s="164">
        <f t="shared" si="495"/>
        <v>0</v>
      </c>
      <c r="AO3921" s="184">
        <f t="shared" si="490"/>
        <v>0</v>
      </c>
      <c r="AP3921" s="164">
        <f t="shared" si="491"/>
        <v>0</v>
      </c>
      <c r="AS3921" s="184">
        <f t="shared" si="492"/>
        <v>0</v>
      </c>
      <c r="AT3921" s="164">
        <f t="shared" si="493"/>
        <v>0</v>
      </c>
    </row>
    <row r="3922" spans="2:46" x14ac:dyDescent="0.75">
      <c r="B3922" s="22">
        <v>3919</v>
      </c>
      <c r="AG3922" s="184">
        <f t="shared" si="488"/>
        <v>0</v>
      </c>
      <c r="AH3922" s="164">
        <f t="shared" si="494"/>
        <v>0</v>
      </c>
      <c r="AK3922" s="184">
        <f t="shared" si="489"/>
        <v>0</v>
      </c>
      <c r="AL3922" s="164">
        <f t="shared" si="495"/>
        <v>0</v>
      </c>
      <c r="AO3922" s="184">
        <f t="shared" si="490"/>
        <v>0</v>
      </c>
      <c r="AP3922" s="164">
        <f t="shared" si="491"/>
        <v>0</v>
      </c>
      <c r="AS3922" s="184">
        <f t="shared" si="492"/>
        <v>0</v>
      </c>
      <c r="AT3922" s="164">
        <f t="shared" si="493"/>
        <v>0</v>
      </c>
    </row>
    <row r="3923" spans="2:46" x14ac:dyDescent="0.75">
      <c r="B3923" s="22">
        <v>3920</v>
      </c>
      <c r="AG3923" s="184">
        <f t="shared" si="488"/>
        <v>0</v>
      </c>
      <c r="AH3923" s="164">
        <f t="shared" si="494"/>
        <v>0</v>
      </c>
      <c r="AK3923" s="184">
        <f t="shared" si="489"/>
        <v>0</v>
      </c>
      <c r="AL3923" s="164">
        <f t="shared" si="495"/>
        <v>0</v>
      </c>
      <c r="AO3923" s="184">
        <f t="shared" si="490"/>
        <v>0</v>
      </c>
      <c r="AP3923" s="164">
        <f t="shared" si="491"/>
        <v>0</v>
      </c>
      <c r="AS3923" s="184">
        <f t="shared" si="492"/>
        <v>0</v>
      </c>
      <c r="AT3923" s="164">
        <f t="shared" si="493"/>
        <v>0</v>
      </c>
    </row>
    <row r="3924" spans="2:46" x14ac:dyDescent="0.75">
      <c r="B3924" s="22">
        <v>3921</v>
      </c>
      <c r="AG3924" s="184">
        <f t="shared" si="488"/>
        <v>0</v>
      </c>
      <c r="AH3924" s="164">
        <f t="shared" si="494"/>
        <v>0</v>
      </c>
      <c r="AK3924" s="184">
        <f t="shared" si="489"/>
        <v>0</v>
      </c>
      <c r="AL3924" s="164">
        <f t="shared" si="495"/>
        <v>0</v>
      </c>
      <c r="AO3924" s="184">
        <f t="shared" si="490"/>
        <v>0</v>
      </c>
      <c r="AP3924" s="164">
        <f t="shared" si="491"/>
        <v>0</v>
      </c>
      <c r="AS3924" s="184">
        <f t="shared" si="492"/>
        <v>0</v>
      </c>
      <c r="AT3924" s="164">
        <f t="shared" si="493"/>
        <v>0</v>
      </c>
    </row>
    <row r="3925" spans="2:46" x14ac:dyDescent="0.75">
      <c r="B3925" s="22">
        <v>3922</v>
      </c>
      <c r="AG3925" s="184">
        <f t="shared" si="488"/>
        <v>0</v>
      </c>
      <c r="AH3925" s="164">
        <f t="shared" si="494"/>
        <v>0</v>
      </c>
      <c r="AK3925" s="184">
        <f t="shared" si="489"/>
        <v>0</v>
      </c>
      <c r="AL3925" s="164">
        <f t="shared" si="495"/>
        <v>0</v>
      </c>
      <c r="AO3925" s="184">
        <f t="shared" si="490"/>
        <v>0</v>
      </c>
      <c r="AP3925" s="164">
        <f t="shared" si="491"/>
        <v>0</v>
      </c>
      <c r="AS3925" s="184">
        <f t="shared" si="492"/>
        <v>0</v>
      </c>
      <c r="AT3925" s="164">
        <f t="shared" si="493"/>
        <v>0</v>
      </c>
    </row>
    <row r="3926" spans="2:46" x14ac:dyDescent="0.75">
      <c r="B3926" s="22">
        <v>3923</v>
      </c>
      <c r="AG3926" s="184">
        <f t="shared" si="488"/>
        <v>0</v>
      </c>
      <c r="AH3926" s="164">
        <f t="shared" si="494"/>
        <v>0</v>
      </c>
      <c r="AK3926" s="184">
        <f t="shared" si="489"/>
        <v>0</v>
      </c>
      <c r="AL3926" s="164">
        <f t="shared" si="495"/>
        <v>0</v>
      </c>
      <c r="AO3926" s="184">
        <f t="shared" si="490"/>
        <v>0</v>
      </c>
      <c r="AP3926" s="164">
        <f t="shared" si="491"/>
        <v>0</v>
      </c>
      <c r="AS3926" s="184">
        <f t="shared" si="492"/>
        <v>0</v>
      </c>
      <c r="AT3926" s="164">
        <f t="shared" si="493"/>
        <v>0</v>
      </c>
    </row>
    <row r="3927" spans="2:46" x14ac:dyDescent="0.75">
      <c r="B3927" s="22">
        <v>3924</v>
      </c>
      <c r="AG3927" s="184">
        <f t="shared" si="488"/>
        <v>0</v>
      </c>
      <c r="AH3927" s="164">
        <f t="shared" si="494"/>
        <v>0</v>
      </c>
      <c r="AK3927" s="184">
        <f t="shared" si="489"/>
        <v>0</v>
      </c>
      <c r="AL3927" s="164">
        <f t="shared" si="495"/>
        <v>0</v>
      </c>
      <c r="AO3927" s="184">
        <f t="shared" si="490"/>
        <v>0</v>
      </c>
      <c r="AP3927" s="164">
        <f t="shared" si="491"/>
        <v>0</v>
      </c>
      <c r="AS3927" s="184">
        <f t="shared" si="492"/>
        <v>0</v>
      </c>
      <c r="AT3927" s="164">
        <f t="shared" si="493"/>
        <v>0</v>
      </c>
    </row>
    <row r="3928" spans="2:46" x14ac:dyDescent="0.75">
      <c r="B3928" s="22">
        <v>3925</v>
      </c>
      <c r="AG3928" s="184">
        <f t="shared" si="488"/>
        <v>0</v>
      </c>
      <c r="AH3928" s="164">
        <f t="shared" si="494"/>
        <v>0</v>
      </c>
      <c r="AK3928" s="184">
        <f t="shared" si="489"/>
        <v>0</v>
      </c>
      <c r="AL3928" s="164">
        <f t="shared" si="495"/>
        <v>0</v>
      </c>
      <c r="AO3928" s="184">
        <f t="shared" si="490"/>
        <v>0</v>
      </c>
      <c r="AP3928" s="164">
        <f t="shared" si="491"/>
        <v>0</v>
      </c>
      <c r="AS3928" s="184">
        <f t="shared" si="492"/>
        <v>0</v>
      </c>
      <c r="AT3928" s="164">
        <f t="shared" si="493"/>
        <v>0</v>
      </c>
    </row>
    <row r="3929" spans="2:46" x14ac:dyDescent="0.75">
      <c r="B3929" s="22">
        <v>3926</v>
      </c>
      <c r="AG3929" s="184">
        <f t="shared" si="488"/>
        <v>0</v>
      </c>
      <c r="AH3929" s="164">
        <f t="shared" si="494"/>
        <v>0</v>
      </c>
      <c r="AK3929" s="184">
        <f t="shared" si="489"/>
        <v>0</v>
      </c>
      <c r="AL3929" s="164">
        <f t="shared" si="495"/>
        <v>0</v>
      </c>
      <c r="AO3929" s="184">
        <f t="shared" si="490"/>
        <v>0</v>
      </c>
      <c r="AP3929" s="164">
        <f t="shared" si="491"/>
        <v>0</v>
      </c>
      <c r="AS3929" s="184">
        <f t="shared" si="492"/>
        <v>0</v>
      </c>
      <c r="AT3929" s="164">
        <f t="shared" si="493"/>
        <v>0</v>
      </c>
    </row>
    <row r="3930" spans="2:46" x14ac:dyDescent="0.75">
      <c r="B3930" s="22">
        <v>3927</v>
      </c>
      <c r="AG3930" s="184">
        <f t="shared" si="488"/>
        <v>0</v>
      </c>
      <c r="AH3930" s="164">
        <f t="shared" si="494"/>
        <v>0</v>
      </c>
      <c r="AK3930" s="184">
        <f t="shared" si="489"/>
        <v>0</v>
      </c>
      <c r="AL3930" s="164">
        <f t="shared" si="495"/>
        <v>0</v>
      </c>
      <c r="AO3930" s="184">
        <f t="shared" si="490"/>
        <v>0</v>
      </c>
      <c r="AP3930" s="164">
        <f t="shared" si="491"/>
        <v>0</v>
      </c>
      <c r="AS3930" s="184">
        <f t="shared" si="492"/>
        <v>0</v>
      </c>
      <c r="AT3930" s="164">
        <f t="shared" si="493"/>
        <v>0</v>
      </c>
    </row>
    <row r="3931" spans="2:46" x14ac:dyDescent="0.75">
      <c r="B3931" s="22">
        <v>3928</v>
      </c>
      <c r="AG3931" s="184">
        <f t="shared" si="488"/>
        <v>0</v>
      </c>
      <c r="AH3931" s="164">
        <f t="shared" si="494"/>
        <v>0</v>
      </c>
      <c r="AK3931" s="184">
        <f t="shared" si="489"/>
        <v>0</v>
      </c>
      <c r="AL3931" s="164">
        <f t="shared" si="495"/>
        <v>0</v>
      </c>
      <c r="AO3931" s="184">
        <f t="shared" si="490"/>
        <v>0</v>
      </c>
      <c r="AP3931" s="164">
        <f t="shared" si="491"/>
        <v>0</v>
      </c>
      <c r="AS3931" s="184">
        <f t="shared" si="492"/>
        <v>0</v>
      </c>
      <c r="AT3931" s="164">
        <f t="shared" si="493"/>
        <v>0</v>
      </c>
    </row>
    <row r="3932" spans="2:46" x14ac:dyDescent="0.75">
      <c r="B3932" s="22">
        <v>3929</v>
      </c>
      <c r="AG3932" s="184">
        <f t="shared" si="488"/>
        <v>0</v>
      </c>
      <c r="AH3932" s="164">
        <f t="shared" si="494"/>
        <v>0</v>
      </c>
      <c r="AK3932" s="184">
        <f t="shared" si="489"/>
        <v>0</v>
      </c>
      <c r="AL3932" s="164">
        <f t="shared" si="495"/>
        <v>0</v>
      </c>
      <c r="AO3932" s="184">
        <f t="shared" si="490"/>
        <v>0</v>
      </c>
      <c r="AP3932" s="164">
        <f t="shared" si="491"/>
        <v>0</v>
      </c>
      <c r="AS3932" s="184">
        <f t="shared" si="492"/>
        <v>0</v>
      </c>
      <c r="AT3932" s="164">
        <f t="shared" si="493"/>
        <v>0</v>
      </c>
    </row>
    <row r="3933" spans="2:46" x14ac:dyDescent="0.75">
      <c r="B3933" s="22">
        <v>3930</v>
      </c>
      <c r="AG3933" s="184">
        <f t="shared" si="488"/>
        <v>0</v>
      </c>
      <c r="AH3933" s="164">
        <f t="shared" si="494"/>
        <v>0</v>
      </c>
      <c r="AK3933" s="184">
        <f t="shared" si="489"/>
        <v>0</v>
      </c>
      <c r="AL3933" s="164">
        <f t="shared" si="495"/>
        <v>0</v>
      </c>
      <c r="AO3933" s="184">
        <f t="shared" si="490"/>
        <v>0</v>
      </c>
      <c r="AP3933" s="164">
        <f t="shared" si="491"/>
        <v>0</v>
      </c>
      <c r="AS3933" s="184">
        <f t="shared" si="492"/>
        <v>0</v>
      </c>
      <c r="AT3933" s="164">
        <f t="shared" si="493"/>
        <v>0</v>
      </c>
    </row>
    <row r="3934" spans="2:46" x14ac:dyDescent="0.75">
      <c r="B3934" s="22">
        <v>3931</v>
      </c>
      <c r="AG3934" s="184">
        <f t="shared" si="488"/>
        <v>0</v>
      </c>
      <c r="AH3934" s="164">
        <f t="shared" si="494"/>
        <v>0</v>
      </c>
      <c r="AK3934" s="184">
        <f t="shared" si="489"/>
        <v>0</v>
      </c>
      <c r="AL3934" s="164">
        <f t="shared" si="495"/>
        <v>0</v>
      </c>
      <c r="AO3934" s="184">
        <f t="shared" si="490"/>
        <v>0</v>
      </c>
      <c r="AP3934" s="164">
        <f t="shared" si="491"/>
        <v>0</v>
      </c>
      <c r="AS3934" s="184">
        <f t="shared" si="492"/>
        <v>0</v>
      </c>
      <c r="AT3934" s="164">
        <f t="shared" si="493"/>
        <v>0</v>
      </c>
    </row>
    <row r="3935" spans="2:46" x14ac:dyDescent="0.75">
      <c r="B3935" s="22">
        <v>3932</v>
      </c>
      <c r="AG3935" s="184">
        <f t="shared" si="488"/>
        <v>0</v>
      </c>
      <c r="AH3935" s="164">
        <f t="shared" si="494"/>
        <v>0</v>
      </c>
      <c r="AK3935" s="184">
        <f t="shared" si="489"/>
        <v>0</v>
      </c>
      <c r="AL3935" s="164">
        <f t="shared" si="495"/>
        <v>0</v>
      </c>
      <c r="AO3935" s="184">
        <f t="shared" si="490"/>
        <v>0</v>
      </c>
      <c r="AP3935" s="164">
        <f t="shared" si="491"/>
        <v>0</v>
      </c>
      <c r="AS3935" s="184">
        <f t="shared" si="492"/>
        <v>0</v>
      </c>
      <c r="AT3935" s="164">
        <f t="shared" si="493"/>
        <v>0</v>
      </c>
    </row>
    <row r="3936" spans="2:46" x14ac:dyDescent="0.75">
      <c r="B3936" s="22">
        <v>3933</v>
      </c>
      <c r="AG3936" s="184">
        <f t="shared" si="488"/>
        <v>0</v>
      </c>
      <c r="AH3936" s="164">
        <f t="shared" si="494"/>
        <v>0</v>
      </c>
      <c r="AK3936" s="184">
        <f t="shared" si="489"/>
        <v>0</v>
      </c>
      <c r="AL3936" s="164">
        <f t="shared" si="495"/>
        <v>0</v>
      </c>
      <c r="AO3936" s="184">
        <f t="shared" si="490"/>
        <v>0</v>
      </c>
      <c r="AP3936" s="164">
        <f t="shared" si="491"/>
        <v>0</v>
      </c>
      <c r="AS3936" s="184">
        <f t="shared" si="492"/>
        <v>0</v>
      </c>
      <c r="AT3936" s="164">
        <f t="shared" si="493"/>
        <v>0</v>
      </c>
    </row>
    <row r="3937" spans="2:46" x14ac:dyDescent="0.75">
      <c r="B3937" s="22">
        <v>3934</v>
      </c>
      <c r="AG3937" s="184">
        <f t="shared" si="488"/>
        <v>0</v>
      </c>
      <c r="AH3937" s="164">
        <f t="shared" si="494"/>
        <v>0</v>
      </c>
      <c r="AK3937" s="184">
        <f t="shared" si="489"/>
        <v>0</v>
      </c>
      <c r="AL3937" s="164">
        <f t="shared" si="495"/>
        <v>0</v>
      </c>
      <c r="AO3937" s="184">
        <f t="shared" si="490"/>
        <v>0</v>
      </c>
      <c r="AP3937" s="164">
        <f t="shared" si="491"/>
        <v>0</v>
      </c>
      <c r="AS3937" s="184">
        <f t="shared" si="492"/>
        <v>0</v>
      </c>
      <c r="AT3937" s="164">
        <f t="shared" si="493"/>
        <v>0</v>
      </c>
    </row>
    <row r="3938" spans="2:46" x14ac:dyDescent="0.75">
      <c r="B3938" s="22">
        <v>3935</v>
      </c>
      <c r="AG3938" s="184">
        <f t="shared" si="488"/>
        <v>0</v>
      </c>
      <c r="AH3938" s="164">
        <f t="shared" si="494"/>
        <v>0</v>
      </c>
      <c r="AK3938" s="184">
        <f t="shared" si="489"/>
        <v>0</v>
      </c>
      <c r="AL3938" s="164">
        <f t="shared" si="495"/>
        <v>0</v>
      </c>
      <c r="AO3938" s="184">
        <f t="shared" si="490"/>
        <v>0</v>
      </c>
      <c r="AP3938" s="164">
        <f t="shared" si="491"/>
        <v>0</v>
      </c>
      <c r="AS3938" s="184">
        <f t="shared" si="492"/>
        <v>0</v>
      </c>
      <c r="AT3938" s="164">
        <f t="shared" si="493"/>
        <v>0</v>
      </c>
    </row>
    <row r="3939" spans="2:46" x14ac:dyDescent="0.75">
      <c r="B3939" s="22">
        <v>3936</v>
      </c>
      <c r="AG3939" s="184">
        <f t="shared" si="488"/>
        <v>0</v>
      </c>
      <c r="AH3939" s="164">
        <f t="shared" si="494"/>
        <v>0</v>
      </c>
      <c r="AK3939" s="184">
        <f t="shared" si="489"/>
        <v>0</v>
      </c>
      <c r="AL3939" s="164">
        <f t="shared" si="495"/>
        <v>0</v>
      </c>
      <c r="AO3939" s="184">
        <f t="shared" si="490"/>
        <v>0</v>
      </c>
      <c r="AP3939" s="164">
        <f t="shared" si="491"/>
        <v>0</v>
      </c>
      <c r="AS3939" s="184">
        <f t="shared" si="492"/>
        <v>0</v>
      </c>
      <c r="AT3939" s="164">
        <f t="shared" si="493"/>
        <v>0</v>
      </c>
    </row>
    <row r="3940" spans="2:46" x14ac:dyDescent="0.75">
      <c r="B3940" s="22">
        <v>3937</v>
      </c>
      <c r="AG3940" s="184">
        <f t="shared" si="488"/>
        <v>0</v>
      </c>
      <c r="AH3940" s="164">
        <f t="shared" si="494"/>
        <v>0</v>
      </c>
      <c r="AK3940" s="184">
        <f t="shared" si="489"/>
        <v>0</v>
      </c>
      <c r="AL3940" s="164">
        <f t="shared" si="495"/>
        <v>0</v>
      </c>
      <c r="AO3940" s="184">
        <f t="shared" si="490"/>
        <v>0</v>
      </c>
      <c r="AP3940" s="164">
        <f t="shared" si="491"/>
        <v>0</v>
      </c>
      <c r="AS3940" s="184">
        <f t="shared" si="492"/>
        <v>0</v>
      </c>
      <c r="AT3940" s="164">
        <f t="shared" si="493"/>
        <v>0</v>
      </c>
    </row>
    <row r="3941" spans="2:46" x14ac:dyDescent="0.75">
      <c r="B3941" s="22">
        <v>3938</v>
      </c>
      <c r="AG3941" s="184">
        <f t="shared" si="488"/>
        <v>0</v>
      </c>
      <c r="AH3941" s="164">
        <f t="shared" si="494"/>
        <v>0</v>
      </c>
      <c r="AK3941" s="184">
        <f t="shared" si="489"/>
        <v>0</v>
      </c>
      <c r="AL3941" s="164">
        <f t="shared" si="495"/>
        <v>0</v>
      </c>
      <c r="AO3941" s="184">
        <f t="shared" si="490"/>
        <v>0</v>
      </c>
      <c r="AP3941" s="164">
        <f t="shared" si="491"/>
        <v>0</v>
      </c>
      <c r="AS3941" s="184">
        <f t="shared" si="492"/>
        <v>0</v>
      </c>
      <c r="AT3941" s="164">
        <f t="shared" si="493"/>
        <v>0</v>
      </c>
    </row>
    <row r="3942" spans="2:46" x14ac:dyDescent="0.75">
      <c r="B3942" s="22">
        <v>3939</v>
      </c>
      <c r="AG3942" s="184">
        <f t="shared" si="488"/>
        <v>0</v>
      </c>
      <c r="AH3942" s="164">
        <f t="shared" si="494"/>
        <v>0</v>
      </c>
      <c r="AK3942" s="184">
        <f t="shared" si="489"/>
        <v>0</v>
      </c>
      <c r="AL3942" s="164">
        <f t="shared" si="495"/>
        <v>0</v>
      </c>
      <c r="AO3942" s="184">
        <f t="shared" si="490"/>
        <v>0</v>
      </c>
      <c r="AP3942" s="164">
        <f t="shared" si="491"/>
        <v>0</v>
      </c>
      <c r="AS3942" s="184">
        <f t="shared" si="492"/>
        <v>0</v>
      </c>
      <c r="AT3942" s="164">
        <f t="shared" si="493"/>
        <v>0</v>
      </c>
    </row>
    <row r="3943" spans="2:46" x14ac:dyDescent="0.75">
      <c r="B3943" s="22">
        <v>3940</v>
      </c>
      <c r="AG3943" s="184">
        <f t="shared" si="488"/>
        <v>0</v>
      </c>
      <c r="AH3943" s="164">
        <f t="shared" si="494"/>
        <v>0</v>
      </c>
      <c r="AK3943" s="184">
        <f t="shared" si="489"/>
        <v>0</v>
      </c>
      <c r="AL3943" s="164">
        <f t="shared" si="495"/>
        <v>0</v>
      </c>
      <c r="AO3943" s="184">
        <f t="shared" si="490"/>
        <v>0</v>
      </c>
      <c r="AP3943" s="164">
        <f t="shared" si="491"/>
        <v>0</v>
      </c>
      <c r="AS3943" s="184">
        <f t="shared" si="492"/>
        <v>0</v>
      </c>
      <c r="AT3943" s="164">
        <f t="shared" si="493"/>
        <v>0</v>
      </c>
    </row>
    <row r="3944" spans="2:46" x14ac:dyDescent="0.75">
      <c r="B3944" s="22">
        <v>3941</v>
      </c>
      <c r="AG3944" s="184">
        <f t="shared" si="488"/>
        <v>0</v>
      </c>
      <c r="AH3944" s="164">
        <f t="shared" si="494"/>
        <v>0</v>
      </c>
      <c r="AK3944" s="184">
        <f t="shared" si="489"/>
        <v>0</v>
      </c>
      <c r="AL3944" s="164">
        <f t="shared" si="495"/>
        <v>0</v>
      </c>
      <c r="AO3944" s="184">
        <f t="shared" si="490"/>
        <v>0</v>
      </c>
      <c r="AP3944" s="164">
        <f t="shared" si="491"/>
        <v>0</v>
      </c>
      <c r="AS3944" s="184">
        <f t="shared" si="492"/>
        <v>0</v>
      </c>
      <c r="AT3944" s="164">
        <f t="shared" si="493"/>
        <v>0</v>
      </c>
    </row>
    <row r="3945" spans="2:46" x14ac:dyDescent="0.75">
      <c r="B3945" s="22">
        <v>3942</v>
      </c>
      <c r="AG3945" s="184">
        <f t="shared" si="488"/>
        <v>0</v>
      </c>
      <c r="AH3945" s="164">
        <f t="shared" si="494"/>
        <v>0</v>
      </c>
      <c r="AK3945" s="184">
        <f t="shared" si="489"/>
        <v>0</v>
      </c>
      <c r="AL3945" s="164">
        <f t="shared" si="495"/>
        <v>0</v>
      </c>
      <c r="AO3945" s="184">
        <f t="shared" si="490"/>
        <v>0</v>
      </c>
      <c r="AP3945" s="164">
        <f t="shared" si="491"/>
        <v>0</v>
      </c>
      <c r="AS3945" s="184">
        <f t="shared" si="492"/>
        <v>0</v>
      </c>
      <c r="AT3945" s="164">
        <f t="shared" si="493"/>
        <v>0</v>
      </c>
    </row>
    <row r="3946" spans="2:46" x14ac:dyDescent="0.75">
      <c r="B3946" s="22">
        <v>3943</v>
      </c>
      <c r="AG3946" s="184">
        <f t="shared" si="488"/>
        <v>0</v>
      </c>
      <c r="AH3946" s="164">
        <f t="shared" si="494"/>
        <v>0</v>
      </c>
      <c r="AK3946" s="184">
        <f t="shared" si="489"/>
        <v>0</v>
      </c>
      <c r="AL3946" s="164">
        <f t="shared" si="495"/>
        <v>0</v>
      </c>
      <c r="AO3946" s="184">
        <f t="shared" si="490"/>
        <v>0</v>
      </c>
      <c r="AP3946" s="164">
        <f t="shared" si="491"/>
        <v>0</v>
      </c>
      <c r="AS3946" s="184">
        <f t="shared" si="492"/>
        <v>0</v>
      </c>
      <c r="AT3946" s="164">
        <f t="shared" si="493"/>
        <v>0</v>
      </c>
    </row>
    <row r="3947" spans="2:46" x14ac:dyDescent="0.75">
      <c r="B3947" s="22">
        <v>3944</v>
      </c>
      <c r="AG3947" s="184">
        <f t="shared" si="488"/>
        <v>0</v>
      </c>
      <c r="AH3947" s="164">
        <f t="shared" si="494"/>
        <v>0</v>
      </c>
      <c r="AK3947" s="184">
        <f t="shared" si="489"/>
        <v>0</v>
      </c>
      <c r="AL3947" s="164">
        <f t="shared" si="495"/>
        <v>0</v>
      </c>
      <c r="AO3947" s="184">
        <f t="shared" si="490"/>
        <v>0</v>
      </c>
      <c r="AP3947" s="164">
        <f t="shared" si="491"/>
        <v>0</v>
      </c>
      <c r="AS3947" s="184">
        <f t="shared" si="492"/>
        <v>0</v>
      </c>
      <c r="AT3947" s="164">
        <f t="shared" si="493"/>
        <v>0</v>
      </c>
    </row>
    <row r="3948" spans="2:46" x14ac:dyDescent="0.75">
      <c r="B3948" s="22">
        <v>3945</v>
      </c>
      <c r="AG3948" s="184">
        <f t="shared" si="488"/>
        <v>0</v>
      </c>
      <c r="AH3948" s="164">
        <f t="shared" si="494"/>
        <v>0</v>
      </c>
      <c r="AK3948" s="184">
        <f t="shared" si="489"/>
        <v>0</v>
      </c>
      <c r="AL3948" s="164">
        <f t="shared" si="495"/>
        <v>0</v>
      </c>
      <c r="AO3948" s="184">
        <f t="shared" si="490"/>
        <v>0</v>
      </c>
      <c r="AP3948" s="164">
        <f t="shared" si="491"/>
        <v>0</v>
      </c>
      <c r="AS3948" s="184">
        <f t="shared" si="492"/>
        <v>0</v>
      </c>
      <c r="AT3948" s="164">
        <f t="shared" si="493"/>
        <v>0</v>
      </c>
    </row>
    <row r="3949" spans="2:46" x14ac:dyDescent="0.75">
      <c r="B3949" s="22">
        <v>3946</v>
      </c>
      <c r="AG3949" s="184">
        <f t="shared" si="488"/>
        <v>0</v>
      </c>
      <c r="AH3949" s="164">
        <f t="shared" si="494"/>
        <v>0</v>
      </c>
      <c r="AK3949" s="184">
        <f t="shared" si="489"/>
        <v>0</v>
      </c>
      <c r="AL3949" s="164">
        <f t="shared" si="495"/>
        <v>0</v>
      </c>
      <c r="AO3949" s="184">
        <f t="shared" si="490"/>
        <v>0</v>
      </c>
      <c r="AP3949" s="164">
        <f t="shared" si="491"/>
        <v>0</v>
      </c>
      <c r="AS3949" s="184">
        <f t="shared" si="492"/>
        <v>0</v>
      </c>
      <c r="AT3949" s="164">
        <f t="shared" si="493"/>
        <v>0</v>
      </c>
    </row>
    <row r="3950" spans="2:46" x14ac:dyDescent="0.75">
      <c r="B3950" s="22">
        <v>3947</v>
      </c>
      <c r="AG3950" s="184">
        <f t="shared" si="488"/>
        <v>0</v>
      </c>
      <c r="AH3950" s="164">
        <f t="shared" si="494"/>
        <v>0</v>
      </c>
      <c r="AK3950" s="184">
        <f t="shared" si="489"/>
        <v>0</v>
      </c>
      <c r="AL3950" s="164">
        <f t="shared" si="495"/>
        <v>0</v>
      </c>
      <c r="AO3950" s="184">
        <f t="shared" si="490"/>
        <v>0</v>
      </c>
      <c r="AP3950" s="164">
        <f t="shared" si="491"/>
        <v>0</v>
      </c>
      <c r="AS3950" s="184">
        <f t="shared" si="492"/>
        <v>0</v>
      </c>
      <c r="AT3950" s="164">
        <f t="shared" si="493"/>
        <v>0</v>
      </c>
    </row>
    <row r="3951" spans="2:46" x14ac:dyDescent="0.75">
      <c r="B3951" s="22">
        <v>3948</v>
      </c>
      <c r="AG3951" s="184">
        <f t="shared" si="488"/>
        <v>0</v>
      </c>
      <c r="AH3951" s="164">
        <f t="shared" si="494"/>
        <v>0</v>
      </c>
      <c r="AK3951" s="184">
        <f t="shared" si="489"/>
        <v>0</v>
      </c>
      <c r="AL3951" s="164">
        <f t="shared" si="495"/>
        <v>0</v>
      </c>
      <c r="AO3951" s="184">
        <f t="shared" si="490"/>
        <v>0</v>
      </c>
      <c r="AP3951" s="164">
        <f t="shared" si="491"/>
        <v>0</v>
      </c>
      <c r="AS3951" s="184">
        <f t="shared" si="492"/>
        <v>0</v>
      </c>
      <c r="AT3951" s="164">
        <f t="shared" si="493"/>
        <v>0</v>
      </c>
    </row>
    <row r="3952" spans="2:46" x14ac:dyDescent="0.75">
      <c r="B3952" s="22">
        <v>3949</v>
      </c>
      <c r="AG3952" s="184">
        <f t="shared" si="488"/>
        <v>0</v>
      </c>
      <c r="AH3952" s="164">
        <f t="shared" si="494"/>
        <v>0</v>
      </c>
      <c r="AK3952" s="184">
        <f t="shared" si="489"/>
        <v>0</v>
      </c>
      <c r="AL3952" s="164">
        <f t="shared" si="495"/>
        <v>0</v>
      </c>
      <c r="AO3952" s="184">
        <f t="shared" si="490"/>
        <v>0</v>
      </c>
      <c r="AP3952" s="164">
        <f t="shared" si="491"/>
        <v>0</v>
      </c>
      <c r="AS3952" s="184">
        <f t="shared" si="492"/>
        <v>0</v>
      </c>
      <c r="AT3952" s="164">
        <f t="shared" si="493"/>
        <v>0</v>
      </c>
    </row>
    <row r="3953" spans="2:46" x14ac:dyDescent="0.75">
      <c r="B3953" s="22">
        <v>3950</v>
      </c>
      <c r="AG3953" s="184">
        <f t="shared" si="488"/>
        <v>0</v>
      </c>
      <c r="AH3953" s="164">
        <f t="shared" si="494"/>
        <v>0</v>
      </c>
      <c r="AK3953" s="184">
        <f t="shared" si="489"/>
        <v>0</v>
      </c>
      <c r="AL3953" s="164">
        <f t="shared" si="495"/>
        <v>0</v>
      </c>
      <c r="AO3953" s="184">
        <f t="shared" si="490"/>
        <v>0</v>
      </c>
      <c r="AP3953" s="164">
        <f t="shared" si="491"/>
        <v>0</v>
      </c>
      <c r="AS3953" s="184">
        <f t="shared" si="492"/>
        <v>0</v>
      </c>
      <c r="AT3953" s="164">
        <f t="shared" si="493"/>
        <v>0</v>
      </c>
    </row>
    <row r="3954" spans="2:46" x14ac:dyDescent="0.75">
      <c r="B3954" s="22">
        <v>3951</v>
      </c>
      <c r="AG3954" s="184">
        <f t="shared" si="488"/>
        <v>0</v>
      </c>
      <c r="AH3954" s="164">
        <f t="shared" si="494"/>
        <v>0</v>
      </c>
      <c r="AK3954" s="184">
        <f t="shared" si="489"/>
        <v>0</v>
      </c>
      <c r="AL3954" s="164">
        <f t="shared" si="495"/>
        <v>0</v>
      </c>
      <c r="AO3954" s="184">
        <f t="shared" si="490"/>
        <v>0</v>
      </c>
      <c r="AP3954" s="164">
        <f t="shared" si="491"/>
        <v>0</v>
      </c>
      <c r="AS3954" s="184">
        <f t="shared" si="492"/>
        <v>0</v>
      </c>
      <c r="AT3954" s="164">
        <f t="shared" si="493"/>
        <v>0</v>
      </c>
    </row>
    <row r="3955" spans="2:46" x14ac:dyDescent="0.75">
      <c r="B3955" s="22">
        <v>3952</v>
      </c>
      <c r="AG3955" s="184">
        <f t="shared" si="488"/>
        <v>0</v>
      </c>
      <c r="AH3955" s="164">
        <f t="shared" si="494"/>
        <v>0</v>
      </c>
      <c r="AK3955" s="184">
        <f t="shared" si="489"/>
        <v>0</v>
      </c>
      <c r="AL3955" s="164">
        <f t="shared" si="495"/>
        <v>0</v>
      </c>
      <c r="AO3955" s="184">
        <f t="shared" si="490"/>
        <v>0</v>
      </c>
      <c r="AP3955" s="164">
        <f t="shared" si="491"/>
        <v>0</v>
      </c>
      <c r="AS3955" s="184">
        <f t="shared" si="492"/>
        <v>0</v>
      </c>
      <c r="AT3955" s="164">
        <f t="shared" si="493"/>
        <v>0</v>
      </c>
    </row>
    <row r="3956" spans="2:46" x14ac:dyDescent="0.75">
      <c r="B3956" s="22">
        <v>3953</v>
      </c>
      <c r="AG3956" s="184">
        <f t="shared" si="488"/>
        <v>0</v>
      </c>
      <c r="AH3956" s="164">
        <f t="shared" si="494"/>
        <v>0</v>
      </c>
      <c r="AK3956" s="184">
        <f t="shared" si="489"/>
        <v>0</v>
      </c>
      <c r="AL3956" s="164">
        <f t="shared" si="495"/>
        <v>0</v>
      </c>
      <c r="AO3956" s="184">
        <f t="shared" si="490"/>
        <v>0</v>
      </c>
      <c r="AP3956" s="164">
        <f t="shared" si="491"/>
        <v>0</v>
      </c>
      <c r="AS3956" s="184">
        <f t="shared" si="492"/>
        <v>0</v>
      </c>
      <c r="AT3956" s="164">
        <f t="shared" si="493"/>
        <v>0</v>
      </c>
    </row>
    <row r="3957" spans="2:46" x14ac:dyDescent="0.75">
      <c r="B3957" s="22">
        <v>3954</v>
      </c>
      <c r="AG3957" s="184">
        <f t="shared" si="488"/>
        <v>0</v>
      </c>
      <c r="AH3957" s="164">
        <f t="shared" si="494"/>
        <v>0</v>
      </c>
      <c r="AK3957" s="184">
        <f t="shared" si="489"/>
        <v>0</v>
      </c>
      <c r="AL3957" s="164">
        <f t="shared" si="495"/>
        <v>0</v>
      </c>
      <c r="AO3957" s="184">
        <f t="shared" si="490"/>
        <v>0</v>
      </c>
      <c r="AP3957" s="164">
        <f t="shared" si="491"/>
        <v>0</v>
      </c>
      <c r="AS3957" s="184">
        <f t="shared" si="492"/>
        <v>0</v>
      </c>
      <c r="AT3957" s="164">
        <f t="shared" si="493"/>
        <v>0</v>
      </c>
    </row>
    <row r="3958" spans="2:46" x14ac:dyDescent="0.75">
      <c r="B3958" s="22">
        <v>3955</v>
      </c>
      <c r="AG3958" s="184">
        <f t="shared" si="488"/>
        <v>0</v>
      </c>
      <c r="AH3958" s="164">
        <f t="shared" si="494"/>
        <v>0</v>
      </c>
      <c r="AK3958" s="184">
        <f t="shared" si="489"/>
        <v>0</v>
      </c>
      <c r="AL3958" s="164">
        <f t="shared" si="495"/>
        <v>0</v>
      </c>
      <c r="AO3958" s="184">
        <f t="shared" si="490"/>
        <v>0</v>
      </c>
      <c r="AP3958" s="164">
        <f t="shared" si="491"/>
        <v>0</v>
      </c>
      <c r="AS3958" s="184">
        <f t="shared" si="492"/>
        <v>0</v>
      </c>
      <c r="AT3958" s="164">
        <f t="shared" si="493"/>
        <v>0</v>
      </c>
    </row>
    <row r="3959" spans="2:46" x14ac:dyDescent="0.75">
      <c r="B3959" s="22">
        <v>3956</v>
      </c>
      <c r="AG3959" s="184">
        <f t="shared" si="488"/>
        <v>0</v>
      </c>
      <c r="AH3959" s="164">
        <f t="shared" si="494"/>
        <v>0</v>
      </c>
      <c r="AK3959" s="184">
        <f t="shared" si="489"/>
        <v>0</v>
      </c>
      <c r="AL3959" s="164">
        <f t="shared" si="495"/>
        <v>0</v>
      </c>
      <c r="AO3959" s="184">
        <f t="shared" si="490"/>
        <v>0</v>
      </c>
      <c r="AP3959" s="164">
        <f t="shared" si="491"/>
        <v>0</v>
      </c>
      <c r="AS3959" s="184">
        <f t="shared" si="492"/>
        <v>0</v>
      </c>
      <c r="AT3959" s="164">
        <f t="shared" si="493"/>
        <v>0</v>
      </c>
    </row>
    <row r="3960" spans="2:46" x14ac:dyDescent="0.75">
      <c r="B3960" s="22">
        <v>3957</v>
      </c>
      <c r="AG3960" s="184">
        <f t="shared" si="488"/>
        <v>0</v>
      </c>
      <c r="AH3960" s="164">
        <f t="shared" si="494"/>
        <v>0</v>
      </c>
      <c r="AK3960" s="184">
        <f t="shared" si="489"/>
        <v>0</v>
      </c>
      <c r="AL3960" s="164">
        <f t="shared" si="495"/>
        <v>0</v>
      </c>
      <c r="AO3960" s="184">
        <f t="shared" si="490"/>
        <v>0</v>
      </c>
      <c r="AP3960" s="164">
        <f t="shared" si="491"/>
        <v>0</v>
      </c>
      <c r="AS3960" s="184">
        <f t="shared" si="492"/>
        <v>0</v>
      </c>
      <c r="AT3960" s="164">
        <f t="shared" si="493"/>
        <v>0</v>
      </c>
    </row>
    <row r="3961" spans="2:46" x14ac:dyDescent="0.75">
      <c r="B3961" s="22">
        <v>3958</v>
      </c>
      <c r="AG3961" s="184">
        <f t="shared" si="488"/>
        <v>0</v>
      </c>
      <c r="AH3961" s="164">
        <f t="shared" si="494"/>
        <v>0</v>
      </c>
      <c r="AK3961" s="184">
        <f t="shared" si="489"/>
        <v>0</v>
      </c>
      <c r="AL3961" s="164">
        <f t="shared" si="495"/>
        <v>0</v>
      </c>
      <c r="AO3961" s="184">
        <f t="shared" si="490"/>
        <v>0</v>
      </c>
      <c r="AP3961" s="164">
        <f t="shared" si="491"/>
        <v>0</v>
      </c>
      <c r="AS3961" s="184">
        <f t="shared" si="492"/>
        <v>0</v>
      </c>
      <c r="AT3961" s="164">
        <f t="shared" si="493"/>
        <v>0</v>
      </c>
    </row>
    <row r="3962" spans="2:46" x14ac:dyDescent="0.75">
      <c r="B3962" s="22">
        <v>3959</v>
      </c>
      <c r="AG3962" s="184">
        <f t="shared" si="488"/>
        <v>0</v>
      </c>
      <c r="AH3962" s="164">
        <f t="shared" si="494"/>
        <v>0</v>
      </c>
      <c r="AK3962" s="184">
        <f t="shared" si="489"/>
        <v>0</v>
      </c>
      <c r="AL3962" s="164">
        <f t="shared" si="495"/>
        <v>0</v>
      </c>
      <c r="AO3962" s="184">
        <f t="shared" si="490"/>
        <v>0</v>
      </c>
      <c r="AP3962" s="164">
        <f t="shared" si="491"/>
        <v>0</v>
      </c>
      <c r="AS3962" s="184">
        <f t="shared" si="492"/>
        <v>0</v>
      </c>
      <c r="AT3962" s="164">
        <f t="shared" si="493"/>
        <v>0</v>
      </c>
    </row>
    <row r="3963" spans="2:46" x14ac:dyDescent="0.75">
      <c r="B3963" s="22">
        <v>3960</v>
      </c>
      <c r="AG3963" s="184">
        <f t="shared" si="488"/>
        <v>0</v>
      </c>
      <c r="AH3963" s="164">
        <f t="shared" si="494"/>
        <v>0</v>
      </c>
      <c r="AK3963" s="184">
        <f t="shared" si="489"/>
        <v>0</v>
      </c>
      <c r="AL3963" s="164">
        <f t="shared" si="495"/>
        <v>0</v>
      </c>
      <c r="AO3963" s="184">
        <f t="shared" si="490"/>
        <v>0</v>
      </c>
      <c r="AP3963" s="164">
        <f t="shared" si="491"/>
        <v>0</v>
      </c>
      <c r="AS3963" s="184">
        <f t="shared" si="492"/>
        <v>0</v>
      </c>
      <c r="AT3963" s="164">
        <f t="shared" si="493"/>
        <v>0</v>
      </c>
    </row>
    <row r="3964" spans="2:46" x14ac:dyDescent="0.75">
      <c r="B3964" s="22">
        <v>3961</v>
      </c>
      <c r="AG3964" s="184">
        <f t="shared" si="488"/>
        <v>0</v>
      </c>
      <c r="AH3964" s="164">
        <f t="shared" si="494"/>
        <v>0</v>
      </c>
      <c r="AK3964" s="184">
        <f t="shared" si="489"/>
        <v>0</v>
      </c>
      <c r="AL3964" s="164">
        <f t="shared" si="495"/>
        <v>0</v>
      </c>
      <c r="AO3964" s="184">
        <f t="shared" si="490"/>
        <v>0</v>
      </c>
      <c r="AP3964" s="164">
        <f t="shared" si="491"/>
        <v>0</v>
      </c>
      <c r="AS3964" s="184">
        <f t="shared" si="492"/>
        <v>0</v>
      </c>
      <c r="AT3964" s="164">
        <f t="shared" si="493"/>
        <v>0</v>
      </c>
    </row>
    <row r="3965" spans="2:46" x14ac:dyDescent="0.75">
      <c r="B3965" s="22">
        <v>3962</v>
      </c>
      <c r="AG3965" s="184">
        <f t="shared" si="488"/>
        <v>0</v>
      </c>
      <c r="AH3965" s="164">
        <f t="shared" si="494"/>
        <v>0</v>
      </c>
      <c r="AK3965" s="184">
        <f t="shared" si="489"/>
        <v>0</v>
      </c>
      <c r="AL3965" s="164">
        <f t="shared" si="495"/>
        <v>0</v>
      </c>
      <c r="AO3965" s="184">
        <f t="shared" si="490"/>
        <v>0</v>
      </c>
      <c r="AP3965" s="164">
        <f t="shared" si="491"/>
        <v>0</v>
      </c>
      <c r="AS3965" s="184">
        <f t="shared" si="492"/>
        <v>0</v>
      </c>
      <c r="AT3965" s="164">
        <f t="shared" si="493"/>
        <v>0</v>
      </c>
    </row>
    <row r="3966" spans="2:46" x14ac:dyDescent="0.75">
      <c r="B3966" s="22">
        <v>3963</v>
      </c>
      <c r="AG3966" s="184">
        <f t="shared" si="488"/>
        <v>0</v>
      </c>
      <c r="AH3966" s="164">
        <f t="shared" si="494"/>
        <v>0</v>
      </c>
      <c r="AK3966" s="184">
        <f t="shared" si="489"/>
        <v>0</v>
      </c>
      <c r="AL3966" s="164">
        <f t="shared" si="495"/>
        <v>0</v>
      </c>
      <c r="AO3966" s="184">
        <f t="shared" si="490"/>
        <v>0</v>
      </c>
      <c r="AP3966" s="164">
        <f t="shared" si="491"/>
        <v>0</v>
      </c>
      <c r="AS3966" s="184">
        <f t="shared" si="492"/>
        <v>0</v>
      </c>
      <c r="AT3966" s="164">
        <f t="shared" si="493"/>
        <v>0</v>
      </c>
    </row>
    <row r="3967" spans="2:46" x14ac:dyDescent="0.75">
      <c r="B3967" s="22">
        <v>3964</v>
      </c>
      <c r="AG3967" s="184">
        <f t="shared" si="488"/>
        <v>0</v>
      </c>
      <c r="AH3967" s="164">
        <f t="shared" si="494"/>
        <v>0</v>
      </c>
      <c r="AK3967" s="184">
        <f t="shared" si="489"/>
        <v>0</v>
      </c>
      <c r="AL3967" s="164">
        <f t="shared" si="495"/>
        <v>0</v>
      </c>
      <c r="AO3967" s="184">
        <f t="shared" si="490"/>
        <v>0</v>
      </c>
      <c r="AP3967" s="164">
        <f t="shared" si="491"/>
        <v>0</v>
      </c>
      <c r="AS3967" s="184">
        <f t="shared" si="492"/>
        <v>0</v>
      </c>
      <c r="AT3967" s="164">
        <f t="shared" si="493"/>
        <v>0</v>
      </c>
    </row>
    <row r="3968" spans="2:46" x14ac:dyDescent="0.75">
      <c r="B3968" s="22">
        <v>3965</v>
      </c>
      <c r="AG3968" s="184">
        <f t="shared" si="488"/>
        <v>0</v>
      </c>
      <c r="AH3968" s="164">
        <f t="shared" si="494"/>
        <v>0</v>
      </c>
      <c r="AK3968" s="184">
        <f t="shared" si="489"/>
        <v>0</v>
      </c>
      <c r="AL3968" s="164">
        <f t="shared" si="495"/>
        <v>0</v>
      </c>
      <c r="AO3968" s="184">
        <f t="shared" si="490"/>
        <v>0</v>
      </c>
      <c r="AP3968" s="164">
        <f t="shared" si="491"/>
        <v>0</v>
      </c>
      <c r="AS3968" s="184">
        <f t="shared" si="492"/>
        <v>0</v>
      </c>
      <c r="AT3968" s="164">
        <f t="shared" si="493"/>
        <v>0</v>
      </c>
    </row>
    <row r="3969" spans="2:46" x14ac:dyDescent="0.75">
      <c r="B3969" s="22">
        <v>3966</v>
      </c>
      <c r="AG3969" s="184">
        <f t="shared" si="488"/>
        <v>0</v>
      </c>
      <c r="AH3969" s="164">
        <f t="shared" si="494"/>
        <v>0</v>
      </c>
      <c r="AK3969" s="184">
        <f t="shared" si="489"/>
        <v>0</v>
      </c>
      <c r="AL3969" s="164">
        <f t="shared" si="495"/>
        <v>0</v>
      </c>
      <c r="AO3969" s="184">
        <f t="shared" si="490"/>
        <v>0</v>
      </c>
      <c r="AP3969" s="164">
        <f t="shared" si="491"/>
        <v>0</v>
      </c>
      <c r="AS3969" s="184">
        <f t="shared" si="492"/>
        <v>0</v>
      </c>
      <c r="AT3969" s="164">
        <f t="shared" si="493"/>
        <v>0</v>
      </c>
    </row>
    <row r="3970" spans="2:46" x14ac:dyDescent="0.75">
      <c r="B3970" s="22">
        <v>3967</v>
      </c>
      <c r="AG3970" s="184">
        <f t="shared" si="488"/>
        <v>0</v>
      </c>
      <c r="AH3970" s="164">
        <f t="shared" si="494"/>
        <v>0</v>
      </c>
      <c r="AK3970" s="184">
        <f t="shared" si="489"/>
        <v>0</v>
      </c>
      <c r="AL3970" s="164">
        <f t="shared" si="495"/>
        <v>0</v>
      </c>
      <c r="AO3970" s="184">
        <f t="shared" si="490"/>
        <v>0</v>
      </c>
      <c r="AP3970" s="164">
        <f t="shared" si="491"/>
        <v>0</v>
      </c>
      <c r="AS3970" s="184">
        <f t="shared" si="492"/>
        <v>0</v>
      </c>
      <c r="AT3970" s="164">
        <f t="shared" si="493"/>
        <v>0</v>
      </c>
    </row>
    <row r="3971" spans="2:46" x14ac:dyDescent="0.75">
      <c r="B3971" s="22">
        <v>3968</v>
      </c>
      <c r="AG3971" s="184">
        <f t="shared" si="488"/>
        <v>0</v>
      </c>
      <c r="AH3971" s="164">
        <f t="shared" si="494"/>
        <v>0</v>
      </c>
      <c r="AK3971" s="184">
        <f t="shared" si="489"/>
        <v>0</v>
      </c>
      <c r="AL3971" s="164">
        <f t="shared" si="495"/>
        <v>0</v>
      </c>
      <c r="AO3971" s="184">
        <f t="shared" si="490"/>
        <v>0</v>
      </c>
      <c r="AP3971" s="164">
        <f t="shared" si="491"/>
        <v>0</v>
      </c>
      <c r="AS3971" s="184">
        <f t="shared" si="492"/>
        <v>0</v>
      </c>
      <c r="AT3971" s="164">
        <f t="shared" si="493"/>
        <v>0</v>
      </c>
    </row>
    <row r="3972" spans="2:46" x14ac:dyDescent="0.75">
      <c r="B3972" s="22">
        <v>3969</v>
      </c>
      <c r="AG3972" s="184">
        <f t="shared" ref="AG3972:AG4035" si="496">(U3972*wtp)-T3972</f>
        <v>0</v>
      </c>
      <c r="AH3972" s="164">
        <f t="shared" si="494"/>
        <v>0</v>
      </c>
      <c r="AK3972" s="184">
        <f t="shared" ref="AK3972:AK4035" si="497">(X3972*wtp)-W3972</f>
        <v>0</v>
      </c>
      <c r="AL3972" s="164">
        <f t="shared" si="495"/>
        <v>0</v>
      </c>
      <c r="AO3972" s="184">
        <f t="shared" ref="AO3972:AO4035" si="498">(AA3972*wtp)-Z3972</f>
        <v>0</v>
      </c>
      <c r="AP3972" s="164">
        <f t="shared" ref="AP3972:AP4035" si="499">IF(AO3972&gt;0,1,0)</f>
        <v>0</v>
      </c>
      <c r="AS3972" s="184">
        <f t="shared" ref="AS3972:AS4035" si="500">(AD3972*wtp)-AC3972</f>
        <v>0</v>
      </c>
      <c r="AT3972" s="164">
        <f t="shared" ref="AT3972:AT4035" si="501">IF(AS3972&gt;0,1,0)</f>
        <v>0</v>
      </c>
    </row>
    <row r="3973" spans="2:46" x14ac:dyDescent="0.75">
      <c r="B3973" s="22">
        <v>3970</v>
      </c>
      <c r="AG3973" s="184">
        <f t="shared" si="496"/>
        <v>0</v>
      </c>
      <c r="AH3973" s="164">
        <f t="shared" ref="AH3973:AH4036" si="502">IF(AG3973&gt;0,1,0)</f>
        <v>0</v>
      </c>
      <c r="AK3973" s="184">
        <f t="shared" si="497"/>
        <v>0</v>
      </c>
      <c r="AL3973" s="164">
        <f t="shared" ref="AL3973:AL4036" si="503">IF(AK3973&gt;0,1,0)</f>
        <v>0</v>
      </c>
      <c r="AO3973" s="184">
        <f t="shared" si="498"/>
        <v>0</v>
      </c>
      <c r="AP3973" s="164">
        <f t="shared" si="499"/>
        <v>0</v>
      </c>
      <c r="AS3973" s="184">
        <f t="shared" si="500"/>
        <v>0</v>
      </c>
      <c r="AT3973" s="164">
        <f t="shared" si="501"/>
        <v>0</v>
      </c>
    </row>
    <row r="3974" spans="2:46" x14ac:dyDescent="0.75">
      <c r="B3974" s="22">
        <v>3971</v>
      </c>
      <c r="AG3974" s="184">
        <f t="shared" si="496"/>
        <v>0</v>
      </c>
      <c r="AH3974" s="164">
        <f t="shared" si="502"/>
        <v>0</v>
      </c>
      <c r="AK3974" s="184">
        <f t="shared" si="497"/>
        <v>0</v>
      </c>
      <c r="AL3974" s="164">
        <f t="shared" si="503"/>
        <v>0</v>
      </c>
      <c r="AO3974" s="184">
        <f t="shared" si="498"/>
        <v>0</v>
      </c>
      <c r="AP3974" s="164">
        <f t="shared" si="499"/>
        <v>0</v>
      </c>
      <c r="AS3974" s="184">
        <f t="shared" si="500"/>
        <v>0</v>
      </c>
      <c r="AT3974" s="164">
        <f t="shared" si="501"/>
        <v>0</v>
      </c>
    </row>
    <row r="3975" spans="2:46" x14ac:dyDescent="0.75">
      <c r="B3975" s="22">
        <v>3972</v>
      </c>
      <c r="AG3975" s="184">
        <f t="shared" si="496"/>
        <v>0</v>
      </c>
      <c r="AH3975" s="164">
        <f t="shared" si="502"/>
        <v>0</v>
      </c>
      <c r="AK3975" s="184">
        <f t="shared" si="497"/>
        <v>0</v>
      </c>
      <c r="AL3975" s="164">
        <f t="shared" si="503"/>
        <v>0</v>
      </c>
      <c r="AO3975" s="184">
        <f t="shared" si="498"/>
        <v>0</v>
      </c>
      <c r="AP3975" s="164">
        <f t="shared" si="499"/>
        <v>0</v>
      </c>
      <c r="AS3975" s="184">
        <f t="shared" si="500"/>
        <v>0</v>
      </c>
      <c r="AT3975" s="164">
        <f t="shared" si="501"/>
        <v>0</v>
      </c>
    </row>
    <row r="3976" spans="2:46" x14ac:dyDescent="0.75">
      <c r="B3976" s="22">
        <v>3973</v>
      </c>
      <c r="AG3976" s="184">
        <f t="shared" si="496"/>
        <v>0</v>
      </c>
      <c r="AH3976" s="164">
        <f t="shared" si="502"/>
        <v>0</v>
      </c>
      <c r="AK3976" s="184">
        <f t="shared" si="497"/>
        <v>0</v>
      </c>
      <c r="AL3976" s="164">
        <f t="shared" si="503"/>
        <v>0</v>
      </c>
      <c r="AO3976" s="184">
        <f t="shared" si="498"/>
        <v>0</v>
      </c>
      <c r="AP3976" s="164">
        <f t="shared" si="499"/>
        <v>0</v>
      </c>
      <c r="AS3976" s="184">
        <f t="shared" si="500"/>
        <v>0</v>
      </c>
      <c r="AT3976" s="164">
        <f t="shared" si="501"/>
        <v>0</v>
      </c>
    </row>
    <row r="3977" spans="2:46" x14ac:dyDescent="0.75">
      <c r="B3977" s="22">
        <v>3974</v>
      </c>
      <c r="AG3977" s="184">
        <f t="shared" si="496"/>
        <v>0</v>
      </c>
      <c r="AH3977" s="164">
        <f t="shared" si="502"/>
        <v>0</v>
      </c>
      <c r="AK3977" s="184">
        <f t="shared" si="497"/>
        <v>0</v>
      </c>
      <c r="AL3977" s="164">
        <f t="shared" si="503"/>
        <v>0</v>
      </c>
      <c r="AO3977" s="184">
        <f t="shared" si="498"/>
        <v>0</v>
      </c>
      <c r="AP3977" s="164">
        <f t="shared" si="499"/>
        <v>0</v>
      </c>
      <c r="AS3977" s="184">
        <f t="shared" si="500"/>
        <v>0</v>
      </c>
      <c r="AT3977" s="164">
        <f t="shared" si="501"/>
        <v>0</v>
      </c>
    </row>
    <row r="3978" spans="2:46" x14ac:dyDescent="0.75">
      <c r="B3978" s="22">
        <v>3975</v>
      </c>
      <c r="AG3978" s="184">
        <f t="shared" si="496"/>
        <v>0</v>
      </c>
      <c r="AH3978" s="164">
        <f t="shared" si="502"/>
        <v>0</v>
      </c>
      <c r="AK3978" s="184">
        <f t="shared" si="497"/>
        <v>0</v>
      </c>
      <c r="AL3978" s="164">
        <f t="shared" si="503"/>
        <v>0</v>
      </c>
      <c r="AO3978" s="184">
        <f t="shared" si="498"/>
        <v>0</v>
      </c>
      <c r="AP3978" s="164">
        <f t="shared" si="499"/>
        <v>0</v>
      </c>
      <c r="AS3978" s="184">
        <f t="shared" si="500"/>
        <v>0</v>
      </c>
      <c r="AT3978" s="164">
        <f t="shared" si="501"/>
        <v>0</v>
      </c>
    </row>
    <row r="3979" spans="2:46" x14ac:dyDescent="0.75">
      <c r="B3979" s="22">
        <v>3976</v>
      </c>
      <c r="AG3979" s="184">
        <f t="shared" si="496"/>
        <v>0</v>
      </c>
      <c r="AH3979" s="164">
        <f t="shared" si="502"/>
        <v>0</v>
      </c>
      <c r="AK3979" s="184">
        <f t="shared" si="497"/>
        <v>0</v>
      </c>
      <c r="AL3979" s="164">
        <f t="shared" si="503"/>
        <v>0</v>
      </c>
      <c r="AO3979" s="184">
        <f t="shared" si="498"/>
        <v>0</v>
      </c>
      <c r="AP3979" s="164">
        <f t="shared" si="499"/>
        <v>0</v>
      </c>
      <c r="AS3979" s="184">
        <f t="shared" si="500"/>
        <v>0</v>
      </c>
      <c r="AT3979" s="164">
        <f t="shared" si="501"/>
        <v>0</v>
      </c>
    </row>
    <row r="3980" spans="2:46" x14ac:dyDescent="0.75">
      <c r="B3980" s="22">
        <v>3977</v>
      </c>
      <c r="AG3980" s="184">
        <f t="shared" si="496"/>
        <v>0</v>
      </c>
      <c r="AH3980" s="164">
        <f t="shared" si="502"/>
        <v>0</v>
      </c>
      <c r="AK3980" s="184">
        <f t="shared" si="497"/>
        <v>0</v>
      </c>
      <c r="AL3980" s="164">
        <f t="shared" si="503"/>
        <v>0</v>
      </c>
      <c r="AO3980" s="184">
        <f t="shared" si="498"/>
        <v>0</v>
      </c>
      <c r="AP3980" s="164">
        <f t="shared" si="499"/>
        <v>0</v>
      </c>
      <c r="AS3980" s="184">
        <f t="shared" si="500"/>
        <v>0</v>
      </c>
      <c r="AT3980" s="164">
        <f t="shared" si="501"/>
        <v>0</v>
      </c>
    </row>
    <row r="3981" spans="2:46" x14ac:dyDescent="0.75">
      <c r="B3981" s="22">
        <v>3978</v>
      </c>
      <c r="AG3981" s="184">
        <f t="shared" si="496"/>
        <v>0</v>
      </c>
      <c r="AH3981" s="164">
        <f t="shared" si="502"/>
        <v>0</v>
      </c>
      <c r="AK3981" s="184">
        <f t="shared" si="497"/>
        <v>0</v>
      </c>
      <c r="AL3981" s="164">
        <f t="shared" si="503"/>
        <v>0</v>
      </c>
      <c r="AO3981" s="184">
        <f t="shared" si="498"/>
        <v>0</v>
      </c>
      <c r="AP3981" s="164">
        <f t="shared" si="499"/>
        <v>0</v>
      </c>
      <c r="AS3981" s="184">
        <f t="shared" si="500"/>
        <v>0</v>
      </c>
      <c r="AT3981" s="164">
        <f t="shared" si="501"/>
        <v>0</v>
      </c>
    </row>
    <row r="3982" spans="2:46" x14ac:dyDescent="0.75">
      <c r="B3982" s="22">
        <v>3979</v>
      </c>
      <c r="AG3982" s="184">
        <f t="shared" si="496"/>
        <v>0</v>
      </c>
      <c r="AH3982" s="164">
        <f t="shared" si="502"/>
        <v>0</v>
      </c>
      <c r="AK3982" s="184">
        <f t="shared" si="497"/>
        <v>0</v>
      </c>
      <c r="AL3982" s="164">
        <f t="shared" si="503"/>
        <v>0</v>
      </c>
      <c r="AO3982" s="184">
        <f t="shared" si="498"/>
        <v>0</v>
      </c>
      <c r="AP3982" s="164">
        <f t="shared" si="499"/>
        <v>0</v>
      </c>
      <c r="AS3982" s="184">
        <f t="shared" si="500"/>
        <v>0</v>
      </c>
      <c r="AT3982" s="164">
        <f t="shared" si="501"/>
        <v>0</v>
      </c>
    </row>
    <row r="3983" spans="2:46" x14ac:dyDescent="0.75">
      <c r="B3983" s="22">
        <v>3980</v>
      </c>
      <c r="AG3983" s="184">
        <f t="shared" si="496"/>
        <v>0</v>
      </c>
      <c r="AH3983" s="164">
        <f t="shared" si="502"/>
        <v>0</v>
      </c>
      <c r="AK3983" s="184">
        <f t="shared" si="497"/>
        <v>0</v>
      </c>
      <c r="AL3983" s="164">
        <f t="shared" si="503"/>
        <v>0</v>
      </c>
      <c r="AO3983" s="184">
        <f t="shared" si="498"/>
        <v>0</v>
      </c>
      <c r="AP3983" s="164">
        <f t="shared" si="499"/>
        <v>0</v>
      </c>
      <c r="AS3983" s="184">
        <f t="shared" si="500"/>
        <v>0</v>
      </c>
      <c r="AT3983" s="164">
        <f t="shared" si="501"/>
        <v>0</v>
      </c>
    </row>
    <row r="3984" spans="2:46" x14ac:dyDescent="0.75">
      <c r="B3984" s="22">
        <v>3981</v>
      </c>
      <c r="AG3984" s="184">
        <f t="shared" si="496"/>
        <v>0</v>
      </c>
      <c r="AH3984" s="164">
        <f t="shared" si="502"/>
        <v>0</v>
      </c>
      <c r="AK3984" s="184">
        <f t="shared" si="497"/>
        <v>0</v>
      </c>
      <c r="AL3984" s="164">
        <f t="shared" si="503"/>
        <v>0</v>
      </c>
      <c r="AO3984" s="184">
        <f t="shared" si="498"/>
        <v>0</v>
      </c>
      <c r="AP3984" s="164">
        <f t="shared" si="499"/>
        <v>0</v>
      </c>
      <c r="AS3984" s="184">
        <f t="shared" si="500"/>
        <v>0</v>
      </c>
      <c r="AT3984" s="164">
        <f t="shared" si="501"/>
        <v>0</v>
      </c>
    </row>
    <row r="3985" spans="2:46" x14ac:dyDescent="0.75">
      <c r="B3985" s="22">
        <v>3982</v>
      </c>
      <c r="AG3985" s="184">
        <f t="shared" si="496"/>
        <v>0</v>
      </c>
      <c r="AH3985" s="164">
        <f t="shared" si="502"/>
        <v>0</v>
      </c>
      <c r="AK3985" s="184">
        <f t="shared" si="497"/>
        <v>0</v>
      </c>
      <c r="AL3985" s="164">
        <f t="shared" si="503"/>
        <v>0</v>
      </c>
      <c r="AO3985" s="184">
        <f t="shared" si="498"/>
        <v>0</v>
      </c>
      <c r="AP3985" s="164">
        <f t="shared" si="499"/>
        <v>0</v>
      </c>
      <c r="AS3985" s="184">
        <f t="shared" si="500"/>
        <v>0</v>
      </c>
      <c r="AT3985" s="164">
        <f t="shared" si="501"/>
        <v>0</v>
      </c>
    </row>
    <row r="3986" spans="2:46" x14ac:dyDescent="0.75">
      <c r="B3986" s="22">
        <v>3983</v>
      </c>
      <c r="AG3986" s="184">
        <f t="shared" si="496"/>
        <v>0</v>
      </c>
      <c r="AH3986" s="164">
        <f t="shared" si="502"/>
        <v>0</v>
      </c>
      <c r="AK3986" s="184">
        <f t="shared" si="497"/>
        <v>0</v>
      </c>
      <c r="AL3986" s="164">
        <f t="shared" si="503"/>
        <v>0</v>
      </c>
      <c r="AO3986" s="184">
        <f t="shared" si="498"/>
        <v>0</v>
      </c>
      <c r="AP3986" s="164">
        <f t="shared" si="499"/>
        <v>0</v>
      </c>
      <c r="AS3986" s="184">
        <f t="shared" si="500"/>
        <v>0</v>
      </c>
      <c r="AT3986" s="164">
        <f t="shared" si="501"/>
        <v>0</v>
      </c>
    </row>
    <row r="3987" spans="2:46" x14ac:dyDescent="0.75">
      <c r="B3987" s="22">
        <v>3984</v>
      </c>
      <c r="AG3987" s="184">
        <f t="shared" si="496"/>
        <v>0</v>
      </c>
      <c r="AH3987" s="164">
        <f t="shared" si="502"/>
        <v>0</v>
      </c>
      <c r="AK3987" s="184">
        <f t="shared" si="497"/>
        <v>0</v>
      </c>
      <c r="AL3987" s="164">
        <f t="shared" si="503"/>
        <v>0</v>
      </c>
      <c r="AO3987" s="184">
        <f t="shared" si="498"/>
        <v>0</v>
      </c>
      <c r="AP3987" s="164">
        <f t="shared" si="499"/>
        <v>0</v>
      </c>
      <c r="AS3987" s="184">
        <f t="shared" si="500"/>
        <v>0</v>
      </c>
      <c r="AT3987" s="164">
        <f t="shared" si="501"/>
        <v>0</v>
      </c>
    </row>
    <row r="3988" spans="2:46" x14ac:dyDescent="0.75">
      <c r="B3988" s="22">
        <v>3985</v>
      </c>
      <c r="AG3988" s="184">
        <f t="shared" si="496"/>
        <v>0</v>
      </c>
      <c r="AH3988" s="164">
        <f t="shared" si="502"/>
        <v>0</v>
      </c>
      <c r="AK3988" s="184">
        <f t="shared" si="497"/>
        <v>0</v>
      </c>
      <c r="AL3988" s="164">
        <f t="shared" si="503"/>
        <v>0</v>
      </c>
      <c r="AO3988" s="184">
        <f t="shared" si="498"/>
        <v>0</v>
      </c>
      <c r="AP3988" s="164">
        <f t="shared" si="499"/>
        <v>0</v>
      </c>
      <c r="AS3988" s="184">
        <f t="shared" si="500"/>
        <v>0</v>
      </c>
      <c r="AT3988" s="164">
        <f t="shared" si="501"/>
        <v>0</v>
      </c>
    </row>
    <row r="3989" spans="2:46" x14ac:dyDescent="0.75">
      <c r="B3989" s="22">
        <v>3986</v>
      </c>
      <c r="AG3989" s="184">
        <f t="shared" si="496"/>
        <v>0</v>
      </c>
      <c r="AH3989" s="164">
        <f t="shared" si="502"/>
        <v>0</v>
      </c>
      <c r="AK3989" s="184">
        <f t="shared" si="497"/>
        <v>0</v>
      </c>
      <c r="AL3989" s="164">
        <f t="shared" si="503"/>
        <v>0</v>
      </c>
      <c r="AO3989" s="184">
        <f t="shared" si="498"/>
        <v>0</v>
      </c>
      <c r="AP3989" s="164">
        <f t="shared" si="499"/>
        <v>0</v>
      </c>
      <c r="AS3989" s="184">
        <f t="shared" si="500"/>
        <v>0</v>
      </c>
      <c r="AT3989" s="164">
        <f t="shared" si="501"/>
        <v>0</v>
      </c>
    </row>
    <row r="3990" spans="2:46" x14ac:dyDescent="0.75">
      <c r="B3990" s="22">
        <v>3987</v>
      </c>
      <c r="AG3990" s="184">
        <f t="shared" si="496"/>
        <v>0</v>
      </c>
      <c r="AH3990" s="164">
        <f t="shared" si="502"/>
        <v>0</v>
      </c>
      <c r="AK3990" s="184">
        <f t="shared" si="497"/>
        <v>0</v>
      </c>
      <c r="AL3990" s="164">
        <f t="shared" si="503"/>
        <v>0</v>
      </c>
      <c r="AO3990" s="184">
        <f t="shared" si="498"/>
        <v>0</v>
      </c>
      <c r="AP3990" s="164">
        <f t="shared" si="499"/>
        <v>0</v>
      </c>
      <c r="AS3990" s="184">
        <f t="shared" si="500"/>
        <v>0</v>
      </c>
      <c r="AT3990" s="164">
        <f t="shared" si="501"/>
        <v>0</v>
      </c>
    </row>
    <row r="3991" spans="2:46" x14ac:dyDescent="0.75">
      <c r="B3991" s="22">
        <v>3988</v>
      </c>
      <c r="AG3991" s="184">
        <f t="shared" si="496"/>
        <v>0</v>
      </c>
      <c r="AH3991" s="164">
        <f t="shared" si="502"/>
        <v>0</v>
      </c>
      <c r="AK3991" s="184">
        <f t="shared" si="497"/>
        <v>0</v>
      </c>
      <c r="AL3991" s="164">
        <f t="shared" si="503"/>
        <v>0</v>
      </c>
      <c r="AO3991" s="184">
        <f t="shared" si="498"/>
        <v>0</v>
      </c>
      <c r="AP3991" s="164">
        <f t="shared" si="499"/>
        <v>0</v>
      </c>
      <c r="AS3991" s="184">
        <f t="shared" si="500"/>
        <v>0</v>
      </c>
      <c r="AT3991" s="164">
        <f t="shared" si="501"/>
        <v>0</v>
      </c>
    </row>
    <row r="3992" spans="2:46" x14ac:dyDescent="0.75">
      <c r="B3992" s="22">
        <v>3989</v>
      </c>
      <c r="AG3992" s="184">
        <f t="shared" si="496"/>
        <v>0</v>
      </c>
      <c r="AH3992" s="164">
        <f t="shared" si="502"/>
        <v>0</v>
      </c>
      <c r="AK3992" s="184">
        <f t="shared" si="497"/>
        <v>0</v>
      </c>
      <c r="AL3992" s="164">
        <f t="shared" si="503"/>
        <v>0</v>
      </c>
      <c r="AO3992" s="184">
        <f t="shared" si="498"/>
        <v>0</v>
      </c>
      <c r="AP3992" s="164">
        <f t="shared" si="499"/>
        <v>0</v>
      </c>
      <c r="AS3992" s="184">
        <f t="shared" si="500"/>
        <v>0</v>
      </c>
      <c r="AT3992" s="164">
        <f t="shared" si="501"/>
        <v>0</v>
      </c>
    </row>
    <row r="3993" spans="2:46" x14ac:dyDescent="0.75">
      <c r="B3993" s="22">
        <v>3990</v>
      </c>
      <c r="AG3993" s="184">
        <f t="shared" si="496"/>
        <v>0</v>
      </c>
      <c r="AH3993" s="164">
        <f t="shared" si="502"/>
        <v>0</v>
      </c>
      <c r="AK3993" s="184">
        <f t="shared" si="497"/>
        <v>0</v>
      </c>
      <c r="AL3993" s="164">
        <f t="shared" si="503"/>
        <v>0</v>
      </c>
      <c r="AO3993" s="184">
        <f t="shared" si="498"/>
        <v>0</v>
      </c>
      <c r="AP3993" s="164">
        <f t="shared" si="499"/>
        <v>0</v>
      </c>
      <c r="AS3993" s="184">
        <f t="shared" si="500"/>
        <v>0</v>
      </c>
      <c r="AT3993" s="164">
        <f t="shared" si="501"/>
        <v>0</v>
      </c>
    </row>
    <row r="3994" spans="2:46" x14ac:dyDescent="0.75">
      <c r="B3994" s="22">
        <v>3991</v>
      </c>
      <c r="AG3994" s="184">
        <f t="shared" si="496"/>
        <v>0</v>
      </c>
      <c r="AH3994" s="164">
        <f t="shared" si="502"/>
        <v>0</v>
      </c>
      <c r="AK3994" s="184">
        <f t="shared" si="497"/>
        <v>0</v>
      </c>
      <c r="AL3994" s="164">
        <f t="shared" si="503"/>
        <v>0</v>
      </c>
      <c r="AO3994" s="184">
        <f t="shared" si="498"/>
        <v>0</v>
      </c>
      <c r="AP3994" s="164">
        <f t="shared" si="499"/>
        <v>0</v>
      </c>
      <c r="AS3994" s="184">
        <f t="shared" si="500"/>
        <v>0</v>
      </c>
      <c r="AT3994" s="164">
        <f t="shared" si="501"/>
        <v>0</v>
      </c>
    </row>
    <row r="3995" spans="2:46" x14ac:dyDescent="0.75">
      <c r="B3995" s="22">
        <v>3992</v>
      </c>
      <c r="AG3995" s="184">
        <f t="shared" si="496"/>
        <v>0</v>
      </c>
      <c r="AH3995" s="164">
        <f t="shared" si="502"/>
        <v>0</v>
      </c>
      <c r="AK3995" s="184">
        <f t="shared" si="497"/>
        <v>0</v>
      </c>
      <c r="AL3995" s="164">
        <f t="shared" si="503"/>
        <v>0</v>
      </c>
      <c r="AO3995" s="184">
        <f t="shared" si="498"/>
        <v>0</v>
      </c>
      <c r="AP3995" s="164">
        <f t="shared" si="499"/>
        <v>0</v>
      </c>
      <c r="AS3995" s="184">
        <f t="shared" si="500"/>
        <v>0</v>
      </c>
      <c r="AT3995" s="164">
        <f t="shared" si="501"/>
        <v>0</v>
      </c>
    </row>
    <row r="3996" spans="2:46" x14ac:dyDescent="0.75">
      <c r="B3996" s="22">
        <v>3993</v>
      </c>
      <c r="AG3996" s="184">
        <f t="shared" si="496"/>
        <v>0</v>
      </c>
      <c r="AH3996" s="164">
        <f t="shared" si="502"/>
        <v>0</v>
      </c>
      <c r="AK3996" s="184">
        <f t="shared" si="497"/>
        <v>0</v>
      </c>
      <c r="AL3996" s="164">
        <f t="shared" si="503"/>
        <v>0</v>
      </c>
      <c r="AO3996" s="184">
        <f t="shared" si="498"/>
        <v>0</v>
      </c>
      <c r="AP3996" s="164">
        <f t="shared" si="499"/>
        <v>0</v>
      </c>
      <c r="AS3996" s="184">
        <f t="shared" si="500"/>
        <v>0</v>
      </c>
      <c r="AT3996" s="164">
        <f t="shared" si="501"/>
        <v>0</v>
      </c>
    </row>
    <row r="3997" spans="2:46" x14ac:dyDescent="0.75">
      <c r="B3997" s="22">
        <v>3994</v>
      </c>
      <c r="AG3997" s="184">
        <f t="shared" si="496"/>
        <v>0</v>
      </c>
      <c r="AH3997" s="164">
        <f t="shared" si="502"/>
        <v>0</v>
      </c>
      <c r="AK3997" s="184">
        <f t="shared" si="497"/>
        <v>0</v>
      </c>
      <c r="AL3997" s="164">
        <f t="shared" si="503"/>
        <v>0</v>
      </c>
      <c r="AO3997" s="184">
        <f t="shared" si="498"/>
        <v>0</v>
      </c>
      <c r="AP3997" s="164">
        <f t="shared" si="499"/>
        <v>0</v>
      </c>
      <c r="AS3997" s="184">
        <f t="shared" si="500"/>
        <v>0</v>
      </c>
      <c r="AT3997" s="164">
        <f t="shared" si="501"/>
        <v>0</v>
      </c>
    </row>
    <row r="3998" spans="2:46" x14ac:dyDescent="0.75">
      <c r="B3998" s="22">
        <v>3995</v>
      </c>
      <c r="AG3998" s="184">
        <f t="shared" si="496"/>
        <v>0</v>
      </c>
      <c r="AH3998" s="164">
        <f t="shared" si="502"/>
        <v>0</v>
      </c>
      <c r="AK3998" s="184">
        <f t="shared" si="497"/>
        <v>0</v>
      </c>
      <c r="AL3998" s="164">
        <f t="shared" si="503"/>
        <v>0</v>
      </c>
      <c r="AO3998" s="184">
        <f t="shared" si="498"/>
        <v>0</v>
      </c>
      <c r="AP3998" s="164">
        <f t="shared" si="499"/>
        <v>0</v>
      </c>
      <c r="AS3998" s="184">
        <f t="shared" si="500"/>
        <v>0</v>
      </c>
      <c r="AT3998" s="164">
        <f t="shared" si="501"/>
        <v>0</v>
      </c>
    </row>
    <row r="3999" spans="2:46" x14ac:dyDescent="0.75">
      <c r="B3999" s="22">
        <v>3996</v>
      </c>
      <c r="AG3999" s="184">
        <f t="shared" si="496"/>
        <v>0</v>
      </c>
      <c r="AH3999" s="164">
        <f t="shared" si="502"/>
        <v>0</v>
      </c>
      <c r="AK3999" s="184">
        <f t="shared" si="497"/>
        <v>0</v>
      </c>
      <c r="AL3999" s="164">
        <f t="shared" si="503"/>
        <v>0</v>
      </c>
      <c r="AO3999" s="184">
        <f t="shared" si="498"/>
        <v>0</v>
      </c>
      <c r="AP3999" s="164">
        <f t="shared" si="499"/>
        <v>0</v>
      </c>
      <c r="AS3999" s="184">
        <f t="shared" si="500"/>
        <v>0</v>
      </c>
      <c r="AT3999" s="164">
        <f t="shared" si="501"/>
        <v>0</v>
      </c>
    </row>
    <row r="4000" spans="2:46" x14ac:dyDescent="0.75">
      <c r="B4000" s="22">
        <v>3997</v>
      </c>
      <c r="AG4000" s="184">
        <f t="shared" si="496"/>
        <v>0</v>
      </c>
      <c r="AH4000" s="164">
        <f t="shared" si="502"/>
        <v>0</v>
      </c>
      <c r="AK4000" s="184">
        <f t="shared" si="497"/>
        <v>0</v>
      </c>
      <c r="AL4000" s="164">
        <f t="shared" si="503"/>
        <v>0</v>
      </c>
      <c r="AO4000" s="184">
        <f t="shared" si="498"/>
        <v>0</v>
      </c>
      <c r="AP4000" s="164">
        <f t="shared" si="499"/>
        <v>0</v>
      </c>
      <c r="AS4000" s="184">
        <f t="shared" si="500"/>
        <v>0</v>
      </c>
      <c r="AT4000" s="164">
        <f t="shared" si="501"/>
        <v>0</v>
      </c>
    </row>
    <row r="4001" spans="2:46" x14ac:dyDescent="0.75">
      <c r="B4001" s="22">
        <v>3998</v>
      </c>
      <c r="AG4001" s="184">
        <f t="shared" si="496"/>
        <v>0</v>
      </c>
      <c r="AH4001" s="164">
        <f t="shared" si="502"/>
        <v>0</v>
      </c>
      <c r="AK4001" s="184">
        <f t="shared" si="497"/>
        <v>0</v>
      </c>
      <c r="AL4001" s="164">
        <f t="shared" si="503"/>
        <v>0</v>
      </c>
      <c r="AO4001" s="184">
        <f t="shared" si="498"/>
        <v>0</v>
      </c>
      <c r="AP4001" s="164">
        <f t="shared" si="499"/>
        <v>0</v>
      </c>
      <c r="AS4001" s="184">
        <f t="shared" si="500"/>
        <v>0</v>
      </c>
      <c r="AT4001" s="164">
        <f t="shared" si="501"/>
        <v>0</v>
      </c>
    </row>
    <row r="4002" spans="2:46" x14ac:dyDescent="0.75">
      <c r="B4002" s="22">
        <v>3999</v>
      </c>
      <c r="AG4002" s="184">
        <f t="shared" si="496"/>
        <v>0</v>
      </c>
      <c r="AH4002" s="164">
        <f t="shared" si="502"/>
        <v>0</v>
      </c>
      <c r="AK4002" s="184">
        <f t="shared" si="497"/>
        <v>0</v>
      </c>
      <c r="AL4002" s="164">
        <f t="shared" si="503"/>
        <v>0</v>
      </c>
      <c r="AO4002" s="184">
        <f t="shared" si="498"/>
        <v>0</v>
      </c>
      <c r="AP4002" s="164">
        <f t="shared" si="499"/>
        <v>0</v>
      </c>
      <c r="AS4002" s="184">
        <f t="shared" si="500"/>
        <v>0</v>
      </c>
      <c r="AT4002" s="164">
        <f t="shared" si="501"/>
        <v>0</v>
      </c>
    </row>
    <row r="4003" spans="2:46" x14ac:dyDescent="0.75">
      <c r="B4003" s="22">
        <v>4000</v>
      </c>
      <c r="AG4003" s="184">
        <f t="shared" si="496"/>
        <v>0</v>
      </c>
      <c r="AH4003" s="164">
        <f t="shared" si="502"/>
        <v>0</v>
      </c>
      <c r="AK4003" s="184">
        <f t="shared" si="497"/>
        <v>0</v>
      </c>
      <c r="AL4003" s="164">
        <f t="shared" si="503"/>
        <v>0</v>
      </c>
      <c r="AO4003" s="184">
        <f t="shared" si="498"/>
        <v>0</v>
      </c>
      <c r="AP4003" s="164">
        <f t="shared" si="499"/>
        <v>0</v>
      </c>
      <c r="AS4003" s="184">
        <f t="shared" si="500"/>
        <v>0</v>
      </c>
      <c r="AT4003" s="164">
        <f t="shared" si="501"/>
        <v>0</v>
      </c>
    </row>
    <row r="4004" spans="2:46" x14ac:dyDescent="0.75">
      <c r="B4004" s="22">
        <v>4001</v>
      </c>
      <c r="AG4004" s="184">
        <f t="shared" si="496"/>
        <v>0</v>
      </c>
      <c r="AH4004" s="164">
        <f t="shared" si="502"/>
        <v>0</v>
      </c>
      <c r="AK4004" s="184">
        <f t="shared" si="497"/>
        <v>0</v>
      </c>
      <c r="AL4004" s="164">
        <f t="shared" si="503"/>
        <v>0</v>
      </c>
      <c r="AO4004" s="184">
        <f t="shared" si="498"/>
        <v>0</v>
      </c>
      <c r="AP4004" s="164">
        <f t="shared" si="499"/>
        <v>0</v>
      </c>
      <c r="AS4004" s="184">
        <f t="shared" si="500"/>
        <v>0</v>
      </c>
      <c r="AT4004" s="164">
        <f t="shared" si="501"/>
        <v>0</v>
      </c>
    </row>
    <row r="4005" spans="2:46" x14ac:dyDescent="0.75">
      <c r="B4005" s="22">
        <v>4002</v>
      </c>
      <c r="AG4005" s="184">
        <f t="shared" si="496"/>
        <v>0</v>
      </c>
      <c r="AH4005" s="164">
        <f t="shared" si="502"/>
        <v>0</v>
      </c>
      <c r="AK4005" s="184">
        <f t="shared" si="497"/>
        <v>0</v>
      </c>
      <c r="AL4005" s="164">
        <f t="shared" si="503"/>
        <v>0</v>
      </c>
      <c r="AO4005" s="184">
        <f t="shared" si="498"/>
        <v>0</v>
      </c>
      <c r="AP4005" s="164">
        <f t="shared" si="499"/>
        <v>0</v>
      </c>
      <c r="AS4005" s="184">
        <f t="shared" si="500"/>
        <v>0</v>
      </c>
      <c r="AT4005" s="164">
        <f t="shared" si="501"/>
        <v>0</v>
      </c>
    </row>
    <row r="4006" spans="2:46" x14ac:dyDescent="0.75">
      <c r="B4006" s="22">
        <v>4003</v>
      </c>
      <c r="AG4006" s="184">
        <f t="shared" si="496"/>
        <v>0</v>
      </c>
      <c r="AH4006" s="164">
        <f t="shared" si="502"/>
        <v>0</v>
      </c>
      <c r="AK4006" s="184">
        <f t="shared" si="497"/>
        <v>0</v>
      </c>
      <c r="AL4006" s="164">
        <f t="shared" si="503"/>
        <v>0</v>
      </c>
      <c r="AO4006" s="184">
        <f t="shared" si="498"/>
        <v>0</v>
      </c>
      <c r="AP4006" s="164">
        <f t="shared" si="499"/>
        <v>0</v>
      </c>
      <c r="AS4006" s="184">
        <f t="shared" si="500"/>
        <v>0</v>
      </c>
      <c r="AT4006" s="164">
        <f t="shared" si="501"/>
        <v>0</v>
      </c>
    </row>
    <row r="4007" spans="2:46" x14ac:dyDescent="0.75">
      <c r="B4007" s="22">
        <v>4004</v>
      </c>
      <c r="AG4007" s="184">
        <f t="shared" si="496"/>
        <v>0</v>
      </c>
      <c r="AH4007" s="164">
        <f t="shared" si="502"/>
        <v>0</v>
      </c>
      <c r="AK4007" s="184">
        <f t="shared" si="497"/>
        <v>0</v>
      </c>
      <c r="AL4007" s="164">
        <f t="shared" si="503"/>
        <v>0</v>
      </c>
      <c r="AO4007" s="184">
        <f t="shared" si="498"/>
        <v>0</v>
      </c>
      <c r="AP4007" s="164">
        <f t="shared" si="499"/>
        <v>0</v>
      </c>
      <c r="AS4007" s="184">
        <f t="shared" si="500"/>
        <v>0</v>
      </c>
      <c r="AT4007" s="164">
        <f t="shared" si="501"/>
        <v>0</v>
      </c>
    </row>
    <row r="4008" spans="2:46" x14ac:dyDescent="0.75">
      <c r="B4008" s="22">
        <v>4005</v>
      </c>
      <c r="AG4008" s="184">
        <f t="shared" si="496"/>
        <v>0</v>
      </c>
      <c r="AH4008" s="164">
        <f t="shared" si="502"/>
        <v>0</v>
      </c>
      <c r="AK4008" s="184">
        <f t="shared" si="497"/>
        <v>0</v>
      </c>
      <c r="AL4008" s="164">
        <f t="shared" si="503"/>
        <v>0</v>
      </c>
      <c r="AO4008" s="184">
        <f t="shared" si="498"/>
        <v>0</v>
      </c>
      <c r="AP4008" s="164">
        <f t="shared" si="499"/>
        <v>0</v>
      </c>
      <c r="AS4008" s="184">
        <f t="shared" si="500"/>
        <v>0</v>
      </c>
      <c r="AT4008" s="164">
        <f t="shared" si="501"/>
        <v>0</v>
      </c>
    </row>
    <row r="4009" spans="2:46" x14ac:dyDescent="0.75">
      <c r="B4009" s="22">
        <v>4006</v>
      </c>
      <c r="AG4009" s="184">
        <f t="shared" si="496"/>
        <v>0</v>
      </c>
      <c r="AH4009" s="164">
        <f t="shared" si="502"/>
        <v>0</v>
      </c>
      <c r="AK4009" s="184">
        <f t="shared" si="497"/>
        <v>0</v>
      </c>
      <c r="AL4009" s="164">
        <f t="shared" si="503"/>
        <v>0</v>
      </c>
      <c r="AO4009" s="184">
        <f t="shared" si="498"/>
        <v>0</v>
      </c>
      <c r="AP4009" s="164">
        <f t="shared" si="499"/>
        <v>0</v>
      </c>
      <c r="AS4009" s="184">
        <f t="shared" si="500"/>
        <v>0</v>
      </c>
      <c r="AT4009" s="164">
        <f t="shared" si="501"/>
        <v>0</v>
      </c>
    </row>
    <row r="4010" spans="2:46" x14ac:dyDescent="0.75">
      <c r="B4010" s="22">
        <v>4007</v>
      </c>
      <c r="AG4010" s="184">
        <f t="shared" si="496"/>
        <v>0</v>
      </c>
      <c r="AH4010" s="164">
        <f t="shared" si="502"/>
        <v>0</v>
      </c>
      <c r="AK4010" s="184">
        <f t="shared" si="497"/>
        <v>0</v>
      </c>
      <c r="AL4010" s="164">
        <f t="shared" si="503"/>
        <v>0</v>
      </c>
      <c r="AO4010" s="184">
        <f t="shared" si="498"/>
        <v>0</v>
      </c>
      <c r="AP4010" s="164">
        <f t="shared" si="499"/>
        <v>0</v>
      </c>
      <c r="AS4010" s="184">
        <f t="shared" si="500"/>
        <v>0</v>
      </c>
      <c r="AT4010" s="164">
        <f t="shared" si="501"/>
        <v>0</v>
      </c>
    </row>
    <row r="4011" spans="2:46" x14ac:dyDescent="0.75">
      <c r="B4011" s="22">
        <v>4008</v>
      </c>
      <c r="AG4011" s="184">
        <f t="shared" si="496"/>
        <v>0</v>
      </c>
      <c r="AH4011" s="164">
        <f t="shared" si="502"/>
        <v>0</v>
      </c>
      <c r="AK4011" s="184">
        <f t="shared" si="497"/>
        <v>0</v>
      </c>
      <c r="AL4011" s="164">
        <f t="shared" si="503"/>
        <v>0</v>
      </c>
      <c r="AO4011" s="184">
        <f t="shared" si="498"/>
        <v>0</v>
      </c>
      <c r="AP4011" s="164">
        <f t="shared" si="499"/>
        <v>0</v>
      </c>
      <c r="AS4011" s="184">
        <f t="shared" si="500"/>
        <v>0</v>
      </c>
      <c r="AT4011" s="164">
        <f t="shared" si="501"/>
        <v>0</v>
      </c>
    </row>
    <row r="4012" spans="2:46" x14ac:dyDescent="0.75">
      <c r="B4012" s="22">
        <v>4009</v>
      </c>
      <c r="AG4012" s="184">
        <f t="shared" si="496"/>
        <v>0</v>
      </c>
      <c r="AH4012" s="164">
        <f t="shared" si="502"/>
        <v>0</v>
      </c>
      <c r="AK4012" s="184">
        <f t="shared" si="497"/>
        <v>0</v>
      </c>
      <c r="AL4012" s="164">
        <f t="shared" si="503"/>
        <v>0</v>
      </c>
      <c r="AO4012" s="184">
        <f t="shared" si="498"/>
        <v>0</v>
      </c>
      <c r="AP4012" s="164">
        <f t="shared" si="499"/>
        <v>0</v>
      </c>
      <c r="AS4012" s="184">
        <f t="shared" si="500"/>
        <v>0</v>
      </c>
      <c r="AT4012" s="164">
        <f t="shared" si="501"/>
        <v>0</v>
      </c>
    </row>
    <row r="4013" spans="2:46" x14ac:dyDescent="0.75">
      <c r="B4013" s="22">
        <v>4010</v>
      </c>
      <c r="AG4013" s="184">
        <f t="shared" si="496"/>
        <v>0</v>
      </c>
      <c r="AH4013" s="164">
        <f t="shared" si="502"/>
        <v>0</v>
      </c>
      <c r="AK4013" s="184">
        <f t="shared" si="497"/>
        <v>0</v>
      </c>
      <c r="AL4013" s="164">
        <f t="shared" si="503"/>
        <v>0</v>
      </c>
      <c r="AO4013" s="184">
        <f t="shared" si="498"/>
        <v>0</v>
      </c>
      <c r="AP4013" s="164">
        <f t="shared" si="499"/>
        <v>0</v>
      </c>
      <c r="AS4013" s="184">
        <f t="shared" si="500"/>
        <v>0</v>
      </c>
      <c r="AT4013" s="164">
        <f t="shared" si="501"/>
        <v>0</v>
      </c>
    </row>
    <row r="4014" spans="2:46" x14ac:dyDescent="0.75">
      <c r="B4014" s="22">
        <v>4011</v>
      </c>
      <c r="AG4014" s="184">
        <f t="shared" si="496"/>
        <v>0</v>
      </c>
      <c r="AH4014" s="164">
        <f t="shared" si="502"/>
        <v>0</v>
      </c>
      <c r="AK4014" s="184">
        <f t="shared" si="497"/>
        <v>0</v>
      </c>
      <c r="AL4014" s="164">
        <f t="shared" si="503"/>
        <v>0</v>
      </c>
      <c r="AO4014" s="184">
        <f t="shared" si="498"/>
        <v>0</v>
      </c>
      <c r="AP4014" s="164">
        <f t="shared" si="499"/>
        <v>0</v>
      </c>
      <c r="AS4014" s="184">
        <f t="shared" si="500"/>
        <v>0</v>
      </c>
      <c r="AT4014" s="164">
        <f t="shared" si="501"/>
        <v>0</v>
      </c>
    </row>
    <row r="4015" spans="2:46" x14ac:dyDescent="0.75">
      <c r="B4015" s="22">
        <v>4012</v>
      </c>
      <c r="AG4015" s="184">
        <f t="shared" si="496"/>
        <v>0</v>
      </c>
      <c r="AH4015" s="164">
        <f t="shared" si="502"/>
        <v>0</v>
      </c>
      <c r="AK4015" s="184">
        <f t="shared" si="497"/>
        <v>0</v>
      </c>
      <c r="AL4015" s="164">
        <f t="shared" si="503"/>
        <v>0</v>
      </c>
      <c r="AO4015" s="184">
        <f t="shared" si="498"/>
        <v>0</v>
      </c>
      <c r="AP4015" s="164">
        <f t="shared" si="499"/>
        <v>0</v>
      </c>
      <c r="AS4015" s="184">
        <f t="shared" si="500"/>
        <v>0</v>
      </c>
      <c r="AT4015" s="164">
        <f t="shared" si="501"/>
        <v>0</v>
      </c>
    </row>
    <row r="4016" spans="2:46" x14ac:dyDescent="0.75">
      <c r="B4016" s="22">
        <v>4013</v>
      </c>
      <c r="AG4016" s="184">
        <f t="shared" si="496"/>
        <v>0</v>
      </c>
      <c r="AH4016" s="164">
        <f t="shared" si="502"/>
        <v>0</v>
      </c>
      <c r="AK4016" s="184">
        <f t="shared" si="497"/>
        <v>0</v>
      </c>
      <c r="AL4016" s="164">
        <f t="shared" si="503"/>
        <v>0</v>
      </c>
      <c r="AO4016" s="184">
        <f t="shared" si="498"/>
        <v>0</v>
      </c>
      <c r="AP4016" s="164">
        <f t="shared" si="499"/>
        <v>0</v>
      </c>
      <c r="AS4016" s="184">
        <f t="shared" si="500"/>
        <v>0</v>
      </c>
      <c r="AT4016" s="164">
        <f t="shared" si="501"/>
        <v>0</v>
      </c>
    </row>
    <row r="4017" spans="2:46" x14ac:dyDescent="0.75">
      <c r="B4017" s="22">
        <v>4014</v>
      </c>
      <c r="AG4017" s="184">
        <f t="shared" si="496"/>
        <v>0</v>
      </c>
      <c r="AH4017" s="164">
        <f t="shared" si="502"/>
        <v>0</v>
      </c>
      <c r="AK4017" s="184">
        <f t="shared" si="497"/>
        <v>0</v>
      </c>
      <c r="AL4017" s="164">
        <f t="shared" si="503"/>
        <v>0</v>
      </c>
      <c r="AO4017" s="184">
        <f t="shared" si="498"/>
        <v>0</v>
      </c>
      <c r="AP4017" s="164">
        <f t="shared" si="499"/>
        <v>0</v>
      </c>
      <c r="AS4017" s="184">
        <f t="shared" si="500"/>
        <v>0</v>
      </c>
      <c r="AT4017" s="164">
        <f t="shared" si="501"/>
        <v>0</v>
      </c>
    </row>
    <row r="4018" spans="2:46" x14ac:dyDescent="0.75">
      <c r="B4018" s="22">
        <v>4015</v>
      </c>
      <c r="AG4018" s="184">
        <f t="shared" si="496"/>
        <v>0</v>
      </c>
      <c r="AH4018" s="164">
        <f t="shared" si="502"/>
        <v>0</v>
      </c>
      <c r="AK4018" s="184">
        <f t="shared" si="497"/>
        <v>0</v>
      </c>
      <c r="AL4018" s="164">
        <f t="shared" si="503"/>
        <v>0</v>
      </c>
      <c r="AO4018" s="184">
        <f t="shared" si="498"/>
        <v>0</v>
      </c>
      <c r="AP4018" s="164">
        <f t="shared" si="499"/>
        <v>0</v>
      </c>
      <c r="AS4018" s="184">
        <f t="shared" si="500"/>
        <v>0</v>
      </c>
      <c r="AT4018" s="164">
        <f t="shared" si="501"/>
        <v>0</v>
      </c>
    </row>
    <row r="4019" spans="2:46" x14ac:dyDescent="0.75">
      <c r="B4019" s="22">
        <v>4016</v>
      </c>
      <c r="AG4019" s="184">
        <f t="shared" si="496"/>
        <v>0</v>
      </c>
      <c r="AH4019" s="164">
        <f t="shared" si="502"/>
        <v>0</v>
      </c>
      <c r="AK4019" s="184">
        <f t="shared" si="497"/>
        <v>0</v>
      </c>
      <c r="AL4019" s="164">
        <f t="shared" si="503"/>
        <v>0</v>
      </c>
      <c r="AO4019" s="184">
        <f t="shared" si="498"/>
        <v>0</v>
      </c>
      <c r="AP4019" s="164">
        <f t="shared" si="499"/>
        <v>0</v>
      </c>
      <c r="AS4019" s="184">
        <f t="shared" si="500"/>
        <v>0</v>
      </c>
      <c r="AT4019" s="164">
        <f t="shared" si="501"/>
        <v>0</v>
      </c>
    </row>
    <row r="4020" spans="2:46" x14ac:dyDescent="0.75">
      <c r="B4020" s="22">
        <v>4017</v>
      </c>
      <c r="AG4020" s="184">
        <f t="shared" si="496"/>
        <v>0</v>
      </c>
      <c r="AH4020" s="164">
        <f t="shared" si="502"/>
        <v>0</v>
      </c>
      <c r="AK4020" s="184">
        <f t="shared" si="497"/>
        <v>0</v>
      </c>
      <c r="AL4020" s="164">
        <f t="shared" si="503"/>
        <v>0</v>
      </c>
      <c r="AO4020" s="184">
        <f t="shared" si="498"/>
        <v>0</v>
      </c>
      <c r="AP4020" s="164">
        <f t="shared" si="499"/>
        <v>0</v>
      </c>
      <c r="AS4020" s="184">
        <f t="shared" si="500"/>
        <v>0</v>
      </c>
      <c r="AT4020" s="164">
        <f t="shared" si="501"/>
        <v>0</v>
      </c>
    </row>
    <row r="4021" spans="2:46" x14ac:dyDescent="0.75">
      <c r="B4021" s="22">
        <v>4018</v>
      </c>
      <c r="AG4021" s="184">
        <f t="shared" si="496"/>
        <v>0</v>
      </c>
      <c r="AH4021" s="164">
        <f t="shared" si="502"/>
        <v>0</v>
      </c>
      <c r="AK4021" s="184">
        <f t="shared" si="497"/>
        <v>0</v>
      </c>
      <c r="AL4021" s="164">
        <f t="shared" si="503"/>
        <v>0</v>
      </c>
      <c r="AO4021" s="184">
        <f t="shared" si="498"/>
        <v>0</v>
      </c>
      <c r="AP4021" s="164">
        <f t="shared" si="499"/>
        <v>0</v>
      </c>
      <c r="AS4021" s="184">
        <f t="shared" si="500"/>
        <v>0</v>
      </c>
      <c r="AT4021" s="164">
        <f t="shared" si="501"/>
        <v>0</v>
      </c>
    </row>
    <row r="4022" spans="2:46" x14ac:dyDescent="0.75">
      <c r="B4022" s="22">
        <v>4019</v>
      </c>
      <c r="AG4022" s="184">
        <f t="shared" si="496"/>
        <v>0</v>
      </c>
      <c r="AH4022" s="164">
        <f t="shared" si="502"/>
        <v>0</v>
      </c>
      <c r="AK4022" s="184">
        <f t="shared" si="497"/>
        <v>0</v>
      </c>
      <c r="AL4022" s="164">
        <f t="shared" si="503"/>
        <v>0</v>
      </c>
      <c r="AO4022" s="184">
        <f t="shared" si="498"/>
        <v>0</v>
      </c>
      <c r="AP4022" s="164">
        <f t="shared" si="499"/>
        <v>0</v>
      </c>
      <c r="AS4022" s="184">
        <f t="shared" si="500"/>
        <v>0</v>
      </c>
      <c r="AT4022" s="164">
        <f t="shared" si="501"/>
        <v>0</v>
      </c>
    </row>
    <row r="4023" spans="2:46" x14ac:dyDescent="0.75">
      <c r="B4023" s="22">
        <v>4020</v>
      </c>
      <c r="AG4023" s="184">
        <f t="shared" si="496"/>
        <v>0</v>
      </c>
      <c r="AH4023" s="164">
        <f t="shared" si="502"/>
        <v>0</v>
      </c>
      <c r="AK4023" s="184">
        <f t="shared" si="497"/>
        <v>0</v>
      </c>
      <c r="AL4023" s="164">
        <f t="shared" si="503"/>
        <v>0</v>
      </c>
      <c r="AO4023" s="184">
        <f t="shared" si="498"/>
        <v>0</v>
      </c>
      <c r="AP4023" s="164">
        <f t="shared" si="499"/>
        <v>0</v>
      </c>
      <c r="AS4023" s="184">
        <f t="shared" si="500"/>
        <v>0</v>
      </c>
      <c r="AT4023" s="164">
        <f t="shared" si="501"/>
        <v>0</v>
      </c>
    </row>
    <row r="4024" spans="2:46" x14ac:dyDescent="0.75">
      <c r="B4024" s="22">
        <v>4021</v>
      </c>
      <c r="AG4024" s="184">
        <f t="shared" si="496"/>
        <v>0</v>
      </c>
      <c r="AH4024" s="164">
        <f t="shared" si="502"/>
        <v>0</v>
      </c>
      <c r="AK4024" s="184">
        <f t="shared" si="497"/>
        <v>0</v>
      </c>
      <c r="AL4024" s="164">
        <f t="shared" si="503"/>
        <v>0</v>
      </c>
      <c r="AO4024" s="184">
        <f t="shared" si="498"/>
        <v>0</v>
      </c>
      <c r="AP4024" s="164">
        <f t="shared" si="499"/>
        <v>0</v>
      </c>
      <c r="AS4024" s="184">
        <f t="shared" si="500"/>
        <v>0</v>
      </c>
      <c r="AT4024" s="164">
        <f t="shared" si="501"/>
        <v>0</v>
      </c>
    </row>
    <row r="4025" spans="2:46" x14ac:dyDescent="0.75">
      <c r="B4025" s="22">
        <v>4022</v>
      </c>
      <c r="AG4025" s="184">
        <f t="shared" si="496"/>
        <v>0</v>
      </c>
      <c r="AH4025" s="164">
        <f t="shared" si="502"/>
        <v>0</v>
      </c>
      <c r="AK4025" s="184">
        <f t="shared" si="497"/>
        <v>0</v>
      </c>
      <c r="AL4025" s="164">
        <f t="shared" si="503"/>
        <v>0</v>
      </c>
      <c r="AO4025" s="184">
        <f t="shared" si="498"/>
        <v>0</v>
      </c>
      <c r="AP4025" s="164">
        <f t="shared" si="499"/>
        <v>0</v>
      </c>
      <c r="AS4025" s="184">
        <f t="shared" si="500"/>
        <v>0</v>
      </c>
      <c r="AT4025" s="164">
        <f t="shared" si="501"/>
        <v>0</v>
      </c>
    </row>
    <row r="4026" spans="2:46" x14ac:dyDescent="0.75">
      <c r="B4026" s="22">
        <v>4023</v>
      </c>
      <c r="AG4026" s="184">
        <f t="shared" si="496"/>
        <v>0</v>
      </c>
      <c r="AH4026" s="164">
        <f t="shared" si="502"/>
        <v>0</v>
      </c>
      <c r="AK4026" s="184">
        <f t="shared" si="497"/>
        <v>0</v>
      </c>
      <c r="AL4026" s="164">
        <f t="shared" si="503"/>
        <v>0</v>
      </c>
      <c r="AO4026" s="184">
        <f t="shared" si="498"/>
        <v>0</v>
      </c>
      <c r="AP4026" s="164">
        <f t="shared" si="499"/>
        <v>0</v>
      </c>
      <c r="AS4026" s="184">
        <f t="shared" si="500"/>
        <v>0</v>
      </c>
      <c r="AT4026" s="164">
        <f t="shared" si="501"/>
        <v>0</v>
      </c>
    </row>
    <row r="4027" spans="2:46" x14ac:dyDescent="0.75">
      <c r="B4027" s="22">
        <v>4024</v>
      </c>
      <c r="AG4027" s="184">
        <f t="shared" si="496"/>
        <v>0</v>
      </c>
      <c r="AH4027" s="164">
        <f t="shared" si="502"/>
        <v>0</v>
      </c>
      <c r="AK4027" s="184">
        <f t="shared" si="497"/>
        <v>0</v>
      </c>
      <c r="AL4027" s="164">
        <f t="shared" si="503"/>
        <v>0</v>
      </c>
      <c r="AO4027" s="184">
        <f t="shared" si="498"/>
        <v>0</v>
      </c>
      <c r="AP4027" s="164">
        <f t="shared" si="499"/>
        <v>0</v>
      </c>
      <c r="AS4027" s="184">
        <f t="shared" si="500"/>
        <v>0</v>
      </c>
      <c r="AT4027" s="164">
        <f t="shared" si="501"/>
        <v>0</v>
      </c>
    </row>
    <row r="4028" spans="2:46" x14ac:dyDescent="0.75">
      <c r="B4028" s="22">
        <v>4025</v>
      </c>
      <c r="AG4028" s="184">
        <f t="shared" si="496"/>
        <v>0</v>
      </c>
      <c r="AH4028" s="164">
        <f t="shared" si="502"/>
        <v>0</v>
      </c>
      <c r="AK4028" s="184">
        <f t="shared" si="497"/>
        <v>0</v>
      </c>
      <c r="AL4028" s="164">
        <f t="shared" si="503"/>
        <v>0</v>
      </c>
      <c r="AO4028" s="184">
        <f t="shared" si="498"/>
        <v>0</v>
      </c>
      <c r="AP4028" s="164">
        <f t="shared" si="499"/>
        <v>0</v>
      </c>
      <c r="AS4028" s="184">
        <f t="shared" si="500"/>
        <v>0</v>
      </c>
      <c r="AT4028" s="164">
        <f t="shared" si="501"/>
        <v>0</v>
      </c>
    </row>
    <row r="4029" spans="2:46" x14ac:dyDescent="0.75">
      <c r="B4029" s="22">
        <v>4026</v>
      </c>
      <c r="AG4029" s="184">
        <f t="shared" si="496"/>
        <v>0</v>
      </c>
      <c r="AH4029" s="164">
        <f t="shared" si="502"/>
        <v>0</v>
      </c>
      <c r="AK4029" s="184">
        <f t="shared" si="497"/>
        <v>0</v>
      </c>
      <c r="AL4029" s="164">
        <f t="shared" si="503"/>
        <v>0</v>
      </c>
      <c r="AO4029" s="184">
        <f t="shared" si="498"/>
        <v>0</v>
      </c>
      <c r="AP4029" s="164">
        <f t="shared" si="499"/>
        <v>0</v>
      </c>
      <c r="AS4029" s="184">
        <f t="shared" si="500"/>
        <v>0</v>
      </c>
      <c r="AT4029" s="164">
        <f t="shared" si="501"/>
        <v>0</v>
      </c>
    </row>
    <row r="4030" spans="2:46" x14ac:dyDescent="0.75">
      <c r="B4030" s="22">
        <v>4027</v>
      </c>
      <c r="AG4030" s="184">
        <f t="shared" si="496"/>
        <v>0</v>
      </c>
      <c r="AH4030" s="164">
        <f t="shared" si="502"/>
        <v>0</v>
      </c>
      <c r="AK4030" s="184">
        <f t="shared" si="497"/>
        <v>0</v>
      </c>
      <c r="AL4030" s="164">
        <f t="shared" si="503"/>
        <v>0</v>
      </c>
      <c r="AO4030" s="184">
        <f t="shared" si="498"/>
        <v>0</v>
      </c>
      <c r="AP4030" s="164">
        <f t="shared" si="499"/>
        <v>0</v>
      </c>
      <c r="AS4030" s="184">
        <f t="shared" si="500"/>
        <v>0</v>
      </c>
      <c r="AT4030" s="164">
        <f t="shared" si="501"/>
        <v>0</v>
      </c>
    </row>
    <row r="4031" spans="2:46" x14ac:dyDescent="0.75">
      <c r="B4031" s="22">
        <v>4028</v>
      </c>
      <c r="AG4031" s="184">
        <f t="shared" si="496"/>
        <v>0</v>
      </c>
      <c r="AH4031" s="164">
        <f t="shared" si="502"/>
        <v>0</v>
      </c>
      <c r="AK4031" s="184">
        <f t="shared" si="497"/>
        <v>0</v>
      </c>
      <c r="AL4031" s="164">
        <f t="shared" si="503"/>
        <v>0</v>
      </c>
      <c r="AO4031" s="184">
        <f t="shared" si="498"/>
        <v>0</v>
      </c>
      <c r="AP4031" s="164">
        <f t="shared" si="499"/>
        <v>0</v>
      </c>
      <c r="AS4031" s="184">
        <f t="shared" si="500"/>
        <v>0</v>
      </c>
      <c r="AT4031" s="164">
        <f t="shared" si="501"/>
        <v>0</v>
      </c>
    </row>
    <row r="4032" spans="2:46" x14ac:dyDescent="0.75">
      <c r="B4032" s="22">
        <v>4029</v>
      </c>
      <c r="AG4032" s="184">
        <f t="shared" si="496"/>
        <v>0</v>
      </c>
      <c r="AH4032" s="164">
        <f t="shared" si="502"/>
        <v>0</v>
      </c>
      <c r="AK4032" s="184">
        <f t="shared" si="497"/>
        <v>0</v>
      </c>
      <c r="AL4032" s="164">
        <f t="shared" si="503"/>
        <v>0</v>
      </c>
      <c r="AO4032" s="184">
        <f t="shared" si="498"/>
        <v>0</v>
      </c>
      <c r="AP4032" s="164">
        <f t="shared" si="499"/>
        <v>0</v>
      </c>
      <c r="AS4032" s="184">
        <f t="shared" si="500"/>
        <v>0</v>
      </c>
      <c r="AT4032" s="164">
        <f t="shared" si="501"/>
        <v>0</v>
      </c>
    </row>
    <row r="4033" spans="2:46" x14ac:dyDescent="0.75">
      <c r="B4033" s="22">
        <v>4030</v>
      </c>
      <c r="AG4033" s="184">
        <f t="shared" si="496"/>
        <v>0</v>
      </c>
      <c r="AH4033" s="164">
        <f t="shared" si="502"/>
        <v>0</v>
      </c>
      <c r="AK4033" s="184">
        <f t="shared" si="497"/>
        <v>0</v>
      </c>
      <c r="AL4033" s="164">
        <f t="shared" si="503"/>
        <v>0</v>
      </c>
      <c r="AO4033" s="184">
        <f t="shared" si="498"/>
        <v>0</v>
      </c>
      <c r="AP4033" s="164">
        <f t="shared" si="499"/>
        <v>0</v>
      </c>
      <c r="AS4033" s="184">
        <f t="shared" si="500"/>
        <v>0</v>
      </c>
      <c r="AT4033" s="164">
        <f t="shared" si="501"/>
        <v>0</v>
      </c>
    </row>
    <row r="4034" spans="2:46" x14ac:dyDescent="0.75">
      <c r="B4034" s="22">
        <v>4031</v>
      </c>
      <c r="AG4034" s="184">
        <f t="shared" si="496"/>
        <v>0</v>
      </c>
      <c r="AH4034" s="164">
        <f t="shared" si="502"/>
        <v>0</v>
      </c>
      <c r="AK4034" s="184">
        <f t="shared" si="497"/>
        <v>0</v>
      </c>
      <c r="AL4034" s="164">
        <f t="shared" si="503"/>
        <v>0</v>
      </c>
      <c r="AO4034" s="184">
        <f t="shared" si="498"/>
        <v>0</v>
      </c>
      <c r="AP4034" s="164">
        <f t="shared" si="499"/>
        <v>0</v>
      </c>
      <c r="AS4034" s="184">
        <f t="shared" si="500"/>
        <v>0</v>
      </c>
      <c r="AT4034" s="164">
        <f t="shared" si="501"/>
        <v>0</v>
      </c>
    </row>
    <row r="4035" spans="2:46" x14ac:dyDescent="0.75">
      <c r="B4035" s="22">
        <v>4032</v>
      </c>
      <c r="AG4035" s="184">
        <f t="shared" si="496"/>
        <v>0</v>
      </c>
      <c r="AH4035" s="164">
        <f t="shared" si="502"/>
        <v>0</v>
      </c>
      <c r="AK4035" s="184">
        <f t="shared" si="497"/>
        <v>0</v>
      </c>
      <c r="AL4035" s="164">
        <f t="shared" si="503"/>
        <v>0</v>
      </c>
      <c r="AO4035" s="184">
        <f t="shared" si="498"/>
        <v>0</v>
      </c>
      <c r="AP4035" s="164">
        <f t="shared" si="499"/>
        <v>0</v>
      </c>
      <c r="AS4035" s="184">
        <f t="shared" si="500"/>
        <v>0</v>
      </c>
      <c r="AT4035" s="164">
        <f t="shared" si="501"/>
        <v>0</v>
      </c>
    </row>
    <row r="4036" spans="2:46" x14ac:dyDescent="0.75">
      <c r="B4036" s="22">
        <v>4033</v>
      </c>
      <c r="AG4036" s="184">
        <f t="shared" ref="AG4036:AG4099" si="504">(U4036*wtp)-T4036</f>
        <v>0</v>
      </c>
      <c r="AH4036" s="164">
        <f t="shared" si="502"/>
        <v>0</v>
      </c>
      <c r="AK4036" s="184">
        <f t="shared" ref="AK4036:AK4099" si="505">(X4036*wtp)-W4036</f>
        <v>0</v>
      </c>
      <c r="AL4036" s="164">
        <f t="shared" si="503"/>
        <v>0</v>
      </c>
      <c r="AO4036" s="184">
        <f t="shared" ref="AO4036:AO4099" si="506">(AA4036*wtp)-Z4036</f>
        <v>0</v>
      </c>
      <c r="AP4036" s="164">
        <f t="shared" ref="AP4036:AP4099" si="507">IF(AO4036&gt;0,1,0)</f>
        <v>0</v>
      </c>
      <c r="AS4036" s="184">
        <f t="shared" ref="AS4036:AS4099" si="508">(AD4036*wtp)-AC4036</f>
        <v>0</v>
      </c>
      <c r="AT4036" s="164">
        <f t="shared" ref="AT4036:AT4099" si="509">IF(AS4036&gt;0,1,0)</f>
        <v>0</v>
      </c>
    </row>
    <row r="4037" spans="2:46" x14ac:dyDescent="0.75">
      <c r="B4037" s="22">
        <v>4034</v>
      </c>
      <c r="AG4037" s="184">
        <f t="shared" si="504"/>
        <v>0</v>
      </c>
      <c r="AH4037" s="164">
        <f t="shared" ref="AH4037:AH4100" si="510">IF(AG4037&gt;0,1,0)</f>
        <v>0</v>
      </c>
      <c r="AK4037" s="184">
        <f t="shared" si="505"/>
        <v>0</v>
      </c>
      <c r="AL4037" s="164">
        <f t="shared" ref="AL4037:AL4100" si="511">IF(AK4037&gt;0,1,0)</f>
        <v>0</v>
      </c>
      <c r="AO4037" s="184">
        <f t="shared" si="506"/>
        <v>0</v>
      </c>
      <c r="AP4037" s="164">
        <f t="shared" si="507"/>
        <v>0</v>
      </c>
      <c r="AS4037" s="184">
        <f t="shared" si="508"/>
        <v>0</v>
      </c>
      <c r="AT4037" s="164">
        <f t="shared" si="509"/>
        <v>0</v>
      </c>
    </row>
    <row r="4038" spans="2:46" x14ac:dyDescent="0.75">
      <c r="B4038" s="22">
        <v>4035</v>
      </c>
      <c r="AG4038" s="184">
        <f t="shared" si="504"/>
        <v>0</v>
      </c>
      <c r="AH4038" s="164">
        <f t="shared" si="510"/>
        <v>0</v>
      </c>
      <c r="AK4038" s="184">
        <f t="shared" si="505"/>
        <v>0</v>
      </c>
      <c r="AL4038" s="164">
        <f t="shared" si="511"/>
        <v>0</v>
      </c>
      <c r="AO4038" s="184">
        <f t="shared" si="506"/>
        <v>0</v>
      </c>
      <c r="AP4038" s="164">
        <f t="shared" si="507"/>
        <v>0</v>
      </c>
      <c r="AS4038" s="184">
        <f t="shared" si="508"/>
        <v>0</v>
      </c>
      <c r="AT4038" s="164">
        <f t="shared" si="509"/>
        <v>0</v>
      </c>
    </row>
    <row r="4039" spans="2:46" x14ac:dyDescent="0.75">
      <c r="B4039" s="22">
        <v>4036</v>
      </c>
      <c r="AG4039" s="184">
        <f t="shared" si="504"/>
        <v>0</v>
      </c>
      <c r="AH4039" s="164">
        <f t="shared" si="510"/>
        <v>0</v>
      </c>
      <c r="AK4039" s="184">
        <f t="shared" si="505"/>
        <v>0</v>
      </c>
      <c r="AL4039" s="164">
        <f t="shared" si="511"/>
        <v>0</v>
      </c>
      <c r="AO4039" s="184">
        <f t="shared" si="506"/>
        <v>0</v>
      </c>
      <c r="AP4039" s="164">
        <f t="shared" si="507"/>
        <v>0</v>
      </c>
      <c r="AS4039" s="184">
        <f t="shared" si="508"/>
        <v>0</v>
      </c>
      <c r="AT4039" s="164">
        <f t="shared" si="509"/>
        <v>0</v>
      </c>
    </row>
    <row r="4040" spans="2:46" x14ac:dyDescent="0.75">
      <c r="B4040" s="22">
        <v>4037</v>
      </c>
      <c r="AG4040" s="184">
        <f t="shared" si="504"/>
        <v>0</v>
      </c>
      <c r="AH4040" s="164">
        <f t="shared" si="510"/>
        <v>0</v>
      </c>
      <c r="AK4040" s="184">
        <f t="shared" si="505"/>
        <v>0</v>
      </c>
      <c r="AL4040" s="164">
        <f t="shared" si="511"/>
        <v>0</v>
      </c>
      <c r="AO4040" s="184">
        <f t="shared" si="506"/>
        <v>0</v>
      </c>
      <c r="AP4040" s="164">
        <f t="shared" si="507"/>
        <v>0</v>
      </c>
      <c r="AS4040" s="184">
        <f t="shared" si="508"/>
        <v>0</v>
      </c>
      <c r="AT4040" s="164">
        <f t="shared" si="509"/>
        <v>0</v>
      </c>
    </row>
    <row r="4041" spans="2:46" x14ac:dyDescent="0.75">
      <c r="B4041" s="22">
        <v>4038</v>
      </c>
      <c r="AG4041" s="184">
        <f t="shared" si="504"/>
        <v>0</v>
      </c>
      <c r="AH4041" s="164">
        <f t="shared" si="510"/>
        <v>0</v>
      </c>
      <c r="AK4041" s="184">
        <f t="shared" si="505"/>
        <v>0</v>
      </c>
      <c r="AL4041" s="164">
        <f t="shared" si="511"/>
        <v>0</v>
      </c>
      <c r="AO4041" s="184">
        <f t="shared" si="506"/>
        <v>0</v>
      </c>
      <c r="AP4041" s="164">
        <f t="shared" si="507"/>
        <v>0</v>
      </c>
      <c r="AS4041" s="184">
        <f t="shared" si="508"/>
        <v>0</v>
      </c>
      <c r="AT4041" s="164">
        <f t="shared" si="509"/>
        <v>0</v>
      </c>
    </row>
    <row r="4042" spans="2:46" x14ac:dyDescent="0.75">
      <c r="B4042" s="22">
        <v>4039</v>
      </c>
      <c r="AG4042" s="184">
        <f t="shared" si="504"/>
        <v>0</v>
      </c>
      <c r="AH4042" s="164">
        <f t="shared" si="510"/>
        <v>0</v>
      </c>
      <c r="AK4042" s="184">
        <f t="shared" si="505"/>
        <v>0</v>
      </c>
      <c r="AL4042" s="164">
        <f t="shared" si="511"/>
        <v>0</v>
      </c>
      <c r="AO4042" s="184">
        <f t="shared" si="506"/>
        <v>0</v>
      </c>
      <c r="AP4042" s="164">
        <f t="shared" si="507"/>
        <v>0</v>
      </c>
      <c r="AS4042" s="184">
        <f t="shared" si="508"/>
        <v>0</v>
      </c>
      <c r="AT4042" s="164">
        <f t="shared" si="509"/>
        <v>0</v>
      </c>
    </row>
    <row r="4043" spans="2:46" x14ac:dyDescent="0.75">
      <c r="B4043" s="22">
        <v>4040</v>
      </c>
      <c r="AG4043" s="184">
        <f t="shared" si="504"/>
        <v>0</v>
      </c>
      <c r="AH4043" s="164">
        <f t="shared" si="510"/>
        <v>0</v>
      </c>
      <c r="AK4043" s="184">
        <f t="shared" si="505"/>
        <v>0</v>
      </c>
      <c r="AL4043" s="164">
        <f t="shared" si="511"/>
        <v>0</v>
      </c>
      <c r="AO4043" s="184">
        <f t="shared" si="506"/>
        <v>0</v>
      </c>
      <c r="AP4043" s="164">
        <f t="shared" si="507"/>
        <v>0</v>
      </c>
      <c r="AS4043" s="184">
        <f t="shared" si="508"/>
        <v>0</v>
      </c>
      <c r="AT4043" s="164">
        <f t="shared" si="509"/>
        <v>0</v>
      </c>
    </row>
    <row r="4044" spans="2:46" x14ac:dyDescent="0.75">
      <c r="B4044" s="22">
        <v>4041</v>
      </c>
      <c r="AG4044" s="184">
        <f t="shared" si="504"/>
        <v>0</v>
      </c>
      <c r="AH4044" s="164">
        <f t="shared" si="510"/>
        <v>0</v>
      </c>
      <c r="AK4044" s="184">
        <f t="shared" si="505"/>
        <v>0</v>
      </c>
      <c r="AL4044" s="164">
        <f t="shared" si="511"/>
        <v>0</v>
      </c>
      <c r="AO4044" s="184">
        <f t="shared" si="506"/>
        <v>0</v>
      </c>
      <c r="AP4044" s="164">
        <f t="shared" si="507"/>
        <v>0</v>
      </c>
      <c r="AS4044" s="184">
        <f t="shared" si="508"/>
        <v>0</v>
      </c>
      <c r="AT4044" s="164">
        <f t="shared" si="509"/>
        <v>0</v>
      </c>
    </row>
    <row r="4045" spans="2:46" x14ac:dyDescent="0.75">
      <c r="B4045" s="22">
        <v>4042</v>
      </c>
      <c r="AG4045" s="184">
        <f t="shared" si="504"/>
        <v>0</v>
      </c>
      <c r="AH4045" s="164">
        <f t="shared" si="510"/>
        <v>0</v>
      </c>
      <c r="AK4045" s="184">
        <f t="shared" si="505"/>
        <v>0</v>
      </c>
      <c r="AL4045" s="164">
        <f t="shared" si="511"/>
        <v>0</v>
      </c>
      <c r="AO4045" s="184">
        <f t="shared" si="506"/>
        <v>0</v>
      </c>
      <c r="AP4045" s="164">
        <f t="shared" si="507"/>
        <v>0</v>
      </c>
      <c r="AS4045" s="184">
        <f t="shared" si="508"/>
        <v>0</v>
      </c>
      <c r="AT4045" s="164">
        <f t="shared" si="509"/>
        <v>0</v>
      </c>
    </row>
    <row r="4046" spans="2:46" x14ac:dyDescent="0.75">
      <c r="B4046" s="22">
        <v>4043</v>
      </c>
      <c r="AG4046" s="184">
        <f t="shared" si="504"/>
        <v>0</v>
      </c>
      <c r="AH4046" s="164">
        <f t="shared" si="510"/>
        <v>0</v>
      </c>
      <c r="AK4046" s="184">
        <f t="shared" si="505"/>
        <v>0</v>
      </c>
      <c r="AL4046" s="164">
        <f t="shared" si="511"/>
        <v>0</v>
      </c>
      <c r="AO4046" s="184">
        <f t="shared" si="506"/>
        <v>0</v>
      </c>
      <c r="AP4046" s="164">
        <f t="shared" si="507"/>
        <v>0</v>
      </c>
      <c r="AS4046" s="184">
        <f t="shared" si="508"/>
        <v>0</v>
      </c>
      <c r="AT4046" s="164">
        <f t="shared" si="509"/>
        <v>0</v>
      </c>
    </row>
    <row r="4047" spans="2:46" x14ac:dyDescent="0.75">
      <c r="B4047" s="22">
        <v>4044</v>
      </c>
      <c r="AG4047" s="184">
        <f t="shared" si="504"/>
        <v>0</v>
      </c>
      <c r="AH4047" s="164">
        <f t="shared" si="510"/>
        <v>0</v>
      </c>
      <c r="AK4047" s="184">
        <f t="shared" si="505"/>
        <v>0</v>
      </c>
      <c r="AL4047" s="164">
        <f t="shared" si="511"/>
        <v>0</v>
      </c>
      <c r="AO4047" s="184">
        <f t="shared" si="506"/>
        <v>0</v>
      </c>
      <c r="AP4047" s="164">
        <f t="shared" si="507"/>
        <v>0</v>
      </c>
      <c r="AS4047" s="184">
        <f t="shared" si="508"/>
        <v>0</v>
      </c>
      <c r="AT4047" s="164">
        <f t="shared" si="509"/>
        <v>0</v>
      </c>
    </row>
    <row r="4048" spans="2:46" x14ac:dyDescent="0.75">
      <c r="B4048" s="22">
        <v>4045</v>
      </c>
      <c r="AG4048" s="184">
        <f t="shared" si="504"/>
        <v>0</v>
      </c>
      <c r="AH4048" s="164">
        <f t="shared" si="510"/>
        <v>0</v>
      </c>
      <c r="AK4048" s="184">
        <f t="shared" si="505"/>
        <v>0</v>
      </c>
      <c r="AL4048" s="164">
        <f t="shared" si="511"/>
        <v>0</v>
      </c>
      <c r="AO4048" s="184">
        <f t="shared" si="506"/>
        <v>0</v>
      </c>
      <c r="AP4048" s="164">
        <f t="shared" si="507"/>
        <v>0</v>
      </c>
      <c r="AS4048" s="184">
        <f t="shared" si="508"/>
        <v>0</v>
      </c>
      <c r="AT4048" s="164">
        <f t="shared" si="509"/>
        <v>0</v>
      </c>
    </row>
    <row r="4049" spans="2:46" x14ac:dyDescent="0.75">
      <c r="B4049" s="22">
        <v>4046</v>
      </c>
      <c r="AG4049" s="184">
        <f t="shared" si="504"/>
        <v>0</v>
      </c>
      <c r="AH4049" s="164">
        <f t="shared" si="510"/>
        <v>0</v>
      </c>
      <c r="AK4049" s="184">
        <f t="shared" si="505"/>
        <v>0</v>
      </c>
      <c r="AL4049" s="164">
        <f t="shared" si="511"/>
        <v>0</v>
      </c>
      <c r="AO4049" s="184">
        <f t="shared" si="506"/>
        <v>0</v>
      </c>
      <c r="AP4049" s="164">
        <f t="shared" si="507"/>
        <v>0</v>
      </c>
      <c r="AS4049" s="184">
        <f t="shared" si="508"/>
        <v>0</v>
      </c>
      <c r="AT4049" s="164">
        <f t="shared" si="509"/>
        <v>0</v>
      </c>
    </row>
    <row r="4050" spans="2:46" x14ac:dyDescent="0.75">
      <c r="B4050" s="22">
        <v>4047</v>
      </c>
      <c r="AG4050" s="184">
        <f t="shared" si="504"/>
        <v>0</v>
      </c>
      <c r="AH4050" s="164">
        <f t="shared" si="510"/>
        <v>0</v>
      </c>
      <c r="AK4050" s="184">
        <f t="shared" si="505"/>
        <v>0</v>
      </c>
      <c r="AL4050" s="164">
        <f t="shared" si="511"/>
        <v>0</v>
      </c>
      <c r="AO4050" s="184">
        <f t="shared" si="506"/>
        <v>0</v>
      </c>
      <c r="AP4050" s="164">
        <f t="shared" si="507"/>
        <v>0</v>
      </c>
      <c r="AS4050" s="184">
        <f t="shared" si="508"/>
        <v>0</v>
      </c>
      <c r="AT4050" s="164">
        <f t="shared" si="509"/>
        <v>0</v>
      </c>
    </row>
    <row r="4051" spans="2:46" x14ac:dyDescent="0.75">
      <c r="B4051" s="22">
        <v>4048</v>
      </c>
      <c r="AG4051" s="184">
        <f t="shared" si="504"/>
        <v>0</v>
      </c>
      <c r="AH4051" s="164">
        <f t="shared" si="510"/>
        <v>0</v>
      </c>
      <c r="AK4051" s="184">
        <f t="shared" si="505"/>
        <v>0</v>
      </c>
      <c r="AL4051" s="164">
        <f t="shared" si="511"/>
        <v>0</v>
      </c>
      <c r="AO4051" s="184">
        <f t="shared" si="506"/>
        <v>0</v>
      </c>
      <c r="AP4051" s="164">
        <f t="shared" si="507"/>
        <v>0</v>
      </c>
      <c r="AS4051" s="184">
        <f t="shared" si="508"/>
        <v>0</v>
      </c>
      <c r="AT4051" s="164">
        <f t="shared" si="509"/>
        <v>0</v>
      </c>
    </row>
    <row r="4052" spans="2:46" x14ac:dyDescent="0.75">
      <c r="B4052" s="22">
        <v>4049</v>
      </c>
      <c r="AG4052" s="184">
        <f t="shared" si="504"/>
        <v>0</v>
      </c>
      <c r="AH4052" s="164">
        <f t="shared" si="510"/>
        <v>0</v>
      </c>
      <c r="AK4052" s="184">
        <f t="shared" si="505"/>
        <v>0</v>
      </c>
      <c r="AL4052" s="164">
        <f t="shared" si="511"/>
        <v>0</v>
      </c>
      <c r="AO4052" s="184">
        <f t="shared" si="506"/>
        <v>0</v>
      </c>
      <c r="AP4052" s="164">
        <f t="shared" si="507"/>
        <v>0</v>
      </c>
      <c r="AS4052" s="184">
        <f t="shared" si="508"/>
        <v>0</v>
      </c>
      <c r="AT4052" s="164">
        <f t="shared" si="509"/>
        <v>0</v>
      </c>
    </row>
    <row r="4053" spans="2:46" x14ac:dyDescent="0.75">
      <c r="B4053" s="22">
        <v>4050</v>
      </c>
      <c r="AG4053" s="184">
        <f t="shared" si="504"/>
        <v>0</v>
      </c>
      <c r="AH4053" s="164">
        <f t="shared" si="510"/>
        <v>0</v>
      </c>
      <c r="AK4053" s="184">
        <f t="shared" si="505"/>
        <v>0</v>
      </c>
      <c r="AL4053" s="164">
        <f t="shared" si="511"/>
        <v>0</v>
      </c>
      <c r="AO4053" s="184">
        <f t="shared" si="506"/>
        <v>0</v>
      </c>
      <c r="AP4053" s="164">
        <f t="shared" si="507"/>
        <v>0</v>
      </c>
      <c r="AS4053" s="184">
        <f t="shared" si="508"/>
        <v>0</v>
      </c>
      <c r="AT4053" s="164">
        <f t="shared" si="509"/>
        <v>0</v>
      </c>
    </row>
    <row r="4054" spans="2:46" x14ac:dyDescent="0.75">
      <c r="B4054" s="22">
        <v>4051</v>
      </c>
      <c r="AG4054" s="184">
        <f t="shared" si="504"/>
        <v>0</v>
      </c>
      <c r="AH4054" s="164">
        <f t="shared" si="510"/>
        <v>0</v>
      </c>
      <c r="AK4054" s="184">
        <f t="shared" si="505"/>
        <v>0</v>
      </c>
      <c r="AL4054" s="164">
        <f t="shared" si="511"/>
        <v>0</v>
      </c>
      <c r="AO4054" s="184">
        <f t="shared" si="506"/>
        <v>0</v>
      </c>
      <c r="AP4054" s="164">
        <f t="shared" si="507"/>
        <v>0</v>
      </c>
      <c r="AS4054" s="184">
        <f t="shared" si="508"/>
        <v>0</v>
      </c>
      <c r="AT4054" s="164">
        <f t="shared" si="509"/>
        <v>0</v>
      </c>
    </row>
    <row r="4055" spans="2:46" x14ac:dyDescent="0.75">
      <c r="B4055" s="22">
        <v>4052</v>
      </c>
      <c r="AG4055" s="184">
        <f t="shared" si="504"/>
        <v>0</v>
      </c>
      <c r="AH4055" s="164">
        <f t="shared" si="510"/>
        <v>0</v>
      </c>
      <c r="AK4055" s="184">
        <f t="shared" si="505"/>
        <v>0</v>
      </c>
      <c r="AL4055" s="164">
        <f t="shared" si="511"/>
        <v>0</v>
      </c>
      <c r="AO4055" s="184">
        <f t="shared" si="506"/>
        <v>0</v>
      </c>
      <c r="AP4055" s="164">
        <f t="shared" si="507"/>
        <v>0</v>
      </c>
      <c r="AS4055" s="184">
        <f t="shared" si="508"/>
        <v>0</v>
      </c>
      <c r="AT4055" s="164">
        <f t="shared" si="509"/>
        <v>0</v>
      </c>
    </row>
    <row r="4056" spans="2:46" x14ac:dyDescent="0.75">
      <c r="B4056" s="22">
        <v>4053</v>
      </c>
      <c r="AG4056" s="184">
        <f t="shared" si="504"/>
        <v>0</v>
      </c>
      <c r="AH4056" s="164">
        <f t="shared" si="510"/>
        <v>0</v>
      </c>
      <c r="AK4056" s="184">
        <f t="shared" si="505"/>
        <v>0</v>
      </c>
      <c r="AL4056" s="164">
        <f t="shared" si="511"/>
        <v>0</v>
      </c>
      <c r="AO4056" s="184">
        <f t="shared" si="506"/>
        <v>0</v>
      </c>
      <c r="AP4056" s="164">
        <f t="shared" si="507"/>
        <v>0</v>
      </c>
      <c r="AS4056" s="184">
        <f t="shared" si="508"/>
        <v>0</v>
      </c>
      <c r="AT4056" s="164">
        <f t="shared" si="509"/>
        <v>0</v>
      </c>
    </row>
    <row r="4057" spans="2:46" x14ac:dyDescent="0.75">
      <c r="B4057" s="22">
        <v>4054</v>
      </c>
      <c r="AG4057" s="184">
        <f t="shared" si="504"/>
        <v>0</v>
      </c>
      <c r="AH4057" s="164">
        <f t="shared" si="510"/>
        <v>0</v>
      </c>
      <c r="AK4057" s="184">
        <f t="shared" si="505"/>
        <v>0</v>
      </c>
      <c r="AL4057" s="164">
        <f t="shared" si="511"/>
        <v>0</v>
      </c>
      <c r="AO4057" s="184">
        <f t="shared" si="506"/>
        <v>0</v>
      </c>
      <c r="AP4057" s="164">
        <f t="shared" si="507"/>
        <v>0</v>
      </c>
      <c r="AS4057" s="184">
        <f t="shared" si="508"/>
        <v>0</v>
      </c>
      <c r="AT4057" s="164">
        <f t="shared" si="509"/>
        <v>0</v>
      </c>
    </row>
    <row r="4058" spans="2:46" x14ac:dyDescent="0.75">
      <c r="B4058" s="22">
        <v>4055</v>
      </c>
      <c r="AG4058" s="184">
        <f t="shared" si="504"/>
        <v>0</v>
      </c>
      <c r="AH4058" s="164">
        <f t="shared" si="510"/>
        <v>0</v>
      </c>
      <c r="AK4058" s="184">
        <f t="shared" si="505"/>
        <v>0</v>
      </c>
      <c r="AL4058" s="164">
        <f t="shared" si="511"/>
        <v>0</v>
      </c>
      <c r="AO4058" s="184">
        <f t="shared" si="506"/>
        <v>0</v>
      </c>
      <c r="AP4058" s="164">
        <f t="shared" si="507"/>
        <v>0</v>
      </c>
      <c r="AS4058" s="184">
        <f t="shared" si="508"/>
        <v>0</v>
      </c>
      <c r="AT4058" s="164">
        <f t="shared" si="509"/>
        <v>0</v>
      </c>
    </row>
    <row r="4059" spans="2:46" x14ac:dyDescent="0.75">
      <c r="B4059" s="22">
        <v>4056</v>
      </c>
      <c r="AG4059" s="184">
        <f t="shared" si="504"/>
        <v>0</v>
      </c>
      <c r="AH4059" s="164">
        <f t="shared" si="510"/>
        <v>0</v>
      </c>
      <c r="AK4059" s="184">
        <f t="shared" si="505"/>
        <v>0</v>
      </c>
      <c r="AL4059" s="164">
        <f t="shared" si="511"/>
        <v>0</v>
      </c>
      <c r="AO4059" s="184">
        <f t="shared" si="506"/>
        <v>0</v>
      </c>
      <c r="AP4059" s="164">
        <f t="shared" si="507"/>
        <v>0</v>
      </c>
      <c r="AS4059" s="184">
        <f t="shared" si="508"/>
        <v>0</v>
      </c>
      <c r="AT4059" s="164">
        <f t="shared" si="509"/>
        <v>0</v>
      </c>
    </row>
    <row r="4060" spans="2:46" x14ac:dyDescent="0.75">
      <c r="B4060" s="22">
        <v>4057</v>
      </c>
      <c r="AG4060" s="184">
        <f t="shared" si="504"/>
        <v>0</v>
      </c>
      <c r="AH4060" s="164">
        <f t="shared" si="510"/>
        <v>0</v>
      </c>
      <c r="AK4060" s="184">
        <f t="shared" si="505"/>
        <v>0</v>
      </c>
      <c r="AL4060" s="164">
        <f t="shared" si="511"/>
        <v>0</v>
      </c>
      <c r="AO4060" s="184">
        <f t="shared" si="506"/>
        <v>0</v>
      </c>
      <c r="AP4060" s="164">
        <f t="shared" si="507"/>
        <v>0</v>
      </c>
      <c r="AS4060" s="184">
        <f t="shared" si="508"/>
        <v>0</v>
      </c>
      <c r="AT4060" s="164">
        <f t="shared" si="509"/>
        <v>0</v>
      </c>
    </row>
    <row r="4061" spans="2:46" x14ac:dyDescent="0.75">
      <c r="B4061" s="22">
        <v>4058</v>
      </c>
      <c r="AG4061" s="184">
        <f t="shared" si="504"/>
        <v>0</v>
      </c>
      <c r="AH4061" s="164">
        <f t="shared" si="510"/>
        <v>0</v>
      </c>
      <c r="AK4061" s="184">
        <f t="shared" si="505"/>
        <v>0</v>
      </c>
      <c r="AL4061" s="164">
        <f t="shared" si="511"/>
        <v>0</v>
      </c>
      <c r="AO4061" s="184">
        <f t="shared" si="506"/>
        <v>0</v>
      </c>
      <c r="AP4061" s="164">
        <f t="shared" si="507"/>
        <v>0</v>
      </c>
      <c r="AS4061" s="184">
        <f t="shared" si="508"/>
        <v>0</v>
      </c>
      <c r="AT4061" s="164">
        <f t="shared" si="509"/>
        <v>0</v>
      </c>
    </row>
    <row r="4062" spans="2:46" x14ac:dyDescent="0.75">
      <c r="B4062" s="22">
        <v>4059</v>
      </c>
      <c r="AG4062" s="184">
        <f t="shared" si="504"/>
        <v>0</v>
      </c>
      <c r="AH4062" s="164">
        <f t="shared" si="510"/>
        <v>0</v>
      </c>
      <c r="AK4062" s="184">
        <f t="shared" si="505"/>
        <v>0</v>
      </c>
      <c r="AL4062" s="164">
        <f t="shared" si="511"/>
        <v>0</v>
      </c>
      <c r="AO4062" s="184">
        <f t="shared" si="506"/>
        <v>0</v>
      </c>
      <c r="AP4062" s="164">
        <f t="shared" si="507"/>
        <v>0</v>
      </c>
      <c r="AS4062" s="184">
        <f t="shared" si="508"/>
        <v>0</v>
      </c>
      <c r="AT4062" s="164">
        <f t="shared" si="509"/>
        <v>0</v>
      </c>
    </row>
    <row r="4063" spans="2:46" x14ac:dyDescent="0.75">
      <c r="B4063" s="22">
        <v>4060</v>
      </c>
      <c r="AG4063" s="184">
        <f t="shared" si="504"/>
        <v>0</v>
      </c>
      <c r="AH4063" s="164">
        <f t="shared" si="510"/>
        <v>0</v>
      </c>
      <c r="AK4063" s="184">
        <f t="shared" si="505"/>
        <v>0</v>
      </c>
      <c r="AL4063" s="164">
        <f t="shared" si="511"/>
        <v>0</v>
      </c>
      <c r="AO4063" s="184">
        <f t="shared" si="506"/>
        <v>0</v>
      </c>
      <c r="AP4063" s="164">
        <f t="shared" si="507"/>
        <v>0</v>
      </c>
      <c r="AS4063" s="184">
        <f t="shared" si="508"/>
        <v>0</v>
      </c>
      <c r="AT4063" s="164">
        <f t="shared" si="509"/>
        <v>0</v>
      </c>
    </row>
    <row r="4064" spans="2:46" x14ac:dyDescent="0.75">
      <c r="B4064" s="22">
        <v>4061</v>
      </c>
      <c r="AG4064" s="184">
        <f t="shared" si="504"/>
        <v>0</v>
      </c>
      <c r="AH4064" s="164">
        <f t="shared" si="510"/>
        <v>0</v>
      </c>
      <c r="AK4064" s="184">
        <f t="shared" si="505"/>
        <v>0</v>
      </c>
      <c r="AL4064" s="164">
        <f t="shared" si="511"/>
        <v>0</v>
      </c>
      <c r="AO4064" s="184">
        <f t="shared" si="506"/>
        <v>0</v>
      </c>
      <c r="AP4064" s="164">
        <f t="shared" si="507"/>
        <v>0</v>
      </c>
      <c r="AS4064" s="184">
        <f t="shared" si="508"/>
        <v>0</v>
      </c>
      <c r="AT4064" s="164">
        <f t="shared" si="509"/>
        <v>0</v>
      </c>
    </row>
    <row r="4065" spans="2:46" x14ac:dyDescent="0.75">
      <c r="B4065" s="22">
        <v>4062</v>
      </c>
      <c r="AG4065" s="184">
        <f t="shared" si="504"/>
        <v>0</v>
      </c>
      <c r="AH4065" s="164">
        <f t="shared" si="510"/>
        <v>0</v>
      </c>
      <c r="AK4065" s="184">
        <f t="shared" si="505"/>
        <v>0</v>
      </c>
      <c r="AL4065" s="164">
        <f t="shared" si="511"/>
        <v>0</v>
      </c>
      <c r="AO4065" s="184">
        <f t="shared" si="506"/>
        <v>0</v>
      </c>
      <c r="AP4065" s="164">
        <f t="shared" si="507"/>
        <v>0</v>
      </c>
      <c r="AS4065" s="184">
        <f t="shared" si="508"/>
        <v>0</v>
      </c>
      <c r="AT4065" s="164">
        <f t="shared" si="509"/>
        <v>0</v>
      </c>
    </row>
    <row r="4066" spans="2:46" x14ac:dyDescent="0.75">
      <c r="B4066" s="22">
        <v>4063</v>
      </c>
      <c r="AG4066" s="184">
        <f t="shared" si="504"/>
        <v>0</v>
      </c>
      <c r="AH4066" s="164">
        <f t="shared" si="510"/>
        <v>0</v>
      </c>
      <c r="AK4066" s="184">
        <f t="shared" si="505"/>
        <v>0</v>
      </c>
      <c r="AL4066" s="164">
        <f t="shared" si="511"/>
        <v>0</v>
      </c>
      <c r="AO4066" s="184">
        <f t="shared" si="506"/>
        <v>0</v>
      </c>
      <c r="AP4066" s="164">
        <f t="shared" si="507"/>
        <v>0</v>
      </c>
      <c r="AS4066" s="184">
        <f t="shared" si="508"/>
        <v>0</v>
      </c>
      <c r="AT4066" s="164">
        <f t="shared" si="509"/>
        <v>0</v>
      </c>
    </row>
    <row r="4067" spans="2:46" x14ac:dyDescent="0.75">
      <c r="B4067" s="22">
        <v>4064</v>
      </c>
      <c r="AG4067" s="184">
        <f t="shared" si="504"/>
        <v>0</v>
      </c>
      <c r="AH4067" s="164">
        <f t="shared" si="510"/>
        <v>0</v>
      </c>
      <c r="AK4067" s="184">
        <f t="shared" si="505"/>
        <v>0</v>
      </c>
      <c r="AL4067" s="164">
        <f t="shared" si="511"/>
        <v>0</v>
      </c>
      <c r="AO4067" s="184">
        <f t="shared" si="506"/>
        <v>0</v>
      </c>
      <c r="AP4067" s="164">
        <f t="shared" si="507"/>
        <v>0</v>
      </c>
      <c r="AS4067" s="184">
        <f t="shared" si="508"/>
        <v>0</v>
      </c>
      <c r="AT4067" s="164">
        <f t="shared" si="509"/>
        <v>0</v>
      </c>
    </row>
    <row r="4068" spans="2:46" x14ac:dyDescent="0.75">
      <c r="B4068" s="22">
        <v>4065</v>
      </c>
      <c r="AG4068" s="184">
        <f t="shared" si="504"/>
        <v>0</v>
      </c>
      <c r="AH4068" s="164">
        <f t="shared" si="510"/>
        <v>0</v>
      </c>
      <c r="AK4068" s="184">
        <f t="shared" si="505"/>
        <v>0</v>
      </c>
      <c r="AL4068" s="164">
        <f t="shared" si="511"/>
        <v>0</v>
      </c>
      <c r="AO4068" s="184">
        <f t="shared" si="506"/>
        <v>0</v>
      </c>
      <c r="AP4068" s="164">
        <f t="shared" si="507"/>
        <v>0</v>
      </c>
      <c r="AS4068" s="184">
        <f t="shared" si="508"/>
        <v>0</v>
      </c>
      <c r="AT4068" s="164">
        <f t="shared" si="509"/>
        <v>0</v>
      </c>
    </row>
    <row r="4069" spans="2:46" x14ac:dyDescent="0.75">
      <c r="B4069" s="22">
        <v>4066</v>
      </c>
      <c r="AG4069" s="184">
        <f t="shared" si="504"/>
        <v>0</v>
      </c>
      <c r="AH4069" s="164">
        <f t="shared" si="510"/>
        <v>0</v>
      </c>
      <c r="AK4069" s="184">
        <f t="shared" si="505"/>
        <v>0</v>
      </c>
      <c r="AL4069" s="164">
        <f t="shared" si="511"/>
        <v>0</v>
      </c>
      <c r="AO4069" s="184">
        <f t="shared" si="506"/>
        <v>0</v>
      </c>
      <c r="AP4069" s="164">
        <f t="shared" si="507"/>
        <v>0</v>
      </c>
      <c r="AS4069" s="184">
        <f t="shared" si="508"/>
        <v>0</v>
      </c>
      <c r="AT4069" s="164">
        <f t="shared" si="509"/>
        <v>0</v>
      </c>
    </row>
    <row r="4070" spans="2:46" x14ac:dyDescent="0.75">
      <c r="B4070" s="22">
        <v>4067</v>
      </c>
      <c r="AG4070" s="184">
        <f t="shared" si="504"/>
        <v>0</v>
      </c>
      <c r="AH4070" s="164">
        <f t="shared" si="510"/>
        <v>0</v>
      </c>
      <c r="AK4070" s="184">
        <f t="shared" si="505"/>
        <v>0</v>
      </c>
      <c r="AL4070" s="164">
        <f t="shared" si="511"/>
        <v>0</v>
      </c>
      <c r="AO4070" s="184">
        <f t="shared" si="506"/>
        <v>0</v>
      </c>
      <c r="AP4070" s="164">
        <f t="shared" si="507"/>
        <v>0</v>
      </c>
      <c r="AS4070" s="184">
        <f t="shared" si="508"/>
        <v>0</v>
      </c>
      <c r="AT4070" s="164">
        <f t="shared" si="509"/>
        <v>0</v>
      </c>
    </row>
    <row r="4071" spans="2:46" x14ac:dyDescent="0.75">
      <c r="B4071" s="22">
        <v>4068</v>
      </c>
      <c r="AG4071" s="184">
        <f t="shared" si="504"/>
        <v>0</v>
      </c>
      <c r="AH4071" s="164">
        <f t="shared" si="510"/>
        <v>0</v>
      </c>
      <c r="AK4071" s="184">
        <f t="shared" si="505"/>
        <v>0</v>
      </c>
      <c r="AL4071" s="164">
        <f t="shared" si="511"/>
        <v>0</v>
      </c>
      <c r="AO4071" s="184">
        <f t="shared" si="506"/>
        <v>0</v>
      </c>
      <c r="AP4071" s="164">
        <f t="shared" si="507"/>
        <v>0</v>
      </c>
      <c r="AS4071" s="184">
        <f t="shared" si="508"/>
        <v>0</v>
      </c>
      <c r="AT4071" s="164">
        <f t="shared" si="509"/>
        <v>0</v>
      </c>
    </row>
    <row r="4072" spans="2:46" x14ac:dyDescent="0.75">
      <c r="B4072" s="22">
        <v>4069</v>
      </c>
      <c r="AG4072" s="184">
        <f t="shared" si="504"/>
        <v>0</v>
      </c>
      <c r="AH4072" s="164">
        <f t="shared" si="510"/>
        <v>0</v>
      </c>
      <c r="AK4072" s="184">
        <f t="shared" si="505"/>
        <v>0</v>
      </c>
      <c r="AL4072" s="164">
        <f t="shared" si="511"/>
        <v>0</v>
      </c>
      <c r="AO4072" s="184">
        <f t="shared" si="506"/>
        <v>0</v>
      </c>
      <c r="AP4072" s="164">
        <f t="shared" si="507"/>
        <v>0</v>
      </c>
      <c r="AS4072" s="184">
        <f t="shared" si="508"/>
        <v>0</v>
      </c>
      <c r="AT4072" s="164">
        <f t="shared" si="509"/>
        <v>0</v>
      </c>
    </row>
    <row r="4073" spans="2:46" x14ac:dyDescent="0.75">
      <c r="B4073" s="22">
        <v>4070</v>
      </c>
      <c r="AG4073" s="184">
        <f t="shared" si="504"/>
        <v>0</v>
      </c>
      <c r="AH4073" s="164">
        <f t="shared" si="510"/>
        <v>0</v>
      </c>
      <c r="AK4073" s="184">
        <f t="shared" si="505"/>
        <v>0</v>
      </c>
      <c r="AL4073" s="164">
        <f t="shared" si="511"/>
        <v>0</v>
      </c>
      <c r="AO4073" s="184">
        <f t="shared" si="506"/>
        <v>0</v>
      </c>
      <c r="AP4073" s="164">
        <f t="shared" si="507"/>
        <v>0</v>
      </c>
      <c r="AS4073" s="184">
        <f t="shared" si="508"/>
        <v>0</v>
      </c>
      <c r="AT4073" s="164">
        <f t="shared" si="509"/>
        <v>0</v>
      </c>
    </row>
    <row r="4074" spans="2:46" x14ac:dyDescent="0.75">
      <c r="B4074" s="22">
        <v>4071</v>
      </c>
      <c r="AG4074" s="184">
        <f t="shared" si="504"/>
        <v>0</v>
      </c>
      <c r="AH4074" s="164">
        <f t="shared" si="510"/>
        <v>0</v>
      </c>
      <c r="AK4074" s="184">
        <f t="shared" si="505"/>
        <v>0</v>
      </c>
      <c r="AL4074" s="164">
        <f t="shared" si="511"/>
        <v>0</v>
      </c>
      <c r="AO4074" s="184">
        <f t="shared" si="506"/>
        <v>0</v>
      </c>
      <c r="AP4074" s="164">
        <f t="shared" si="507"/>
        <v>0</v>
      </c>
      <c r="AS4074" s="184">
        <f t="shared" si="508"/>
        <v>0</v>
      </c>
      <c r="AT4074" s="164">
        <f t="shared" si="509"/>
        <v>0</v>
      </c>
    </row>
    <row r="4075" spans="2:46" x14ac:dyDescent="0.75">
      <c r="B4075" s="22">
        <v>4072</v>
      </c>
      <c r="AG4075" s="184">
        <f t="shared" si="504"/>
        <v>0</v>
      </c>
      <c r="AH4075" s="164">
        <f t="shared" si="510"/>
        <v>0</v>
      </c>
      <c r="AK4075" s="184">
        <f t="shared" si="505"/>
        <v>0</v>
      </c>
      <c r="AL4075" s="164">
        <f t="shared" si="511"/>
        <v>0</v>
      </c>
      <c r="AO4075" s="184">
        <f t="shared" si="506"/>
        <v>0</v>
      </c>
      <c r="AP4075" s="164">
        <f t="shared" si="507"/>
        <v>0</v>
      </c>
      <c r="AS4075" s="184">
        <f t="shared" si="508"/>
        <v>0</v>
      </c>
      <c r="AT4075" s="164">
        <f t="shared" si="509"/>
        <v>0</v>
      </c>
    </row>
    <row r="4076" spans="2:46" x14ac:dyDescent="0.75">
      <c r="B4076" s="22">
        <v>4073</v>
      </c>
      <c r="AG4076" s="184">
        <f t="shared" si="504"/>
        <v>0</v>
      </c>
      <c r="AH4076" s="164">
        <f t="shared" si="510"/>
        <v>0</v>
      </c>
      <c r="AK4076" s="184">
        <f t="shared" si="505"/>
        <v>0</v>
      </c>
      <c r="AL4076" s="164">
        <f t="shared" si="511"/>
        <v>0</v>
      </c>
      <c r="AO4076" s="184">
        <f t="shared" si="506"/>
        <v>0</v>
      </c>
      <c r="AP4076" s="164">
        <f t="shared" si="507"/>
        <v>0</v>
      </c>
      <c r="AS4076" s="184">
        <f t="shared" si="508"/>
        <v>0</v>
      </c>
      <c r="AT4076" s="164">
        <f t="shared" si="509"/>
        <v>0</v>
      </c>
    </row>
    <row r="4077" spans="2:46" x14ac:dyDescent="0.75">
      <c r="B4077" s="22">
        <v>4074</v>
      </c>
      <c r="AG4077" s="184">
        <f t="shared" si="504"/>
        <v>0</v>
      </c>
      <c r="AH4077" s="164">
        <f t="shared" si="510"/>
        <v>0</v>
      </c>
      <c r="AK4077" s="184">
        <f t="shared" si="505"/>
        <v>0</v>
      </c>
      <c r="AL4077" s="164">
        <f t="shared" si="511"/>
        <v>0</v>
      </c>
      <c r="AO4077" s="184">
        <f t="shared" si="506"/>
        <v>0</v>
      </c>
      <c r="AP4077" s="164">
        <f t="shared" si="507"/>
        <v>0</v>
      </c>
      <c r="AS4077" s="184">
        <f t="shared" si="508"/>
        <v>0</v>
      </c>
      <c r="AT4077" s="164">
        <f t="shared" si="509"/>
        <v>0</v>
      </c>
    </row>
    <row r="4078" spans="2:46" x14ac:dyDescent="0.75">
      <c r="B4078" s="22">
        <v>4075</v>
      </c>
      <c r="AG4078" s="184">
        <f t="shared" si="504"/>
        <v>0</v>
      </c>
      <c r="AH4078" s="164">
        <f t="shared" si="510"/>
        <v>0</v>
      </c>
      <c r="AK4078" s="184">
        <f t="shared" si="505"/>
        <v>0</v>
      </c>
      <c r="AL4078" s="164">
        <f t="shared" si="511"/>
        <v>0</v>
      </c>
      <c r="AO4078" s="184">
        <f t="shared" si="506"/>
        <v>0</v>
      </c>
      <c r="AP4078" s="164">
        <f t="shared" si="507"/>
        <v>0</v>
      </c>
      <c r="AS4078" s="184">
        <f t="shared" si="508"/>
        <v>0</v>
      </c>
      <c r="AT4078" s="164">
        <f t="shared" si="509"/>
        <v>0</v>
      </c>
    </row>
    <row r="4079" spans="2:46" x14ac:dyDescent="0.75">
      <c r="B4079" s="22">
        <v>4076</v>
      </c>
      <c r="AG4079" s="184">
        <f t="shared" si="504"/>
        <v>0</v>
      </c>
      <c r="AH4079" s="164">
        <f t="shared" si="510"/>
        <v>0</v>
      </c>
      <c r="AK4079" s="184">
        <f t="shared" si="505"/>
        <v>0</v>
      </c>
      <c r="AL4079" s="164">
        <f t="shared" si="511"/>
        <v>0</v>
      </c>
      <c r="AO4079" s="184">
        <f t="shared" si="506"/>
        <v>0</v>
      </c>
      <c r="AP4079" s="164">
        <f t="shared" si="507"/>
        <v>0</v>
      </c>
      <c r="AS4079" s="184">
        <f t="shared" si="508"/>
        <v>0</v>
      </c>
      <c r="AT4079" s="164">
        <f t="shared" si="509"/>
        <v>0</v>
      </c>
    </row>
    <row r="4080" spans="2:46" x14ac:dyDescent="0.75">
      <c r="B4080" s="22">
        <v>4077</v>
      </c>
      <c r="AG4080" s="184">
        <f t="shared" si="504"/>
        <v>0</v>
      </c>
      <c r="AH4080" s="164">
        <f t="shared" si="510"/>
        <v>0</v>
      </c>
      <c r="AK4080" s="184">
        <f t="shared" si="505"/>
        <v>0</v>
      </c>
      <c r="AL4080" s="164">
        <f t="shared" si="511"/>
        <v>0</v>
      </c>
      <c r="AO4080" s="184">
        <f t="shared" si="506"/>
        <v>0</v>
      </c>
      <c r="AP4080" s="164">
        <f t="shared" si="507"/>
        <v>0</v>
      </c>
      <c r="AS4080" s="184">
        <f t="shared" si="508"/>
        <v>0</v>
      </c>
      <c r="AT4080" s="164">
        <f t="shared" si="509"/>
        <v>0</v>
      </c>
    </row>
    <row r="4081" spans="2:46" x14ac:dyDescent="0.75">
      <c r="B4081" s="22">
        <v>4078</v>
      </c>
      <c r="AG4081" s="184">
        <f t="shared" si="504"/>
        <v>0</v>
      </c>
      <c r="AH4081" s="164">
        <f t="shared" si="510"/>
        <v>0</v>
      </c>
      <c r="AK4081" s="184">
        <f t="shared" si="505"/>
        <v>0</v>
      </c>
      <c r="AL4081" s="164">
        <f t="shared" si="511"/>
        <v>0</v>
      </c>
      <c r="AO4081" s="184">
        <f t="shared" si="506"/>
        <v>0</v>
      </c>
      <c r="AP4081" s="164">
        <f t="shared" si="507"/>
        <v>0</v>
      </c>
      <c r="AS4081" s="184">
        <f t="shared" si="508"/>
        <v>0</v>
      </c>
      <c r="AT4081" s="164">
        <f t="shared" si="509"/>
        <v>0</v>
      </c>
    </row>
    <row r="4082" spans="2:46" x14ac:dyDescent="0.75">
      <c r="B4082" s="22">
        <v>4079</v>
      </c>
      <c r="AG4082" s="184">
        <f t="shared" si="504"/>
        <v>0</v>
      </c>
      <c r="AH4082" s="164">
        <f t="shared" si="510"/>
        <v>0</v>
      </c>
      <c r="AK4082" s="184">
        <f t="shared" si="505"/>
        <v>0</v>
      </c>
      <c r="AL4082" s="164">
        <f t="shared" si="511"/>
        <v>0</v>
      </c>
      <c r="AO4082" s="184">
        <f t="shared" si="506"/>
        <v>0</v>
      </c>
      <c r="AP4082" s="164">
        <f t="shared" si="507"/>
        <v>0</v>
      </c>
      <c r="AS4082" s="184">
        <f t="shared" si="508"/>
        <v>0</v>
      </c>
      <c r="AT4082" s="164">
        <f t="shared" si="509"/>
        <v>0</v>
      </c>
    </row>
    <row r="4083" spans="2:46" x14ac:dyDescent="0.75">
      <c r="B4083" s="22">
        <v>4080</v>
      </c>
      <c r="AG4083" s="184">
        <f t="shared" si="504"/>
        <v>0</v>
      </c>
      <c r="AH4083" s="164">
        <f t="shared" si="510"/>
        <v>0</v>
      </c>
      <c r="AK4083" s="184">
        <f t="shared" si="505"/>
        <v>0</v>
      </c>
      <c r="AL4083" s="164">
        <f t="shared" si="511"/>
        <v>0</v>
      </c>
      <c r="AO4083" s="184">
        <f t="shared" si="506"/>
        <v>0</v>
      </c>
      <c r="AP4083" s="164">
        <f t="shared" si="507"/>
        <v>0</v>
      </c>
      <c r="AS4083" s="184">
        <f t="shared" si="508"/>
        <v>0</v>
      </c>
      <c r="AT4083" s="164">
        <f t="shared" si="509"/>
        <v>0</v>
      </c>
    </row>
    <row r="4084" spans="2:46" x14ac:dyDescent="0.75">
      <c r="B4084" s="22">
        <v>4081</v>
      </c>
      <c r="AG4084" s="184">
        <f t="shared" si="504"/>
        <v>0</v>
      </c>
      <c r="AH4084" s="164">
        <f t="shared" si="510"/>
        <v>0</v>
      </c>
      <c r="AK4084" s="184">
        <f t="shared" si="505"/>
        <v>0</v>
      </c>
      <c r="AL4084" s="164">
        <f t="shared" si="511"/>
        <v>0</v>
      </c>
      <c r="AO4084" s="184">
        <f t="shared" si="506"/>
        <v>0</v>
      </c>
      <c r="AP4084" s="164">
        <f t="shared" si="507"/>
        <v>0</v>
      </c>
      <c r="AS4084" s="184">
        <f t="shared" si="508"/>
        <v>0</v>
      </c>
      <c r="AT4084" s="164">
        <f t="shared" si="509"/>
        <v>0</v>
      </c>
    </row>
    <row r="4085" spans="2:46" x14ac:dyDescent="0.75">
      <c r="B4085" s="22">
        <v>4082</v>
      </c>
      <c r="AG4085" s="184">
        <f t="shared" si="504"/>
        <v>0</v>
      </c>
      <c r="AH4085" s="164">
        <f t="shared" si="510"/>
        <v>0</v>
      </c>
      <c r="AK4085" s="184">
        <f t="shared" si="505"/>
        <v>0</v>
      </c>
      <c r="AL4085" s="164">
        <f t="shared" si="511"/>
        <v>0</v>
      </c>
      <c r="AO4085" s="184">
        <f t="shared" si="506"/>
        <v>0</v>
      </c>
      <c r="AP4085" s="164">
        <f t="shared" si="507"/>
        <v>0</v>
      </c>
      <c r="AS4085" s="184">
        <f t="shared" si="508"/>
        <v>0</v>
      </c>
      <c r="AT4085" s="164">
        <f t="shared" si="509"/>
        <v>0</v>
      </c>
    </row>
    <row r="4086" spans="2:46" x14ac:dyDescent="0.75">
      <c r="B4086" s="22">
        <v>4083</v>
      </c>
      <c r="AG4086" s="184">
        <f t="shared" si="504"/>
        <v>0</v>
      </c>
      <c r="AH4086" s="164">
        <f t="shared" si="510"/>
        <v>0</v>
      </c>
      <c r="AK4086" s="184">
        <f t="shared" si="505"/>
        <v>0</v>
      </c>
      <c r="AL4086" s="164">
        <f t="shared" si="511"/>
        <v>0</v>
      </c>
      <c r="AO4086" s="184">
        <f t="shared" si="506"/>
        <v>0</v>
      </c>
      <c r="AP4086" s="164">
        <f t="shared" si="507"/>
        <v>0</v>
      </c>
      <c r="AS4086" s="184">
        <f t="shared" si="508"/>
        <v>0</v>
      </c>
      <c r="AT4086" s="164">
        <f t="shared" si="509"/>
        <v>0</v>
      </c>
    </row>
    <row r="4087" spans="2:46" x14ac:dyDescent="0.75">
      <c r="B4087" s="22">
        <v>4084</v>
      </c>
      <c r="AG4087" s="184">
        <f t="shared" si="504"/>
        <v>0</v>
      </c>
      <c r="AH4087" s="164">
        <f t="shared" si="510"/>
        <v>0</v>
      </c>
      <c r="AK4087" s="184">
        <f t="shared" si="505"/>
        <v>0</v>
      </c>
      <c r="AL4087" s="164">
        <f t="shared" si="511"/>
        <v>0</v>
      </c>
      <c r="AO4087" s="184">
        <f t="shared" si="506"/>
        <v>0</v>
      </c>
      <c r="AP4087" s="164">
        <f t="shared" si="507"/>
        <v>0</v>
      </c>
      <c r="AS4087" s="184">
        <f t="shared" si="508"/>
        <v>0</v>
      </c>
      <c r="AT4087" s="164">
        <f t="shared" si="509"/>
        <v>0</v>
      </c>
    </row>
    <row r="4088" spans="2:46" x14ac:dyDescent="0.75">
      <c r="B4088" s="22">
        <v>4085</v>
      </c>
      <c r="AG4088" s="184">
        <f t="shared" si="504"/>
        <v>0</v>
      </c>
      <c r="AH4088" s="164">
        <f t="shared" si="510"/>
        <v>0</v>
      </c>
      <c r="AK4088" s="184">
        <f t="shared" si="505"/>
        <v>0</v>
      </c>
      <c r="AL4088" s="164">
        <f t="shared" si="511"/>
        <v>0</v>
      </c>
      <c r="AO4088" s="184">
        <f t="shared" si="506"/>
        <v>0</v>
      </c>
      <c r="AP4088" s="164">
        <f t="shared" si="507"/>
        <v>0</v>
      </c>
      <c r="AS4088" s="184">
        <f t="shared" si="508"/>
        <v>0</v>
      </c>
      <c r="AT4088" s="164">
        <f t="shared" si="509"/>
        <v>0</v>
      </c>
    </row>
    <row r="4089" spans="2:46" x14ac:dyDescent="0.75">
      <c r="B4089" s="22">
        <v>4086</v>
      </c>
      <c r="AG4089" s="184">
        <f t="shared" si="504"/>
        <v>0</v>
      </c>
      <c r="AH4089" s="164">
        <f t="shared" si="510"/>
        <v>0</v>
      </c>
      <c r="AK4089" s="184">
        <f t="shared" si="505"/>
        <v>0</v>
      </c>
      <c r="AL4089" s="164">
        <f t="shared" si="511"/>
        <v>0</v>
      </c>
      <c r="AO4089" s="184">
        <f t="shared" si="506"/>
        <v>0</v>
      </c>
      <c r="AP4089" s="164">
        <f t="shared" si="507"/>
        <v>0</v>
      </c>
      <c r="AS4089" s="184">
        <f t="shared" si="508"/>
        <v>0</v>
      </c>
      <c r="AT4089" s="164">
        <f t="shared" si="509"/>
        <v>0</v>
      </c>
    </row>
    <row r="4090" spans="2:46" x14ac:dyDescent="0.75">
      <c r="B4090" s="22">
        <v>4087</v>
      </c>
      <c r="AG4090" s="184">
        <f t="shared" si="504"/>
        <v>0</v>
      </c>
      <c r="AH4090" s="164">
        <f t="shared" si="510"/>
        <v>0</v>
      </c>
      <c r="AK4090" s="184">
        <f t="shared" si="505"/>
        <v>0</v>
      </c>
      <c r="AL4090" s="164">
        <f t="shared" si="511"/>
        <v>0</v>
      </c>
      <c r="AO4090" s="184">
        <f t="shared" si="506"/>
        <v>0</v>
      </c>
      <c r="AP4090" s="164">
        <f t="shared" si="507"/>
        <v>0</v>
      </c>
      <c r="AS4090" s="184">
        <f t="shared" si="508"/>
        <v>0</v>
      </c>
      <c r="AT4090" s="164">
        <f t="shared" si="509"/>
        <v>0</v>
      </c>
    </row>
    <row r="4091" spans="2:46" x14ac:dyDescent="0.75">
      <c r="B4091" s="22">
        <v>4088</v>
      </c>
      <c r="AG4091" s="184">
        <f t="shared" si="504"/>
        <v>0</v>
      </c>
      <c r="AH4091" s="164">
        <f t="shared" si="510"/>
        <v>0</v>
      </c>
      <c r="AK4091" s="184">
        <f t="shared" si="505"/>
        <v>0</v>
      </c>
      <c r="AL4091" s="164">
        <f t="shared" si="511"/>
        <v>0</v>
      </c>
      <c r="AO4091" s="184">
        <f t="shared" si="506"/>
        <v>0</v>
      </c>
      <c r="AP4091" s="164">
        <f t="shared" si="507"/>
        <v>0</v>
      </c>
      <c r="AS4091" s="184">
        <f t="shared" si="508"/>
        <v>0</v>
      </c>
      <c r="AT4091" s="164">
        <f t="shared" si="509"/>
        <v>0</v>
      </c>
    </row>
    <row r="4092" spans="2:46" x14ac:dyDescent="0.75">
      <c r="B4092" s="22">
        <v>4089</v>
      </c>
      <c r="AG4092" s="184">
        <f t="shared" si="504"/>
        <v>0</v>
      </c>
      <c r="AH4092" s="164">
        <f t="shared" si="510"/>
        <v>0</v>
      </c>
      <c r="AK4092" s="184">
        <f t="shared" si="505"/>
        <v>0</v>
      </c>
      <c r="AL4092" s="164">
        <f t="shared" si="511"/>
        <v>0</v>
      </c>
      <c r="AO4092" s="184">
        <f t="shared" si="506"/>
        <v>0</v>
      </c>
      <c r="AP4092" s="164">
        <f t="shared" si="507"/>
        <v>0</v>
      </c>
      <c r="AS4092" s="184">
        <f t="shared" si="508"/>
        <v>0</v>
      </c>
      <c r="AT4092" s="164">
        <f t="shared" si="509"/>
        <v>0</v>
      </c>
    </row>
    <row r="4093" spans="2:46" x14ac:dyDescent="0.75">
      <c r="B4093" s="22">
        <v>4090</v>
      </c>
      <c r="AG4093" s="184">
        <f t="shared" si="504"/>
        <v>0</v>
      </c>
      <c r="AH4093" s="164">
        <f t="shared" si="510"/>
        <v>0</v>
      </c>
      <c r="AK4093" s="184">
        <f t="shared" si="505"/>
        <v>0</v>
      </c>
      <c r="AL4093" s="164">
        <f t="shared" si="511"/>
        <v>0</v>
      </c>
      <c r="AO4093" s="184">
        <f t="shared" si="506"/>
        <v>0</v>
      </c>
      <c r="AP4093" s="164">
        <f t="shared" si="507"/>
        <v>0</v>
      </c>
      <c r="AS4093" s="184">
        <f t="shared" si="508"/>
        <v>0</v>
      </c>
      <c r="AT4093" s="164">
        <f t="shared" si="509"/>
        <v>0</v>
      </c>
    </row>
    <row r="4094" spans="2:46" x14ac:dyDescent="0.75">
      <c r="B4094" s="22">
        <v>4091</v>
      </c>
      <c r="AG4094" s="184">
        <f t="shared" si="504"/>
        <v>0</v>
      </c>
      <c r="AH4094" s="164">
        <f t="shared" si="510"/>
        <v>0</v>
      </c>
      <c r="AK4094" s="184">
        <f t="shared" si="505"/>
        <v>0</v>
      </c>
      <c r="AL4094" s="164">
        <f t="shared" si="511"/>
        <v>0</v>
      </c>
      <c r="AO4094" s="184">
        <f t="shared" si="506"/>
        <v>0</v>
      </c>
      <c r="AP4094" s="164">
        <f t="shared" si="507"/>
        <v>0</v>
      </c>
      <c r="AS4094" s="184">
        <f t="shared" si="508"/>
        <v>0</v>
      </c>
      <c r="AT4094" s="164">
        <f t="shared" si="509"/>
        <v>0</v>
      </c>
    </row>
    <row r="4095" spans="2:46" x14ac:dyDescent="0.75">
      <c r="B4095" s="22">
        <v>4092</v>
      </c>
      <c r="AG4095" s="184">
        <f t="shared" si="504"/>
        <v>0</v>
      </c>
      <c r="AH4095" s="164">
        <f t="shared" si="510"/>
        <v>0</v>
      </c>
      <c r="AK4095" s="184">
        <f t="shared" si="505"/>
        <v>0</v>
      </c>
      <c r="AL4095" s="164">
        <f t="shared" si="511"/>
        <v>0</v>
      </c>
      <c r="AO4095" s="184">
        <f t="shared" si="506"/>
        <v>0</v>
      </c>
      <c r="AP4095" s="164">
        <f t="shared" si="507"/>
        <v>0</v>
      </c>
      <c r="AS4095" s="184">
        <f t="shared" si="508"/>
        <v>0</v>
      </c>
      <c r="AT4095" s="164">
        <f t="shared" si="509"/>
        <v>0</v>
      </c>
    </row>
    <row r="4096" spans="2:46" x14ac:dyDescent="0.75">
      <c r="B4096" s="22">
        <v>4093</v>
      </c>
      <c r="AG4096" s="184">
        <f t="shared" si="504"/>
        <v>0</v>
      </c>
      <c r="AH4096" s="164">
        <f t="shared" si="510"/>
        <v>0</v>
      </c>
      <c r="AK4096" s="184">
        <f t="shared" si="505"/>
        <v>0</v>
      </c>
      <c r="AL4096" s="164">
        <f t="shared" si="511"/>
        <v>0</v>
      </c>
      <c r="AO4096" s="184">
        <f t="shared" si="506"/>
        <v>0</v>
      </c>
      <c r="AP4096" s="164">
        <f t="shared" si="507"/>
        <v>0</v>
      </c>
      <c r="AS4096" s="184">
        <f t="shared" si="508"/>
        <v>0</v>
      </c>
      <c r="AT4096" s="164">
        <f t="shared" si="509"/>
        <v>0</v>
      </c>
    </row>
    <row r="4097" spans="2:46" x14ac:dyDescent="0.75">
      <c r="B4097" s="22">
        <v>4094</v>
      </c>
      <c r="AG4097" s="184">
        <f t="shared" si="504"/>
        <v>0</v>
      </c>
      <c r="AH4097" s="164">
        <f t="shared" si="510"/>
        <v>0</v>
      </c>
      <c r="AK4097" s="184">
        <f t="shared" si="505"/>
        <v>0</v>
      </c>
      <c r="AL4097" s="164">
        <f t="shared" si="511"/>
        <v>0</v>
      </c>
      <c r="AO4097" s="184">
        <f t="shared" si="506"/>
        <v>0</v>
      </c>
      <c r="AP4097" s="164">
        <f t="shared" si="507"/>
        <v>0</v>
      </c>
      <c r="AS4097" s="184">
        <f t="shared" si="508"/>
        <v>0</v>
      </c>
      <c r="AT4097" s="164">
        <f t="shared" si="509"/>
        <v>0</v>
      </c>
    </row>
    <row r="4098" spans="2:46" x14ac:dyDescent="0.75">
      <c r="B4098" s="22">
        <v>4095</v>
      </c>
      <c r="AG4098" s="184">
        <f t="shared" si="504"/>
        <v>0</v>
      </c>
      <c r="AH4098" s="164">
        <f t="shared" si="510"/>
        <v>0</v>
      </c>
      <c r="AK4098" s="184">
        <f t="shared" si="505"/>
        <v>0</v>
      </c>
      <c r="AL4098" s="164">
        <f t="shared" si="511"/>
        <v>0</v>
      </c>
      <c r="AO4098" s="184">
        <f t="shared" si="506"/>
        <v>0</v>
      </c>
      <c r="AP4098" s="164">
        <f t="shared" si="507"/>
        <v>0</v>
      </c>
      <c r="AS4098" s="184">
        <f t="shared" si="508"/>
        <v>0</v>
      </c>
      <c r="AT4098" s="164">
        <f t="shared" si="509"/>
        <v>0</v>
      </c>
    </row>
    <row r="4099" spans="2:46" x14ac:dyDescent="0.75">
      <c r="B4099" s="22">
        <v>4096</v>
      </c>
      <c r="AG4099" s="184">
        <f t="shared" si="504"/>
        <v>0</v>
      </c>
      <c r="AH4099" s="164">
        <f t="shared" si="510"/>
        <v>0</v>
      </c>
      <c r="AK4099" s="184">
        <f t="shared" si="505"/>
        <v>0</v>
      </c>
      <c r="AL4099" s="164">
        <f t="shared" si="511"/>
        <v>0</v>
      </c>
      <c r="AO4099" s="184">
        <f t="shared" si="506"/>
        <v>0</v>
      </c>
      <c r="AP4099" s="164">
        <f t="shared" si="507"/>
        <v>0</v>
      </c>
      <c r="AS4099" s="184">
        <f t="shared" si="508"/>
        <v>0</v>
      </c>
      <c r="AT4099" s="164">
        <f t="shared" si="509"/>
        <v>0</v>
      </c>
    </row>
    <row r="4100" spans="2:46" x14ac:dyDescent="0.75">
      <c r="B4100" s="22">
        <v>4097</v>
      </c>
      <c r="AG4100" s="184">
        <f t="shared" ref="AG4100:AG4163" si="512">(U4100*wtp)-T4100</f>
        <v>0</v>
      </c>
      <c r="AH4100" s="164">
        <f t="shared" si="510"/>
        <v>0</v>
      </c>
      <c r="AK4100" s="184">
        <f t="shared" ref="AK4100:AK4163" si="513">(X4100*wtp)-W4100</f>
        <v>0</v>
      </c>
      <c r="AL4100" s="164">
        <f t="shared" si="511"/>
        <v>0</v>
      </c>
      <c r="AO4100" s="184">
        <f t="shared" ref="AO4100:AO4163" si="514">(AA4100*wtp)-Z4100</f>
        <v>0</v>
      </c>
      <c r="AP4100" s="164">
        <f t="shared" ref="AP4100:AP4163" si="515">IF(AO4100&gt;0,1,0)</f>
        <v>0</v>
      </c>
      <c r="AS4100" s="184">
        <f t="shared" ref="AS4100:AS4163" si="516">(AD4100*wtp)-AC4100</f>
        <v>0</v>
      </c>
      <c r="AT4100" s="164">
        <f t="shared" ref="AT4100:AT4163" si="517">IF(AS4100&gt;0,1,0)</f>
        <v>0</v>
      </c>
    </row>
    <row r="4101" spans="2:46" x14ac:dyDescent="0.75">
      <c r="B4101" s="22">
        <v>4098</v>
      </c>
      <c r="AG4101" s="184">
        <f t="shared" si="512"/>
        <v>0</v>
      </c>
      <c r="AH4101" s="164">
        <f t="shared" ref="AH4101:AH4164" si="518">IF(AG4101&gt;0,1,0)</f>
        <v>0</v>
      </c>
      <c r="AK4101" s="184">
        <f t="shared" si="513"/>
        <v>0</v>
      </c>
      <c r="AL4101" s="164">
        <f t="shared" ref="AL4101:AL4164" si="519">IF(AK4101&gt;0,1,0)</f>
        <v>0</v>
      </c>
      <c r="AO4101" s="184">
        <f t="shared" si="514"/>
        <v>0</v>
      </c>
      <c r="AP4101" s="164">
        <f t="shared" si="515"/>
        <v>0</v>
      </c>
      <c r="AS4101" s="184">
        <f t="shared" si="516"/>
        <v>0</v>
      </c>
      <c r="AT4101" s="164">
        <f t="shared" si="517"/>
        <v>0</v>
      </c>
    </row>
    <row r="4102" spans="2:46" x14ac:dyDescent="0.75">
      <c r="B4102" s="22">
        <v>4099</v>
      </c>
      <c r="AG4102" s="184">
        <f t="shared" si="512"/>
        <v>0</v>
      </c>
      <c r="AH4102" s="164">
        <f t="shared" si="518"/>
        <v>0</v>
      </c>
      <c r="AK4102" s="184">
        <f t="shared" si="513"/>
        <v>0</v>
      </c>
      <c r="AL4102" s="164">
        <f t="shared" si="519"/>
        <v>0</v>
      </c>
      <c r="AO4102" s="184">
        <f t="shared" si="514"/>
        <v>0</v>
      </c>
      <c r="AP4102" s="164">
        <f t="shared" si="515"/>
        <v>0</v>
      </c>
      <c r="AS4102" s="184">
        <f t="shared" si="516"/>
        <v>0</v>
      </c>
      <c r="AT4102" s="164">
        <f t="shared" si="517"/>
        <v>0</v>
      </c>
    </row>
    <row r="4103" spans="2:46" x14ac:dyDescent="0.75">
      <c r="B4103" s="22">
        <v>4100</v>
      </c>
      <c r="AG4103" s="184">
        <f t="shared" si="512"/>
        <v>0</v>
      </c>
      <c r="AH4103" s="164">
        <f t="shared" si="518"/>
        <v>0</v>
      </c>
      <c r="AK4103" s="184">
        <f t="shared" si="513"/>
        <v>0</v>
      </c>
      <c r="AL4103" s="164">
        <f t="shared" si="519"/>
        <v>0</v>
      </c>
      <c r="AO4103" s="184">
        <f t="shared" si="514"/>
        <v>0</v>
      </c>
      <c r="AP4103" s="164">
        <f t="shared" si="515"/>
        <v>0</v>
      </c>
      <c r="AS4103" s="184">
        <f t="shared" si="516"/>
        <v>0</v>
      </c>
      <c r="AT4103" s="164">
        <f t="shared" si="517"/>
        <v>0</v>
      </c>
    </row>
    <row r="4104" spans="2:46" x14ac:dyDescent="0.75">
      <c r="B4104" s="22">
        <v>4101</v>
      </c>
      <c r="AG4104" s="184">
        <f t="shared" si="512"/>
        <v>0</v>
      </c>
      <c r="AH4104" s="164">
        <f t="shared" si="518"/>
        <v>0</v>
      </c>
      <c r="AK4104" s="184">
        <f t="shared" si="513"/>
        <v>0</v>
      </c>
      <c r="AL4104" s="164">
        <f t="shared" si="519"/>
        <v>0</v>
      </c>
      <c r="AO4104" s="184">
        <f t="shared" si="514"/>
        <v>0</v>
      </c>
      <c r="AP4104" s="164">
        <f t="shared" si="515"/>
        <v>0</v>
      </c>
      <c r="AS4104" s="184">
        <f t="shared" si="516"/>
        <v>0</v>
      </c>
      <c r="AT4104" s="164">
        <f t="shared" si="517"/>
        <v>0</v>
      </c>
    </row>
    <row r="4105" spans="2:46" x14ac:dyDescent="0.75">
      <c r="B4105" s="22">
        <v>4102</v>
      </c>
      <c r="AG4105" s="184">
        <f t="shared" si="512"/>
        <v>0</v>
      </c>
      <c r="AH4105" s="164">
        <f t="shared" si="518"/>
        <v>0</v>
      </c>
      <c r="AK4105" s="184">
        <f t="shared" si="513"/>
        <v>0</v>
      </c>
      <c r="AL4105" s="164">
        <f t="shared" si="519"/>
        <v>0</v>
      </c>
      <c r="AO4105" s="184">
        <f t="shared" si="514"/>
        <v>0</v>
      </c>
      <c r="AP4105" s="164">
        <f t="shared" si="515"/>
        <v>0</v>
      </c>
      <c r="AS4105" s="184">
        <f t="shared" si="516"/>
        <v>0</v>
      </c>
      <c r="AT4105" s="164">
        <f t="shared" si="517"/>
        <v>0</v>
      </c>
    </row>
    <row r="4106" spans="2:46" x14ac:dyDescent="0.75">
      <c r="B4106" s="22">
        <v>4103</v>
      </c>
      <c r="AG4106" s="184">
        <f t="shared" si="512"/>
        <v>0</v>
      </c>
      <c r="AH4106" s="164">
        <f t="shared" si="518"/>
        <v>0</v>
      </c>
      <c r="AK4106" s="184">
        <f t="shared" si="513"/>
        <v>0</v>
      </c>
      <c r="AL4106" s="164">
        <f t="shared" si="519"/>
        <v>0</v>
      </c>
      <c r="AO4106" s="184">
        <f t="shared" si="514"/>
        <v>0</v>
      </c>
      <c r="AP4106" s="164">
        <f t="shared" si="515"/>
        <v>0</v>
      </c>
      <c r="AS4106" s="184">
        <f t="shared" si="516"/>
        <v>0</v>
      </c>
      <c r="AT4106" s="164">
        <f t="shared" si="517"/>
        <v>0</v>
      </c>
    </row>
    <row r="4107" spans="2:46" x14ac:dyDescent="0.75">
      <c r="B4107" s="22">
        <v>4104</v>
      </c>
      <c r="AG4107" s="184">
        <f t="shared" si="512"/>
        <v>0</v>
      </c>
      <c r="AH4107" s="164">
        <f t="shared" si="518"/>
        <v>0</v>
      </c>
      <c r="AK4107" s="184">
        <f t="shared" si="513"/>
        <v>0</v>
      </c>
      <c r="AL4107" s="164">
        <f t="shared" si="519"/>
        <v>0</v>
      </c>
      <c r="AO4107" s="184">
        <f t="shared" si="514"/>
        <v>0</v>
      </c>
      <c r="AP4107" s="164">
        <f t="shared" si="515"/>
        <v>0</v>
      </c>
      <c r="AS4107" s="184">
        <f t="shared" si="516"/>
        <v>0</v>
      </c>
      <c r="AT4107" s="164">
        <f t="shared" si="517"/>
        <v>0</v>
      </c>
    </row>
    <row r="4108" spans="2:46" x14ac:dyDescent="0.75">
      <c r="B4108" s="22">
        <v>4105</v>
      </c>
      <c r="AG4108" s="184">
        <f t="shared" si="512"/>
        <v>0</v>
      </c>
      <c r="AH4108" s="164">
        <f t="shared" si="518"/>
        <v>0</v>
      </c>
      <c r="AK4108" s="184">
        <f t="shared" si="513"/>
        <v>0</v>
      </c>
      <c r="AL4108" s="164">
        <f t="shared" si="519"/>
        <v>0</v>
      </c>
      <c r="AO4108" s="184">
        <f t="shared" si="514"/>
        <v>0</v>
      </c>
      <c r="AP4108" s="164">
        <f t="shared" si="515"/>
        <v>0</v>
      </c>
      <c r="AS4108" s="184">
        <f t="shared" si="516"/>
        <v>0</v>
      </c>
      <c r="AT4108" s="164">
        <f t="shared" si="517"/>
        <v>0</v>
      </c>
    </row>
    <row r="4109" spans="2:46" x14ac:dyDescent="0.75">
      <c r="B4109" s="22">
        <v>4106</v>
      </c>
      <c r="AG4109" s="184">
        <f t="shared" si="512"/>
        <v>0</v>
      </c>
      <c r="AH4109" s="164">
        <f t="shared" si="518"/>
        <v>0</v>
      </c>
      <c r="AK4109" s="184">
        <f t="shared" si="513"/>
        <v>0</v>
      </c>
      <c r="AL4109" s="164">
        <f t="shared" si="519"/>
        <v>0</v>
      </c>
      <c r="AO4109" s="184">
        <f t="shared" si="514"/>
        <v>0</v>
      </c>
      <c r="AP4109" s="164">
        <f t="shared" si="515"/>
        <v>0</v>
      </c>
      <c r="AS4109" s="184">
        <f t="shared" si="516"/>
        <v>0</v>
      </c>
      <c r="AT4109" s="164">
        <f t="shared" si="517"/>
        <v>0</v>
      </c>
    </row>
    <row r="4110" spans="2:46" x14ac:dyDescent="0.75">
      <c r="B4110" s="22">
        <v>4107</v>
      </c>
      <c r="AG4110" s="184">
        <f t="shared" si="512"/>
        <v>0</v>
      </c>
      <c r="AH4110" s="164">
        <f t="shared" si="518"/>
        <v>0</v>
      </c>
      <c r="AK4110" s="184">
        <f t="shared" si="513"/>
        <v>0</v>
      </c>
      <c r="AL4110" s="164">
        <f t="shared" si="519"/>
        <v>0</v>
      </c>
      <c r="AO4110" s="184">
        <f t="shared" si="514"/>
        <v>0</v>
      </c>
      <c r="AP4110" s="164">
        <f t="shared" si="515"/>
        <v>0</v>
      </c>
      <c r="AS4110" s="184">
        <f t="shared" si="516"/>
        <v>0</v>
      </c>
      <c r="AT4110" s="164">
        <f t="shared" si="517"/>
        <v>0</v>
      </c>
    </row>
    <row r="4111" spans="2:46" x14ac:dyDescent="0.75">
      <c r="B4111" s="22">
        <v>4108</v>
      </c>
      <c r="AG4111" s="184">
        <f t="shared" si="512"/>
        <v>0</v>
      </c>
      <c r="AH4111" s="164">
        <f t="shared" si="518"/>
        <v>0</v>
      </c>
      <c r="AK4111" s="184">
        <f t="shared" si="513"/>
        <v>0</v>
      </c>
      <c r="AL4111" s="164">
        <f t="shared" si="519"/>
        <v>0</v>
      </c>
      <c r="AO4111" s="184">
        <f t="shared" si="514"/>
        <v>0</v>
      </c>
      <c r="AP4111" s="164">
        <f t="shared" si="515"/>
        <v>0</v>
      </c>
      <c r="AS4111" s="184">
        <f t="shared" si="516"/>
        <v>0</v>
      </c>
      <c r="AT4111" s="164">
        <f t="shared" si="517"/>
        <v>0</v>
      </c>
    </row>
    <row r="4112" spans="2:46" x14ac:dyDescent="0.75">
      <c r="B4112" s="22">
        <v>4109</v>
      </c>
      <c r="AG4112" s="184">
        <f t="shared" si="512"/>
        <v>0</v>
      </c>
      <c r="AH4112" s="164">
        <f t="shared" si="518"/>
        <v>0</v>
      </c>
      <c r="AK4112" s="184">
        <f t="shared" si="513"/>
        <v>0</v>
      </c>
      <c r="AL4112" s="164">
        <f t="shared" si="519"/>
        <v>0</v>
      </c>
      <c r="AO4112" s="184">
        <f t="shared" si="514"/>
        <v>0</v>
      </c>
      <c r="AP4112" s="164">
        <f t="shared" si="515"/>
        <v>0</v>
      </c>
      <c r="AS4112" s="184">
        <f t="shared" si="516"/>
        <v>0</v>
      </c>
      <c r="AT4112" s="164">
        <f t="shared" si="517"/>
        <v>0</v>
      </c>
    </row>
    <row r="4113" spans="2:46" x14ac:dyDescent="0.75">
      <c r="B4113" s="22">
        <v>4110</v>
      </c>
      <c r="AG4113" s="184">
        <f t="shared" si="512"/>
        <v>0</v>
      </c>
      <c r="AH4113" s="164">
        <f t="shared" si="518"/>
        <v>0</v>
      </c>
      <c r="AK4113" s="184">
        <f t="shared" si="513"/>
        <v>0</v>
      </c>
      <c r="AL4113" s="164">
        <f t="shared" si="519"/>
        <v>0</v>
      </c>
      <c r="AO4113" s="184">
        <f t="shared" si="514"/>
        <v>0</v>
      </c>
      <c r="AP4113" s="164">
        <f t="shared" si="515"/>
        <v>0</v>
      </c>
      <c r="AS4113" s="184">
        <f t="shared" si="516"/>
        <v>0</v>
      </c>
      <c r="AT4113" s="164">
        <f t="shared" si="517"/>
        <v>0</v>
      </c>
    </row>
    <row r="4114" spans="2:46" x14ac:dyDescent="0.75">
      <c r="B4114" s="22">
        <v>4111</v>
      </c>
      <c r="AG4114" s="184">
        <f t="shared" si="512"/>
        <v>0</v>
      </c>
      <c r="AH4114" s="164">
        <f t="shared" si="518"/>
        <v>0</v>
      </c>
      <c r="AK4114" s="184">
        <f t="shared" si="513"/>
        <v>0</v>
      </c>
      <c r="AL4114" s="164">
        <f t="shared" si="519"/>
        <v>0</v>
      </c>
      <c r="AO4114" s="184">
        <f t="shared" si="514"/>
        <v>0</v>
      </c>
      <c r="AP4114" s="164">
        <f t="shared" si="515"/>
        <v>0</v>
      </c>
      <c r="AS4114" s="184">
        <f t="shared" si="516"/>
        <v>0</v>
      </c>
      <c r="AT4114" s="164">
        <f t="shared" si="517"/>
        <v>0</v>
      </c>
    </row>
    <row r="4115" spans="2:46" x14ac:dyDescent="0.75">
      <c r="B4115" s="22">
        <v>4112</v>
      </c>
      <c r="AG4115" s="184">
        <f t="shared" si="512"/>
        <v>0</v>
      </c>
      <c r="AH4115" s="164">
        <f t="shared" si="518"/>
        <v>0</v>
      </c>
      <c r="AK4115" s="184">
        <f t="shared" si="513"/>
        <v>0</v>
      </c>
      <c r="AL4115" s="164">
        <f t="shared" si="519"/>
        <v>0</v>
      </c>
      <c r="AO4115" s="184">
        <f t="shared" si="514"/>
        <v>0</v>
      </c>
      <c r="AP4115" s="164">
        <f t="shared" si="515"/>
        <v>0</v>
      </c>
      <c r="AS4115" s="184">
        <f t="shared" si="516"/>
        <v>0</v>
      </c>
      <c r="AT4115" s="164">
        <f t="shared" si="517"/>
        <v>0</v>
      </c>
    </row>
    <row r="4116" spans="2:46" x14ac:dyDescent="0.75">
      <c r="B4116" s="22">
        <v>4113</v>
      </c>
      <c r="AG4116" s="184">
        <f t="shared" si="512"/>
        <v>0</v>
      </c>
      <c r="AH4116" s="164">
        <f t="shared" si="518"/>
        <v>0</v>
      </c>
      <c r="AK4116" s="184">
        <f t="shared" si="513"/>
        <v>0</v>
      </c>
      <c r="AL4116" s="164">
        <f t="shared" si="519"/>
        <v>0</v>
      </c>
      <c r="AO4116" s="184">
        <f t="shared" si="514"/>
        <v>0</v>
      </c>
      <c r="AP4116" s="164">
        <f t="shared" si="515"/>
        <v>0</v>
      </c>
      <c r="AS4116" s="184">
        <f t="shared" si="516"/>
        <v>0</v>
      </c>
      <c r="AT4116" s="164">
        <f t="shared" si="517"/>
        <v>0</v>
      </c>
    </row>
    <row r="4117" spans="2:46" x14ac:dyDescent="0.75">
      <c r="B4117" s="22">
        <v>4114</v>
      </c>
      <c r="AG4117" s="184">
        <f t="shared" si="512"/>
        <v>0</v>
      </c>
      <c r="AH4117" s="164">
        <f t="shared" si="518"/>
        <v>0</v>
      </c>
      <c r="AK4117" s="184">
        <f t="shared" si="513"/>
        <v>0</v>
      </c>
      <c r="AL4117" s="164">
        <f t="shared" si="519"/>
        <v>0</v>
      </c>
      <c r="AO4117" s="184">
        <f t="shared" si="514"/>
        <v>0</v>
      </c>
      <c r="AP4117" s="164">
        <f t="shared" si="515"/>
        <v>0</v>
      </c>
      <c r="AS4117" s="184">
        <f t="shared" si="516"/>
        <v>0</v>
      </c>
      <c r="AT4117" s="164">
        <f t="shared" si="517"/>
        <v>0</v>
      </c>
    </row>
    <row r="4118" spans="2:46" x14ac:dyDescent="0.75">
      <c r="B4118" s="22">
        <v>4115</v>
      </c>
      <c r="AG4118" s="184">
        <f t="shared" si="512"/>
        <v>0</v>
      </c>
      <c r="AH4118" s="164">
        <f t="shared" si="518"/>
        <v>0</v>
      </c>
      <c r="AK4118" s="184">
        <f t="shared" si="513"/>
        <v>0</v>
      </c>
      <c r="AL4118" s="164">
        <f t="shared" si="519"/>
        <v>0</v>
      </c>
      <c r="AO4118" s="184">
        <f t="shared" si="514"/>
        <v>0</v>
      </c>
      <c r="AP4118" s="164">
        <f t="shared" si="515"/>
        <v>0</v>
      </c>
      <c r="AS4118" s="184">
        <f t="shared" si="516"/>
        <v>0</v>
      </c>
      <c r="AT4118" s="164">
        <f t="shared" si="517"/>
        <v>0</v>
      </c>
    </row>
    <row r="4119" spans="2:46" x14ac:dyDescent="0.75">
      <c r="B4119" s="22">
        <v>4116</v>
      </c>
      <c r="AG4119" s="184">
        <f t="shared" si="512"/>
        <v>0</v>
      </c>
      <c r="AH4119" s="164">
        <f t="shared" si="518"/>
        <v>0</v>
      </c>
      <c r="AK4119" s="184">
        <f t="shared" si="513"/>
        <v>0</v>
      </c>
      <c r="AL4119" s="164">
        <f t="shared" si="519"/>
        <v>0</v>
      </c>
      <c r="AO4119" s="184">
        <f t="shared" si="514"/>
        <v>0</v>
      </c>
      <c r="AP4119" s="164">
        <f t="shared" si="515"/>
        <v>0</v>
      </c>
      <c r="AS4119" s="184">
        <f t="shared" si="516"/>
        <v>0</v>
      </c>
      <c r="AT4119" s="164">
        <f t="shared" si="517"/>
        <v>0</v>
      </c>
    </row>
    <row r="4120" spans="2:46" x14ac:dyDescent="0.75">
      <c r="B4120" s="22">
        <v>4117</v>
      </c>
      <c r="AG4120" s="184">
        <f t="shared" si="512"/>
        <v>0</v>
      </c>
      <c r="AH4120" s="164">
        <f t="shared" si="518"/>
        <v>0</v>
      </c>
      <c r="AK4120" s="184">
        <f t="shared" si="513"/>
        <v>0</v>
      </c>
      <c r="AL4120" s="164">
        <f t="shared" si="519"/>
        <v>0</v>
      </c>
      <c r="AO4120" s="184">
        <f t="shared" si="514"/>
        <v>0</v>
      </c>
      <c r="AP4120" s="164">
        <f t="shared" si="515"/>
        <v>0</v>
      </c>
      <c r="AS4120" s="184">
        <f t="shared" si="516"/>
        <v>0</v>
      </c>
      <c r="AT4120" s="164">
        <f t="shared" si="517"/>
        <v>0</v>
      </c>
    </row>
    <row r="4121" spans="2:46" x14ac:dyDescent="0.75">
      <c r="B4121" s="22">
        <v>4118</v>
      </c>
      <c r="AG4121" s="184">
        <f t="shared" si="512"/>
        <v>0</v>
      </c>
      <c r="AH4121" s="164">
        <f t="shared" si="518"/>
        <v>0</v>
      </c>
      <c r="AK4121" s="184">
        <f t="shared" si="513"/>
        <v>0</v>
      </c>
      <c r="AL4121" s="164">
        <f t="shared" si="519"/>
        <v>0</v>
      </c>
      <c r="AO4121" s="184">
        <f t="shared" si="514"/>
        <v>0</v>
      </c>
      <c r="AP4121" s="164">
        <f t="shared" si="515"/>
        <v>0</v>
      </c>
      <c r="AS4121" s="184">
        <f t="shared" si="516"/>
        <v>0</v>
      </c>
      <c r="AT4121" s="164">
        <f t="shared" si="517"/>
        <v>0</v>
      </c>
    </row>
    <row r="4122" spans="2:46" x14ac:dyDescent="0.75">
      <c r="B4122" s="22">
        <v>4119</v>
      </c>
      <c r="AG4122" s="184">
        <f t="shared" si="512"/>
        <v>0</v>
      </c>
      <c r="AH4122" s="164">
        <f t="shared" si="518"/>
        <v>0</v>
      </c>
      <c r="AK4122" s="184">
        <f t="shared" si="513"/>
        <v>0</v>
      </c>
      <c r="AL4122" s="164">
        <f t="shared" si="519"/>
        <v>0</v>
      </c>
      <c r="AO4122" s="184">
        <f t="shared" si="514"/>
        <v>0</v>
      </c>
      <c r="AP4122" s="164">
        <f t="shared" si="515"/>
        <v>0</v>
      </c>
      <c r="AS4122" s="184">
        <f t="shared" si="516"/>
        <v>0</v>
      </c>
      <c r="AT4122" s="164">
        <f t="shared" si="517"/>
        <v>0</v>
      </c>
    </row>
    <row r="4123" spans="2:46" x14ac:dyDescent="0.75">
      <c r="B4123" s="22">
        <v>4120</v>
      </c>
      <c r="AG4123" s="184">
        <f t="shared" si="512"/>
        <v>0</v>
      </c>
      <c r="AH4123" s="164">
        <f t="shared" si="518"/>
        <v>0</v>
      </c>
      <c r="AK4123" s="184">
        <f t="shared" si="513"/>
        <v>0</v>
      </c>
      <c r="AL4123" s="164">
        <f t="shared" si="519"/>
        <v>0</v>
      </c>
      <c r="AO4123" s="184">
        <f t="shared" si="514"/>
        <v>0</v>
      </c>
      <c r="AP4123" s="164">
        <f t="shared" si="515"/>
        <v>0</v>
      </c>
      <c r="AS4123" s="184">
        <f t="shared" si="516"/>
        <v>0</v>
      </c>
      <c r="AT4123" s="164">
        <f t="shared" si="517"/>
        <v>0</v>
      </c>
    </row>
    <row r="4124" spans="2:46" x14ac:dyDescent="0.75">
      <c r="B4124" s="22">
        <v>4121</v>
      </c>
      <c r="AG4124" s="184">
        <f t="shared" si="512"/>
        <v>0</v>
      </c>
      <c r="AH4124" s="164">
        <f t="shared" si="518"/>
        <v>0</v>
      </c>
      <c r="AK4124" s="184">
        <f t="shared" si="513"/>
        <v>0</v>
      </c>
      <c r="AL4124" s="164">
        <f t="shared" si="519"/>
        <v>0</v>
      </c>
      <c r="AO4124" s="184">
        <f t="shared" si="514"/>
        <v>0</v>
      </c>
      <c r="AP4124" s="164">
        <f t="shared" si="515"/>
        <v>0</v>
      </c>
      <c r="AS4124" s="184">
        <f t="shared" si="516"/>
        <v>0</v>
      </c>
      <c r="AT4124" s="164">
        <f t="shared" si="517"/>
        <v>0</v>
      </c>
    </row>
    <row r="4125" spans="2:46" x14ac:dyDescent="0.75">
      <c r="B4125" s="22">
        <v>4122</v>
      </c>
      <c r="AG4125" s="184">
        <f t="shared" si="512"/>
        <v>0</v>
      </c>
      <c r="AH4125" s="164">
        <f t="shared" si="518"/>
        <v>0</v>
      </c>
      <c r="AK4125" s="184">
        <f t="shared" si="513"/>
        <v>0</v>
      </c>
      <c r="AL4125" s="164">
        <f t="shared" si="519"/>
        <v>0</v>
      </c>
      <c r="AO4125" s="184">
        <f t="shared" si="514"/>
        <v>0</v>
      </c>
      <c r="AP4125" s="164">
        <f t="shared" si="515"/>
        <v>0</v>
      </c>
      <c r="AS4125" s="184">
        <f t="shared" si="516"/>
        <v>0</v>
      </c>
      <c r="AT4125" s="164">
        <f t="shared" si="517"/>
        <v>0</v>
      </c>
    </row>
    <row r="4126" spans="2:46" x14ac:dyDescent="0.75">
      <c r="B4126" s="22">
        <v>4123</v>
      </c>
      <c r="AG4126" s="184">
        <f t="shared" si="512"/>
        <v>0</v>
      </c>
      <c r="AH4126" s="164">
        <f t="shared" si="518"/>
        <v>0</v>
      </c>
      <c r="AK4126" s="184">
        <f t="shared" si="513"/>
        <v>0</v>
      </c>
      <c r="AL4126" s="164">
        <f t="shared" si="519"/>
        <v>0</v>
      </c>
      <c r="AO4126" s="184">
        <f t="shared" si="514"/>
        <v>0</v>
      </c>
      <c r="AP4126" s="164">
        <f t="shared" si="515"/>
        <v>0</v>
      </c>
      <c r="AS4126" s="184">
        <f t="shared" si="516"/>
        <v>0</v>
      </c>
      <c r="AT4126" s="164">
        <f t="shared" si="517"/>
        <v>0</v>
      </c>
    </row>
    <row r="4127" spans="2:46" x14ac:dyDescent="0.75">
      <c r="B4127" s="22">
        <v>4124</v>
      </c>
      <c r="AG4127" s="184">
        <f t="shared" si="512"/>
        <v>0</v>
      </c>
      <c r="AH4127" s="164">
        <f t="shared" si="518"/>
        <v>0</v>
      </c>
      <c r="AK4127" s="184">
        <f t="shared" si="513"/>
        <v>0</v>
      </c>
      <c r="AL4127" s="164">
        <f t="shared" si="519"/>
        <v>0</v>
      </c>
      <c r="AO4127" s="184">
        <f t="shared" si="514"/>
        <v>0</v>
      </c>
      <c r="AP4127" s="164">
        <f t="shared" si="515"/>
        <v>0</v>
      </c>
      <c r="AS4127" s="184">
        <f t="shared" si="516"/>
        <v>0</v>
      </c>
      <c r="AT4127" s="164">
        <f t="shared" si="517"/>
        <v>0</v>
      </c>
    </row>
    <row r="4128" spans="2:46" x14ac:dyDescent="0.75">
      <c r="B4128" s="22">
        <v>4125</v>
      </c>
      <c r="AG4128" s="184">
        <f t="shared" si="512"/>
        <v>0</v>
      </c>
      <c r="AH4128" s="164">
        <f t="shared" si="518"/>
        <v>0</v>
      </c>
      <c r="AK4128" s="184">
        <f t="shared" si="513"/>
        <v>0</v>
      </c>
      <c r="AL4128" s="164">
        <f t="shared" si="519"/>
        <v>0</v>
      </c>
      <c r="AO4128" s="184">
        <f t="shared" si="514"/>
        <v>0</v>
      </c>
      <c r="AP4128" s="164">
        <f t="shared" si="515"/>
        <v>0</v>
      </c>
      <c r="AS4128" s="184">
        <f t="shared" si="516"/>
        <v>0</v>
      </c>
      <c r="AT4128" s="164">
        <f t="shared" si="517"/>
        <v>0</v>
      </c>
    </row>
    <row r="4129" spans="2:46" x14ac:dyDescent="0.75">
      <c r="B4129" s="22">
        <v>4126</v>
      </c>
      <c r="AG4129" s="184">
        <f t="shared" si="512"/>
        <v>0</v>
      </c>
      <c r="AH4129" s="164">
        <f t="shared" si="518"/>
        <v>0</v>
      </c>
      <c r="AK4129" s="184">
        <f t="shared" si="513"/>
        <v>0</v>
      </c>
      <c r="AL4129" s="164">
        <f t="shared" si="519"/>
        <v>0</v>
      </c>
      <c r="AO4129" s="184">
        <f t="shared" si="514"/>
        <v>0</v>
      </c>
      <c r="AP4129" s="164">
        <f t="shared" si="515"/>
        <v>0</v>
      </c>
      <c r="AS4129" s="184">
        <f t="shared" si="516"/>
        <v>0</v>
      </c>
      <c r="AT4129" s="164">
        <f t="shared" si="517"/>
        <v>0</v>
      </c>
    </row>
    <row r="4130" spans="2:46" x14ac:dyDescent="0.75">
      <c r="B4130" s="22">
        <v>4127</v>
      </c>
      <c r="AG4130" s="184">
        <f t="shared" si="512"/>
        <v>0</v>
      </c>
      <c r="AH4130" s="164">
        <f t="shared" si="518"/>
        <v>0</v>
      </c>
      <c r="AK4130" s="184">
        <f t="shared" si="513"/>
        <v>0</v>
      </c>
      <c r="AL4130" s="164">
        <f t="shared" si="519"/>
        <v>0</v>
      </c>
      <c r="AO4130" s="184">
        <f t="shared" si="514"/>
        <v>0</v>
      </c>
      <c r="AP4130" s="164">
        <f t="shared" si="515"/>
        <v>0</v>
      </c>
      <c r="AS4130" s="184">
        <f t="shared" si="516"/>
        <v>0</v>
      </c>
      <c r="AT4130" s="164">
        <f t="shared" si="517"/>
        <v>0</v>
      </c>
    </row>
    <row r="4131" spans="2:46" x14ac:dyDescent="0.75">
      <c r="B4131" s="22">
        <v>4128</v>
      </c>
      <c r="AG4131" s="184">
        <f t="shared" si="512"/>
        <v>0</v>
      </c>
      <c r="AH4131" s="164">
        <f t="shared" si="518"/>
        <v>0</v>
      </c>
      <c r="AK4131" s="184">
        <f t="shared" si="513"/>
        <v>0</v>
      </c>
      <c r="AL4131" s="164">
        <f t="shared" si="519"/>
        <v>0</v>
      </c>
      <c r="AO4131" s="184">
        <f t="shared" si="514"/>
        <v>0</v>
      </c>
      <c r="AP4131" s="164">
        <f t="shared" si="515"/>
        <v>0</v>
      </c>
      <c r="AS4131" s="184">
        <f t="shared" si="516"/>
        <v>0</v>
      </c>
      <c r="AT4131" s="164">
        <f t="shared" si="517"/>
        <v>0</v>
      </c>
    </row>
    <row r="4132" spans="2:46" x14ac:dyDescent="0.75">
      <c r="B4132" s="22">
        <v>4129</v>
      </c>
      <c r="AG4132" s="184">
        <f t="shared" si="512"/>
        <v>0</v>
      </c>
      <c r="AH4132" s="164">
        <f t="shared" si="518"/>
        <v>0</v>
      </c>
      <c r="AK4132" s="184">
        <f t="shared" si="513"/>
        <v>0</v>
      </c>
      <c r="AL4132" s="164">
        <f t="shared" si="519"/>
        <v>0</v>
      </c>
      <c r="AO4132" s="184">
        <f t="shared" si="514"/>
        <v>0</v>
      </c>
      <c r="AP4132" s="164">
        <f t="shared" si="515"/>
        <v>0</v>
      </c>
      <c r="AS4132" s="184">
        <f t="shared" si="516"/>
        <v>0</v>
      </c>
      <c r="AT4132" s="164">
        <f t="shared" si="517"/>
        <v>0</v>
      </c>
    </row>
    <row r="4133" spans="2:46" x14ac:dyDescent="0.75">
      <c r="B4133" s="22">
        <v>4130</v>
      </c>
      <c r="AG4133" s="184">
        <f t="shared" si="512"/>
        <v>0</v>
      </c>
      <c r="AH4133" s="164">
        <f t="shared" si="518"/>
        <v>0</v>
      </c>
      <c r="AK4133" s="184">
        <f t="shared" si="513"/>
        <v>0</v>
      </c>
      <c r="AL4133" s="164">
        <f t="shared" si="519"/>
        <v>0</v>
      </c>
      <c r="AO4133" s="184">
        <f t="shared" si="514"/>
        <v>0</v>
      </c>
      <c r="AP4133" s="164">
        <f t="shared" si="515"/>
        <v>0</v>
      </c>
      <c r="AS4133" s="184">
        <f t="shared" si="516"/>
        <v>0</v>
      </c>
      <c r="AT4133" s="164">
        <f t="shared" si="517"/>
        <v>0</v>
      </c>
    </row>
    <row r="4134" spans="2:46" x14ac:dyDescent="0.75">
      <c r="B4134" s="22">
        <v>4131</v>
      </c>
      <c r="AG4134" s="184">
        <f t="shared" si="512"/>
        <v>0</v>
      </c>
      <c r="AH4134" s="164">
        <f t="shared" si="518"/>
        <v>0</v>
      </c>
      <c r="AK4134" s="184">
        <f t="shared" si="513"/>
        <v>0</v>
      </c>
      <c r="AL4134" s="164">
        <f t="shared" si="519"/>
        <v>0</v>
      </c>
      <c r="AO4134" s="184">
        <f t="shared" si="514"/>
        <v>0</v>
      </c>
      <c r="AP4134" s="164">
        <f t="shared" si="515"/>
        <v>0</v>
      </c>
      <c r="AS4134" s="184">
        <f t="shared" si="516"/>
        <v>0</v>
      </c>
      <c r="AT4134" s="164">
        <f t="shared" si="517"/>
        <v>0</v>
      </c>
    </row>
    <row r="4135" spans="2:46" x14ac:dyDescent="0.75">
      <c r="B4135" s="22">
        <v>4132</v>
      </c>
      <c r="AG4135" s="184">
        <f t="shared" si="512"/>
        <v>0</v>
      </c>
      <c r="AH4135" s="164">
        <f t="shared" si="518"/>
        <v>0</v>
      </c>
      <c r="AK4135" s="184">
        <f t="shared" si="513"/>
        <v>0</v>
      </c>
      <c r="AL4135" s="164">
        <f t="shared" si="519"/>
        <v>0</v>
      </c>
      <c r="AO4135" s="184">
        <f t="shared" si="514"/>
        <v>0</v>
      </c>
      <c r="AP4135" s="164">
        <f t="shared" si="515"/>
        <v>0</v>
      </c>
      <c r="AS4135" s="184">
        <f t="shared" si="516"/>
        <v>0</v>
      </c>
      <c r="AT4135" s="164">
        <f t="shared" si="517"/>
        <v>0</v>
      </c>
    </row>
    <row r="4136" spans="2:46" x14ac:dyDescent="0.75">
      <c r="B4136" s="22">
        <v>4133</v>
      </c>
      <c r="AG4136" s="184">
        <f t="shared" si="512"/>
        <v>0</v>
      </c>
      <c r="AH4136" s="164">
        <f t="shared" si="518"/>
        <v>0</v>
      </c>
      <c r="AK4136" s="184">
        <f t="shared" si="513"/>
        <v>0</v>
      </c>
      <c r="AL4136" s="164">
        <f t="shared" si="519"/>
        <v>0</v>
      </c>
      <c r="AO4136" s="184">
        <f t="shared" si="514"/>
        <v>0</v>
      </c>
      <c r="AP4136" s="164">
        <f t="shared" si="515"/>
        <v>0</v>
      </c>
      <c r="AS4136" s="184">
        <f t="shared" si="516"/>
        <v>0</v>
      </c>
      <c r="AT4136" s="164">
        <f t="shared" si="517"/>
        <v>0</v>
      </c>
    </row>
    <row r="4137" spans="2:46" x14ac:dyDescent="0.75">
      <c r="B4137" s="22">
        <v>4134</v>
      </c>
      <c r="AG4137" s="184">
        <f t="shared" si="512"/>
        <v>0</v>
      </c>
      <c r="AH4137" s="164">
        <f t="shared" si="518"/>
        <v>0</v>
      </c>
      <c r="AK4137" s="184">
        <f t="shared" si="513"/>
        <v>0</v>
      </c>
      <c r="AL4137" s="164">
        <f t="shared" si="519"/>
        <v>0</v>
      </c>
      <c r="AO4137" s="184">
        <f t="shared" si="514"/>
        <v>0</v>
      </c>
      <c r="AP4137" s="164">
        <f t="shared" si="515"/>
        <v>0</v>
      </c>
      <c r="AS4137" s="184">
        <f t="shared" si="516"/>
        <v>0</v>
      </c>
      <c r="AT4137" s="164">
        <f t="shared" si="517"/>
        <v>0</v>
      </c>
    </row>
    <row r="4138" spans="2:46" x14ac:dyDescent="0.75">
      <c r="B4138" s="22">
        <v>4135</v>
      </c>
      <c r="AG4138" s="184">
        <f t="shared" si="512"/>
        <v>0</v>
      </c>
      <c r="AH4138" s="164">
        <f t="shared" si="518"/>
        <v>0</v>
      </c>
      <c r="AK4138" s="184">
        <f t="shared" si="513"/>
        <v>0</v>
      </c>
      <c r="AL4138" s="164">
        <f t="shared" si="519"/>
        <v>0</v>
      </c>
      <c r="AO4138" s="184">
        <f t="shared" si="514"/>
        <v>0</v>
      </c>
      <c r="AP4138" s="164">
        <f t="shared" si="515"/>
        <v>0</v>
      </c>
      <c r="AS4138" s="184">
        <f t="shared" si="516"/>
        <v>0</v>
      </c>
      <c r="AT4138" s="164">
        <f t="shared" si="517"/>
        <v>0</v>
      </c>
    </row>
    <row r="4139" spans="2:46" x14ac:dyDescent="0.75">
      <c r="B4139" s="22">
        <v>4136</v>
      </c>
      <c r="AG4139" s="184">
        <f t="shared" si="512"/>
        <v>0</v>
      </c>
      <c r="AH4139" s="164">
        <f t="shared" si="518"/>
        <v>0</v>
      </c>
      <c r="AK4139" s="184">
        <f t="shared" si="513"/>
        <v>0</v>
      </c>
      <c r="AL4139" s="164">
        <f t="shared" si="519"/>
        <v>0</v>
      </c>
      <c r="AO4139" s="184">
        <f t="shared" si="514"/>
        <v>0</v>
      </c>
      <c r="AP4139" s="164">
        <f t="shared" si="515"/>
        <v>0</v>
      </c>
      <c r="AS4139" s="184">
        <f t="shared" si="516"/>
        <v>0</v>
      </c>
      <c r="AT4139" s="164">
        <f t="shared" si="517"/>
        <v>0</v>
      </c>
    </row>
    <row r="4140" spans="2:46" x14ac:dyDescent="0.75">
      <c r="B4140" s="22">
        <v>4137</v>
      </c>
      <c r="AG4140" s="184">
        <f t="shared" si="512"/>
        <v>0</v>
      </c>
      <c r="AH4140" s="164">
        <f t="shared" si="518"/>
        <v>0</v>
      </c>
      <c r="AK4140" s="184">
        <f t="shared" si="513"/>
        <v>0</v>
      </c>
      <c r="AL4140" s="164">
        <f t="shared" si="519"/>
        <v>0</v>
      </c>
      <c r="AO4140" s="184">
        <f t="shared" si="514"/>
        <v>0</v>
      </c>
      <c r="AP4140" s="164">
        <f t="shared" si="515"/>
        <v>0</v>
      </c>
      <c r="AS4140" s="184">
        <f t="shared" si="516"/>
        <v>0</v>
      </c>
      <c r="AT4140" s="164">
        <f t="shared" si="517"/>
        <v>0</v>
      </c>
    </row>
    <row r="4141" spans="2:46" x14ac:dyDescent="0.75">
      <c r="B4141" s="22">
        <v>4138</v>
      </c>
      <c r="AG4141" s="184">
        <f t="shared" si="512"/>
        <v>0</v>
      </c>
      <c r="AH4141" s="164">
        <f t="shared" si="518"/>
        <v>0</v>
      </c>
      <c r="AK4141" s="184">
        <f t="shared" si="513"/>
        <v>0</v>
      </c>
      <c r="AL4141" s="164">
        <f t="shared" si="519"/>
        <v>0</v>
      </c>
      <c r="AO4141" s="184">
        <f t="shared" si="514"/>
        <v>0</v>
      </c>
      <c r="AP4141" s="164">
        <f t="shared" si="515"/>
        <v>0</v>
      </c>
      <c r="AS4141" s="184">
        <f t="shared" si="516"/>
        <v>0</v>
      </c>
      <c r="AT4141" s="164">
        <f t="shared" si="517"/>
        <v>0</v>
      </c>
    </row>
    <row r="4142" spans="2:46" x14ac:dyDescent="0.75">
      <c r="B4142" s="22">
        <v>4139</v>
      </c>
      <c r="AG4142" s="184">
        <f t="shared" si="512"/>
        <v>0</v>
      </c>
      <c r="AH4142" s="164">
        <f t="shared" si="518"/>
        <v>0</v>
      </c>
      <c r="AK4142" s="184">
        <f t="shared" si="513"/>
        <v>0</v>
      </c>
      <c r="AL4142" s="164">
        <f t="shared" si="519"/>
        <v>0</v>
      </c>
      <c r="AO4142" s="184">
        <f t="shared" si="514"/>
        <v>0</v>
      </c>
      <c r="AP4142" s="164">
        <f t="shared" si="515"/>
        <v>0</v>
      </c>
      <c r="AS4142" s="184">
        <f t="shared" si="516"/>
        <v>0</v>
      </c>
      <c r="AT4142" s="164">
        <f t="shared" si="517"/>
        <v>0</v>
      </c>
    </row>
    <row r="4143" spans="2:46" x14ac:dyDescent="0.75">
      <c r="B4143" s="22">
        <v>4140</v>
      </c>
      <c r="AG4143" s="184">
        <f t="shared" si="512"/>
        <v>0</v>
      </c>
      <c r="AH4143" s="164">
        <f t="shared" si="518"/>
        <v>0</v>
      </c>
      <c r="AK4143" s="184">
        <f t="shared" si="513"/>
        <v>0</v>
      </c>
      <c r="AL4143" s="164">
        <f t="shared" si="519"/>
        <v>0</v>
      </c>
      <c r="AO4143" s="184">
        <f t="shared" si="514"/>
        <v>0</v>
      </c>
      <c r="AP4143" s="164">
        <f t="shared" si="515"/>
        <v>0</v>
      </c>
      <c r="AS4143" s="184">
        <f t="shared" si="516"/>
        <v>0</v>
      </c>
      <c r="AT4143" s="164">
        <f t="shared" si="517"/>
        <v>0</v>
      </c>
    </row>
    <row r="4144" spans="2:46" x14ac:dyDescent="0.75">
      <c r="B4144" s="22">
        <v>4141</v>
      </c>
      <c r="AG4144" s="184">
        <f t="shared" si="512"/>
        <v>0</v>
      </c>
      <c r="AH4144" s="164">
        <f t="shared" si="518"/>
        <v>0</v>
      </c>
      <c r="AK4144" s="184">
        <f t="shared" si="513"/>
        <v>0</v>
      </c>
      <c r="AL4144" s="164">
        <f t="shared" si="519"/>
        <v>0</v>
      </c>
      <c r="AO4144" s="184">
        <f t="shared" si="514"/>
        <v>0</v>
      </c>
      <c r="AP4144" s="164">
        <f t="shared" si="515"/>
        <v>0</v>
      </c>
      <c r="AS4144" s="184">
        <f t="shared" si="516"/>
        <v>0</v>
      </c>
      <c r="AT4144" s="164">
        <f t="shared" si="517"/>
        <v>0</v>
      </c>
    </row>
    <row r="4145" spans="2:46" x14ac:dyDescent="0.75">
      <c r="B4145" s="22">
        <v>4142</v>
      </c>
      <c r="AG4145" s="184">
        <f t="shared" si="512"/>
        <v>0</v>
      </c>
      <c r="AH4145" s="164">
        <f t="shared" si="518"/>
        <v>0</v>
      </c>
      <c r="AK4145" s="184">
        <f t="shared" si="513"/>
        <v>0</v>
      </c>
      <c r="AL4145" s="164">
        <f t="shared" si="519"/>
        <v>0</v>
      </c>
      <c r="AO4145" s="184">
        <f t="shared" si="514"/>
        <v>0</v>
      </c>
      <c r="AP4145" s="164">
        <f t="shared" si="515"/>
        <v>0</v>
      </c>
      <c r="AS4145" s="184">
        <f t="shared" si="516"/>
        <v>0</v>
      </c>
      <c r="AT4145" s="164">
        <f t="shared" si="517"/>
        <v>0</v>
      </c>
    </row>
    <row r="4146" spans="2:46" x14ac:dyDescent="0.75">
      <c r="B4146" s="22">
        <v>4143</v>
      </c>
      <c r="AG4146" s="184">
        <f t="shared" si="512"/>
        <v>0</v>
      </c>
      <c r="AH4146" s="164">
        <f t="shared" si="518"/>
        <v>0</v>
      </c>
      <c r="AK4146" s="184">
        <f t="shared" si="513"/>
        <v>0</v>
      </c>
      <c r="AL4146" s="164">
        <f t="shared" si="519"/>
        <v>0</v>
      </c>
      <c r="AO4146" s="184">
        <f t="shared" si="514"/>
        <v>0</v>
      </c>
      <c r="AP4146" s="164">
        <f t="shared" si="515"/>
        <v>0</v>
      </c>
      <c r="AS4146" s="184">
        <f t="shared" si="516"/>
        <v>0</v>
      </c>
      <c r="AT4146" s="164">
        <f t="shared" si="517"/>
        <v>0</v>
      </c>
    </row>
    <row r="4147" spans="2:46" x14ac:dyDescent="0.75">
      <c r="B4147" s="22">
        <v>4144</v>
      </c>
      <c r="AG4147" s="184">
        <f t="shared" si="512"/>
        <v>0</v>
      </c>
      <c r="AH4147" s="164">
        <f t="shared" si="518"/>
        <v>0</v>
      </c>
      <c r="AK4147" s="184">
        <f t="shared" si="513"/>
        <v>0</v>
      </c>
      <c r="AL4147" s="164">
        <f t="shared" si="519"/>
        <v>0</v>
      </c>
      <c r="AO4147" s="184">
        <f t="shared" si="514"/>
        <v>0</v>
      </c>
      <c r="AP4147" s="164">
        <f t="shared" si="515"/>
        <v>0</v>
      </c>
      <c r="AS4147" s="184">
        <f t="shared" si="516"/>
        <v>0</v>
      </c>
      <c r="AT4147" s="164">
        <f t="shared" si="517"/>
        <v>0</v>
      </c>
    </row>
    <row r="4148" spans="2:46" x14ac:dyDescent="0.75">
      <c r="B4148" s="22">
        <v>4145</v>
      </c>
      <c r="AG4148" s="184">
        <f t="shared" si="512"/>
        <v>0</v>
      </c>
      <c r="AH4148" s="164">
        <f t="shared" si="518"/>
        <v>0</v>
      </c>
      <c r="AK4148" s="184">
        <f t="shared" si="513"/>
        <v>0</v>
      </c>
      <c r="AL4148" s="164">
        <f t="shared" si="519"/>
        <v>0</v>
      </c>
      <c r="AO4148" s="184">
        <f t="shared" si="514"/>
        <v>0</v>
      </c>
      <c r="AP4148" s="164">
        <f t="shared" si="515"/>
        <v>0</v>
      </c>
      <c r="AS4148" s="184">
        <f t="shared" si="516"/>
        <v>0</v>
      </c>
      <c r="AT4148" s="164">
        <f t="shared" si="517"/>
        <v>0</v>
      </c>
    </row>
    <row r="4149" spans="2:46" x14ac:dyDescent="0.75">
      <c r="B4149" s="22">
        <v>4146</v>
      </c>
      <c r="AG4149" s="184">
        <f t="shared" si="512"/>
        <v>0</v>
      </c>
      <c r="AH4149" s="164">
        <f t="shared" si="518"/>
        <v>0</v>
      </c>
      <c r="AK4149" s="184">
        <f t="shared" si="513"/>
        <v>0</v>
      </c>
      <c r="AL4149" s="164">
        <f t="shared" si="519"/>
        <v>0</v>
      </c>
      <c r="AO4149" s="184">
        <f t="shared" si="514"/>
        <v>0</v>
      </c>
      <c r="AP4149" s="164">
        <f t="shared" si="515"/>
        <v>0</v>
      </c>
      <c r="AS4149" s="184">
        <f t="shared" si="516"/>
        <v>0</v>
      </c>
      <c r="AT4149" s="164">
        <f t="shared" si="517"/>
        <v>0</v>
      </c>
    </row>
    <row r="4150" spans="2:46" x14ac:dyDescent="0.75">
      <c r="B4150" s="22">
        <v>4147</v>
      </c>
      <c r="AG4150" s="184">
        <f t="shared" si="512"/>
        <v>0</v>
      </c>
      <c r="AH4150" s="164">
        <f t="shared" si="518"/>
        <v>0</v>
      </c>
      <c r="AK4150" s="184">
        <f t="shared" si="513"/>
        <v>0</v>
      </c>
      <c r="AL4150" s="164">
        <f t="shared" si="519"/>
        <v>0</v>
      </c>
      <c r="AO4150" s="184">
        <f t="shared" si="514"/>
        <v>0</v>
      </c>
      <c r="AP4150" s="164">
        <f t="shared" si="515"/>
        <v>0</v>
      </c>
      <c r="AS4150" s="184">
        <f t="shared" si="516"/>
        <v>0</v>
      </c>
      <c r="AT4150" s="164">
        <f t="shared" si="517"/>
        <v>0</v>
      </c>
    </row>
    <row r="4151" spans="2:46" x14ac:dyDescent="0.75">
      <c r="B4151" s="22">
        <v>4148</v>
      </c>
      <c r="AG4151" s="184">
        <f t="shared" si="512"/>
        <v>0</v>
      </c>
      <c r="AH4151" s="164">
        <f t="shared" si="518"/>
        <v>0</v>
      </c>
      <c r="AK4151" s="184">
        <f t="shared" si="513"/>
        <v>0</v>
      </c>
      <c r="AL4151" s="164">
        <f t="shared" si="519"/>
        <v>0</v>
      </c>
      <c r="AO4151" s="184">
        <f t="shared" si="514"/>
        <v>0</v>
      </c>
      <c r="AP4151" s="164">
        <f t="shared" si="515"/>
        <v>0</v>
      </c>
      <c r="AS4151" s="184">
        <f t="shared" si="516"/>
        <v>0</v>
      </c>
      <c r="AT4151" s="164">
        <f t="shared" si="517"/>
        <v>0</v>
      </c>
    </row>
    <row r="4152" spans="2:46" x14ac:dyDescent="0.75">
      <c r="B4152" s="22">
        <v>4149</v>
      </c>
      <c r="AG4152" s="184">
        <f t="shared" si="512"/>
        <v>0</v>
      </c>
      <c r="AH4152" s="164">
        <f t="shared" si="518"/>
        <v>0</v>
      </c>
      <c r="AK4152" s="184">
        <f t="shared" si="513"/>
        <v>0</v>
      </c>
      <c r="AL4152" s="164">
        <f t="shared" si="519"/>
        <v>0</v>
      </c>
      <c r="AO4152" s="184">
        <f t="shared" si="514"/>
        <v>0</v>
      </c>
      <c r="AP4152" s="164">
        <f t="shared" si="515"/>
        <v>0</v>
      </c>
      <c r="AS4152" s="184">
        <f t="shared" si="516"/>
        <v>0</v>
      </c>
      <c r="AT4152" s="164">
        <f t="shared" si="517"/>
        <v>0</v>
      </c>
    </row>
    <row r="4153" spans="2:46" x14ac:dyDescent="0.75">
      <c r="B4153" s="22">
        <v>4150</v>
      </c>
      <c r="AG4153" s="184">
        <f t="shared" si="512"/>
        <v>0</v>
      </c>
      <c r="AH4153" s="164">
        <f t="shared" si="518"/>
        <v>0</v>
      </c>
      <c r="AK4153" s="184">
        <f t="shared" si="513"/>
        <v>0</v>
      </c>
      <c r="AL4153" s="164">
        <f t="shared" si="519"/>
        <v>0</v>
      </c>
      <c r="AO4153" s="184">
        <f t="shared" si="514"/>
        <v>0</v>
      </c>
      <c r="AP4153" s="164">
        <f t="shared" si="515"/>
        <v>0</v>
      </c>
      <c r="AS4153" s="184">
        <f t="shared" si="516"/>
        <v>0</v>
      </c>
      <c r="AT4153" s="164">
        <f t="shared" si="517"/>
        <v>0</v>
      </c>
    </row>
    <row r="4154" spans="2:46" x14ac:dyDescent="0.75">
      <c r="B4154" s="22">
        <v>4151</v>
      </c>
      <c r="AG4154" s="184">
        <f t="shared" si="512"/>
        <v>0</v>
      </c>
      <c r="AH4154" s="164">
        <f t="shared" si="518"/>
        <v>0</v>
      </c>
      <c r="AK4154" s="184">
        <f t="shared" si="513"/>
        <v>0</v>
      </c>
      <c r="AL4154" s="164">
        <f t="shared" si="519"/>
        <v>0</v>
      </c>
      <c r="AO4154" s="184">
        <f t="shared" si="514"/>
        <v>0</v>
      </c>
      <c r="AP4154" s="164">
        <f t="shared" si="515"/>
        <v>0</v>
      </c>
      <c r="AS4154" s="184">
        <f t="shared" si="516"/>
        <v>0</v>
      </c>
      <c r="AT4154" s="164">
        <f t="shared" si="517"/>
        <v>0</v>
      </c>
    </row>
    <row r="4155" spans="2:46" x14ac:dyDescent="0.75">
      <c r="B4155" s="22">
        <v>4152</v>
      </c>
      <c r="AG4155" s="184">
        <f t="shared" si="512"/>
        <v>0</v>
      </c>
      <c r="AH4155" s="164">
        <f t="shared" si="518"/>
        <v>0</v>
      </c>
      <c r="AK4155" s="184">
        <f t="shared" si="513"/>
        <v>0</v>
      </c>
      <c r="AL4155" s="164">
        <f t="shared" si="519"/>
        <v>0</v>
      </c>
      <c r="AO4155" s="184">
        <f t="shared" si="514"/>
        <v>0</v>
      </c>
      <c r="AP4155" s="164">
        <f t="shared" si="515"/>
        <v>0</v>
      </c>
      <c r="AS4155" s="184">
        <f t="shared" si="516"/>
        <v>0</v>
      </c>
      <c r="AT4155" s="164">
        <f t="shared" si="517"/>
        <v>0</v>
      </c>
    </row>
    <row r="4156" spans="2:46" x14ac:dyDescent="0.75">
      <c r="B4156" s="22">
        <v>4153</v>
      </c>
      <c r="AG4156" s="184">
        <f t="shared" si="512"/>
        <v>0</v>
      </c>
      <c r="AH4156" s="164">
        <f t="shared" si="518"/>
        <v>0</v>
      </c>
      <c r="AK4156" s="184">
        <f t="shared" si="513"/>
        <v>0</v>
      </c>
      <c r="AL4156" s="164">
        <f t="shared" si="519"/>
        <v>0</v>
      </c>
      <c r="AO4156" s="184">
        <f t="shared" si="514"/>
        <v>0</v>
      </c>
      <c r="AP4156" s="164">
        <f t="shared" si="515"/>
        <v>0</v>
      </c>
      <c r="AS4156" s="184">
        <f t="shared" si="516"/>
        <v>0</v>
      </c>
      <c r="AT4156" s="164">
        <f t="shared" si="517"/>
        <v>0</v>
      </c>
    </row>
    <row r="4157" spans="2:46" x14ac:dyDescent="0.75">
      <c r="B4157" s="22">
        <v>4154</v>
      </c>
      <c r="AG4157" s="184">
        <f t="shared" si="512"/>
        <v>0</v>
      </c>
      <c r="AH4157" s="164">
        <f t="shared" si="518"/>
        <v>0</v>
      </c>
      <c r="AK4157" s="184">
        <f t="shared" si="513"/>
        <v>0</v>
      </c>
      <c r="AL4157" s="164">
        <f t="shared" si="519"/>
        <v>0</v>
      </c>
      <c r="AO4157" s="184">
        <f t="shared" si="514"/>
        <v>0</v>
      </c>
      <c r="AP4157" s="164">
        <f t="shared" si="515"/>
        <v>0</v>
      </c>
      <c r="AS4157" s="184">
        <f t="shared" si="516"/>
        <v>0</v>
      </c>
      <c r="AT4157" s="164">
        <f t="shared" si="517"/>
        <v>0</v>
      </c>
    </row>
    <row r="4158" spans="2:46" x14ac:dyDescent="0.75">
      <c r="B4158" s="22">
        <v>4155</v>
      </c>
      <c r="AG4158" s="184">
        <f t="shared" si="512"/>
        <v>0</v>
      </c>
      <c r="AH4158" s="164">
        <f t="shared" si="518"/>
        <v>0</v>
      </c>
      <c r="AK4158" s="184">
        <f t="shared" si="513"/>
        <v>0</v>
      </c>
      <c r="AL4158" s="164">
        <f t="shared" si="519"/>
        <v>0</v>
      </c>
      <c r="AO4158" s="184">
        <f t="shared" si="514"/>
        <v>0</v>
      </c>
      <c r="AP4158" s="164">
        <f t="shared" si="515"/>
        <v>0</v>
      </c>
      <c r="AS4158" s="184">
        <f t="shared" si="516"/>
        <v>0</v>
      </c>
      <c r="AT4158" s="164">
        <f t="shared" si="517"/>
        <v>0</v>
      </c>
    </row>
    <row r="4159" spans="2:46" x14ac:dyDescent="0.75">
      <c r="B4159" s="22">
        <v>4156</v>
      </c>
      <c r="AG4159" s="184">
        <f t="shared" si="512"/>
        <v>0</v>
      </c>
      <c r="AH4159" s="164">
        <f t="shared" si="518"/>
        <v>0</v>
      </c>
      <c r="AK4159" s="184">
        <f t="shared" si="513"/>
        <v>0</v>
      </c>
      <c r="AL4159" s="164">
        <f t="shared" si="519"/>
        <v>0</v>
      </c>
      <c r="AO4159" s="184">
        <f t="shared" si="514"/>
        <v>0</v>
      </c>
      <c r="AP4159" s="164">
        <f t="shared" si="515"/>
        <v>0</v>
      </c>
      <c r="AS4159" s="184">
        <f t="shared" si="516"/>
        <v>0</v>
      </c>
      <c r="AT4159" s="164">
        <f t="shared" si="517"/>
        <v>0</v>
      </c>
    </row>
    <row r="4160" spans="2:46" x14ac:dyDescent="0.75">
      <c r="B4160" s="22">
        <v>4157</v>
      </c>
      <c r="AG4160" s="184">
        <f t="shared" si="512"/>
        <v>0</v>
      </c>
      <c r="AH4160" s="164">
        <f t="shared" si="518"/>
        <v>0</v>
      </c>
      <c r="AK4160" s="184">
        <f t="shared" si="513"/>
        <v>0</v>
      </c>
      <c r="AL4160" s="164">
        <f t="shared" si="519"/>
        <v>0</v>
      </c>
      <c r="AO4160" s="184">
        <f t="shared" si="514"/>
        <v>0</v>
      </c>
      <c r="AP4160" s="164">
        <f t="shared" si="515"/>
        <v>0</v>
      </c>
      <c r="AS4160" s="184">
        <f t="shared" si="516"/>
        <v>0</v>
      </c>
      <c r="AT4160" s="164">
        <f t="shared" si="517"/>
        <v>0</v>
      </c>
    </row>
    <row r="4161" spans="2:46" x14ac:dyDescent="0.75">
      <c r="B4161" s="22">
        <v>4158</v>
      </c>
      <c r="AG4161" s="184">
        <f t="shared" si="512"/>
        <v>0</v>
      </c>
      <c r="AH4161" s="164">
        <f t="shared" si="518"/>
        <v>0</v>
      </c>
      <c r="AK4161" s="184">
        <f t="shared" si="513"/>
        <v>0</v>
      </c>
      <c r="AL4161" s="164">
        <f t="shared" si="519"/>
        <v>0</v>
      </c>
      <c r="AO4161" s="184">
        <f t="shared" si="514"/>
        <v>0</v>
      </c>
      <c r="AP4161" s="164">
        <f t="shared" si="515"/>
        <v>0</v>
      </c>
      <c r="AS4161" s="184">
        <f t="shared" si="516"/>
        <v>0</v>
      </c>
      <c r="AT4161" s="164">
        <f t="shared" si="517"/>
        <v>0</v>
      </c>
    </row>
    <row r="4162" spans="2:46" x14ac:dyDescent="0.75">
      <c r="B4162" s="22">
        <v>4159</v>
      </c>
      <c r="AG4162" s="184">
        <f t="shared" si="512"/>
        <v>0</v>
      </c>
      <c r="AH4162" s="164">
        <f t="shared" si="518"/>
        <v>0</v>
      </c>
      <c r="AK4162" s="184">
        <f t="shared" si="513"/>
        <v>0</v>
      </c>
      <c r="AL4162" s="164">
        <f t="shared" si="519"/>
        <v>0</v>
      </c>
      <c r="AO4162" s="184">
        <f t="shared" si="514"/>
        <v>0</v>
      </c>
      <c r="AP4162" s="164">
        <f t="shared" si="515"/>
        <v>0</v>
      </c>
      <c r="AS4162" s="184">
        <f t="shared" si="516"/>
        <v>0</v>
      </c>
      <c r="AT4162" s="164">
        <f t="shared" si="517"/>
        <v>0</v>
      </c>
    </row>
    <row r="4163" spans="2:46" x14ac:dyDescent="0.75">
      <c r="B4163" s="22">
        <v>4160</v>
      </c>
      <c r="AG4163" s="184">
        <f t="shared" si="512"/>
        <v>0</v>
      </c>
      <c r="AH4163" s="164">
        <f t="shared" si="518"/>
        <v>0</v>
      </c>
      <c r="AK4163" s="184">
        <f t="shared" si="513"/>
        <v>0</v>
      </c>
      <c r="AL4163" s="164">
        <f t="shared" si="519"/>
        <v>0</v>
      </c>
      <c r="AO4163" s="184">
        <f t="shared" si="514"/>
        <v>0</v>
      </c>
      <c r="AP4163" s="164">
        <f t="shared" si="515"/>
        <v>0</v>
      </c>
      <c r="AS4163" s="184">
        <f t="shared" si="516"/>
        <v>0</v>
      </c>
      <c r="AT4163" s="164">
        <f t="shared" si="517"/>
        <v>0</v>
      </c>
    </row>
    <row r="4164" spans="2:46" x14ac:dyDescent="0.75">
      <c r="B4164" s="22">
        <v>4161</v>
      </c>
      <c r="AG4164" s="184">
        <f t="shared" ref="AG4164:AG4227" si="520">(U4164*wtp)-T4164</f>
        <v>0</v>
      </c>
      <c r="AH4164" s="164">
        <f t="shared" si="518"/>
        <v>0</v>
      </c>
      <c r="AK4164" s="184">
        <f t="shared" ref="AK4164:AK4227" si="521">(X4164*wtp)-W4164</f>
        <v>0</v>
      </c>
      <c r="AL4164" s="164">
        <f t="shared" si="519"/>
        <v>0</v>
      </c>
      <c r="AO4164" s="184">
        <f t="shared" ref="AO4164:AO4227" si="522">(AA4164*wtp)-Z4164</f>
        <v>0</v>
      </c>
      <c r="AP4164" s="164">
        <f t="shared" ref="AP4164:AP4227" si="523">IF(AO4164&gt;0,1,0)</f>
        <v>0</v>
      </c>
      <c r="AS4164" s="184">
        <f t="shared" ref="AS4164:AS4227" si="524">(AD4164*wtp)-AC4164</f>
        <v>0</v>
      </c>
      <c r="AT4164" s="164">
        <f t="shared" ref="AT4164:AT4227" si="525">IF(AS4164&gt;0,1,0)</f>
        <v>0</v>
      </c>
    </row>
    <row r="4165" spans="2:46" x14ac:dyDescent="0.75">
      <c r="B4165" s="22">
        <v>4162</v>
      </c>
      <c r="AG4165" s="184">
        <f t="shared" si="520"/>
        <v>0</v>
      </c>
      <c r="AH4165" s="164">
        <f t="shared" ref="AH4165:AH4228" si="526">IF(AG4165&gt;0,1,0)</f>
        <v>0</v>
      </c>
      <c r="AK4165" s="184">
        <f t="shared" si="521"/>
        <v>0</v>
      </c>
      <c r="AL4165" s="164">
        <f t="shared" ref="AL4165:AL4228" si="527">IF(AK4165&gt;0,1,0)</f>
        <v>0</v>
      </c>
      <c r="AO4165" s="184">
        <f t="shared" si="522"/>
        <v>0</v>
      </c>
      <c r="AP4165" s="164">
        <f t="shared" si="523"/>
        <v>0</v>
      </c>
      <c r="AS4165" s="184">
        <f t="shared" si="524"/>
        <v>0</v>
      </c>
      <c r="AT4165" s="164">
        <f t="shared" si="525"/>
        <v>0</v>
      </c>
    </row>
    <row r="4166" spans="2:46" x14ac:dyDescent="0.75">
      <c r="B4166" s="22">
        <v>4163</v>
      </c>
      <c r="AG4166" s="184">
        <f t="shared" si="520"/>
        <v>0</v>
      </c>
      <c r="AH4166" s="164">
        <f t="shared" si="526"/>
        <v>0</v>
      </c>
      <c r="AK4166" s="184">
        <f t="shared" si="521"/>
        <v>0</v>
      </c>
      <c r="AL4166" s="164">
        <f t="shared" si="527"/>
        <v>0</v>
      </c>
      <c r="AO4166" s="184">
        <f t="shared" si="522"/>
        <v>0</v>
      </c>
      <c r="AP4166" s="164">
        <f t="shared" si="523"/>
        <v>0</v>
      </c>
      <c r="AS4166" s="184">
        <f t="shared" si="524"/>
        <v>0</v>
      </c>
      <c r="AT4166" s="164">
        <f t="shared" si="525"/>
        <v>0</v>
      </c>
    </row>
    <row r="4167" spans="2:46" x14ac:dyDescent="0.75">
      <c r="B4167" s="22">
        <v>4164</v>
      </c>
      <c r="AG4167" s="184">
        <f t="shared" si="520"/>
        <v>0</v>
      </c>
      <c r="AH4167" s="164">
        <f t="shared" si="526"/>
        <v>0</v>
      </c>
      <c r="AK4167" s="184">
        <f t="shared" si="521"/>
        <v>0</v>
      </c>
      <c r="AL4167" s="164">
        <f t="shared" si="527"/>
        <v>0</v>
      </c>
      <c r="AO4167" s="184">
        <f t="shared" si="522"/>
        <v>0</v>
      </c>
      <c r="AP4167" s="164">
        <f t="shared" si="523"/>
        <v>0</v>
      </c>
      <c r="AS4167" s="184">
        <f t="shared" si="524"/>
        <v>0</v>
      </c>
      <c r="AT4167" s="164">
        <f t="shared" si="525"/>
        <v>0</v>
      </c>
    </row>
    <row r="4168" spans="2:46" x14ac:dyDescent="0.75">
      <c r="B4168" s="22">
        <v>4165</v>
      </c>
      <c r="AG4168" s="184">
        <f t="shared" si="520"/>
        <v>0</v>
      </c>
      <c r="AH4168" s="164">
        <f t="shared" si="526"/>
        <v>0</v>
      </c>
      <c r="AK4168" s="184">
        <f t="shared" si="521"/>
        <v>0</v>
      </c>
      <c r="AL4168" s="164">
        <f t="shared" si="527"/>
        <v>0</v>
      </c>
      <c r="AO4168" s="184">
        <f t="shared" si="522"/>
        <v>0</v>
      </c>
      <c r="AP4168" s="164">
        <f t="shared" si="523"/>
        <v>0</v>
      </c>
      <c r="AS4168" s="184">
        <f t="shared" si="524"/>
        <v>0</v>
      </c>
      <c r="AT4168" s="164">
        <f t="shared" si="525"/>
        <v>0</v>
      </c>
    </row>
    <row r="4169" spans="2:46" x14ac:dyDescent="0.75">
      <c r="B4169" s="22">
        <v>4166</v>
      </c>
      <c r="AG4169" s="184">
        <f t="shared" si="520"/>
        <v>0</v>
      </c>
      <c r="AH4169" s="164">
        <f t="shared" si="526"/>
        <v>0</v>
      </c>
      <c r="AK4169" s="184">
        <f t="shared" si="521"/>
        <v>0</v>
      </c>
      <c r="AL4169" s="164">
        <f t="shared" si="527"/>
        <v>0</v>
      </c>
      <c r="AO4169" s="184">
        <f t="shared" si="522"/>
        <v>0</v>
      </c>
      <c r="AP4169" s="164">
        <f t="shared" si="523"/>
        <v>0</v>
      </c>
      <c r="AS4169" s="184">
        <f t="shared" si="524"/>
        <v>0</v>
      </c>
      <c r="AT4169" s="164">
        <f t="shared" si="525"/>
        <v>0</v>
      </c>
    </row>
    <row r="4170" spans="2:46" x14ac:dyDescent="0.75">
      <c r="B4170" s="22">
        <v>4167</v>
      </c>
      <c r="AG4170" s="184">
        <f t="shared" si="520"/>
        <v>0</v>
      </c>
      <c r="AH4170" s="164">
        <f t="shared" si="526"/>
        <v>0</v>
      </c>
      <c r="AK4170" s="184">
        <f t="shared" si="521"/>
        <v>0</v>
      </c>
      <c r="AL4170" s="164">
        <f t="shared" si="527"/>
        <v>0</v>
      </c>
      <c r="AO4170" s="184">
        <f t="shared" si="522"/>
        <v>0</v>
      </c>
      <c r="AP4170" s="164">
        <f t="shared" si="523"/>
        <v>0</v>
      </c>
      <c r="AS4170" s="184">
        <f t="shared" si="524"/>
        <v>0</v>
      </c>
      <c r="AT4170" s="164">
        <f t="shared" si="525"/>
        <v>0</v>
      </c>
    </row>
    <row r="4171" spans="2:46" x14ac:dyDescent="0.75">
      <c r="B4171" s="22">
        <v>4168</v>
      </c>
      <c r="AG4171" s="184">
        <f t="shared" si="520"/>
        <v>0</v>
      </c>
      <c r="AH4171" s="164">
        <f t="shared" si="526"/>
        <v>0</v>
      </c>
      <c r="AK4171" s="184">
        <f t="shared" si="521"/>
        <v>0</v>
      </c>
      <c r="AL4171" s="164">
        <f t="shared" si="527"/>
        <v>0</v>
      </c>
      <c r="AO4171" s="184">
        <f t="shared" si="522"/>
        <v>0</v>
      </c>
      <c r="AP4171" s="164">
        <f t="shared" si="523"/>
        <v>0</v>
      </c>
      <c r="AS4171" s="184">
        <f t="shared" si="524"/>
        <v>0</v>
      </c>
      <c r="AT4171" s="164">
        <f t="shared" si="525"/>
        <v>0</v>
      </c>
    </row>
    <row r="4172" spans="2:46" x14ac:dyDescent="0.75">
      <c r="B4172" s="22">
        <v>4169</v>
      </c>
      <c r="AG4172" s="184">
        <f t="shared" si="520"/>
        <v>0</v>
      </c>
      <c r="AH4172" s="164">
        <f t="shared" si="526"/>
        <v>0</v>
      </c>
      <c r="AK4172" s="184">
        <f t="shared" si="521"/>
        <v>0</v>
      </c>
      <c r="AL4172" s="164">
        <f t="shared" si="527"/>
        <v>0</v>
      </c>
      <c r="AO4172" s="184">
        <f t="shared" si="522"/>
        <v>0</v>
      </c>
      <c r="AP4172" s="164">
        <f t="shared" si="523"/>
        <v>0</v>
      </c>
      <c r="AS4172" s="184">
        <f t="shared" si="524"/>
        <v>0</v>
      </c>
      <c r="AT4172" s="164">
        <f t="shared" si="525"/>
        <v>0</v>
      </c>
    </row>
    <row r="4173" spans="2:46" x14ac:dyDescent="0.75">
      <c r="B4173" s="22">
        <v>4170</v>
      </c>
      <c r="AG4173" s="184">
        <f t="shared" si="520"/>
        <v>0</v>
      </c>
      <c r="AH4173" s="164">
        <f t="shared" si="526"/>
        <v>0</v>
      </c>
      <c r="AK4173" s="184">
        <f t="shared" si="521"/>
        <v>0</v>
      </c>
      <c r="AL4173" s="164">
        <f t="shared" si="527"/>
        <v>0</v>
      </c>
      <c r="AO4173" s="184">
        <f t="shared" si="522"/>
        <v>0</v>
      </c>
      <c r="AP4173" s="164">
        <f t="shared" si="523"/>
        <v>0</v>
      </c>
      <c r="AS4173" s="184">
        <f t="shared" si="524"/>
        <v>0</v>
      </c>
      <c r="AT4173" s="164">
        <f t="shared" si="525"/>
        <v>0</v>
      </c>
    </row>
    <row r="4174" spans="2:46" x14ac:dyDescent="0.75">
      <c r="B4174" s="22">
        <v>4171</v>
      </c>
      <c r="AG4174" s="184">
        <f t="shared" si="520"/>
        <v>0</v>
      </c>
      <c r="AH4174" s="164">
        <f t="shared" si="526"/>
        <v>0</v>
      </c>
      <c r="AK4174" s="184">
        <f t="shared" si="521"/>
        <v>0</v>
      </c>
      <c r="AL4174" s="164">
        <f t="shared" si="527"/>
        <v>0</v>
      </c>
      <c r="AO4174" s="184">
        <f t="shared" si="522"/>
        <v>0</v>
      </c>
      <c r="AP4174" s="164">
        <f t="shared" si="523"/>
        <v>0</v>
      </c>
      <c r="AS4174" s="184">
        <f t="shared" si="524"/>
        <v>0</v>
      </c>
      <c r="AT4174" s="164">
        <f t="shared" si="525"/>
        <v>0</v>
      </c>
    </row>
    <row r="4175" spans="2:46" x14ac:dyDescent="0.75">
      <c r="B4175" s="22">
        <v>4172</v>
      </c>
      <c r="AG4175" s="184">
        <f t="shared" si="520"/>
        <v>0</v>
      </c>
      <c r="AH4175" s="164">
        <f t="shared" si="526"/>
        <v>0</v>
      </c>
      <c r="AK4175" s="184">
        <f t="shared" si="521"/>
        <v>0</v>
      </c>
      <c r="AL4175" s="164">
        <f t="shared" si="527"/>
        <v>0</v>
      </c>
      <c r="AO4175" s="184">
        <f t="shared" si="522"/>
        <v>0</v>
      </c>
      <c r="AP4175" s="164">
        <f t="shared" si="523"/>
        <v>0</v>
      </c>
      <c r="AS4175" s="184">
        <f t="shared" si="524"/>
        <v>0</v>
      </c>
      <c r="AT4175" s="164">
        <f t="shared" si="525"/>
        <v>0</v>
      </c>
    </row>
    <row r="4176" spans="2:46" x14ac:dyDescent="0.75">
      <c r="B4176" s="22">
        <v>4173</v>
      </c>
      <c r="AG4176" s="184">
        <f t="shared" si="520"/>
        <v>0</v>
      </c>
      <c r="AH4176" s="164">
        <f t="shared" si="526"/>
        <v>0</v>
      </c>
      <c r="AK4176" s="184">
        <f t="shared" si="521"/>
        <v>0</v>
      </c>
      <c r="AL4176" s="164">
        <f t="shared" si="527"/>
        <v>0</v>
      </c>
      <c r="AO4176" s="184">
        <f t="shared" si="522"/>
        <v>0</v>
      </c>
      <c r="AP4176" s="164">
        <f t="shared" si="523"/>
        <v>0</v>
      </c>
      <c r="AS4176" s="184">
        <f t="shared" si="524"/>
        <v>0</v>
      </c>
      <c r="AT4176" s="164">
        <f t="shared" si="525"/>
        <v>0</v>
      </c>
    </row>
    <row r="4177" spans="2:46" x14ac:dyDescent="0.75">
      <c r="B4177" s="22">
        <v>4174</v>
      </c>
      <c r="AG4177" s="184">
        <f t="shared" si="520"/>
        <v>0</v>
      </c>
      <c r="AH4177" s="164">
        <f t="shared" si="526"/>
        <v>0</v>
      </c>
      <c r="AK4177" s="184">
        <f t="shared" si="521"/>
        <v>0</v>
      </c>
      <c r="AL4177" s="164">
        <f t="shared" si="527"/>
        <v>0</v>
      </c>
      <c r="AO4177" s="184">
        <f t="shared" si="522"/>
        <v>0</v>
      </c>
      <c r="AP4177" s="164">
        <f t="shared" si="523"/>
        <v>0</v>
      </c>
      <c r="AS4177" s="184">
        <f t="shared" si="524"/>
        <v>0</v>
      </c>
      <c r="AT4177" s="164">
        <f t="shared" si="525"/>
        <v>0</v>
      </c>
    </row>
    <row r="4178" spans="2:46" x14ac:dyDescent="0.75">
      <c r="B4178" s="22">
        <v>4175</v>
      </c>
      <c r="AG4178" s="184">
        <f t="shared" si="520"/>
        <v>0</v>
      </c>
      <c r="AH4178" s="164">
        <f t="shared" si="526"/>
        <v>0</v>
      </c>
      <c r="AK4178" s="184">
        <f t="shared" si="521"/>
        <v>0</v>
      </c>
      <c r="AL4178" s="164">
        <f t="shared" si="527"/>
        <v>0</v>
      </c>
      <c r="AO4178" s="184">
        <f t="shared" si="522"/>
        <v>0</v>
      </c>
      <c r="AP4178" s="164">
        <f t="shared" si="523"/>
        <v>0</v>
      </c>
      <c r="AS4178" s="184">
        <f t="shared" si="524"/>
        <v>0</v>
      </c>
      <c r="AT4178" s="164">
        <f t="shared" si="525"/>
        <v>0</v>
      </c>
    </row>
    <row r="4179" spans="2:46" x14ac:dyDescent="0.75">
      <c r="B4179" s="22">
        <v>4176</v>
      </c>
      <c r="AG4179" s="184">
        <f t="shared" si="520"/>
        <v>0</v>
      </c>
      <c r="AH4179" s="164">
        <f t="shared" si="526"/>
        <v>0</v>
      </c>
      <c r="AK4179" s="184">
        <f t="shared" si="521"/>
        <v>0</v>
      </c>
      <c r="AL4179" s="164">
        <f t="shared" si="527"/>
        <v>0</v>
      </c>
      <c r="AO4179" s="184">
        <f t="shared" si="522"/>
        <v>0</v>
      </c>
      <c r="AP4179" s="164">
        <f t="shared" si="523"/>
        <v>0</v>
      </c>
      <c r="AS4179" s="184">
        <f t="shared" si="524"/>
        <v>0</v>
      </c>
      <c r="AT4179" s="164">
        <f t="shared" si="525"/>
        <v>0</v>
      </c>
    </row>
    <row r="4180" spans="2:46" x14ac:dyDescent="0.75">
      <c r="B4180" s="22">
        <v>4177</v>
      </c>
      <c r="AG4180" s="184">
        <f t="shared" si="520"/>
        <v>0</v>
      </c>
      <c r="AH4180" s="164">
        <f t="shared" si="526"/>
        <v>0</v>
      </c>
      <c r="AK4180" s="184">
        <f t="shared" si="521"/>
        <v>0</v>
      </c>
      <c r="AL4180" s="164">
        <f t="shared" si="527"/>
        <v>0</v>
      </c>
      <c r="AO4180" s="184">
        <f t="shared" si="522"/>
        <v>0</v>
      </c>
      <c r="AP4180" s="164">
        <f t="shared" si="523"/>
        <v>0</v>
      </c>
      <c r="AS4180" s="184">
        <f t="shared" si="524"/>
        <v>0</v>
      </c>
      <c r="AT4180" s="164">
        <f t="shared" si="525"/>
        <v>0</v>
      </c>
    </row>
    <row r="4181" spans="2:46" x14ac:dyDescent="0.75">
      <c r="B4181" s="22">
        <v>4178</v>
      </c>
      <c r="AG4181" s="184">
        <f t="shared" si="520"/>
        <v>0</v>
      </c>
      <c r="AH4181" s="164">
        <f t="shared" si="526"/>
        <v>0</v>
      </c>
      <c r="AK4181" s="184">
        <f t="shared" si="521"/>
        <v>0</v>
      </c>
      <c r="AL4181" s="164">
        <f t="shared" si="527"/>
        <v>0</v>
      </c>
      <c r="AO4181" s="184">
        <f t="shared" si="522"/>
        <v>0</v>
      </c>
      <c r="AP4181" s="164">
        <f t="shared" si="523"/>
        <v>0</v>
      </c>
      <c r="AS4181" s="184">
        <f t="shared" si="524"/>
        <v>0</v>
      </c>
      <c r="AT4181" s="164">
        <f t="shared" si="525"/>
        <v>0</v>
      </c>
    </row>
    <row r="4182" spans="2:46" x14ac:dyDescent="0.75">
      <c r="B4182" s="22">
        <v>4179</v>
      </c>
      <c r="AG4182" s="184">
        <f t="shared" si="520"/>
        <v>0</v>
      </c>
      <c r="AH4182" s="164">
        <f t="shared" si="526"/>
        <v>0</v>
      </c>
      <c r="AK4182" s="184">
        <f t="shared" si="521"/>
        <v>0</v>
      </c>
      <c r="AL4182" s="164">
        <f t="shared" si="527"/>
        <v>0</v>
      </c>
      <c r="AO4182" s="184">
        <f t="shared" si="522"/>
        <v>0</v>
      </c>
      <c r="AP4182" s="164">
        <f t="shared" si="523"/>
        <v>0</v>
      </c>
      <c r="AS4182" s="184">
        <f t="shared" si="524"/>
        <v>0</v>
      </c>
      <c r="AT4182" s="164">
        <f t="shared" si="525"/>
        <v>0</v>
      </c>
    </row>
    <row r="4183" spans="2:46" x14ac:dyDescent="0.75">
      <c r="B4183" s="22">
        <v>4180</v>
      </c>
      <c r="AG4183" s="184">
        <f t="shared" si="520"/>
        <v>0</v>
      </c>
      <c r="AH4183" s="164">
        <f t="shared" si="526"/>
        <v>0</v>
      </c>
      <c r="AK4183" s="184">
        <f t="shared" si="521"/>
        <v>0</v>
      </c>
      <c r="AL4183" s="164">
        <f t="shared" si="527"/>
        <v>0</v>
      </c>
      <c r="AO4183" s="184">
        <f t="shared" si="522"/>
        <v>0</v>
      </c>
      <c r="AP4183" s="164">
        <f t="shared" si="523"/>
        <v>0</v>
      </c>
      <c r="AS4183" s="184">
        <f t="shared" si="524"/>
        <v>0</v>
      </c>
      <c r="AT4183" s="164">
        <f t="shared" si="525"/>
        <v>0</v>
      </c>
    </row>
    <row r="4184" spans="2:46" x14ac:dyDescent="0.75">
      <c r="B4184" s="22">
        <v>4181</v>
      </c>
      <c r="AG4184" s="184">
        <f t="shared" si="520"/>
        <v>0</v>
      </c>
      <c r="AH4184" s="164">
        <f t="shared" si="526"/>
        <v>0</v>
      </c>
      <c r="AK4184" s="184">
        <f t="shared" si="521"/>
        <v>0</v>
      </c>
      <c r="AL4184" s="164">
        <f t="shared" si="527"/>
        <v>0</v>
      </c>
      <c r="AO4184" s="184">
        <f t="shared" si="522"/>
        <v>0</v>
      </c>
      <c r="AP4184" s="164">
        <f t="shared" si="523"/>
        <v>0</v>
      </c>
      <c r="AS4184" s="184">
        <f t="shared" si="524"/>
        <v>0</v>
      </c>
      <c r="AT4184" s="164">
        <f t="shared" si="525"/>
        <v>0</v>
      </c>
    </row>
    <row r="4185" spans="2:46" x14ac:dyDescent="0.75">
      <c r="B4185" s="22">
        <v>4182</v>
      </c>
      <c r="AG4185" s="184">
        <f t="shared" si="520"/>
        <v>0</v>
      </c>
      <c r="AH4185" s="164">
        <f t="shared" si="526"/>
        <v>0</v>
      </c>
      <c r="AK4185" s="184">
        <f t="shared" si="521"/>
        <v>0</v>
      </c>
      <c r="AL4185" s="164">
        <f t="shared" si="527"/>
        <v>0</v>
      </c>
      <c r="AO4185" s="184">
        <f t="shared" si="522"/>
        <v>0</v>
      </c>
      <c r="AP4185" s="164">
        <f t="shared" si="523"/>
        <v>0</v>
      </c>
      <c r="AS4185" s="184">
        <f t="shared" si="524"/>
        <v>0</v>
      </c>
      <c r="AT4185" s="164">
        <f t="shared" si="525"/>
        <v>0</v>
      </c>
    </row>
    <row r="4186" spans="2:46" x14ac:dyDescent="0.75">
      <c r="B4186" s="22">
        <v>4183</v>
      </c>
      <c r="AG4186" s="184">
        <f t="shared" si="520"/>
        <v>0</v>
      </c>
      <c r="AH4186" s="164">
        <f t="shared" si="526"/>
        <v>0</v>
      </c>
      <c r="AK4186" s="184">
        <f t="shared" si="521"/>
        <v>0</v>
      </c>
      <c r="AL4186" s="164">
        <f t="shared" si="527"/>
        <v>0</v>
      </c>
      <c r="AO4186" s="184">
        <f t="shared" si="522"/>
        <v>0</v>
      </c>
      <c r="AP4186" s="164">
        <f t="shared" si="523"/>
        <v>0</v>
      </c>
      <c r="AS4186" s="184">
        <f t="shared" si="524"/>
        <v>0</v>
      </c>
      <c r="AT4186" s="164">
        <f t="shared" si="525"/>
        <v>0</v>
      </c>
    </row>
    <row r="4187" spans="2:46" x14ac:dyDescent="0.75">
      <c r="B4187" s="22">
        <v>4184</v>
      </c>
      <c r="AG4187" s="184">
        <f t="shared" si="520"/>
        <v>0</v>
      </c>
      <c r="AH4187" s="164">
        <f t="shared" si="526"/>
        <v>0</v>
      </c>
      <c r="AK4187" s="184">
        <f t="shared" si="521"/>
        <v>0</v>
      </c>
      <c r="AL4187" s="164">
        <f t="shared" si="527"/>
        <v>0</v>
      </c>
      <c r="AO4187" s="184">
        <f t="shared" si="522"/>
        <v>0</v>
      </c>
      <c r="AP4187" s="164">
        <f t="shared" si="523"/>
        <v>0</v>
      </c>
      <c r="AS4187" s="184">
        <f t="shared" si="524"/>
        <v>0</v>
      </c>
      <c r="AT4187" s="164">
        <f t="shared" si="525"/>
        <v>0</v>
      </c>
    </row>
    <row r="4188" spans="2:46" x14ac:dyDescent="0.75">
      <c r="B4188" s="22">
        <v>4185</v>
      </c>
      <c r="AG4188" s="184">
        <f t="shared" si="520"/>
        <v>0</v>
      </c>
      <c r="AH4188" s="164">
        <f t="shared" si="526"/>
        <v>0</v>
      </c>
      <c r="AK4188" s="184">
        <f t="shared" si="521"/>
        <v>0</v>
      </c>
      <c r="AL4188" s="164">
        <f t="shared" si="527"/>
        <v>0</v>
      </c>
      <c r="AO4188" s="184">
        <f t="shared" si="522"/>
        <v>0</v>
      </c>
      <c r="AP4188" s="164">
        <f t="shared" si="523"/>
        <v>0</v>
      </c>
      <c r="AS4188" s="184">
        <f t="shared" si="524"/>
        <v>0</v>
      </c>
      <c r="AT4188" s="164">
        <f t="shared" si="525"/>
        <v>0</v>
      </c>
    </row>
    <row r="4189" spans="2:46" x14ac:dyDescent="0.75">
      <c r="B4189" s="22">
        <v>4186</v>
      </c>
      <c r="AG4189" s="184">
        <f t="shared" si="520"/>
        <v>0</v>
      </c>
      <c r="AH4189" s="164">
        <f t="shared" si="526"/>
        <v>0</v>
      </c>
      <c r="AK4189" s="184">
        <f t="shared" si="521"/>
        <v>0</v>
      </c>
      <c r="AL4189" s="164">
        <f t="shared" si="527"/>
        <v>0</v>
      </c>
      <c r="AO4189" s="184">
        <f t="shared" si="522"/>
        <v>0</v>
      </c>
      <c r="AP4189" s="164">
        <f t="shared" si="523"/>
        <v>0</v>
      </c>
      <c r="AS4189" s="184">
        <f t="shared" si="524"/>
        <v>0</v>
      </c>
      <c r="AT4189" s="164">
        <f t="shared" si="525"/>
        <v>0</v>
      </c>
    </row>
    <row r="4190" spans="2:46" x14ac:dyDescent="0.75">
      <c r="B4190" s="22">
        <v>4187</v>
      </c>
      <c r="AG4190" s="184">
        <f t="shared" si="520"/>
        <v>0</v>
      </c>
      <c r="AH4190" s="164">
        <f t="shared" si="526"/>
        <v>0</v>
      </c>
      <c r="AK4190" s="184">
        <f t="shared" si="521"/>
        <v>0</v>
      </c>
      <c r="AL4190" s="164">
        <f t="shared" si="527"/>
        <v>0</v>
      </c>
      <c r="AO4190" s="184">
        <f t="shared" si="522"/>
        <v>0</v>
      </c>
      <c r="AP4190" s="164">
        <f t="shared" si="523"/>
        <v>0</v>
      </c>
      <c r="AS4190" s="184">
        <f t="shared" si="524"/>
        <v>0</v>
      </c>
      <c r="AT4190" s="164">
        <f t="shared" si="525"/>
        <v>0</v>
      </c>
    </row>
    <row r="4191" spans="2:46" x14ac:dyDescent="0.75">
      <c r="B4191" s="22">
        <v>4188</v>
      </c>
      <c r="AG4191" s="184">
        <f t="shared" si="520"/>
        <v>0</v>
      </c>
      <c r="AH4191" s="164">
        <f t="shared" si="526"/>
        <v>0</v>
      </c>
      <c r="AK4191" s="184">
        <f t="shared" si="521"/>
        <v>0</v>
      </c>
      <c r="AL4191" s="164">
        <f t="shared" si="527"/>
        <v>0</v>
      </c>
      <c r="AO4191" s="184">
        <f t="shared" si="522"/>
        <v>0</v>
      </c>
      <c r="AP4191" s="164">
        <f t="shared" si="523"/>
        <v>0</v>
      </c>
      <c r="AS4191" s="184">
        <f t="shared" si="524"/>
        <v>0</v>
      </c>
      <c r="AT4191" s="164">
        <f t="shared" si="525"/>
        <v>0</v>
      </c>
    </row>
    <row r="4192" spans="2:46" x14ac:dyDescent="0.75">
      <c r="B4192" s="22">
        <v>4189</v>
      </c>
      <c r="AG4192" s="184">
        <f t="shared" si="520"/>
        <v>0</v>
      </c>
      <c r="AH4192" s="164">
        <f t="shared" si="526"/>
        <v>0</v>
      </c>
      <c r="AK4192" s="184">
        <f t="shared" si="521"/>
        <v>0</v>
      </c>
      <c r="AL4192" s="164">
        <f t="shared" si="527"/>
        <v>0</v>
      </c>
      <c r="AO4192" s="184">
        <f t="shared" si="522"/>
        <v>0</v>
      </c>
      <c r="AP4192" s="164">
        <f t="shared" si="523"/>
        <v>0</v>
      </c>
      <c r="AS4192" s="184">
        <f t="shared" si="524"/>
        <v>0</v>
      </c>
      <c r="AT4192" s="164">
        <f t="shared" si="525"/>
        <v>0</v>
      </c>
    </row>
    <row r="4193" spans="2:46" x14ac:dyDescent="0.75">
      <c r="B4193" s="22">
        <v>4190</v>
      </c>
      <c r="AG4193" s="184">
        <f t="shared" si="520"/>
        <v>0</v>
      </c>
      <c r="AH4193" s="164">
        <f t="shared" si="526"/>
        <v>0</v>
      </c>
      <c r="AK4193" s="184">
        <f t="shared" si="521"/>
        <v>0</v>
      </c>
      <c r="AL4193" s="164">
        <f t="shared" si="527"/>
        <v>0</v>
      </c>
      <c r="AO4193" s="184">
        <f t="shared" si="522"/>
        <v>0</v>
      </c>
      <c r="AP4193" s="164">
        <f t="shared" si="523"/>
        <v>0</v>
      </c>
      <c r="AS4193" s="184">
        <f t="shared" si="524"/>
        <v>0</v>
      </c>
      <c r="AT4193" s="164">
        <f t="shared" si="525"/>
        <v>0</v>
      </c>
    </row>
    <row r="4194" spans="2:46" x14ac:dyDescent="0.75">
      <c r="B4194" s="22">
        <v>4191</v>
      </c>
      <c r="AG4194" s="184">
        <f t="shared" si="520"/>
        <v>0</v>
      </c>
      <c r="AH4194" s="164">
        <f t="shared" si="526"/>
        <v>0</v>
      </c>
      <c r="AK4194" s="184">
        <f t="shared" si="521"/>
        <v>0</v>
      </c>
      <c r="AL4194" s="164">
        <f t="shared" si="527"/>
        <v>0</v>
      </c>
      <c r="AO4194" s="184">
        <f t="shared" si="522"/>
        <v>0</v>
      </c>
      <c r="AP4194" s="164">
        <f t="shared" si="523"/>
        <v>0</v>
      </c>
      <c r="AS4194" s="184">
        <f t="shared" si="524"/>
        <v>0</v>
      </c>
      <c r="AT4194" s="164">
        <f t="shared" si="525"/>
        <v>0</v>
      </c>
    </row>
    <row r="4195" spans="2:46" x14ac:dyDescent="0.75">
      <c r="B4195" s="22">
        <v>4192</v>
      </c>
      <c r="AG4195" s="184">
        <f t="shared" si="520"/>
        <v>0</v>
      </c>
      <c r="AH4195" s="164">
        <f t="shared" si="526"/>
        <v>0</v>
      </c>
      <c r="AK4195" s="184">
        <f t="shared" si="521"/>
        <v>0</v>
      </c>
      <c r="AL4195" s="164">
        <f t="shared" si="527"/>
        <v>0</v>
      </c>
      <c r="AO4195" s="184">
        <f t="shared" si="522"/>
        <v>0</v>
      </c>
      <c r="AP4195" s="164">
        <f t="shared" si="523"/>
        <v>0</v>
      </c>
      <c r="AS4195" s="184">
        <f t="shared" si="524"/>
        <v>0</v>
      </c>
      <c r="AT4195" s="164">
        <f t="shared" si="525"/>
        <v>0</v>
      </c>
    </row>
    <row r="4196" spans="2:46" x14ac:dyDescent="0.75">
      <c r="B4196" s="22">
        <v>4193</v>
      </c>
      <c r="AG4196" s="184">
        <f t="shared" si="520"/>
        <v>0</v>
      </c>
      <c r="AH4196" s="164">
        <f t="shared" si="526"/>
        <v>0</v>
      </c>
      <c r="AK4196" s="184">
        <f t="shared" si="521"/>
        <v>0</v>
      </c>
      <c r="AL4196" s="164">
        <f t="shared" si="527"/>
        <v>0</v>
      </c>
      <c r="AO4196" s="184">
        <f t="shared" si="522"/>
        <v>0</v>
      </c>
      <c r="AP4196" s="164">
        <f t="shared" si="523"/>
        <v>0</v>
      </c>
      <c r="AS4196" s="184">
        <f t="shared" si="524"/>
        <v>0</v>
      </c>
      <c r="AT4196" s="164">
        <f t="shared" si="525"/>
        <v>0</v>
      </c>
    </row>
    <row r="4197" spans="2:46" x14ac:dyDescent="0.75">
      <c r="B4197" s="22">
        <v>4194</v>
      </c>
      <c r="AG4197" s="184">
        <f t="shared" si="520"/>
        <v>0</v>
      </c>
      <c r="AH4197" s="164">
        <f t="shared" si="526"/>
        <v>0</v>
      </c>
      <c r="AK4197" s="184">
        <f t="shared" si="521"/>
        <v>0</v>
      </c>
      <c r="AL4197" s="164">
        <f t="shared" si="527"/>
        <v>0</v>
      </c>
      <c r="AO4197" s="184">
        <f t="shared" si="522"/>
        <v>0</v>
      </c>
      <c r="AP4197" s="164">
        <f t="shared" si="523"/>
        <v>0</v>
      </c>
      <c r="AS4197" s="184">
        <f t="shared" si="524"/>
        <v>0</v>
      </c>
      <c r="AT4197" s="164">
        <f t="shared" si="525"/>
        <v>0</v>
      </c>
    </row>
    <row r="4198" spans="2:46" x14ac:dyDescent="0.75">
      <c r="B4198" s="22">
        <v>4195</v>
      </c>
      <c r="AG4198" s="184">
        <f t="shared" si="520"/>
        <v>0</v>
      </c>
      <c r="AH4198" s="164">
        <f t="shared" si="526"/>
        <v>0</v>
      </c>
      <c r="AK4198" s="184">
        <f t="shared" si="521"/>
        <v>0</v>
      </c>
      <c r="AL4198" s="164">
        <f t="shared" si="527"/>
        <v>0</v>
      </c>
      <c r="AO4198" s="184">
        <f t="shared" si="522"/>
        <v>0</v>
      </c>
      <c r="AP4198" s="164">
        <f t="shared" si="523"/>
        <v>0</v>
      </c>
      <c r="AS4198" s="184">
        <f t="shared" si="524"/>
        <v>0</v>
      </c>
      <c r="AT4198" s="164">
        <f t="shared" si="525"/>
        <v>0</v>
      </c>
    </row>
    <row r="4199" spans="2:46" x14ac:dyDescent="0.75">
      <c r="B4199" s="22">
        <v>4196</v>
      </c>
      <c r="AG4199" s="184">
        <f t="shared" si="520"/>
        <v>0</v>
      </c>
      <c r="AH4199" s="164">
        <f t="shared" si="526"/>
        <v>0</v>
      </c>
      <c r="AK4199" s="184">
        <f t="shared" si="521"/>
        <v>0</v>
      </c>
      <c r="AL4199" s="164">
        <f t="shared" si="527"/>
        <v>0</v>
      </c>
      <c r="AO4199" s="184">
        <f t="shared" si="522"/>
        <v>0</v>
      </c>
      <c r="AP4199" s="164">
        <f t="shared" si="523"/>
        <v>0</v>
      </c>
      <c r="AS4199" s="184">
        <f t="shared" si="524"/>
        <v>0</v>
      </c>
      <c r="AT4199" s="164">
        <f t="shared" si="525"/>
        <v>0</v>
      </c>
    </row>
    <row r="4200" spans="2:46" x14ac:dyDescent="0.75">
      <c r="B4200" s="22">
        <v>4197</v>
      </c>
      <c r="AG4200" s="184">
        <f t="shared" si="520"/>
        <v>0</v>
      </c>
      <c r="AH4200" s="164">
        <f t="shared" si="526"/>
        <v>0</v>
      </c>
      <c r="AK4200" s="184">
        <f t="shared" si="521"/>
        <v>0</v>
      </c>
      <c r="AL4200" s="164">
        <f t="shared" si="527"/>
        <v>0</v>
      </c>
      <c r="AO4200" s="184">
        <f t="shared" si="522"/>
        <v>0</v>
      </c>
      <c r="AP4200" s="164">
        <f t="shared" si="523"/>
        <v>0</v>
      </c>
      <c r="AS4200" s="184">
        <f t="shared" si="524"/>
        <v>0</v>
      </c>
      <c r="AT4200" s="164">
        <f t="shared" si="525"/>
        <v>0</v>
      </c>
    </row>
    <row r="4201" spans="2:46" x14ac:dyDescent="0.75">
      <c r="B4201" s="22">
        <v>4198</v>
      </c>
      <c r="AG4201" s="184">
        <f t="shared" si="520"/>
        <v>0</v>
      </c>
      <c r="AH4201" s="164">
        <f t="shared" si="526"/>
        <v>0</v>
      </c>
      <c r="AK4201" s="184">
        <f t="shared" si="521"/>
        <v>0</v>
      </c>
      <c r="AL4201" s="164">
        <f t="shared" si="527"/>
        <v>0</v>
      </c>
      <c r="AO4201" s="184">
        <f t="shared" si="522"/>
        <v>0</v>
      </c>
      <c r="AP4201" s="164">
        <f t="shared" si="523"/>
        <v>0</v>
      </c>
      <c r="AS4201" s="184">
        <f t="shared" si="524"/>
        <v>0</v>
      </c>
      <c r="AT4201" s="164">
        <f t="shared" si="525"/>
        <v>0</v>
      </c>
    </row>
    <row r="4202" spans="2:46" x14ac:dyDescent="0.75">
      <c r="B4202" s="22">
        <v>4199</v>
      </c>
      <c r="AG4202" s="184">
        <f t="shared" si="520"/>
        <v>0</v>
      </c>
      <c r="AH4202" s="164">
        <f t="shared" si="526"/>
        <v>0</v>
      </c>
      <c r="AK4202" s="184">
        <f t="shared" si="521"/>
        <v>0</v>
      </c>
      <c r="AL4202" s="164">
        <f t="shared" si="527"/>
        <v>0</v>
      </c>
      <c r="AO4202" s="184">
        <f t="shared" si="522"/>
        <v>0</v>
      </c>
      <c r="AP4202" s="164">
        <f t="shared" si="523"/>
        <v>0</v>
      </c>
      <c r="AS4202" s="184">
        <f t="shared" si="524"/>
        <v>0</v>
      </c>
      <c r="AT4202" s="164">
        <f t="shared" si="525"/>
        <v>0</v>
      </c>
    </row>
    <row r="4203" spans="2:46" x14ac:dyDescent="0.75">
      <c r="B4203" s="22">
        <v>4200</v>
      </c>
      <c r="AG4203" s="184">
        <f t="shared" si="520"/>
        <v>0</v>
      </c>
      <c r="AH4203" s="164">
        <f t="shared" si="526"/>
        <v>0</v>
      </c>
      <c r="AK4203" s="184">
        <f t="shared" si="521"/>
        <v>0</v>
      </c>
      <c r="AL4203" s="164">
        <f t="shared" si="527"/>
        <v>0</v>
      </c>
      <c r="AO4203" s="184">
        <f t="shared" si="522"/>
        <v>0</v>
      </c>
      <c r="AP4203" s="164">
        <f t="shared" si="523"/>
        <v>0</v>
      </c>
      <c r="AS4203" s="184">
        <f t="shared" si="524"/>
        <v>0</v>
      </c>
      <c r="AT4203" s="164">
        <f t="shared" si="525"/>
        <v>0</v>
      </c>
    </row>
    <row r="4204" spans="2:46" x14ac:dyDescent="0.75">
      <c r="B4204" s="22">
        <v>4201</v>
      </c>
      <c r="AG4204" s="184">
        <f t="shared" si="520"/>
        <v>0</v>
      </c>
      <c r="AH4204" s="164">
        <f t="shared" si="526"/>
        <v>0</v>
      </c>
      <c r="AK4204" s="184">
        <f t="shared" si="521"/>
        <v>0</v>
      </c>
      <c r="AL4204" s="164">
        <f t="shared" si="527"/>
        <v>0</v>
      </c>
      <c r="AO4204" s="184">
        <f t="shared" si="522"/>
        <v>0</v>
      </c>
      <c r="AP4204" s="164">
        <f t="shared" si="523"/>
        <v>0</v>
      </c>
      <c r="AS4204" s="184">
        <f t="shared" si="524"/>
        <v>0</v>
      </c>
      <c r="AT4204" s="164">
        <f t="shared" si="525"/>
        <v>0</v>
      </c>
    </row>
    <row r="4205" spans="2:46" x14ac:dyDescent="0.75">
      <c r="B4205" s="22">
        <v>4202</v>
      </c>
      <c r="AG4205" s="184">
        <f t="shared" si="520"/>
        <v>0</v>
      </c>
      <c r="AH4205" s="164">
        <f t="shared" si="526"/>
        <v>0</v>
      </c>
      <c r="AK4205" s="184">
        <f t="shared" si="521"/>
        <v>0</v>
      </c>
      <c r="AL4205" s="164">
        <f t="shared" si="527"/>
        <v>0</v>
      </c>
      <c r="AO4205" s="184">
        <f t="shared" si="522"/>
        <v>0</v>
      </c>
      <c r="AP4205" s="164">
        <f t="shared" si="523"/>
        <v>0</v>
      </c>
      <c r="AS4205" s="184">
        <f t="shared" si="524"/>
        <v>0</v>
      </c>
      <c r="AT4205" s="164">
        <f t="shared" si="525"/>
        <v>0</v>
      </c>
    </row>
    <row r="4206" spans="2:46" x14ac:dyDescent="0.75">
      <c r="B4206" s="22">
        <v>4203</v>
      </c>
      <c r="AG4206" s="184">
        <f t="shared" si="520"/>
        <v>0</v>
      </c>
      <c r="AH4206" s="164">
        <f t="shared" si="526"/>
        <v>0</v>
      </c>
      <c r="AK4206" s="184">
        <f t="shared" si="521"/>
        <v>0</v>
      </c>
      <c r="AL4206" s="164">
        <f t="shared" si="527"/>
        <v>0</v>
      </c>
      <c r="AO4206" s="184">
        <f t="shared" si="522"/>
        <v>0</v>
      </c>
      <c r="AP4206" s="164">
        <f t="shared" si="523"/>
        <v>0</v>
      </c>
      <c r="AS4206" s="184">
        <f t="shared" si="524"/>
        <v>0</v>
      </c>
      <c r="AT4206" s="164">
        <f t="shared" si="525"/>
        <v>0</v>
      </c>
    </row>
    <row r="4207" spans="2:46" x14ac:dyDescent="0.75">
      <c r="B4207" s="22">
        <v>4204</v>
      </c>
      <c r="AG4207" s="184">
        <f t="shared" si="520"/>
        <v>0</v>
      </c>
      <c r="AH4207" s="164">
        <f t="shared" si="526"/>
        <v>0</v>
      </c>
      <c r="AK4207" s="184">
        <f t="shared" si="521"/>
        <v>0</v>
      </c>
      <c r="AL4207" s="164">
        <f t="shared" si="527"/>
        <v>0</v>
      </c>
      <c r="AO4207" s="184">
        <f t="shared" si="522"/>
        <v>0</v>
      </c>
      <c r="AP4207" s="164">
        <f t="shared" si="523"/>
        <v>0</v>
      </c>
      <c r="AS4207" s="184">
        <f t="shared" si="524"/>
        <v>0</v>
      </c>
      <c r="AT4207" s="164">
        <f t="shared" si="525"/>
        <v>0</v>
      </c>
    </row>
    <row r="4208" spans="2:46" x14ac:dyDescent="0.75">
      <c r="B4208" s="22">
        <v>4205</v>
      </c>
      <c r="AG4208" s="184">
        <f t="shared" si="520"/>
        <v>0</v>
      </c>
      <c r="AH4208" s="164">
        <f t="shared" si="526"/>
        <v>0</v>
      </c>
      <c r="AK4208" s="184">
        <f t="shared" si="521"/>
        <v>0</v>
      </c>
      <c r="AL4208" s="164">
        <f t="shared" si="527"/>
        <v>0</v>
      </c>
      <c r="AO4208" s="184">
        <f t="shared" si="522"/>
        <v>0</v>
      </c>
      <c r="AP4208" s="164">
        <f t="shared" si="523"/>
        <v>0</v>
      </c>
      <c r="AS4208" s="184">
        <f t="shared" si="524"/>
        <v>0</v>
      </c>
      <c r="AT4208" s="164">
        <f t="shared" si="525"/>
        <v>0</v>
      </c>
    </row>
    <row r="4209" spans="2:46" x14ac:dyDescent="0.75">
      <c r="B4209" s="22">
        <v>4206</v>
      </c>
      <c r="AG4209" s="184">
        <f t="shared" si="520"/>
        <v>0</v>
      </c>
      <c r="AH4209" s="164">
        <f t="shared" si="526"/>
        <v>0</v>
      </c>
      <c r="AK4209" s="184">
        <f t="shared" si="521"/>
        <v>0</v>
      </c>
      <c r="AL4209" s="164">
        <f t="shared" si="527"/>
        <v>0</v>
      </c>
      <c r="AO4209" s="184">
        <f t="shared" si="522"/>
        <v>0</v>
      </c>
      <c r="AP4209" s="164">
        <f t="shared" si="523"/>
        <v>0</v>
      </c>
      <c r="AS4209" s="184">
        <f t="shared" si="524"/>
        <v>0</v>
      </c>
      <c r="AT4209" s="164">
        <f t="shared" si="525"/>
        <v>0</v>
      </c>
    </row>
    <row r="4210" spans="2:46" x14ac:dyDescent="0.75">
      <c r="B4210" s="22">
        <v>4207</v>
      </c>
      <c r="AG4210" s="184">
        <f t="shared" si="520"/>
        <v>0</v>
      </c>
      <c r="AH4210" s="164">
        <f t="shared" si="526"/>
        <v>0</v>
      </c>
      <c r="AK4210" s="184">
        <f t="shared" si="521"/>
        <v>0</v>
      </c>
      <c r="AL4210" s="164">
        <f t="shared" si="527"/>
        <v>0</v>
      </c>
      <c r="AO4210" s="184">
        <f t="shared" si="522"/>
        <v>0</v>
      </c>
      <c r="AP4210" s="164">
        <f t="shared" si="523"/>
        <v>0</v>
      </c>
      <c r="AS4210" s="184">
        <f t="shared" si="524"/>
        <v>0</v>
      </c>
      <c r="AT4210" s="164">
        <f t="shared" si="525"/>
        <v>0</v>
      </c>
    </row>
    <row r="4211" spans="2:46" x14ac:dyDescent="0.75">
      <c r="B4211" s="22">
        <v>4208</v>
      </c>
      <c r="AG4211" s="184">
        <f t="shared" si="520"/>
        <v>0</v>
      </c>
      <c r="AH4211" s="164">
        <f t="shared" si="526"/>
        <v>0</v>
      </c>
      <c r="AK4211" s="184">
        <f t="shared" si="521"/>
        <v>0</v>
      </c>
      <c r="AL4211" s="164">
        <f t="shared" si="527"/>
        <v>0</v>
      </c>
      <c r="AO4211" s="184">
        <f t="shared" si="522"/>
        <v>0</v>
      </c>
      <c r="AP4211" s="164">
        <f t="shared" si="523"/>
        <v>0</v>
      </c>
      <c r="AS4211" s="184">
        <f t="shared" si="524"/>
        <v>0</v>
      </c>
      <c r="AT4211" s="164">
        <f t="shared" si="525"/>
        <v>0</v>
      </c>
    </row>
    <row r="4212" spans="2:46" x14ac:dyDescent="0.75">
      <c r="B4212" s="22">
        <v>4209</v>
      </c>
      <c r="AG4212" s="184">
        <f t="shared" si="520"/>
        <v>0</v>
      </c>
      <c r="AH4212" s="164">
        <f t="shared" si="526"/>
        <v>0</v>
      </c>
      <c r="AK4212" s="184">
        <f t="shared" si="521"/>
        <v>0</v>
      </c>
      <c r="AL4212" s="164">
        <f t="shared" si="527"/>
        <v>0</v>
      </c>
      <c r="AO4212" s="184">
        <f t="shared" si="522"/>
        <v>0</v>
      </c>
      <c r="AP4212" s="164">
        <f t="shared" si="523"/>
        <v>0</v>
      </c>
      <c r="AS4212" s="184">
        <f t="shared" si="524"/>
        <v>0</v>
      </c>
      <c r="AT4212" s="164">
        <f t="shared" si="525"/>
        <v>0</v>
      </c>
    </row>
    <row r="4213" spans="2:46" x14ac:dyDescent="0.75">
      <c r="B4213" s="22">
        <v>4210</v>
      </c>
      <c r="AG4213" s="184">
        <f t="shared" si="520"/>
        <v>0</v>
      </c>
      <c r="AH4213" s="164">
        <f t="shared" si="526"/>
        <v>0</v>
      </c>
      <c r="AK4213" s="184">
        <f t="shared" si="521"/>
        <v>0</v>
      </c>
      <c r="AL4213" s="164">
        <f t="shared" si="527"/>
        <v>0</v>
      </c>
      <c r="AO4213" s="184">
        <f t="shared" si="522"/>
        <v>0</v>
      </c>
      <c r="AP4213" s="164">
        <f t="shared" si="523"/>
        <v>0</v>
      </c>
      <c r="AS4213" s="184">
        <f t="shared" si="524"/>
        <v>0</v>
      </c>
      <c r="AT4213" s="164">
        <f t="shared" si="525"/>
        <v>0</v>
      </c>
    </row>
    <row r="4214" spans="2:46" x14ac:dyDescent="0.75">
      <c r="B4214" s="22">
        <v>4211</v>
      </c>
      <c r="AG4214" s="184">
        <f t="shared" si="520"/>
        <v>0</v>
      </c>
      <c r="AH4214" s="164">
        <f t="shared" si="526"/>
        <v>0</v>
      </c>
      <c r="AK4214" s="184">
        <f t="shared" si="521"/>
        <v>0</v>
      </c>
      <c r="AL4214" s="164">
        <f t="shared" si="527"/>
        <v>0</v>
      </c>
      <c r="AO4214" s="184">
        <f t="shared" si="522"/>
        <v>0</v>
      </c>
      <c r="AP4214" s="164">
        <f t="shared" si="523"/>
        <v>0</v>
      </c>
      <c r="AS4214" s="184">
        <f t="shared" si="524"/>
        <v>0</v>
      </c>
      <c r="AT4214" s="164">
        <f t="shared" si="525"/>
        <v>0</v>
      </c>
    </row>
    <row r="4215" spans="2:46" x14ac:dyDescent="0.75">
      <c r="B4215" s="22">
        <v>4212</v>
      </c>
      <c r="AG4215" s="184">
        <f t="shared" si="520"/>
        <v>0</v>
      </c>
      <c r="AH4215" s="164">
        <f t="shared" si="526"/>
        <v>0</v>
      </c>
      <c r="AK4215" s="184">
        <f t="shared" si="521"/>
        <v>0</v>
      </c>
      <c r="AL4215" s="164">
        <f t="shared" si="527"/>
        <v>0</v>
      </c>
      <c r="AO4215" s="184">
        <f t="shared" si="522"/>
        <v>0</v>
      </c>
      <c r="AP4215" s="164">
        <f t="shared" si="523"/>
        <v>0</v>
      </c>
      <c r="AS4215" s="184">
        <f t="shared" si="524"/>
        <v>0</v>
      </c>
      <c r="AT4215" s="164">
        <f t="shared" si="525"/>
        <v>0</v>
      </c>
    </row>
    <row r="4216" spans="2:46" x14ac:dyDescent="0.75">
      <c r="B4216" s="22">
        <v>4213</v>
      </c>
      <c r="AG4216" s="184">
        <f t="shared" si="520"/>
        <v>0</v>
      </c>
      <c r="AH4216" s="164">
        <f t="shared" si="526"/>
        <v>0</v>
      </c>
      <c r="AK4216" s="184">
        <f t="shared" si="521"/>
        <v>0</v>
      </c>
      <c r="AL4216" s="164">
        <f t="shared" si="527"/>
        <v>0</v>
      </c>
      <c r="AO4216" s="184">
        <f t="shared" si="522"/>
        <v>0</v>
      </c>
      <c r="AP4216" s="164">
        <f t="shared" si="523"/>
        <v>0</v>
      </c>
      <c r="AS4216" s="184">
        <f t="shared" si="524"/>
        <v>0</v>
      </c>
      <c r="AT4216" s="164">
        <f t="shared" si="525"/>
        <v>0</v>
      </c>
    </row>
    <row r="4217" spans="2:46" x14ac:dyDescent="0.75">
      <c r="B4217" s="22">
        <v>4214</v>
      </c>
      <c r="AG4217" s="184">
        <f t="shared" si="520"/>
        <v>0</v>
      </c>
      <c r="AH4217" s="164">
        <f t="shared" si="526"/>
        <v>0</v>
      </c>
      <c r="AK4217" s="184">
        <f t="shared" si="521"/>
        <v>0</v>
      </c>
      <c r="AL4217" s="164">
        <f t="shared" si="527"/>
        <v>0</v>
      </c>
      <c r="AO4217" s="184">
        <f t="shared" si="522"/>
        <v>0</v>
      </c>
      <c r="AP4217" s="164">
        <f t="shared" si="523"/>
        <v>0</v>
      </c>
      <c r="AS4217" s="184">
        <f t="shared" si="524"/>
        <v>0</v>
      </c>
      <c r="AT4217" s="164">
        <f t="shared" si="525"/>
        <v>0</v>
      </c>
    </row>
    <row r="4218" spans="2:46" x14ac:dyDescent="0.75">
      <c r="B4218" s="22">
        <v>4215</v>
      </c>
      <c r="AG4218" s="184">
        <f t="shared" si="520"/>
        <v>0</v>
      </c>
      <c r="AH4218" s="164">
        <f t="shared" si="526"/>
        <v>0</v>
      </c>
      <c r="AK4218" s="184">
        <f t="shared" si="521"/>
        <v>0</v>
      </c>
      <c r="AL4218" s="164">
        <f t="shared" si="527"/>
        <v>0</v>
      </c>
      <c r="AO4218" s="184">
        <f t="shared" si="522"/>
        <v>0</v>
      </c>
      <c r="AP4218" s="164">
        <f t="shared" si="523"/>
        <v>0</v>
      </c>
      <c r="AS4218" s="184">
        <f t="shared" si="524"/>
        <v>0</v>
      </c>
      <c r="AT4218" s="164">
        <f t="shared" si="525"/>
        <v>0</v>
      </c>
    </row>
    <row r="4219" spans="2:46" x14ac:dyDescent="0.75">
      <c r="B4219" s="22">
        <v>4216</v>
      </c>
      <c r="AG4219" s="184">
        <f t="shared" si="520"/>
        <v>0</v>
      </c>
      <c r="AH4219" s="164">
        <f t="shared" si="526"/>
        <v>0</v>
      </c>
      <c r="AK4219" s="184">
        <f t="shared" si="521"/>
        <v>0</v>
      </c>
      <c r="AL4219" s="164">
        <f t="shared" si="527"/>
        <v>0</v>
      </c>
      <c r="AO4219" s="184">
        <f t="shared" si="522"/>
        <v>0</v>
      </c>
      <c r="AP4219" s="164">
        <f t="shared" si="523"/>
        <v>0</v>
      </c>
      <c r="AS4219" s="184">
        <f t="shared" si="524"/>
        <v>0</v>
      </c>
      <c r="AT4219" s="164">
        <f t="shared" si="525"/>
        <v>0</v>
      </c>
    </row>
    <row r="4220" spans="2:46" x14ac:dyDescent="0.75">
      <c r="B4220" s="22">
        <v>4217</v>
      </c>
      <c r="AG4220" s="184">
        <f t="shared" si="520"/>
        <v>0</v>
      </c>
      <c r="AH4220" s="164">
        <f t="shared" si="526"/>
        <v>0</v>
      </c>
      <c r="AK4220" s="184">
        <f t="shared" si="521"/>
        <v>0</v>
      </c>
      <c r="AL4220" s="164">
        <f t="shared" si="527"/>
        <v>0</v>
      </c>
      <c r="AO4220" s="184">
        <f t="shared" si="522"/>
        <v>0</v>
      </c>
      <c r="AP4220" s="164">
        <f t="shared" si="523"/>
        <v>0</v>
      </c>
      <c r="AS4220" s="184">
        <f t="shared" si="524"/>
        <v>0</v>
      </c>
      <c r="AT4220" s="164">
        <f t="shared" si="525"/>
        <v>0</v>
      </c>
    </row>
    <row r="4221" spans="2:46" x14ac:dyDescent="0.75">
      <c r="B4221" s="22">
        <v>4218</v>
      </c>
      <c r="AG4221" s="184">
        <f t="shared" si="520"/>
        <v>0</v>
      </c>
      <c r="AH4221" s="164">
        <f t="shared" si="526"/>
        <v>0</v>
      </c>
      <c r="AK4221" s="184">
        <f t="shared" si="521"/>
        <v>0</v>
      </c>
      <c r="AL4221" s="164">
        <f t="shared" si="527"/>
        <v>0</v>
      </c>
      <c r="AO4221" s="184">
        <f t="shared" si="522"/>
        <v>0</v>
      </c>
      <c r="AP4221" s="164">
        <f t="shared" si="523"/>
        <v>0</v>
      </c>
      <c r="AS4221" s="184">
        <f t="shared" si="524"/>
        <v>0</v>
      </c>
      <c r="AT4221" s="164">
        <f t="shared" si="525"/>
        <v>0</v>
      </c>
    </row>
    <row r="4222" spans="2:46" x14ac:dyDescent="0.75">
      <c r="B4222" s="22">
        <v>4219</v>
      </c>
      <c r="AG4222" s="184">
        <f t="shared" si="520"/>
        <v>0</v>
      </c>
      <c r="AH4222" s="164">
        <f t="shared" si="526"/>
        <v>0</v>
      </c>
      <c r="AK4222" s="184">
        <f t="shared" si="521"/>
        <v>0</v>
      </c>
      <c r="AL4222" s="164">
        <f t="shared" si="527"/>
        <v>0</v>
      </c>
      <c r="AO4222" s="184">
        <f t="shared" si="522"/>
        <v>0</v>
      </c>
      <c r="AP4222" s="164">
        <f t="shared" si="523"/>
        <v>0</v>
      </c>
      <c r="AS4222" s="184">
        <f t="shared" si="524"/>
        <v>0</v>
      </c>
      <c r="AT4222" s="164">
        <f t="shared" si="525"/>
        <v>0</v>
      </c>
    </row>
    <row r="4223" spans="2:46" x14ac:dyDescent="0.75">
      <c r="B4223" s="22">
        <v>4220</v>
      </c>
      <c r="AG4223" s="184">
        <f t="shared" si="520"/>
        <v>0</v>
      </c>
      <c r="AH4223" s="164">
        <f t="shared" si="526"/>
        <v>0</v>
      </c>
      <c r="AK4223" s="184">
        <f t="shared" si="521"/>
        <v>0</v>
      </c>
      <c r="AL4223" s="164">
        <f t="shared" si="527"/>
        <v>0</v>
      </c>
      <c r="AO4223" s="184">
        <f t="shared" si="522"/>
        <v>0</v>
      </c>
      <c r="AP4223" s="164">
        <f t="shared" si="523"/>
        <v>0</v>
      </c>
      <c r="AS4223" s="184">
        <f t="shared" si="524"/>
        <v>0</v>
      </c>
      <c r="AT4223" s="164">
        <f t="shared" si="525"/>
        <v>0</v>
      </c>
    </row>
    <row r="4224" spans="2:46" x14ac:dyDescent="0.75">
      <c r="B4224" s="22">
        <v>4221</v>
      </c>
      <c r="AG4224" s="184">
        <f t="shared" si="520"/>
        <v>0</v>
      </c>
      <c r="AH4224" s="164">
        <f t="shared" si="526"/>
        <v>0</v>
      </c>
      <c r="AK4224" s="184">
        <f t="shared" si="521"/>
        <v>0</v>
      </c>
      <c r="AL4224" s="164">
        <f t="shared" si="527"/>
        <v>0</v>
      </c>
      <c r="AO4224" s="184">
        <f t="shared" si="522"/>
        <v>0</v>
      </c>
      <c r="AP4224" s="164">
        <f t="shared" si="523"/>
        <v>0</v>
      </c>
      <c r="AS4224" s="184">
        <f t="shared" si="524"/>
        <v>0</v>
      </c>
      <c r="AT4224" s="164">
        <f t="shared" si="525"/>
        <v>0</v>
      </c>
    </row>
    <row r="4225" spans="2:46" x14ac:dyDescent="0.75">
      <c r="B4225" s="22">
        <v>4222</v>
      </c>
      <c r="AG4225" s="184">
        <f t="shared" si="520"/>
        <v>0</v>
      </c>
      <c r="AH4225" s="164">
        <f t="shared" si="526"/>
        <v>0</v>
      </c>
      <c r="AK4225" s="184">
        <f t="shared" si="521"/>
        <v>0</v>
      </c>
      <c r="AL4225" s="164">
        <f t="shared" si="527"/>
        <v>0</v>
      </c>
      <c r="AO4225" s="184">
        <f t="shared" si="522"/>
        <v>0</v>
      </c>
      <c r="AP4225" s="164">
        <f t="shared" si="523"/>
        <v>0</v>
      </c>
      <c r="AS4225" s="184">
        <f t="shared" si="524"/>
        <v>0</v>
      </c>
      <c r="AT4225" s="164">
        <f t="shared" si="525"/>
        <v>0</v>
      </c>
    </row>
    <row r="4226" spans="2:46" x14ac:dyDescent="0.75">
      <c r="B4226" s="22">
        <v>4223</v>
      </c>
      <c r="AG4226" s="184">
        <f t="shared" si="520"/>
        <v>0</v>
      </c>
      <c r="AH4226" s="164">
        <f t="shared" si="526"/>
        <v>0</v>
      </c>
      <c r="AK4226" s="184">
        <f t="shared" si="521"/>
        <v>0</v>
      </c>
      <c r="AL4226" s="164">
        <f t="shared" si="527"/>
        <v>0</v>
      </c>
      <c r="AO4226" s="184">
        <f t="shared" si="522"/>
        <v>0</v>
      </c>
      <c r="AP4226" s="164">
        <f t="shared" si="523"/>
        <v>0</v>
      </c>
      <c r="AS4226" s="184">
        <f t="shared" si="524"/>
        <v>0</v>
      </c>
      <c r="AT4226" s="164">
        <f t="shared" si="525"/>
        <v>0</v>
      </c>
    </row>
    <row r="4227" spans="2:46" x14ac:dyDescent="0.75">
      <c r="B4227" s="22">
        <v>4224</v>
      </c>
      <c r="AG4227" s="184">
        <f t="shared" si="520"/>
        <v>0</v>
      </c>
      <c r="AH4227" s="164">
        <f t="shared" si="526"/>
        <v>0</v>
      </c>
      <c r="AK4227" s="184">
        <f t="shared" si="521"/>
        <v>0</v>
      </c>
      <c r="AL4227" s="164">
        <f t="shared" si="527"/>
        <v>0</v>
      </c>
      <c r="AO4227" s="184">
        <f t="shared" si="522"/>
        <v>0</v>
      </c>
      <c r="AP4227" s="164">
        <f t="shared" si="523"/>
        <v>0</v>
      </c>
      <c r="AS4227" s="184">
        <f t="shared" si="524"/>
        <v>0</v>
      </c>
      <c r="AT4227" s="164">
        <f t="shared" si="525"/>
        <v>0</v>
      </c>
    </row>
    <row r="4228" spans="2:46" x14ac:dyDescent="0.75">
      <c r="B4228" s="22">
        <v>4225</v>
      </c>
      <c r="AG4228" s="184">
        <f t="shared" ref="AG4228:AG4291" si="528">(U4228*wtp)-T4228</f>
        <v>0</v>
      </c>
      <c r="AH4228" s="164">
        <f t="shared" si="526"/>
        <v>0</v>
      </c>
      <c r="AK4228" s="184">
        <f t="shared" ref="AK4228:AK4291" si="529">(X4228*wtp)-W4228</f>
        <v>0</v>
      </c>
      <c r="AL4228" s="164">
        <f t="shared" si="527"/>
        <v>0</v>
      </c>
      <c r="AO4228" s="184">
        <f t="shared" ref="AO4228:AO4291" si="530">(AA4228*wtp)-Z4228</f>
        <v>0</v>
      </c>
      <c r="AP4228" s="164">
        <f t="shared" ref="AP4228:AP4291" si="531">IF(AO4228&gt;0,1,0)</f>
        <v>0</v>
      </c>
      <c r="AS4228" s="184">
        <f t="shared" ref="AS4228:AS4291" si="532">(AD4228*wtp)-AC4228</f>
        <v>0</v>
      </c>
      <c r="AT4228" s="164">
        <f t="shared" ref="AT4228:AT4291" si="533">IF(AS4228&gt;0,1,0)</f>
        <v>0</v>
      </c>
    </row>
    <row r="4229" spans="2:46" x14ac:dyDescent="0.75">
      <c r="B4229" s="22">
        <v>4226</v>
      </c>
      <c r="AG4229" s="184">
        <f t="shared" si="528"/>
        <v>0</v>
      </c>
      <c r="AH4229" s="164">
        <f t="shared" ref="AH4229:AH4292" si="534">IF(AG4229&gt;0,1,0)</f>
        <v>0</v>
      </c>
      <c r="AK4229" s="184">
        <f t="shared" si="529"/>
        <v>0</v>
      </c>
      <c r="AL4229" s="164">
        <f t="shared" ref="AL4229:AL4292" si="535">IF(AK4229&gt;0,1,0)</f>
        <v>0</v>
      </c>
      <c r="AO4229" s="184">
        <f t="shared" si="530"/>
        <v>0</v>
      </c>
      <c r="AP4229" s="164">
        <f t="shared" si="531"/>
        <v>0</v>
      </c>
      <c r="AS4229" s="184">
        <f t="shared" si="532"/>
        <v>0</v>
      </c>
      <c r="AT4229" s="164">
        <f t="shared" si="533"/>
        <v>0</v>
      </c>
    </row>
    <row r="4230" spans="2:46" x14ac:dyDescent="0.75">
      <c r="B4230" s="22">
        <v>4227</v>
      </c>
      <c r="AG4230" s="184">
        <f t="shared" si="528"/>
        <v>0</v>
      </c>
      <c r="AH4230" s="164">
        <f t="shared" si="534"/>
        <v>0</v>
      </c>
      <c r="AK4230" s="184">
        <f t="shared" si="529"/>
        <v>0</v>
      </c>
      <c r="AL4230" s="164">
        <f t="shared" si="535"/>
        <v>0</v>
      </c>
      <c r="AO4230" s="184">
        <f t="shared" si="530"/>
        <v>0</v>
      </c>
      <c r="AP4230" s="164">
        <f t="shared" si="531"/>
        <v>0</v>
      </c>
      <c r="AS4230" s="184">
        <f t="shared" si="532"/>
        <v>0</v>
      </c>
      <c r="AT4230" s="164">
        <f t="shared" si="533"/>
        <v>0</v>
      </c>
    </row>
    <row r="4231" spans="2:46" x14ac:dyDescent="0.75">
      <c r="B4231" s="22">
        <v>4228</v>
      </c>
      <c r="AG4231" s="184">
        <f t="shared" si="528"/>
        <v>0</v>
      </c>
      <c r="AH4231" s="164">
        <f t="shared" si="534"/>
        <v>0</v>
      </c>
      <c r="AK4231" s="184">
        <f t="shared" si="529"/>
        <v>0</v>
      </c>
      <c r="AL4231" s="164">
        <f t="shared" si="535"/>
        <v>0</v>
      </c>
      <c r="AO4231" s="184">
        <f t="shared" si="530"/>
        <v>0</v>
      </c>
      <c r="AP4231" s="164">
        <f t="shared" si="531"/>
        <v>0</v>
      </c>
      <c r="AS4231" s="184">
        <f t="shared" si="532"/>
        <v>0</v>
      </c>
      <c r="AT4231" s="164">
        <f t="shared" si="533"/>
        <v>0</v>
      </c>
    </row>
    <row r="4232" spans="2:46" x14ac:dyDescent="0.75">
      <c r="B4232" s="22">
        <v>4229</v>
      </c>
      <c r="AG4232" s="184">
        <f t="shared" si="528"/>
        <v>0</v>
      </c>
      <c r="AH4232" s="164">
        <f t="shared" si="534"/>
        <v>0</v>
      </c>
      <c r="AK4232" s="184">
        <f t="shared" si="529"/>
        <v>0</v>
      </c>
      <c r="AL4232" s="164">
        <f t="shared" si="535"/>
        <v>0</v>
      </c>
      <c r="AO4232" s="184">
        <f t="shared" si="530"/>
        <v>0</v>
      </c>
      <c r="AP4232" s="164">
        <f t="shared" si="531"/>
        <v>0</v>
      </c>
      <c r="AS4232" s="184">
        <f t="shared" si="532"/>
        <v>0</v>
      </c>
      <c r="AT4232" s="164">
        <f t="shared" si="533"/>
        <v>0</v>
      </c>
    </row>
    <row r="4233" spans="2:46" x14ac:dyDescent="0.75">
      <c r="B4233" s="22">
        <v>4230</v>
      </c>
      <c r="AG4233" s="184">
        <f t="shared" si="528"/>
        <v>0</v>
      </c>
      <c r="AH4233" s="164">
        <f t="shared" si="534"/>
        <v>0</v>
      </c>
      <c r="AK4233" s="184">
        <f t="shared" si="529"/>
        <v>0</v>
      </c>
      <c r="AL4233" s="164">
        <f t="shared" si="535"/>
        <v>0</v>
      </c>
      <c r="AO4233" s="184">
        <f t="shared" si="530"/>
        <v>0</v>
      </c>
      <c r="AP4233" s="164">
        <f t="shared" si="531"/>
        <v>0</v>
      </c>
      <c r="AS4233" s="184">
        <f t="shared" si="532"/>
        <v>0</v>
      </c>
      <c r="AT4233" s="164">
        <f t="shared" si="533"/>
        <v>0</v>
      </c>
    </row>
    <row r="4234" spans="2:46" x14ac:dyDescent="0.75">
      <c r="B4234" s="22">
        <v>4231</v>
      </c>
      <c r="AG4234" s="184">
        <f t="shared" si="528"/>
        <v>0</v>
      </c>
      <c r="AH4234" s="164">
        <f t="shared" si="534"/>
        <v>0</v>
      </c>
      <c r="AK4234" s="184">
        <f t="shared" si="529"/>
        <v>0</v>
      </c>
      <c r="AL4234" s="164">
        <f t="shared" si="535"/>
        <v>0</v>
      </c>
      <c r="AO4234" s="184">
        <f t="shared" si="530"/>
        <v>0</v>
      </c>
      <c r="AP4234" s="164">
        <f t="shared" si="531"/>
        <v>0</v>
      </c>
      <c r="AS4234" s="184">
        <f t="shared" si="532"/>
        <v>0</v>
      </c>
      <c r="AT4234" s="164">
        <f t="shared" si="533"/>
        <v>0</v>
      </c>
    </row>
    <row r="4235" spans="2:46" x14ac:dyDescent="0.75">
      <c r="B4235" s="22">
        <v>4232</v>
      </c>
      <c r="AG4235" s="184">
        <f t="shared" si="528"/>
        <v>0</v>
      </c>
      <c r="AH4235" s="164">
        <f t="shared" si="534"/>
        <v>0</v>
      </c>
      <c r="AK4235" s="184">
        <f t="shared" si="529"/>
        <v>0</v>
      </c>
      <c r="AL4235" s="164">
        <f t="shared" si="535"/>
        <v>0</v>
      </c>
      <c r="AO4235" s="184">
        <f t="shared" si="530"/>
        <v>0</v>
      </c>
      <c r="AP4235" s="164">
        <f t="shared" si="531"/>
        <v>0</v>
      </c>
      <c r="AS4235" s="184">
        <f t="shared" si="532"/>
        <v>0</v>
      </c>
      <c r="AT4235" s="164">
        <f t="shared" si="533"/>
        <v>0</v>
      </c>
    </row>
    <row r="4236" spans="2:46" x14ac:dyDescent="0.75">
      <c r="B4236" s="22">
        <v>4233</v>
      </c>
      <c r="AG4236" s="184">
        <f t="shared" si="528"/>
        <v>0</v>
      </c>
      <c r="AH4236" s="164">
        <f t="shared" si="534"/>
        <v>0</v>
      </c>
      <c r="AK4236" s="184">
        <f t="shared" si="529"/>
        <v>0</v>
      </c>
      <c r="AL4236" s="164">
        <f t="shared" si="535"/>
        <v>0</v>
      </c>
      <c r="AO4236" s="184">
        <f t="shared" si="530"/>
        <v>0</v>
      </c>
      <c r="AP4236" s="164">
        <f t="shared" si="531"/>
        <v>0</v>
      </c>
      <c r="AS4236" s="184">
        <f t="shared" si="532"/>
        <v>0</v>
      </c>
      <c r="AT4236" s="164">
        <f t="shared" si="533"/>
        <v>0</v>
      </c>
    </row>
    <row r="4237" spans="2:46" x14ac:dyDescent="0.75">
      <c r="B4237" s="22">
        <v>4234</v>
      </c>
      <c r="AG4237" s="184">
        <f t="shared" si="528"/>
        <v>0</v>
      </c>
      <c r="AH4237" s="164">
        <f t="shared" si="534"/>
        <v>0</v>
      </c>
      <c r="AK4237" s="184">
        <f t="shared" si="529"/>
        <v>0</v>
      </c>
      <c r="AL4237" s="164">
        <f t="shared" si="535"/>
        <v>0</v>
      </c>
      <c r="AO4237" s="184">
        <f t="shared" si="530"/>
        <v>0</v>
      </c>
      <c r="AP4237" s="164">
        <f t="shared" si="531"/>
        <v>0</v>
      </c>
      <c r="AS4237" s="184">
        <f t="shared" si="532"/>
        <v>0</v>
      </c>
      <c r="AT4237" s="164">
        <f t="shared" si="533"/>
        <v>0</v>
      </c>
    </row>
    <row r="4238" spans="2:46" x14ac:dyDescent="0.75">
      <c r="B4238" s="22">
        <v>4235</v>
      </c>
      <c r="AG4238" s="184">
        <f t="shared" si="528"/>
        <v>0</v>
      </c>
      <c r="AH4238" s="164">
        <f t="shared" si="534"/>
        <v>0</v>
      </c>
      <c r="AK4238" s="184">
        <f t="shared" si="529"/>
        <v>0</v>
      </c>
      <c r="AL4238" s="164">
        <f t="shared" si="535"/>
        <v>0</v>
      </c>
      <c r="AO4238" s="184">
        <f t="shared" si="530"/>
        <v>0</v>
      </c>
      <c r="AP4238" s="164">
        <f t="shared" si="531"/>
        <v>0</v>
      </c>
      <c r="AS4238" s="184">
        <f t="shared" si="532"/>
        <v>0</v>
      </c>
      <c r="AT4238" s="164">
        <f t="shared" si="533"/>
        <v>0</v>
      </c>
    </row>
    <row r="4239" spans="2:46" x14ac:dyDescent="0.75">
      <c r="B4239" s="22">
        <v>4236</v>
      </c>
      <c r="AG4239" s="184">
        <f t="shared" si="528"/>
        <v>0</v>
      </c>
      <c r="AH4239" s="164">
        <f t="shared" si="534"/>
        <v>0</v>
      </c>
      <c r="AK4239" s="184">
        <f t="shared" si="529"/>
        <v>0</v>
      </c>
      <c r="AL4239" s="164">
        <f t="shared" si="535"/>
        <v>0</v>
      </c>
      <c r="AO4239" s="184">
        <f t="shared" si="530"/>
        <v>0</v>
      </c>
      <c r="AP4239" s="164">
        <f t="shared" si="531"/>
        <v>0</v>
      </c>
      <c r="AS4239" s="184">
        <f t="shared" si="532"/>
        <v>0</v>
      </c>
      <c r="AT4239" s="164">
        <f t="shared" si="533"/>
        <v>0</v>
      </c>
    </row>
    <row r="4240" spans="2:46" x14ac:dyDescent="0.75">
      <c r="B4240" s="22">
        <v>4237</v>
      </c>
      <c r="AG4240" s="184">
        <f t="shared" si="528"/>
        <v>0</v>
      </c>
      <c r="AH4240" s="164">
        <f t="shared" si="534"/>
        <v>0</v>
      </c>
      <c r="AK4240" s="184">
        <f t="shared" si="529"/>
        <v>0</v>
      </c>
      <c r="AL4240" s="164">
        <f t="shared" si="535"/>
        <v>0</v>
      </c>
      <c r="AO4240" s="184">
        <f t="shared" si="530"/>
        <v>0</v>
      </c>
      <c r="AP4240" s="164">
        <f t="shared" si="531"/>
        <v>0</v>
      </c>
      <c r="AS4240" s="184">
        <f t="shared" si="532"/>
        <v>0</v>
      </c>
      <c r="AT4240" s="164">
        <f t="shared" si="533"/>
        <v>0</v>
      </c>
    </row>
    <row r="4241" spans="2:46" x14ac:dyDescent="0.75">
      <c r="B4241" s="22">
        <v>4238</v>
      </c>
      <c r="AG4241" s="184">
        <f t="shared" si="528"/>
        <v>0</v>
      </c>
      <c r="AH4241" s="164">
        <f t="shared" si="534"/>
        <v>0</v>
      </c>
      <c r="AK4241" s="184">
        <f t="shared" si="529"/>
        <v>0</v>
      </c>
      <c r="AL4241" s="164">
        <f t="shared" si="535"/>
        <v>0</v>
      </c>
      <c r="AO4241" s="184">
        <f t="shared" si="530"/>
        <v>0</v>
      </c>
      <c r="AP4241" s="164">
        <f t="shared" si="531"/>
        <v>0</v>
      </c>
      <c r="AS4241" s="184">
        <f t="shared" si="532"/>
        <v>0</v>
      </c>
      <c r="AT4241" s="164">
        <f t="shared" si="533"/>
        <v>0</v>
      </c>
    </row>
    <row r="4242" spans="2:46" x14ac:dyDescent="0.75">
      <c r="B4242" s="22">
        <v>4239</v>
      </c>
      <c r="AG4242" s="184">
        <f t="shared" si="528"/>
        <v>0</v>
      </c>
      <c r="AH4242" s="164">
        <f t="shared" si="534"/>
        <v>0</v>
      </c>
      <c r="AK4242" s="184">
        <f t="shared" si="529"/>
        <v>0</v>
      </c>
      <c r="AL4242" s="164">
        <f t="shared" si="535"/>
        <v>0</v>
      </c>
      <c r="AO4242" s="184">
        <f t="shared" si="530"/>
        <v>0</v>
      </c>
      <c r="AP4242" s="164">
        <f t="shared" si="531"/>
        <v>0</v>
      </c>
      <c r="AS4242" s="184">
        <f t="shared" si="532"/>
        <v>0</v>
      </c>
      <c r="AT4242" s="164">
        <f t="shared" si="533"/>
        <v>0</v>
      </c>
    </row>
    <row r="4243" spans="2:46" x14ac:dyDescent="0.75">
      <c r="B4243" s="22">
        <v>4240</v>
      </c>
      <c r="AG4243" s="184">
        <f t="shared" si="528"/>
        <v>0</v>
      </c>
      <c r="AH4243" s="164">
        <f t="shared" si="534"/>
        <v>0</v>
      </c>
      <c r="AK4243" s="184">
        <f t="shared" si="529"/>
        <v>0</v>
      </c>
      <c r="AL4243" s="164">
        <f t="shared" si="535"/>
        <v>0</v>
      </c>
      <c r="AO4243" s="184">
        <f t="shared" si="530"/>
        <v>0</v>
      </c>
      <c r="AP4243" s="164">
        <f t="shared" si="531"/>
        <v>0</v>
      </c>
      <c r="AS4243" s="184">
        <f t="shared" si="532"/>
        <v>0</v>
      </c>
      <c r="AT4243" s="164">
        <f t="shared" si="533"/>
        <v>0</v>
      </c>
    </row>
    <row r="4244" spans="2:46" x14ac:dyDescent="0.75">
      <c r="B4244" s="22">
        <v>4241</v>
      </c>
      <c r="AG4244" s="184">
        <f t="shared" si="528"/>
        <v>0</v>
      </c>
      <c r="AH4244" s="164">
        <f t="shared" si="534"/>
        <v>0</v>
      </c>
      <c r="AK4244" s="184">
        <f t="shared" si="529"/>
        <v>0</v>
      </c>
      <c r="AL4244" s="164">
        <f t="shared" si="535"/>
        <v>0</v>
      </c>
      <c r="AO4244" s="184">
        <f t="shared" si="530"/>
        <v>0</v>
      </c>
      <c r="AP4244" s="164">
        <f t="shared" si="531"/>
        <v>0</v>
      </c>
      <c r="AS4244" s="184">
        <f t="shared" si="532"/>
        <v>0</v>
      </c>
      <c r="AT4244" s="164">
        <f t="shared" si="533"/>
        <v>0</v>
      </c>
    </row>
    <row r="4245" spans="2:46" x14ac:dyDescent="0.75">
      <c r="B4245" s="22">
        <v>4242</v>
      </c>
      <c r="AG4245" s="184">
        <f t="shared" si="528"/>
        <v>0</v>
      </c>
      <c r="AH4245" s="164">
        <f t="shared" si="534"/>
        <v>0</v>
      </c>
      <c r="AK4245" s="184">
        <f t="shared" si="529"/>
        <v>0</v>
      </c>
      <c r="AL4245" s="164">
        <f t="shared" si="535"/>
        <v>0</v>
      </c>
      <c r="AO4245" s="184">
        <f t="shared" si="530"/>
        <v>0</v>
      </c>
      <c r="AP4245" s="164">
        <f t="shared" si="531"/>
        <v>0</v>
      </c>
      <c r="AS4245" s="184">
        <f t="shared" si="532"/>
        <v>0</v>
      </c>
      <c r="AT4245" s="164">
        <f t="shared" si="533"/>
        <v>0</v>
      </c>
    </row>
    <row r="4246" spans="2:46" x14ac:dyDescent="0.75">
      <c r="B4246" s="22">
        <v>4243</v>
      </c>
      <c r="AG4246" s="184">
        <f t="shared" si="528"/>
        <v>0</v>
      </c>
      <c r="AH4246" s="164">
        <f t="shared" si="534"/>
        <v>0</v>
      </c>
      <c r="AK4246" s="184">
        <f t="shared" si="529"/>
        <v>0</v>
      </c>
      <c r="AL4246" s="164">
        <f t="shared" si="535"/>
        <v>0</v>
      </c>
      <c r="AO4246" s="184">
        <f t="shared" si="530"/>
        <v>0</v>
      </c>
      <c r="AP4246" s="164">
        <f t="shared" si="531"/>
        <v>0</v>
      </c>
      <c r="AS4246" s="184">
        <f t="shared" si="532"/>
        <v>0</v>
      </c>
      <c r="AT4246" s="164">
        <f t="shared" si="533"/>
        <v>0</v>
      </c>
    </row>
    <row r="4247" spans="2:46" x14ac:dyDescent="0.75">
      <c r="B4247" s="22">
        <v>4244</v>
      </c>
      <c r="AG4247" s="184">
        <f t="shared" si="528"/>
        <v>0</v>
      </c>
      <c r="AH4247" s="164">
        <f t="shared" si="534"/>
        <v>0</v>
      </c>
      <c r="AK4247" s="184">
        <f t="shared" si="529"/>
        <v>0</v>
      </c>
      <c r="AL4247" s="164">
        <f t="shared" si="535"/>
        <v>0</v>
      </c>
      <c r="AO4247" s="184">
        <f t="shared" si="530"/>
        <v>0</v>
      </c>
      <c r="AP4247" s="164">
        <f t="shared" si="531"/>
        <v>0</v>
      </c>
      <c r="AS4247" s="184">
        <f t="shared" si="532"/>
        <v>0</v>
      </c>
      <c r="AT4247" s="164">
        <f t="shared" si="533"/>
        <v>0</v>
      </c>
    </row>
    <row r="4248" spans="2:46" x14ac:dyDescent="0.75">
      <c r="B4248" s="22">
        <v>4245</v>
      </c>
      <c r="AG4248" s="184">
        <f t="shared" si="528"/>
        <v>0</v>
      </c>
      <c r="AH4248" s="164">
        <f t="shared" si="534"/>
        <v>0</v>
      </c>
      <c r="AK4248" s="184">
        <f t="shared" si="529"/>
        <v>0</v>
      </c>
      <c r="AL4248" s="164">
        <f t="shared" si="535"/>
        <v>0</v>
      </c>
      <c r="AO4248" s="184">
        <f t="shared" si="530"/>
        <v>0</v>
      </c>
      <c r="AP4248" s="164">
        <f t="shared" si="531"/>
        <v>0</v>
      </c>
      <c r="AS4248" s="184">
        <f t="shared" si="532"/>
        <v>0</v>
      </c>
      <c r="AT4248" s="164">
        <f t="shared" si="533"/>
        <v>0</v>
      </c>
    </row>
    <row r="4249" spans="2:46" x14ac:dyDescent="0.75">
      <c r="B4249" s="22">
        <v>4246</v>
      </c>
      <c r="AG4249" s="184">
        <f t="shared" si="528"/>
        <v>0</v>
      </c>
      <c r="AH4249" s="164">
        <f t="shared" si="534"/>
        <v>0</v>
      </c>
      <c r="AK4249" s="184">
        <f t="shared" si="529"/>
        <v>0</v>
      </c>
      <c r="AL4249" s="164">
        <f t="shared" si="535"/>
        <v>0</v>
      </c>
      <c r="AO4249" s="184">
        <f t="shared" si="530"/>
        <v>0</v>
      </c>
      <c r="AP4249" s="164">
        <f t="shared" si="531"/>
        <v>0</v>
      </c>
      <c r="AS4249" s="184">
        <f t="shared" si="532"/>
        <v>0</v>
      </c>
      <c r="AT4249" s="164">
        <f t="shared" si="533"/>
        <v>0</v>
      </c>
    </row>
    <row r="4250" spans="2:46" x14ac:dyDescent="0.75">
      <c r="B4250" s="22">
        <v>4247</v>
      </c>
      <c r="AG4250" s="184">
        <f t="shared" si="528"/>
        <v>0</v>
      </c>
      <c r="AH4250" s="164">
        <f t="shared" si="534"/>
        <v>0</v>
      </c>
      <c r="AK4250" s="184">
        <f t="shared" si="529"/>
        <v>0</v>
      </c>
      <c r="AL4250" s="164">
        <f t="shared" si="535"/>
        <v>0</v>
      </c>
      <c r="AO4250" s="184">
        <f t="shared" si="530"/>
        <v>0</v>
      </c>
      <c r="AP4250" s="164">
        <f t="shared" si="531"/>
        <v>0</v>
      </c>
      <c r="AS4250" s="184">
        <f t="shared" si="532"/>
        <v>0</v>
      </c>
      <c r="AT4250" s="164">
        <f t="shared" si="533"/>
        <v>0</v>
      </c>
    </row>
    <row r="4251" spans="2:46" x14ac:dyDescent="0.75">
      <c r="B4251" s="22">
        <v>4248</v>
      </c>
      <c r="AG4251" s="184">
        <f t="shared" si="528"/>
        <v>0</v>
      </c>
      <c r="AH4251" s="164">
        <f t="shared" si="534"/>
        <v>0</v>
      </c>
      <c r="AK4251" s="184">
        <f t="shared" si="529"/>
        <v>0</v>
      </c>
      <c r="AL4251" s="164">
        <f t="shared" si="535"/>
        <v>0</v>
      </c>
      <c r="AO4251" s="184">
        <f t="shared" si="530"/>
        <v>0</v>
      </c>
      <c r="AP4251" s="164">
        <f t="shared" si="531"/>
        <v>0</v>
      </c>
      <c r="AS4251" s="184">
        <f t="shared" si="532"/>
        <v>0</v>
      </c>
      <c r="AT4251" s="164">
        <f t="shared" si="533"/>
        <v>0</v>
      </c>
    </row>
    <row r="4252" spans="2:46" x14ac:dyDescent="0.75">
      <c r="B4252" s="22">
        <v>4249</v>
      </c>
      <c r="AG4252" s="184">
        <f t="shared" si="528"/>
        <v>0</v>
      </c>
      <c r="AH4252" s="164">
        <f t="shared" si="534"/>
        <v>0</v>
      </c>
      <c r="AK4252" s="184">
        <f t="shared" si="529"/>
        <v>0</v>
      </c>
      <c r="AL4252" s="164">
        <f t="shared" si="535"/>
        <v>0</v>
      </c>
      <c r="AO4252" s="184">
        <f t="shared" si="530"/>
        <v>0</v>
      </c>
      <c r="AP4252" s="164">
        <f t="shared" si="531"/>
        <v>0</v>
      </c>
      <c r="AS4252" s="184">
        <f t="shared" si="532"/>
        <v>0</v>
      </c>
      <c r="AT4252" s="164">
        <f t="shared" si="533"/>
        <v>0</v>
      </c>
    </row>
    <row r="4253" spans="2:46" x14ac:dyDescent="0.75">
      <c r="B4253" s="22">
        <v>4250</v>
      </c>
      <c r="AG4253" s="184">
        <f t="shared" si="528"/>
        <v>0</v>
      </c>
      <c r="AH4253" s="164">
        <f t="shared" si="534"/>
        <v>0</v>
      </c>
      <c r="AK4253" s="184">
        <f t="shared" si="529"/>
        <v>0</v>
      </c>
      <c r="AL4253" s="164">
        <f t="shared" si="535"/>
        <v>0</v>
      </c>
      <c r="AO4253" s="184">
        <f t="shared" si="530"/>
        <v>0</v>
      </c>
      <c r="AP4253" s="164">
        <f t="shared" si="531"/>
        <v>0</v>
      </c>
      <c r="AS4253" s="184">
        <f t="shared" si="532"/>
        <v>0</v>
      </c>
      <c r="AT4253" s="164">
        <f t="shared" si="533"/>
        <v>0</v>
      </c>
    </row>
    <row r="4254" spans="2:46" x14ac:dyDescent="0.75">
      <c r="B4254" s="22">
        <v>4251</v>
      </c>
      <c r="AG4254" s="184">
        <f t="shared" si="528"/>
        <v>0</v>
      </c>
      <c r="AH4254" s="164">
        <f t="shared" si="534"/>
        <v>0</v>
      </c>
      <c r="AK4254" s="184">
        <f t="shared" si="529"/>
        <v>0</v>
      </c>
      <c r="AL4254" s="164">
        <f t="shared" si="535"/>
        <v>0</v>
      </c>
      <c r="AO4254" s="184">
        <f t="shared" si="530"/>
        <v>0</v>
      </c>
      <c r="AP4254" s="164">
        <f t="shared" si="531"/>
        <v>0</v>
      </c>
      <c r="AS4254" s="184">
        <f t="shared" si="532"/>
        <v>0</v>
      </c>
      <c r="AT4254" s="164">
        <f t="shared" si="533"/>
        <v>0</v>
      </c>
    </row>
    <row r="4255" spans="2:46" x14ac:dyDescent="0.75">
      <c r="B4255" s="22">
        <v>4252</v>
      </c>
      <c r="AG4255" s="184">
        <f t="shared" si="528"/>
        <v>0</v>
      </c>
      <c r="AH4255" s="164">
        <f t="shared" si="534"/>
        <v>0</v>
      </c>
      <c r="AK4255" s="184">
        <f t="shared" si="529"/>
        <v>0</v>
      </c>
      <c r="AL4255" s="164">
        <f t="shared" si="535"/>
        <v>0</v>
      </c>
      <c r="AO4255" s="184">
        <f t="shared" si="530"/>
        <v>0</v>
      </c>
      <c r="AP4255" s="164">
        <f t="shared" si="531"/>
        <v>0</v>
      </c>
      <c r="AS4255" s="184">
        <f t="shared" si="532"/>
        <v>0</v>
      </c>
      <c r="AT4255" s="164">
        <f t="shared" si="533"/>
        <v>0</v>
      </c>
    </row>
    <row r="4256" spans="2:46" x14ac:dyDescent="0.75">
      <c r="B4256" s="22">
        <v>4253</v>
      </c>
      <c r="AG4256" s="184">
        <f t="shared" si="528"/>
        <v>0</v>
      </c>
      <c r="AH4256" s="164">
        <f t="shared" si="534"/>
        <v>0</v>
      </c>
      <c r="AK4256" s="184">
        <f t="shared" si="529"/>
        <v>0</v>
      </c>
      <c r="AL4256" s="164">
        <f t="shared" si="535"/>
        <v>0</v>
      </c>
      <c r="AO4256" s="184">
        <f t="shared" si="530"/>
        <v>0</v>
      </c>
      <c r="AP4256" s="164">
        <f t="shared" si="531"/>
        <v>0</v>
      </c>
      <c r="AS4256" s="184">
        <f t="shared" si="532"/>
        <v>0</v>
      </c>
      <c r="AT4256" s="164">
        <f t="shared" si="533"/>
        <v>0</v>
      </c>
    </row>
    <row r="4257" spans="2:46" x14ac:dyDescent="0.75">
      <c r="B4257" s="22">
        <v>4254</v>
      </c>
      <c r="AG4257" s="184">
        <f t="shared" si="528"/>
        <v>0</v>
      </c>
      <c r="AH4257" s="164">
        <f t="shared" si="534"/>
        <v>0</v>
      </c>
      <c r="AK4257" s="184">
        <f t="shared" si="529"/>
        <v>0</v>
      </c>
      <c r="AL4257" s="164">
        <f t="shared" si="535"/>
        <v>0</v>
      </c>
      <c r="AO4257" s="184">
        <f t="shared" si="530"/>
        <v>0</v>
      </c>
      <c r="AP4257" s="164">
        <f t="shared" si="531"/>
        <v>0</v>
      </c>
      <c r="AS4257" s="184">
        <f t="shared" si="532"/>
        <v>0</v>
      </c>
      <c r="AT4257" s="164">
        <f t="shared" si="533"/>
        <v>0</v>
      </c>
    </row>
    <row r="4258" spans="2:46" x14ac:dyDescent="0.75">
      <c r="B4258" s="22">
        <v>4255</v>
      </c>
      <c r="AG4258" s="184">
        <f t="shared" si="528"/>
        <v>0</v>
      </c>
      <c r="AH4258" s="164">
        <f t="shared" si="534"/>
        <v>0</v>
      </c>
      <c r="AK4258" s="184">
        <f t="shared" si="529"/>
        <v>0</v>
      </c>
      <c r="AL4258" s="164">
        <f t="shared" si="535"/>
        <v>0</v>
      </c>
      <c r="AO4258" s="184">
        <f t="shared" si="530"/>
        <v>0</v>
      </c>
      <c r="AP4258" s="164">
        <f t="shared" si="531"/>
        <v>0</v>
      </c>
      <c r="AS4258" s="184">
        <f t="shared" si="532"/>
        <v>0</v>
      </c>
      <c r="AT4258" s="164">
        <f t="shared" si="533"/>
        <v>0</v>
      </c>
    </row>
    <row r="4259" spans="2:46" x14ac:dyDescent="0.75">
      <c r="B4259" s="22">
        <v>4256</v>
      </c>
      <c r="AG4259" s="184">
        <f t="shared" si="528"/>
        <v>0</v>
      </c>
      <c r="AH4259" s="164">
        <f t="shared" si="534"/>
        <v>0</v>
      </c>
      <c r="AK4259" s="184">
        <f t="shared" si="529"/>
        <v>0</v>
      </c>
      <c r="AL4259" s="164">
        <f t="shared" si="535"/>
        <v>0</v>
      </c>
      <c r="AO4259" s="184">
        <f t="shared" si="530"/>
        <v>0</v>
      </c>
      <c r="AP4259" s="164">
        <f t="shared" si="531"/>
        <v>0</v>
      </c>
      <c r="AS4259" s="184">
        <f t="shared" si="532"/>
        <v>0</v>
      </c>
      <c r="AT4259" s="164">
        <f t="shared" si="533"/>
        <v>0</v>
      </c>
    </row>
    <row r="4260" spans="2:46" x14ac:dyDescent="0.75">
      <c r="B4260" s="22">
        <v>4257</v>
      </c>
      <c r="AG4260" s="184">
        <f t="shared" si="528"/>
        <v>0</v>
      </c>
      <c r="AH4260" s="164">
        <f t="shared" si="534"/>
        <v>0</v>
      </c>
      <c r="AK4260" s="184">
        <f t="shared" si="529"/>
        <v>0</v>
      </c>
      <c r="AL4260" s="164">
        <f t="shared" si="535"/>
        <v>0</v>
      </c>
      <c r="AO4260" s="184">
        <f t="shared" si="530"/>
        <v>0</v>
      </c>
      <c r="AP4260" s="164">
        <f t="shared" si="531"/>
        <v>0</v>
      </c>
      <c r="AS4260" s="184">
        <f t="shared" si="532"/>
        <v>0</v>
      </c>
      <c r="AT4260" s="164">
        <f t="shared" si="533"/>
        <v>0</v>
      </c>
    </row>
    <row r="4261" spans="2:46" x14ac:dyDescent="0.75">
      <c r="B4261" s="22">
        <v>4258</v>
      </c>
      <c r="AG4261" s="184">
        <f t="shared" si="528"/>
        <v>0</v>
      </c>
      <c r="AH4261" s="164">
        <f t="shared" si="534"/>
        <v>0</v>
      </c>
      <c r="AK4261" s="184">
        <f t="shared" si="529"/>
        <v>0</v>
      </c>
      <c r="AL4261" s="164">
        <f t="shared" si="535"/>
        <v>0</v>
      </c>
      <c r="AO4261" s="184">
        <f t="shared" si="530"/>
        <v>0</v>
      </c>
      <c r="AP4261" s="164">
        <f t="shared" si="531"/>
        <v>0</v>
      </c>
      <c r="AS4261" s="184">
        <f t="shared" si="532"/>
        <v>0</v>
      </c>
      <c r="AT4261" s="164">
        <f t="shared" si="533"/>
        <v>0</v>
      </c>
    </row>
    <row r="4262" spans="2:46" x14ac:dyDescent="0.75">
      <c r="B4262" s="22">
        <v>4259</v>
      </c>
      <c r="AG4262" s="184">
        <f t="shared" si="528"/>
        <v>0</v>
      </c>
      <c r="AH4262" s="164">
        <f t="shared" si="534"/>
        <v>0</v>
      </c>
      <c r="AK4262" s="184">
        <f t="shared" si="529"/>
        <v>0</v>
      </c>
      <c r="AL4262" s="164">
        <f t="shared" si="535"/>
        <v>0</v>
      </c>
      <c r="AO4262" s="184">
        <f t="shared" si="530"/>
        <v>0</v>
      </c>
      <c r="AP4262" s="164">
        <f t="shared" si="531"/>
        <v>0</v>
      </c>
      <c r="AS4262" s="184">
        <f t="shared" si="532"/>
        <v>0</v>
      </c>
      <c r="AT4262" s="164">
        <f t="shared" si="533"/>
        <v>0</v>
      </c>
    </row>
    <row r="4263" spans="2:46" x14ac:dyDescent="0.75">
      <c r="B4263" s="22">
        <v>4260</v>
      </c>
      <c r="AG4263" s="184">
        <f t="shared" si="528"/>
        <v>0</v>
      </c>
      <c r="AH4263" s="164">
        <f t="shared" si="534"/>
        <v>0</v>
      </c>
      <c r="AK4263" s="184">
        <f t="shared" si="529"/>
        <v>0</v>
      </c>
      <c r="AL4263" s="164">
        <f t="shared" si="535"/>
        <v>0</v>
      </c>
      <c r="AO4263" s="184">
        <f t="shared" si="530"/>
        <v>0</v>
      </c>
      <c r="AP4263" s="164">
        <f t="shared" si="531"/>
        <v>0</v>
      </c>
      <c r="AS4263" s="184">
        <f t="shared" si="532"/>
        <v>0</v>
      </c>
      <c r="AT4263" s="164">
        <f t="shared" si="533"/>
        <v>0</v>
      </c>
    </row>
    <row r="4264" spans="2:46" x14ac:dyDescent="0.75">
      <c r="B4264" s="22">
        <v>4261</v>
      </c>
      <c r="AG4264" s="184">
        <f t="shared" si="528"/>
        <v>0</v>
      </c>
      <c r="AH4264" s="164">
        <f t="shared" si="534"/>
        <v>0</v>
      </c>
      <c r="AK4264" s="184">
        <f t="shared" si="529"/>
        <v>0</v>
      </c>
      <c r="AL4264" s="164">
        <f t="shared" si="535"/>
        <v>0</v>
      </c>
      <c r="AO4264" s="184">
        <f t="shared" si="530"/>
        <v>0</v>
      </c>
      <c r="AP4264" s="164">
        <f t="shared" si="531"/>
        <v>0</v>
      </c>
      <c r="AS4264" s="184">
        <f t="shared" si="532"/>
        <v>0</v>
      </c>
      <c r="AT4264" s="164">
        <f t="shared" si="533"/>
        <v>0</v>
      </c>
    </row>
    <row r="4265" spans="2:46" x14ac:dyDescent="0.75">
      <c r="B4265" s="22">
        <v>4262</v>
      </c>
      <c r="AG4265" s="184">
        <f t="shared" si="528"/>
        <v>0</v>
      </c>
      <c r="AH4265" s="164">
        <f t="shared" si="534"/>
        <v>0</v>
      </c>
      <c r="AK4265" s="184">
        <f t="shared" si="529"/>
        <v>0</v>
      </c>
      <c r="AL4265" s="164">
        <f t="shared" si="535"/>
        <v>0</v>
      </c>
      <c r="AO4265" s="184">
        <f t="shared" si="530"/>
        <v>0</v>
      </c>
      <c r="AP4265" s="164">
        <f t="shared" si="531"/>
        <v>0</v>
      </c>
      <c r="AS4265" s="184">
        <f t="shared" si="532"/>
        <v>0</v>
      </c>
      <c r="AT4265" s="164">
        <f t="shared" si="533"/>
        <v>0</v>
      </c>
    </row>
    <row r="4266" spans="2:46" x14ac:dyDescent="0.75">
      <c r="B4266" s="22">
        <v>4263</v>
      </c>
      <c r="AG4266" s="184">
        <f t="shared" si="528"/>
        <v>0</v>
      </c>
      <c r="AH4266" s="164">
        <f t="shared" si="534"/>
        <v>0</v>
      </c>
      <c r="AK4266" s="184">
        <f t="shared" si="529"/>
        <v>0</v>
      </c>
      <c r="AL4266" s="164">
        <f t="shared" si="535"/>
        <v>0</v>
      </c>
      <c r="AO4266" s="184">
        <f t="shared" si="530"/>
        <v>0</v>
      </c>
      <c r="AP4266" s="164">
        <f t="shared" si="531"/>
        <v>0</v>
      </c>
      <c r="AS4266" s="184">
        <f t="shared" si="532"/>
        <v>0</v>
      </c>
      <c r="AT4266" s="164">
        <f t="shared" si="533"/>
        <v>0</v>
      </c>
    </row>
    <row r="4267" spans="2:46" x14ac:dyDescent="0.75">
      <c r="B4267" s="22">
        <v>4264</v>
      </c>
      <c r="AG4267" s="184">
        <f t="shared" si="528"/>
        <v>0</v>
      </c>
      <c r="AH4267" s="164">
        <f t="shared" si="534"/>
        <v>0</v>
      </c>
      <c r="AK4267" s="184">
        <f t="shared" si="529"/>
        <v>0</v>
      </c>
      <c r="AL4267" s="164">
        <f t="shared" si="535"/>
        <v>0</v>
      </c>
      <c r="AO4267" s="184">
        <f t="shared" si="530"/>
        <v>0</v>
      </c>
      <c r="AP4267" s="164">
        <f t="shared" si="531"/>
        <v>0</v>
      </c>
      <c r="AS4267" s="184">
        <f t="shared" si="532"/>
        <v>0</v>
      </c>
      <c r="AT4267" s="164">
        <f t="shared" si="533"/>
        <v>0</v>
      </c>
    </row>
    <row r="4268" spans="2:46" x14ac:dyDescent="0.75">
      <c r="B4268" s="22">
        <v>4265</v>
      </c>
      <c r="AG4268" s="184">
        <f t="shared" si="528"/>
        <v>0</v>
      </c>
      <c r="AH4268" s="164">
        <f t="shared" si="534"/>
        <v>0</v>
      </c>
      <c r="AK4268" s="184">
        <f t="shared" si="529"/>
        <v>0</v>
      </c>
      <c r="AL4268" s="164">
        <f t="shared" si="535"/>
        <v>0</v>
      </c>
      <c r="AO4268" s="184">
        <f t="shared" si="530"/>
        <v>0</v>
      </c>
      <c r="AP4268" s="164">
        <f t="shared" si="531"/>
        <v>0</v>
      </c>
      <c r="AS4268" s="184">
        <f t="shared" si="532"/>
        <v>0</v>
      </c>
      <c r="AT4268" s="164">
        <f t="shared" si="533"/>
        <v>0</v>
      </c>
    </row>
    <row r="4269" spans="2:46" x14ac:dyDescent="0.75">
      <c r="B4269" s="22">
        <v>4266</v>
      </c>
      <c r="AG4269" s="184">
        <f t="shared" si="528"/>
        <v>0</v>
      </c>
      <c r="AH4269" s="164">
        <f t="shared" si="534"/>
        <v>0</v>
      </c>
      <c r="AK4269" s="184">
        <f t="shared" si="529"/>
        <v>0</v>
      </c>
      <c r="AL4269" s="164">
        <f t="shared" si="535"/>
        <v>0</v>
      </c>
      <c r="AO4269" s="184">
        <f t="shared" si="530"/>
        <v>0</v>
      </c>
      <c r="AP4269" s="164">
        <f t="shared" si="531"/>
        <v>0</v>
      </c>
      <c r="AS4269" s="184">
        <f t="shared" si="532"/>
        <v>0</v>
      </c>
      <c r="AT4269" s="164">
        <f t="shared" si="533"/>
        <v>0</v>
      </c>
    </row>
    <row r="4270" spans="2:46" x14ac:dyDescent="0.75">
      <c r="B4270" s="22">
        <v>4267</v>
      </c>
      <c r="AG4270" s="184">
        <f t="shared" si="528"/>
        <v>0</v>
      </c>
      <c r="AH4270" s="164">
        <f t="shared" si="534"/>
        <v>0</v>
      </c>
      <c r="AK4270" s="184">
        <f t="shared" si="529"/>
        <v>0</v>
      </c>
      <c r="AL4270" s="164">
        <f t="shared" si="535"/>
        <v>0</v>
      </c>
      <c r="AO4270" s="184">
        <f t="shared" si="530"/>
        <v>0</v>
      </c>
      <c r="AP4270" s="164">
        <f t="shared" si="531"/>
        <v>0</v>
      </c>
      <c r="AS4270" s="184">
        <f t="shared" si="532"/>
        <v>0</v>
      </c>
      <c r="AT4270" s="164">
        <f t="shared" si="533"/>
        <v>0</v>
      </c>
    </row>
    <row r="4271" spans="2:46" x14ac:dyDescent="0.75">
      <c r="B4271" s="22">
        <v>4268</v>
      </c>
      <c r="AG4271" s="184">
        <f t="shared" si="528"/>
        <v>0</v>
      </c>
      <c r="AH4271" s="164">
        <f t="shared" si="534"/>
        <v>0</v>
      </c>
      <c r="AK4271" s="184">
        <f t="shared" si="529"/>
        <v>0</v>
      </c>
      <c r="AL4271" s="164">
        <f t="shared" si="535"/>
        <v>0</v>
      </c>
      <c r="AO4271" s="184">
        <f t="shared" si="530"/>
        <v>0</v>
      </c>
      <c r="AP4271" s="164">
        <f t="shared" si="531"/>
        <v>0</v>
      </c>
      <c r="AS4271" s="184">
        <f t="shared" si="532"/>
        <v>0</v>
      </c>
      <c r="AT4271" s="164">
        <f t="shared" si="533"/>
        <v>0</v>
      </c>
    </row>
    <row r="4272" spans="2:46" x14ac:dyDescent="0.75">
      <c r="B4272" s="22">
        <v>4269</v>
      </c>
      <c r="AG4272" s="184">
        <f t="shared" si="528"/>
        <v>0</v>
      </c>
      <c r="AH4272" s="164">
        <f t="shared" si="534"/>
        <v>0</v>
      </c>
      <c r="AK4272" s="184">
        <f t="shared" si="529"/>
        <v>0</v>
      </c>
      <c r="AL4272" s="164">
        <f t="shared" si="535"/>
        <v>0</v>
      </c>
      <c r="AO4272" s="184">
        <f t="shared" si="530"/>
        <v>0</v>
      </c>
      <c r="AP4272" s="164">
        <f t="shared" si="531"/>
        <v>0</v>
      </c>
      <c r="AS4272" s="184">
        <f t="shared" si="532"/>
        <v>0</v>
      </c>
      <c r="AT4272" s="164">
        <f t="shared" si="533"/>
        <v>0</v>
      </c>
    </row>
    <row r="4273" spans="2:46" x14ac:dyDescent="0.75">
      <c r="B4273" s="22">
        <v>4270</v>
      </c>
      <c r="AG4273" s="184">
        <f t="shared" si="528"/>
        <v>0</v>
      </c>
      <c r="AH4273" s="164">
        <f t="shared" si="534"/>
        <v>0</v>
      </c>
      <c r="AK4273" s="184">
        <f t="shared" si="529"/>
        <v>0</v>
      </c>
      <c r="AL4273" s="164">
        <f t="shared" si="535"/>
        <v>0</v>
      </c>
      <c r="AO4273" s="184">
        <f t="shared" si="530"/>
        <v>0</v>
      </c>
      <c r="AP4273" s="164">
        <f t="shared" si="531"/>
        <v>0</v>
      </c>
      <c r="AS4273" s="184">
        <f t="shared" si="532"/>
        <v>0</v>
      </c>
      <c r="AT4273" s="164">
        <f t="shared" si="533"/>
        <v>0</v>
      </c>
    </row>
    <row r="4274" spans="2:46" x14ac:dyDescent="0.75">
      <c r="B4274" s="22">
        <v>4271</v>
      </c>
      <c r="AG4274" s="184">
        <f t="shared" si="528"/>
        <v>0</v>
      </c>
      <c r="AH4274" s="164">
        <f t="shared" si="534"/>
        <v>0</v>
      </c>
      <c r="AK4274" s="184">
        <f t="shared" si="529"/>
        <v>0</v>
      </c>
      <c r="AL4274" s="164">
        <f t="shared" si="535"/>
        <v>0</v>
      </c>
      <c r="AO4274" s="184">
        <f t="shared" si="530"/>
        <v>0</v>
      </c>
      <c r="AP4274" s="164">
        <f t="shared" si="531"/>
        <v>0</v>
      </c>
      <c r="AS4274" s="184">
        <f t="shared" si="532"/>
        <v>0</v>
      </c>
      <c r="AT4274" s="164">
        <f t="shared" si="533"/>
        <v>0</v>
      </c>
    </row>
    <row r="4275" spans="2:46" x14ac:dyDescent="0.75">
      <c r="B4275" s="22">
        <v>4272</v>
      </c>
      <c r="AG4275" s="184">
        <f t="shared" si="528"/>
        <v>0</v>
      </c>
      <c r="AH4275" s="164">
        <f t="shared" si="534"/>
        <v>0</v>
      </c>
      <c r="AK4275" s="184">
        <f t="shared" si="529"/>
        <v>0</v>
      </c>
      <c r="AL4275" s="164">
        <f t="shared" si="535"/>
        <v>0</v>
      </c>
      <c r="AO4275" s="184">
        <f t="shared" si="530"/>
        <v>0</v>
      </c>
      <c r="AP4275" s="164">
        <f t="shared" si="531"/>
        <v>0</v>
      </c>
      <c r="AS4275" s="184">
        <f t="shared" si="532"/>
        <v>0</v>
      </c>
      <c r="AT4275" s="164">
        <f t="shared" si="533"/>
        <v>0</v>
      </c>
    </row>
    <row r="4276" spans="2:46" x14ac:dyDescent="0.75">
      <c r="B4276" s="22">
        <v>4273</v>
      </c>
      <c r="AG4276" s="184">
        <f t="shared" si="528"/>
        <v>0</v>
      </c>
      <c r="AH4276" s="164">
        <f t="shared" si="534"/>
        <v>0</v>
      </c>
      <c r="AK4276" s="184">
        <f t="shared" si="529"/>
        <v>0</v>
      </c>
      <c r="AL4276" s="164">
        <f t="shared" si="535"/>
        <v>0</v>
      </c>
      <c r="AO4276" s="184">
        <f t="shared" si="530"/>
        <v>0</v>
      </c>
      <c r="AP4276" s="164">
        <f t="shared" si="531"/>
        <v>0</v>
      </c>
      <c r="AS4276" s="184">
        <f t="shared" si="532"/>
        <v>0</v>
      </c>
      <c r="AT4276" s="164">
        <f t="shared" si="533"/>
        <v>0</v>
      </c>
    </row>
    <row r="4277" spans="2:46" x14ac:dyDescent="0.75">
      <c r="B4277" s="22">
        <v>4274</v>
      </c>
      <c r="AG4277" s="184">
        <f t="shared" si="528"/>
        <v>0</v>
      </c>
      <c r="AH4277" s="164">
        <f t="shared" si="534"/>
        <v>0</v>
      </c>
      <c r="AK4277" s="184">
        <f t="shared" si="529"/>
        <v>0</v>
      </c>
      <c r="AL4277" s="164">
        <f t="shared" si="535"/>
        <v>0</v>
      </c>
      <c r="AO4277" s="184">
        <f t="shared" si="530"/>
        <v>0</v>
      </c>
      <c r="AP4277" s="164">
        <f t="shared" si="531"/>
        <v>0</v>
      </c>
      <c r="AS4277" s="184">
        <f t="shared" si="532"/>
        <v>0</v>
      </c>
      <c r="AT4277" s="164">
        <f t="shared" si="533"/>
        <v>0</v>
      </c>
    </row>
    <row r="4278" spans="2:46" x14ac:dyDescent="0.75">
      <c r="B4278" s="22">
        <v>4275</v>
      </c>
      <c r="AG4278" s="184">
        <f t="shared" si="528"/>
        <v>0</v>
      </c>
      <c r="AH4278" s="164">
        <f t="shared" si="534"/>
        <v>0</v>
      </c>
      <c r="AK4278" s="184">
        <f t="shared" si="529"/>
        <v>0</v>
      </c>
      <c r="AL4278" s="164">
        <f t="shared" si="535"/>
        <v>0</v>
      </c>
      <c r="AO4278" s="184">
        <f t="shared" si="530"/>
        <v>0</v>
      </c>
      <c r="AP4278" s="164">
        <f t="shared" si="531"/>
        <v>0</v>
      </c>
      <c r="AS4278" s="184">
        <f t="shared" si="532"/>
        <v>0</v>
      </c>
      <c r="AT4278" s="164">
        <f t="shared" si="533"/>
        <v>0</v>
      </c>
    </row>
    <row r="4279" spans="2:46" x14ac:dyDescent="0.75">
      <c r="B4279" s="22">
        <v>4276</v>
      </c>
      <c r="AG4279" s="184">
        <f t="shared" si="528"/>
        <v>0</v>
      </c>
      <c r="AH4279" s="164">
        <f t="shared" si="534"/>
        <v>0</v>
      </c>
      <c r="AK4279" s="184">
        <f t="shared" si="529"/>
        <v>0</v>
      </c>
      <c r="AL4279" s="164">
        <f t="shared" si="535"/>
        <v>0</v>
      </c>
      <c r="AO4279" s="184">
        <f t="shared" si="530"/>
        <v>0</v>
      </c>
      <c r="AP4279" s="164">
        <f t="shared" si="531"/>
        <v>0</v>
      </c>
      <c r="AS4279" s="184">
        <f t="shared" si="532"/>
        <v>0</v>
      </c>
      <c r="AT4279" s="164">
        <f t="shared" si="533"/>
        <v>0</v>
      </c>
    </row>
    <row r="4280" spans="2:46" x14ac:dyDescent="0.75">
      <c r="B4280" s="22">
        <v>4277</v>
      </c>
      <c r="AG4280" s="184">
        <f t="shared" si="528"/>
        <v>0</v>
      </c>
      <c r="AH4280" s="164">
        <f t="shared" si="534"/>
        <v>0</v>
      </c>
      <c r="AK4280" s="184">
        <f t="shared" si="529"/>
        <v>0</v>
      </c>
      <c r="AL4280" s="164">
        <f t="shared" si="535"/>
        <v>0</v>
      </c>
      <c r="AO4280" s="184">
        <f t="shared" si="530"/>
        <v>0</v>
      </c>
      <c r="AP4280" s="164">
        <f t="shared" si="531"/>
        <v>0</v>
      </c>
      <c r="AS4280" s="184">
        <f t="shared" si="532"/>
        <v>0</v>
      </c>
      <c r="AT4280" s="164">
        <f t="shared" si="533"/>
        <v>0</v>
      </c>
    </row>
    <row r="4281" spans="2:46" x14ac:dyDescent="0.75">
      <c r="B4281" s="22">
        <v>4278</v>
      </c>
      <c r="AG4281" s="184">
        <f t="shared" si="528"/>
        <v>0</v>
      </c>
      <c r="AH4281" s="164">
        <f t="shared" si="534"/>
        <v>0</v>
      </c>
      <c r="AK4281" s="184">
        <f t="shared" si="529"/>
        <v>0</v>
      </c>
      <c r="AL4281" s="164">
        <f t="shared" si="535"/>
        <v>0</v>
      </c>
      <c r="AO4281" s="184">
        <f t="shared" si="530"/>
        <v>0</v>
      </c>
      <c r="AP4281" s="164">
        <f t="shared" si="531"/>
        <v>0</v>
      </c>
      <c r="AS4281" s="184">
        <f t="shared" si="532"/>
        <v>0</v>
      </c>
      <c r="AT4281" s="164">
        <f t="shared" si="533"/>
        <v>0</v>
      </c>
    </row>
    <row r="4282" spans="2:46" x14ac:dyDescent="0.75">
      <c r="B4282" s="22">
        <v>4279</v>
      </c>
      <c r="AG4282" s="184">
        <f t="shared" si="528"/>
        <v>0</v>
      </c>
      <c r="AH4282" s="164">
        <f t="shared" si="534"/>
        <v>0</v>
      </c>
      <c r="AK4282" s="184">
        <f t="shared" si="529"/>
        <v>0</v>
      </c>
      <c r="AL4282" s="164">
        <f t="shared" si="535"/>
        <v>0</v>
      </c>
      <c r="AO4282" s="184">
        <f t="shared" si="530"/>
        <v>0</v>
      </c>
      <c r="AP4282" s="164">
        <f t="shared" si="531"/>
        <v>0</v>
      </c>
      <c r="AS4282" s="184">
        <f t="shared" si="532"/>
        <v>0</v>
      </c>
      <c r="AT4282" s="164">
        <f t="shared" si="533"/>
        <v>0</v>
      </c>
    </row>
    <row r="4283" spans="2:46" x14ac:dyDescent="0.75">
      <c r="B4283" s="22">
        <v>4280</v>
      </c>
      <c r="AG4283" s="184">
        <f t="shared" si="528"/>
        <v>0</v>
      </c>
      <c r="AH4283" s="164">
        <f t="shared" si="534"/>
        <v>0</v>
      </c>
      <c r="AK4283" s="184">
        <f t="shared" si="529"/>
        <v>0</v>
      </c>
      <c r="AL4283" s="164">
        <f t="shared" si="535"/>
        <v>0</v>
      </c>
      <c r="AO4283" s="184">
        <f t="shared" si="530"/>
        <v>0</v>
      </c>
      <c r="AP4283" s="164">
        <f t="shared" si="531"/>
        <v>0</v>
      </c>
      <c r="AS4283" s="184">
        <f t="shared" si="532"/>
        <v>0</v>
      </c>
      <c r="AT4283" s="164">
        <f t="shared" si="533"/>
        <v>0</v>
      </c>
    </row>
    <row r="4284" spans="2:46" x14ac:dyDescent="0.75">
      <c r="B4284" s="22">
        <v>4281</v>
      </c>
      <c r="AG4284" s="184">
        <f t="shared" si="528"/>
        <v>0</v>
      </c>
      <c r="AH4284" s="164">
        <f t="shared" si="534"/>
        <v>0</v>
      </c>
      <c r="AK4284" s="184">
        <f t="shared" si="529"/>
        <v>0</v>
      </c>
      <c r="AL4284" s="164">
        <f t="shared" si="535"/>
        <v>0</v>
      </c>
      <c r="AO4284" s="184">
        <f t="shared" si="530"/>
        <v>0</v>
      </c>
      <c r="AP4284" s="164">
        <f t="shared" si="531"/>
        <v>0</v>
      </c>
      <c r="AS4284" s="184">
        <f t="shared" si="532"/>
        <v>0</v>
      </c>
      <c r="AT4284" s="164">
        <f t="shared" si="533"/>
        <v>0</v>
      </c>
    </row>
    <row r="4285" spans="2:46" x14ac:dyDescent="0.75">
      <c r="B4285" s="22">
        <v>4282</v>
      </c>
      <c r="AG4285" s="184">
        <f t="shared" si="528"/>
        <v>0</v>
      </c>
      <c r="AH4285" s="164">
        <f t="shared" si="534"/>
        <v>0</v>
      </c>
      <c r="AK4285" s="184">
        <f t="shared" si="529"/>
        <v>0</v>
      </c>
      <c r="AL4285" s="164">
        <f t="shared" si="535"/>
        <v>0</v>
      </c>
      <c r="AO4285" s="184">
        <f t="shared" si="530"/>
        <v>0</v>
      </c>
      <c r="AP4285" s="164">
        <f t="shared" si="531"/>
        <v>0</v>
      </c>
      <c r="AS4285" s="184">
        <f t="shared" si="532"/>
        <v>0</v>
      </c>
      <c r="AT4285" s="164">
        <f t="shared" si="533"/>
        <v>0</v>
      </c>
    </row>
    <row r="4286" spans="2:46" x14ac:dyDescent="0.75">
      <c r="B4286" s="22">
        <v>4283</v>
      </c>
      <c r="AG4286" s="184">
        <f t="shared" si="528"/>
        <v>0</v>
      </c>
      <c r="AH4286" s="164">
        <f t="shared" si="534"/>
        <v>0</v>
      </c>
      <c r="AK4286" s="184">
        <f t="shared" si="529"/>
        <v>0</v>
      </c>
      <c r="AL4286" s="164">
        <f t="shared" si="535"/>
        <v>0</v>
      </c>
      <c r="AO4286" s="184">
        <f t="shared" si="530"/>
        <v>0</v>
      </c>
      <c r="AP4286" s="164">
        <f t="shared" si="531"/>
        <v>0</v>
      </c>
      <c r="AS4286" s="184">
        <f t="shared" si="532"/>
        <v>0</v>
      </c>
      <c r="AT4286" s="164">
        <f t="shared" si="533"/>
        <v>0</v>
      </c>
    </row>
    <row r="4287" spans="2:46" x14ac:dyDescent="0.75">
      <c r="B4287" s="22">
        <v>4284</v>
      </c>
      <c r="AG4287" s="184">
        <f t="shared" si="528"/>
        <v>0</v>
      </c>
      <c r="AH4287" s="164">
        <f t="shared" si="534"/>
        <v>0</v>
      </c>
      <c r="AK4287" s="184">
        <f t="shared" si="529"/>
        <v>0</v>
      </c>
      <c r="AL4287" s="164">
        <f t="shared" si="535"/>
        <v>0</v>
      </c>
      <c r="AO4287" s="184">
        <f t="shared" si="530"/>
        <v>0</v>
      </c>
      <c r="AP4287" s="164">
        <f t="shared" si="531"/>
        <v>0</v>
      </c>
      <c r="AS4287" s="184">
        <f t="shared" si="532"/>
        <v>0</v>
      </c>
      <c r="AT4287" s="164">
        <f t="shared" si="533"/>
        <v>0</v>
      </c>
    </row>
    <row r="4288" spans="2:46" x14ac:dyDescent="0.75">
      <c r="B4288" s="22">
        <v>4285</v>
      </c>
      <c r="AG4288" s="184">
        <f t="shared" si="528"/>
        <v>0</v>
      </c>
      <c r="AH4288" s="164">
        <f t="shared" si="534"/>
        <v>0</v>
      </c>
      <c r="AK4288" s="184">
        <f t="shared" si="529"/>
        <v>0</v>
      </c>
      <c r="AL4288" s="164">
        <f t="shared" si="535"/>
        <v>0</v>
      </c>
      <c r="AO4288" s="184">
        <f t="shared" si="530"/>
        <v>0</v>
      </c>
      <c r="AP4288" s="164">
        <f t="shared" si="531"/>
        <v>0</v>
      </c>
      <c r="AS4288" s="184">
        <f t="shared" si="532"/>
        <v>0</v>
      </c>
      <c r="AT4288" s="164">
        <f t="shared" si="533"/>
        <v>0</v>
      </c>
    </row>
    <row r="4289" spans="2:46" x14ac:dyDescent="0.75">
      <c r="B4289" s="22">
        <v>4286</v>
      </c>
      <c r="AG4289" s="184">
        <f t="shared" si="528"/>
        <v>0</v>
      </c>
      <c r="AH4289" s="164">
        <f t="shared" si="534"/>
        <v>0</v>
      </c>
      <c r="AK4289" s="184">
        <f t="shared" si="529"/>
        <v>0</v>
      </c>
      <c r="AL4289" s="164">
        <f t="shared" si="535"/>
        <v>0</v>
      </c>
      <c r="AO4289" s="184">
        <f t="shared" si="530"/>
        <v>0</v>
      </c>
      <c r="AP4289" s="164">
        <f t="shared" si="531"/>
        <v>0</v>
      </c>
      <c r="AS4289" s="184">
        <f t="shared" si="532"/>
        <v>0</v>
      </c>
      <c r="AT4289" s="164">
        <f t="shared" si="533"/>
        <v>0</v>
      </c>
    </row>
    <row r="4290" spans="2:46" x14ac:dyDescent="0.75">
      <c r="B4290" s="22">
        <v>4287</v>
      </c>
      <c r="AG4290" s="184">
        <f t="shared" si="528"/>
        <v>0</v>
      </c>
      <c r="AH4290" s="164">
        <f t="shared" si="534"/>
        <v>0</v>
      </c>
      <c r="AK4290" s="184">
        <f t="shared" si="529"/>
        <v>0</v>
      </c>
      <c r="AL4290" s="164">
        <f t="shared" si="535"/>
        <v>0</v>
      </c>
      <c r="AO4290" s="184">
        <f t="shared" si="530"/>
        <v>0</v>
      </c>
      <c r="AP4290" s="164">
        <f t="shared" si="531"/>
        <v>0</v>
      </c>
      <c r="AS4290" s="184">
        <f t="shared" si="532"/>
        <v>0</v>
      </c>
      <c r="AT4290" s="164">
        <f t="shared" si="533"/>
        <v>0</v>
      </c>
    </row>
    <row r="4291" spans="2:46" x14ac:dyDescent="0.75">
      <c r="B4291" s="22">
        <v>4288</v>
      </c>
      <c r="AG4291" s="184">
        <f t="shared" si="528"/>
        <v>0</v>
      </c>
      <c r="AH4291" s="164">
        <f t="shared" si="534"/>
        <v>0</v>
      </c>
      <c r="AK4291" s="184">
        <f t="shared" si="529"/>
        <v>0</v>
      </c>
      <c r="AL4291" s="164">
        <f t="shared" si="535"/>
        <v>0</v>
      </c>
      <c r="AO4291" s="184">
        <f t="shared" si="530"/>
        <v>0</v>
      </c>
      <c r="AP4291" s="164">
        <f t="shared" si="531"/>
        <v>0</v>
      </c>
      <c r="AS4291" s="184">
        <f t="shared" si="532"/>
        <v>0</v>
      </c>
      <c r="AT4291" s="164">
        <f t="shared" si="533"/>
        <v>0</v>
      </c>
    </row>
    <row r="4292" spans="2:46" x14ac:dyDescent="0.75">
      <c r="B4292" s="22">
        <v>4289</v>
      </c>
      <c r="AG4292" s="184">
        <f t="shared" ref="AG4292:AG4355" si="536">(U4292*wtp)-T4292</f>
        <v>0</v>
      </c>
      <c r="AH4292" s="164">
        <f t="shared" si="534"/>
        <v>0</v>
      </c>
      <c r="AK4292" s="184">
        <f t="shared" ref="AK4292:AK4355" si="537">(X4292*wtp)-W4292</f>
        <v>0</v>
      </c>
      <c r="AL4292" s="164">
        <f t="shared" si="535"/>
        <v>0</v>
      </c>
      <c r="AO4292" s="184">
        <f t="shared" ref="AO4292:AO4355" si="538">(AA4292*wtp)-Z4292</f>
        <v>0</v>
      </c>
      <c r="AP4292" s="164">
        <f t="shared" ref="AP4292:AP4355" si="539">IF(AO4292&gt;0,1,0)</f>
        <v>0</v>
      </c>
      <c r="AS4292" s="184">
        <f t="shared" ref="AS4292:AS4355" si="540">(AD4292*wtp)-AC4292</f>
        <v>0</v>
      </c>
      <c r="AT4292" s="164">
        <f t="shared" ref="AT4292:AT4355" si="541">IF(AS4292&gt;0,1,0)</f>
        <v>0</v>
      </c>
    </row>
    <row r="4293" spans="2:46" x14ac:dyDescent="0.75">
      <c r="B4293" s="22">
        <v>4290</v>
      </c>
      <c r="AG4293" s="184">
        <f t="shared" si="536"/>
        <v>0</v>
      </c>
      <c r="AH4293" s="164">
        <f t="shared" ref="AH4293:AH4356" si="542">IF(AG4293&gt;0,1,0)</f>
        <v>0</v>
      </c>
      <c r="AK4293" s="184">
        <f t="shared" si="537"/>
        <v>0</v>
      </c>
      <c r="AL4293" s="164">
        <f t="shared" ref="AL4293:AL4356" si="543">IF(AK4293&gt;0,1,0)</f>
        <v>0</v>
      </c>
      <c r="AO4293" s="184">
        <f t="shared" si="538"/>
        <v>0</v>
      </c>
      <c r="AP4293" s="164">
        <f t="shared" si="539"/>
        <v>0</v>
      </c>
      <c r="AS4293" s="184">
        <f t="shared" si="540"/>
        <v>0</v>
      </c>
      <c r="AT4293" s="164">
        <f t="shared" si="541"/>
        <v>0</v>
      </c>
    </row>
    <row r="4294" spans="2:46" x14ac:dyDescent="0.75">
      <c r="B4294" s="22">
        <v>4291</v>
      </c>
      <c r="AG4294" s="184">
        <f t="shared" si="536"/>
        <v>0</v>
      </c>
      <c r="AH4294" s="164">
        <f t="shared" si="542"/>
        <v>0</v>
      </c>
      <c r="AK4294" s="184">
        <f t="shared" si="537"/>
        <v>0</v>
      </c>
      <c r="AL4294" s="164">
        <f t="shared" si="543"/>
        <v>0</v>
      </c>
      <c r="AO4294" s="184">
        <f t="shared" si="538"/>
        <v>0</v>
      </c>
      <c r="AP4294" s="164">
        <f t="shared" si="539"/>
        <v>0</v>
      </c>
      <c r="AS4294" s="184">
        <f t="shared" si="540"/>
        <v>0</v>
      </c>
      <c r="AT4294" s="164">
        <f t="shared" si="541"/>
        <v>0</v>
      </c>
    </row>
    <row r="4295" spans="2:46" x14ac:dyDescent="0.75">
      <c r="B4295" s="22">
        <v>4292</v>
      </c>
      <c r="AG4295" s="184">
        <f t="shared" si="536"/>
        <v>0</v>
      </c>
      <c r="AH4295" s="164">
        <f t="shared" si="542"/>
        <v>0</v>
      </c>
      <c r="AK4295" s="184">
        <f t="shared" si="537"/>
        <v>0</v>
      </c>
      <c r="AL4295" s="164">
        <f t="shared" si="543"/>
        <v>0</v>
      </c>
      <c r="AO4295" s="184">
        <f t="shared" si="538"/>
        <v>0</v>
      </c>
      <c r="AP4295" s="164">
        <f t="shared" si="539"/>
        <v>0</v>
      </c>
      <c r="AS4295" s="184">
        <f t="shared" si="540"/>
        <v>0</v>
      </c>
      <c r="AT4295" s="164">
        <f t="shared" si="541"/>
        <v>0</v>
      </c>
    </row>
    <row r="4296" spans="2:46" x14ac:dyDescent="0.75">
      <c r="B4296" s="22">
        <v>4293</v>
      </c>
      <c r="AG4296" s="184">
        <f t="shared" si="536"/>
        <v>0</v>
      </c>
      <c r="AH4296" s="164">
        <f t="shared" si="542"/>
        <v>0</v>
      </c>
      <c r="AK4296" s="184">
        <f t="shared" si="537"/>
        <v>0</v>
      </c>
      <c r="AL4296" s="164">
        <f t="shared" si="543"/>
        <v>0</v>
      </c>
      <c r="AO4296" s="184">
        <f t="shared" si="538"/>
        <v>0</v>
      </c>
      <c r="AP4296" s="164">
        <f t="shared" si="539"/>
        <v>0</v>
      </c>
      <c r="AS4296" s="184">
        <f t="shared" si="540"/>
        <v>0</v>
      </c>
      <c r="AT4296" s="164">
        <f t="shared" si="541"/>
        <v>0</v>
      </c>
    </row>
    <row r="4297" spans="2:46" x14ac:dyDescent="0.75">
      <c r="B4297" s="22">
        <v>4294</v>
      </c>
      <c r="AG4297" s="184">
        <f t="shared" si="536"/>
        <v>0</v>
      </c>
      <c r="AH4297" s="164">
        <f t="shared" si="542"/>
        <v>0</v>
      </c>
      <c r="AK4297" s="184">
        <f t="shared" si="537"/>
        <v>0</v>
      </c>
      <c r="AL4297" s="164">
        <f t="shared" si="543"/>
        <v>0</v>
      </c>
      <c r="AO4297" s="184">
        <f t="shared" si="538"/>
        <v>0</v>
      </c>
      <c r="AP4297" s="164">
        <f t="shared" si="539"/>
        <v>0</v>
      </c>
      <c r="AS4297" s="184">
        <f t="shared" si="540"/>
        <v>0</v>
      </c>
      <c r="AT4297" s="164">
        <f t="shared" si="541"/>
        <v>0</v>
      </c>
    </row>
    <row r="4298" spans="2:46" x14ac:dyDescent="0.75">
      <c r="B4298" s="22">
        <v>4295</v>
      </c>
      <c r="AG4298" s="184">
        <f t="shared" si="536"/>
        <v>0</v>
      </c>
      <c r="AH4298" s="164">
        <f t="shared" si="542"/>
        <v>0</v>
      </c>
      <c r="AK4298" s="184">
        <f t="shared" si="537"/>
        <v>0</v>
      </c>
      <c r="AL4298" s="164">
        <f t="shared" si="543"/>
        <v>0</v>
      </c>
      <c r="AO4298" s="184">
        <f t="shared" si="538"/>
        <v>0</v>
      </c>
      <c r="AP4298" s="164">
        <f t="shared" si="539"/>
        <v>0</v>
      </c>
      <c r="AS4298" s="184">
        <f t="shared" si="540"/>
        <v>0</v>
      </c>
      <c r="AT4298" s="164">
        <f t="shared" si="541"/>
        <v>0</v>
      </c>
    </row>
    <row r="4299" spans="2:46" x14ac:dyDescent="0.75">
      <c r="B4299" s="22">
        <v>4296</v>
      </c>
      <c r="AG4299" s="184">
        <f t="shared" si="536"/>
        <v>0</v>
      </c>
      <c r="AH4299" s="164">
        <f t="shared" si="542"/>
        <v>0</v>
      </c>
      <c r="AK4299" s="184">
        <f t="shared" si="537"/>
        <v>0</v>
      </c>
      <c r="AL4299" s="164">
        <f t="shared" si="543"/>
        <v>0</v>
      </c>
      <c r="AO4299" s="184">
        <f t="shared" si="538"/>
        <v>0</v>
      </c>
      <c r="AP4299" s="164">
        <f t="shared" si="539"/>
        <v>0</v>
      </c>
      <c r="AS4299" s="184">
        <f t="shared" si="540"/>
        <v>0</v>
      </c>
      <c r="AT4299" s="164">
        <f t="shared" si="541"/>
        <v>0</v>
      </c>
    </row>
    <row r="4300" spans="2:46" x14ac:dyDescent="0.75">
      <c r="B4300" s="22">
        <v>4297</v>
      </c>
      <c r="AG4300" s="184">
        <f t="shared" si="536"/>
        <v>0</v>
      </c>
      <c r="AH4300" s="164">
        <f t="shared" si="542"/>
        <v>0</v>
      </c>
      <c r="AK4300" s="184">
        <f t="shared" si="537"/>
        <v>0</v>
      </c>
      <c r="AL4300" s="164">
        <f t="shared" si="543"/>
        <v>0</v>
      </c>
      <c r="AO4300" s="184">
        <f t="shared" si="538"/>
        <v>0</v>
      </c>
      <c r="AP4300" s="164">
        <f t="shared" si="539"/>
        <v>0</v>
      </c>
      <c r="AS4300" s="184">
        <f t="shared" si="540"/>
        <v>0</v>
      </c>
      <c r="AT4300" s="164">
        <f t="shared" si="541"/>
        <v>0</v>
      </c>
    </row>
    <row r="4301" spans="2:46" x14ac:dyDescent="0.75">
      <c r="B4301" s="22">
        <v>4298</v>
      </c>
      <c r="AG4301" s="184">
        <f t="shared" si="536"/>
        <v>0</v>
      </c>
      <c r="AH4301" s="164">
        <f t="shared" si="542"/>
        <v>0</v>
      </c>
      <c r="AK4301" s="184">
        <f t="shared" si="537"/>
        <v>0</v>
      </c>
      <c r="AL4301" s="164">
        <f t="shared" si="543"/>
        <v>0</v>
      </c>
      <c r="AO4301" s="184">
        <f t="shared" si="538"/>
        <v>0</v>
      </c>
      <c r="AP4301" s="164">
        <f t="shared" si="539"/>
        <v>0</v>
      </c>
      <c r="AS4301" s="184">
        <f t="shared" si="540"/>
        <v>0</v>
      </c>
      <c r="AT4301" s="164">
        <f t="shared" si="541"/>
        <v>0</v>
      </c>
    </row>
    <row r="4302" spans="2:46" x14ac:dyDescent="0.75">
      <c r="B4302" s="22">
        <v>4299</v>
      </c>
      <c r="AG4302" s="184">
        <f t="shared" si="536"/>
        <v>0</v>
      </c>
      <c r="AH4302" s="164">
        <f t="shared" si="542"/>
        <v>0</v>
      </c>
      <c r="AK4302" s="184">
        <f t="shared" si="537"/>
        <v>0</v>
      </c>
      <c r="AL4302" s="164">
        <f t="shared" si="543"/>
        <v>0</v>
      </c>
      <c r="AO4302" s="184">
        <f t="shared" si="538"/>
        <v>0</v>
      </c>
      <c r="AP4302" s="164">
        <f t="shared" si="539"/>
        <v>0</v>
      </c>
      <c r="AS4302" s="184">
        <f t="shared" si="540"/>
        <v>0</v>
      </c>
      <c r="AT4302" s="164">
        <f t="shared" si="541"/>
        <v>0</v>
      </c>
    </row>
    <row r="4303" spans="2:46" x14ac:dyDescent="0.75">
      <c r="B4303" s="22">
        <v>4300</v>
      </c>
      <c r="AG4303" s="184">
        <f t="shared" si="536"/>
        <v>0</v>
      </c>
      <c r="AH4303" s="164">
        <f t="shared" si="542"/>
        <v>0</v>
      </c>
      <c r="AK4303" s="184">
        <f t="shared" si="537"/>
        <v>0</v>
      </c>
      <c r="AL4303" s="164">
        <f t="shared" si="543"/>
        <v>0</v>
      </c>
      <c r="AO4303" s="184">
        <f t="shared" si="538"/>
        <v>0</v>
      </c>
      <c r="AP4303" s="164">
        <f t="shared" si="539"/>
        <v>0</v>
      </c>
      <c r="AS4303" s="184">
        <f t="shared" si="540"/>
        <v>0</v>
      </c>
      <c r="AT4303" s="164">
        <f t="shared" si="541"/>
        <v>0</v>
      </c>
    </row>
    <row r="4304" spans="2:46" x14ac:dyDescent="0.75">
      <c r="B4304" s="22">
        <v>4301</v>
      </c>
      <c r="AG4304" s="184">
        <f t="shared" si="536"/>
        <v>0</v>
      </c>
      <c r="AH4304" s="164">
        <f t="shared" si="542"/>
        <v>0</v>
      </c>
      <c r="AK4304" s="184">
        <f t="shared" si="537"/>
        <v>0</v>
      </c>
      <c r="AL4304" s="164">
        <f t="shared" si="543"/>
        <v>0</v>
      </c>
      <c r="AO4304" s="184">
        <f t="shared" si="538"/>
        <v>0</v>
      </c>
      <c r="AP4304" s="164">
        <f t="shared" si="539"/>
        <v>0</v>
      </c>
      <c r="AS4304" s="184">
        <f t="shared" si="540"/>
        <v>0</v>
      </c>
      <c r="AT4304" s="164">
        <f t="shared" si="541"/>
        <v>0</v>
      </c>
    </row>
    <row r="4305" spans="2:46" x14ac:dyDescent="0.75">
      <c r="B4305" s="22">
        <v>4302</v>
      </c>
      <c r="AG4305" s="184">
        <f t="shared" si="536"/>
        <v>0</v>
      </c>
      <c r="AH4305" s="164">
        <f t="shared" si="542"/>
        <v>0</v>
      </c>
      <c r="AK4305" s="184">
        <f t="shared" si="537"/>
        <v>0</v>
      </c>
      <c r="AL4305" s="164">
        <f t="shared" si="543"/>
        <v>0</v>
      </c>
      <c r="AO4305" s="184">
        <f t="shared" si="538"/>
        <v>0</v>
      </c>
      <c r="AP4305" s="164">
        <f t="shared" si="539"/>
        <v>0</v>
      </c>
      <c r="AS4305" s="184">
        <f t="shared" si="540"/>
        <v>0</v>
      </c>
      <c r="AT4305" s="164">
        <f t="shared" si="541"/>
        <v>0</v>
      </c>
    </row>
    <row r="4306" spans="2:46" x14ac:dyDescent="0.75">
      <c r="B4306" s="22">
        <v>4303</v>
      </c>
      <c r="AG4306" s="184">
        <f t="shared" si="536"/>
        <v>0</v>
      </c>
      <c r="AH4306" s="164">
        <f t="shared" si="542"/>
        <v>0</v>
      </c>
      <c r="AK4306" s="184">
        <f t="shared" si="537"/>
        <v>0</v>
      </c>
      <c r="AL4306" s="164">
        <f t="shared" si="543"/>
        <v>0</v>
      </c>
      <c r="AO4306" s="184">
        <f t="shared" si="538"/>
        <v>0</v>
      </c>
      <c r="AP4306" s="164">
        <f t="shared" si="539"/>
        <v>0</v>
      </c>
      <c r="AS4306" s="184">
        <f t="shared" si="540"/>
        <v>0</v>
      </c>
      <c r="AT4306" s="164">
        <f t="shared" si="541"/>
        <v>0</v>
      </c>
    </row>
    <row r="4307" spans="2:46" x14ac:dyDescent="0.75">
      <c r="B4307" s="22">
        <v>4304</v>
      </c>
      <c r="AG4307" s="184">
        <f t="shared" si="536"/>
        <v>0</v>
      </c>
      <c r="AH4307" s="164">
        <f t="shared" si="542"/>
        <v>0</v>
      </c>
      <c r="AK4307" s="184">
        <f t="shared" si="537"/>
        <v>0</v>
      </c>
      <c r="AL4307" s="164">
        <f t="shared" si="543"/>
        <v>0</v>
      </c>
      <c r="AO4307" s="184">
        <f t="shared" si="538"/>
        <v>0</v>
      </c>
      <c r="AP4307" s="164">
        <f t="shared" si="539"/>
        <v>0</v>
      </c>
      <c r="AS4307" s="184">
        <f t="shared" si="540"/>
        <v>0</v>
      </c>
      <c r="AT4307" s="164">
        <f t="shared" si="541"/>
        <v>0</v>
      </c>
    </row>
    <row r="4308" spans="2:46" x14ac:dyDescent="0.75">
      <c r="B4308" s="22">
        <v>4305</v>
      </c>
      <c r="AG4308" s="184">
        <f t="shared" si="536"/>
        <v>0</v>
      </c>
      <c r="AH4308" s="164">
        <f t="shared" si="542"/>
        <v>0</v>
      </c>
      <c r="AK4308" s="184">
        <f t="shared" si="537"/>
        <v>0</v>
      </c>
      <c r="AL4308" s="164">
        <f t="shared" si="543"/>
        <v>0</v>
      </c>
      <c r="AO4308" s="184">
        <f t="shared" si="538"/>
        <v>0</v>
      </c>
      <c r="AP4308" s="164">
        <f t="shared" si="539"/>
        <v>0</v>
      </c>
      <c r="AS4308" s="184">
        <f t="shared" si="540"/>
        <v>0</v>
      </c>
      <c r="AT4308" s="164">
        <f t="shared" si="541"/>
        <v>0</v>
      </c>
    </row>
    <row r="4309" spans="2:46" x14ac:dyDescent="0.75">
      <c r="B4309" s="22">
        <v>4306</v>
      </c>
      <c r="AG4309" s="184">
        <f t="shared" si="536"/>
        <v>0</v>
      </c>
      <c r="AH4309" s="164">
        <f t="shared" si="542"/>
        <v>0</v>
      </c>
      <c r="AK4309" s="184">
        <f t="shared" si="537"/>
        <v>0</v>
      </c>
      <c r="AL4309" s="164">
        <f t="shared" si="543"/>
        <v>0</v>
      </c>
      <c r="AO4309" s="184">
        <f t="shared" si="538"/>
        <v>0</v>
      </c>
      <c r="AP4309" s="164">
        <f t="shared" si="539"/>
        <v>0</v>
      </c>
      <c r="AS4309" s="184">
        <f t="shared" si="540"/>
        <v>0</v>
      </c>
      <c r="AT4309" s="164">
        <f t="shared" si="541"/>
        <v>0</v>
      </c>
    </row>
    <row r="4310" spans="2:46" x14ac:dyDescent="0.75">
      <c r="B4310" s="22">
        <v>4307</v>
      </c>
      <c r="AG4310" s="184">
        <f t="shared" si="536"/>
        <v>0</v>
      </c>
      <c r="AH4310" s="164">
        <f t="shared" si="542"/>
        <v>0</v>
      </c>
      <c r="AK4310" s="184">
        <f t="shared" si="537"/>
        <v>0</v>
      </c>
      <c r="AL4310" s="164">
        <f t="shared" si="543"/>
        <v>0</v>
      </c>
      <c r="AO4310" s="184">
        <f t="shared" si="538"/>
        <v>0</v>
      </c>
      <c r="AP4310" s="164">
        <f t="shared" si="539"/>
        <v>0</v>
      </c>
      <c r="AS4310" s="184">
        <f t="shared" si="540"/>
        <v>0</v>
      </c>
      <c r="AT4310" s="164">
        <f t="shared" si="541"/>
        <v>0</v>
      </c>
    </row>
    <row r="4311" spans="2:46" x14ac:dyDescent="0.75">
      <c r="B4311" s="22">
        <v>4308</v>
      </c>
      <c r="AG4311" s="184">
        <f t="shared" si="536"/>
        <v>0</v>
      </c>
      <c r="AH4311" s="164">
        <f t="shared" si="542"/>
        <v>0</v>
      </c>
      <c r="AK4311" s="184">
        <f t="shared" si="537"/>
        <v>0</v>
      </c>
      <c r="AL4311" s="164">
        <f t="shared" si="543"/>
        <v>0</v>
      </c>
      <c r="AO4311" s="184">
        <f t="shared" si="538"/>
        <v>0</v>
      </c>
      <c r="AP4311" s="164">
        <f t="shared" si="539"/>
        <v>0</v>
      </c>
      <c r="AS4311" s="184">
        <f t="shared" si="540"/>
        <v>0</v>
      </c>
      <c r="AT4311" s="164">
        <f t="shared" si="541"/>
        <v>0</v>
      </c>
    </row>
    <row r="4312" spans="2:46" x14ac:dyDescent="0.75">
      <c r="B4312" s="22">
        <v>4309</v>
      </c>
      <c r="AG4312" s="184">
        <f t="shared" si="536"/>
        <v>0</v>
      </c>
      <c r="AH4312" s="164">
        <f t="shared" si="542"/>
        <v>0</v>
      </c>
      <c r="AK4312" s="184">
        <f t="shared" si="537"/>
        <v>0</v>
      </c>
      <c r="AL4312" s="164">
        <f t="shared" si="543"/>
        <v>0</v>
      </c>
      <c r="AO4312" s="184">
        <f t="shared" si="538"/>
        <v>0</v>
      </c>
      <c r="AP4312" s="164">
        <f t="shared" si="539"/>
        <v>0</v>
      </c>
      <c r="AS4312" s="184">
        <f t="shared" si="540"/>
        <v>0</v>
      </c>
      <c r="AT4312" s="164">
        <f t="shared" si="541"/>
        <v>0</v>
      </c>
    </row>
    <row r="4313" spans="2:46" x14ac:dyDescent="0.75">
      <c r="B4313" s="22">
        <v>4310</v>
      </c>
      <c r="AG4313" s="184">
        <f t="shared" si="536"/>
        <v>0</v>
      </c>
      <c r="AH4313" s="164">
        <f t="shared" si="542"/>
        <v>0</v>
      </c>
      <c r="AK4313" s="184">
        <f t="shared" si="537"/>
        <v>0</v>
      </c>
      <c r="AL4313" s="164">
        <f t="shared" si="543"/>
        <v>0</v>
      </c>
      <c r="AO4313" s="184">
        <f t="shared" si="538"/>
        <v>0</v>
      </c>
      <c r="AP4313" s="164">
        <f t="shared" si="539"/>
        <v>0</v>
      </c>
      <c r="AS4313" s="184">
        <f t="shared" si="540"/>
        <v>0</v>
      </c>
      <c r="AT4313" s="164">
        <f t="shared" si="541"/>
        <v>0</v>
      </c>
    </row>
    <row r="4314" spans="2:46" x14ac:dyDescent="0.75">
      <c r="B4314" s="22">
        <v>4311</v>
      </c>
      <c r="AG4314" s="184">
        <f t="shared" si="536"/>
        <v>0</v>
      </c>
      <c r="AH4314" s="164">
        <f t="shared" si="542"/>
        <v>0</v>
      </c>
      <c r="AK4314" s="184">
        <f t="shared" si="537"/>
        <v>0</v>
      </c>
      <c r="AL4314" s="164">
        <f t="shared" si="543"/>
        <v>0</v>
      </c>
      <c r="AO4314" s="184">
        <f t="shared" si="538"/>
        <v>0</v>
      </c>
      <c r="AP4314" s="164">
        <f t="shared" si="539"/>
        <v>0</v>
      </c>
      <c r="AS4314" s="184">
        <f t="shared" si="540"/>
        <v>0</v>
      </c>
      <c r="AT4314" s="164">
        <f t="shared" si="541"/>
        <v>0</v>
      </c>
    </row>
    <row r="4315" spans="2:46" x14ac:dyDescent="0.75">
      <c r="B4315" s="22">
        <v>4312</v>
      </c>
      <c r="AG4315" s="184">
        <f t="shared" si="536"/>
        <v>0</v>
      </c>
      <c r="AH4315" s="164">
        <f t="shared" si="542"/>
        <v>0</v>
      </c>
      <c r="AK4315" s="184">
        <f t="shared" si="537"/>
        <v>0</v>
      </c>
      <c r="AL4315" s="164">
        <f t="shared" si="543"/>
        <v>0</v>
      </c>
      <c r="AO4315" s="184">
        <f t="shared" si="538"/>
        <v>0</v>
      </c>
      <c r="AP4315" s="164">
        <f t="shared" si="539"/>
        <v>0</v>
      </c>
      <c r="AS4315" s="184">
        <f t="shared" si="540"/>
        <v>0</v>
      </c>
      <c r="AT4315" s="164">
        <f t="shared" si="541"/>
        <v>0</v>
      </c>
    </row>
    <row r="4316" spans="2:46" x14ac:dyDescent="0.75">
      <c r="B4316" s="22">
        <v>4313</v>
      </c>
      <c r="AG4316" s="184">
        <f t="shared" si="536"/>
        <v>0</v>
      </c>
      <c r="AH4316" s="164">
        <f t="shared" si="542"/>
        <v>0</v>
      </c>
      <c r="AK4316" s="184">
        <f t="shared" si="537"/>
        <v>0</v>
      </c>
      <c r="AL4316" s="164">
        <f t="shared" si="543"/>
        <v>0</v>
      </c>
      <c r="AO4316" s="184">
        <f t="shared" si="538"/>
        <v>0</v>
      </c>
      <c r="AP4316" s="164">
        <f t="shared" si="539"/>
        <v>0</v>
      </c>
      <c r="AS4316" s="184">
        <f t="shared" si="540"/>
        <v>0</v>
      </c>
      <c r="AT4316" s="164">
        <f t="shared" si="541"/>
        <v>0</v>
      </c>
    </row>
    <row r="4317" spans="2:46" x14ac:dyDescent="0.75">
      <c r="B4317" s="22">
        <v>4314</v>
      </c>
      <c r="AG4317" s="184">
        <f t="shared" si="536"/>
        <v>0</v>
      </c>
      <c r="AH4317" s="164">
        <f t="shared" si="542"/>
        <v>0</v>
      </c>
      <c r="AK4317" s="184">
        <f t="shared" si="537"/>
        <v>0</v>
      </c>
      <c r="AL4317" s="164">
        <f t="shared" si="543"/>
        <v>0</v>
      </c>
      <c r="AO4317" s="184">
        <f t="shared" si="538"/>
        <v>0</v>
      </c>
      <c r="AP4317" s="164">
        <f t="shared" si="539"/>
        <v>0</v>
      </c>
      <c r="AS4317" s="184">
        <f t="shared" si="540"/>
        <v>0</v>
      </c>
      <c r="AT4317" s="164">
        <f t="shared" si="541"/>
        <v>0</v>
      </c>
    </row>
    <row r="4318" spans="2:46" x14ac:dyDescent="0.75">
      <c r="B4318" s="22">
        <v>4315</v>
      </c>
      <c r="AG4318" s="184">
        <f t="shared" si="536"/>
        <v>0</v>
      </c>
      <c r="AH4318" s="164">
        <f t="shared" si="542"/>
        <v>0</v>
      </c>
      <c r="AK4318" s="184">
        <f t="shared" si="537"/>
        <v>0</v>
      </c>
      <c r="AL4318" s="164">
        <f t="shared" si="543"/>
        <v>0</v>
      </c>
      <c r="AO4318" s="184">
        <f t="shared" si="538"/>
        <v>0</v>
      </c>
      <c r="AP4318" s="164">
        <f t="shared" si="539"/>
        <v>0</v>
      </c>
      <c r="AS4318" s="184">
        <f t="shared" si="540"/>
        <v>0</v>
      </c>
      <c r="AT4318" s="164">
        <f t="shared" si="541"/>
        <v>0</v>
      </c>
    </row>
    <row r="4319" spans="2:46" x14ac:dyDescent="0.75">
      <c r="B4319" s="22">
        <v>4316</v>
      </c>
      <c r="AG4319" s="184">
        <f t="shared" si="536"/>
        <v>0</v>
      </c>
      <c r="AH4319" s="164">
        <f t="shared" si="542"/>
        <v>0</v>
      </c>
      <c r="AK4319" s="184">
        <f t="shared" si="537"/>
        <v>0</v>
      </c>
      <c r="AL4319" s="164">
        <f t="shared" si="543"/>
        <v>0</v>
      </c>
      <c r="AO4319" s="184">
        <f t="shared" si="538"/>
        <v>0</v>
      </c>
      <c r="AP4319" s="164">
        <f t="shared" si="539"/>
        <v>0</v>
      </c>
      <c r="AS4319" s="184">
        <f t="shared" si="540"/>
        <v>0</v>
      </c>
      <c r="AT4319" s="164">
        <f t="shared" si="541"/>
        <v>0</v>
      </c>
    </row>
    <row r="4320" spans="2:46" x14ac:dyDescent="0.75">
      <c r="B4320" s="22">
        <v>4317</v>
      </c>
      <c r="AG4320" s="184">
        <f t="shared" si="536"/>
        <v>0</v>
      </c>
      <c r="AH4320" s="164">
        <f t="shared" si="542"/>
        <v>0</v>
      </c>
      <c r="AK4320" s="184">
        <f t="shared" si="537"/>
        <v>0</v>
      </c>
      <c r="AL4320" s="164">
        <f t="shared" si="543"/>
        <v>0</v>
      </c>
      <c r="AO4320" s="184">
        <f t="shared" si="538"/>
        <v>0</v>
      </c>
      <c r="AP4320" s="164">
        <f t="shared" si="539"/>
        <v>0</v>
      </c>
      <c r="AS4320" s="184">
        <f t="shared" si="540"/>
        <v>0</v>
      </c>
      <c r="AT4320" s="164">
        <f t="shared" si="541"/>
        <v>0</v>
      </c>
    </row>
    <row r="4321" spans="2:46" x14ac:dyDescent="0.75">
      <c r="B4321" s="22">
        <v>4318</v>
      </c>
      <c r="AG4321" s="184">
        <f t="shared" si="536"/>
        <v>0</v>
      </c>
      <c r="AH4321" s="164">
        <f t="shared" si="542"/>
        <v>0</v>
      </c>
      <c r="AK4321" s="184">
        <f t="shared" si="537"/>
        <v>0</v>
      </c>
      <c r="AL4321" s="164">
        <f t="shared" si="543"/>
        <v>0</v>
      </c>
      <c r="AO4321" s="184">
        <f t="shared" si="538"/>
        <v>0</v>
      </c>
      <c r="AP4321" s="164">
        <f t="shared" si="539"/>
        <v>0</v>
      </c>
      <c r="AS4321" s="184">
        <f t="shared" si="540"/>
        <v>0</v>
      </c>
      <c r="AT4321" s="164">
        <f t="shared" si="541"/>
        <v>0</v>
      </c>
    </row>
    <row r="4322" spans="2:46" x14ac:dyDescent="0.75">
      <c r="B4322" s="22">
        <v>4319</v>
      </c>
      <c r="AG4322" s="184">
        <f t="shared" si="536"/>
        <v>0</v>
      </c>
      <c r="AH4322" s="164">
        <f t="shared" si="542"/>
        <v>0</v>
      </c>
      <c r="AK4322" s="184">
        <f t="shared" si="537"/>
        <v>0</v>
      </c>
      <c r="AL4322" s="164">
        <f t="shared" si="543"/>
        <v>0</v>
      </c>
      <c r="AO4322" s="184">
        <f t="shared" si="538"/>
        <v>0</v>
      </c>
      <c r="AP4322" s="164">
        <f t="shared" si="539"/>
        <v>0</v>
      </c>
      <c r="AS4322" s="184">
        <f t="shared" si="540"/>
        <v>0</v>
      </c>
      <c r="AT4322" s="164">
        <f t="shared" si="541"/>
        <v>0</v>
      </c>
    </row>
    <row r="4323" spans="2:46" x14ac:dyDescent="0.75">
      <c r="B4323" s="22">
        <v>4320</v>
      </c>
      <c r="AG4323" s="184">
        <f t="shared" si="536"/>
        <v>0</v>
      </c>
      <c r="AH4323" s="164">
        <f t="shared" si="542"/>
        <v>0</v>
      </c>
      <c r="AK4323" s="184">
        <f t="shared" si="537"/>
        <v>0</v>
      </c>
      <c r="AL4323" s="164">
        <f t="shared" si="543"/>
        <v>0</v>
      </c>
      <c r="AO4323" s="184">
        <f t="shared" si="538"/>
        <v>0</v>
      </c>
      <c r="AP4323" s="164">
        <f t="shared" si="539"/>
        <v>0</v>
      </c>
      <c r="AS4323" s="184">
        <f t="shared" si="540"/>
        <v>0</v>
      </c>
      <c r="AT4323" s="164">
        <f t="shared" si="541"/>
        <v>0</v>
      </c>
    </row>
    <row r="4324" spans="2:46" x14ac:dyDescent="0.75">
      <c r="B4324" s="22">
        <v>4321</v>
      </c>
      <c r="AG4324" s="184">
        <f t="shared" si="536"/>
        <v>0</v>
      </c>
      <c r="AH4324" s="164">
        <f t="shared" si="542"/>
        <v>0</v>
      </c>
      <c r="AK4324" s="184">
        <f t="shared" si="537"/>
        <v>0</v>
      </c>
      <c r="AL4324" s="164">
        <f t="shared" si="543"/>
        <v>0</v>
      </c>
      <c r="AO4324" s="184">
        <f t="shared" si="538"/>
        <v>0</v>
      </c>
      <c r="AP4324" s="164">
        <f t="shared" si="539"/>
        <v>0</v>
      </c>
      <c r="AS4324" s="184">
        <f t="shared" si="540"/>
        <v>0</v>
      </c>
      <c r="AT4324" s="164">
        <f t="shared" si="541"/>
        <v>0</v>
      </c>
    </row>
    <row r="4325" spans="2:46" x14ac:dyDescent="0.75">
      <c r="B4325" s="22">
        <v>4322</v>
      </c>
      <c r="AG4325" s="184">
        <f t="shared" si="536"/>
        <v>0</v>
      </c>
      <c r="AH4325" s="164">
        <f t="shared" si="542"/>
        <v>0</v>
      </c>
      <c r="AK4325" s="184">
        <f t="shared" si="537"/>
        <v>0</v>
      </c>
      <c r="AL4325" s="164">
        <f t="shared" si="543"/>
        <v>0</v>
      </c>
      <c r="AO4325" s="184">
        <f t="shared" si="538"/>
        <v>0</v>
      </c>
      <c r="AP4325" s="164">
        <f t="shared" si="539"/>
        <v>0</v>
      </c>
      <c r="AS4325" s="184">
        <f t="shared" si="540"/>
        <v>0</v>
      </c>
      <c r="AT4325" s="164">
        <f t="shared" si="541"/>
        <v>0</v>
      </c>
    </row>
    <row r="4326" spans="2:46" x14ac:dyDescent="0.75">
      <c r="B4326" s="22">
        <v>4323</v>
      </c>
      <c r="AG4326" s="184">
        <f t="shared" si="536"/>
        <v>0</v>
      </c>
      <c r="AH4326" s="164">
        <f t="shared" si="542"/>
        <v>0</v>
      </c>
      <c r="AK4326" s="184">
        <f t="shared" si="537"/>
        <v>0</v>
      </c>
      <c r="AL4326" s="164">
        <f t="shared" si="543"/>
        <v>0</v>
      </c>
      <c r="AO4326" s="184">
        <f t="shared" si="538"/>
        <v>0</v>
      </c>
      <c r="AP4326" s="164">
        <f t="shared" si="539"/>
        <v>0</v>
      </c>
      <c r="AS4326" s="184">
        <f t="shared" si="540"/>
        <v>0</v>
      </c>
      <c r="AT4326" s="164">
        <f t="shared" si="541"/>
        <v>0</v>
      </c>
    </row>
    <row r="4327" spans="2:46" x14ac:dyDescent="0.75">
      <c r="B4327" s="22">
        <v>4324</v>
      </c>
      <c r="AG4327" s="184">
        <f t="shared" si="536"/>
        <v>0</v>
      </c>
      <c r="AH4327" s="164">
        <f t="shared" si="542"/>
        <v>0</v>
      </c>
      <c r="AK4327" s="184">
        <f t="shared" si="537"/>
        <v>0</v>
      </c>
      <c r="AL4327" s="164">
        <f t="shared" si="543"/>
        <v>0</v>
      </c>
      <c r="AO4327" s="184">
        <f t="shared" si="538"/>
        <v>0</v>
      </c>
      <c r="AP4327" s="164">
        <f t="shared" si="539"/>
        <v>0</v>
      </c>
      <c r="AS4327" s="184">
        <f t="shared" si="540"/>
        <v>0</v>
      </c>
      <c r="AT4327" s="164">
        <f t="shared" si="541"/>
        <v>0</v>
      </c>
    </row>
    <row r="4328" spans="2:46" x14ac:dyDescent="0.75">
      <c r="B4328" s="22">
        <v>4325</v>
      </c>
      <c r="AG4328" s="184">
        <f t="shared" si="536"/>
        <v>0</v>
      </c>
      <c r="AH4328" s="164">
        <f t="shared" si="542"/>
        <v>0</v>
      </c>
      <c r="AK4328" s="184">
        <f t="shared" si="537"/>
        <v>0</v>
      </c>
      <c r="AL4328" s="164">
        <f t="shared" si="543"/>
        <v>0</v>
      </c>
      <c r="AO4328" s="184">
        <f t="shared" si="538"/>
        <v>0</v>
      </c>
      <c r="AP4328" s="164">
        <f t="shared" si="539"/>
        <v>0</v>
      </c>
      <c r="AS4328" s="184">
        <f t="shared" si="540"/>
        <v>0</v>
      </c>
      <c r="AT4328" s="164">
        <f t="shared" si="541"/>
        <v>0</v>
      </c>
    </row>
    <row r="4329" spans="2:46" x14ac:dyDescent="0.75">
      <c r="B4329" s="22">
        <v>4326</v>
      </c>
      <c r="AG4329" s="184">
        <f t="shared" si="536"/>
        <v>0</v>
      </c>
      <c r="AH4329" s="164">
        <f t="shared" si="542"/>
        <v>0</v>
      </c>
      <c r="AK4329" s="184">
        <f t="shared" si="537"/>
        <v>0</v>
      </c>
      <c r="AL4329" s="164">
        <f t="shared" si="543"/>
        <v>0</v>
      </c>
      <c r="AO4329" s="184">
        <f t="shared" si="538"/>
        <v>0</v>
      </c>
      <c r="AP4329" s="164">
        <f t="shared" si="539"/>
        <v>0</v>
      </c>
      <c r="AS4329" s="184">
        <f t="shared" si="540"/>
        <v>0</v>
      </c>
      <c r="AT4329" s="164">
        <f t="shared" si="541"/>
        <v>0</v>
      </c>
    </row>
    <row r="4330" spans="2:46" x14ac:dyDescent="0.75">
      <c r="B4330" s="22">
        <v>4327</v>
      </c>
      <c r="AG4330" s="184">
        <f t="shared" si="536"/>
        <v>0</v>
      </c>
      <c r="AH4330" s="164">
        <f t="shared" si="542"/>
        <v>0</v>
      </c>
      <c r="AK4330" s="184">
        <f t="shared" si="537"/>
        <v>0</v>
      </c>
      <c r="AL4330" s="164">
        <f t="shared" si="543"/>
        <v>0</v>
      </c>
      <c r="AO4330" s="184">
        <f t="shared" si="538"/>
        <v>0</v>
      </c>
      <c r="AP4330" s="164">
        <f t="shared" si="539"/>
        <v>0</v>
      </c>
      <c r="AS4330" s="184">
        <f t="shared" si="540"/>
        <v>0</v>
      </c>
      <c r="AT4330" s="164">
        <f t="shared" si="541"/>
        <v>0</v>
      </c>
    </row>
    <row r="4331" spans="2:46" x14ac:dyDescent="0.75">
      <c r="B4331" s="22">
        <v>4328</v>
      </c>
      <c r="AG4331" s="184">
        <f t="shared" si="536"/>
        <v>0</v>
      </c>
      <c r="AH4331" s="164">
        <f t="shared" si="542"/>
        <v>0</v>
      </c>
      <c r="AK4331" s="184">
        <f t="shared" si="537"/>
        <v>0</v>
      </c>
      <c r="AL4331" s="164">
        <f t="shared" si="543"/>
        <v>0</v>
      </c>
      <c r="AO4331" s="184">
        <f t="shared" si="538"/>
        <v>0</v>
      </c>
      <c r="AP4331" s="164">
        <f t="shared" si="539"/>
        <v>0</v>
      </c>
      <c r="AS4331" s="184">
        <f t="shared" si="540"/>
        <v>0</v>
      </c>
      <c r="AT4331" s="164">
        <f t="shared" si="541"/>
        <v>0</v>
      </c>
    </row>
    <row r="4332" spans="2:46" x14ac:dyDescent="0.75">
      <c r="B4332" s="22">
        <v>4329</v>
      </c>
      <c r="AG4332" s="184">
        <f t="shared" si="536"/>
        <v>0</v>
      </c>
      <c r="AH4332" s="164">
        <f t="shared" si="542"/>
        <v>0</v>
      </c>
      <c r="AK4332" s="184">
        <f t="shared" si="537"/>
        <v>0</v>
      </c>
      <c r="AL4332" s="164">
        <f t="shared" si="543"/>
        <v>0</v>
      </c>
      <c r="AO4332" s="184">
        <f t="shared" si="538"/>
        <v>0</v>
      </c>
      <c r="AP4332" s="164">
        <f t="shared" si="539"/>
        <v>0</v>
      </c>
      <c r="AS4332" s="184">
        <f t="shared" si="540"/>
        <v>0</v>
      </c>
      <c r="AT4332" s="164">
        <f t="shared" si="541"/>
        <v>0</v>
      </c>
    </row>
    <row r="4333" spans="2:46" x14ac:dyDescent="0.75">
      <c r="B4333" s="22">
        <v>4330</v>
      </c>
      <c r="AG4333" s="184">
        <f t="shared" si="536"/>
        <v>0</v>
      </c>
      <c r="AH4333" s="164">
        <f t="shared" si="542"/>
        <v>0</v>
      </c>
      <c r="AK4333" s="184">
        <f t="shared" si="537"/>
        <v>0</v>
      </c>
      <c r="AL4333" s="164">
        <f t="shared" si="543"/>
        <v>0</v>
      </c>
      <c r="AO4333" s="184">
        <f t="shared" si="538"/>
        <v>0</v>
      </c>
      <c r="AP4333" s="164">
        <f t="shared" si="539"/>
        <v>0</v>
      </c>
      <c r="AS4333" s="184">
        <f t="shared" si="540"/>
        <v>0</v>
      </c>
      <c r="AT4333" s="164">
        <f t="shared" si="541"/>
        <v>0</v>
      </c>
    </row>
    <row r="4334" spans="2:46" x14ac:dyDescent="0.75">
      <c r="B4334" s="22">
        <v>4331</v>
      </c>
      <c r="AG4334" s="184">
        <f t="shared" si="536"/>
        <v>0</v>
      </c>
      <c r="AH4334" s="164">
        <f t="shared" si="542"/>
        <v>0</v>
      </c>
      <c r="AK4334" s="184">
        <f t="shared" si="537"/>
        <v>0</v>
      </c>
      <c r="AL4334" s="164">
        <f t="shared" si="543"/>
        <v>0</v>
      </c>
      <c r="AO4334" s="184">
        <f t="shared" si="538"/>
        <v>0</v>
      </c>
      <c r="AP4334" s="164">
        <f t="shared" si="539"/>
        <v>0</v>
      </c>
      <c r="AS4334" s="184">
        <f t="shared" si="540"/>
        <v>0</v>
      </c>
      <c r="AT4334" s="164">
        <f t="shared" si="541"/>
        <v>0</v>
      </c>
    </row>
    <row r="4335" spans="2:46" x14ac:dyDescent="0.75">
      <c r="B4335" s="22">
        <v>4332</v>
      </c>
      <c r="AG4335" s="184">
        <f t="shared" si="536"/>
        <v>0</v>
      </c>
      <c r="AH4335" s="164">
        <f t="shared" si="542"/>
        <v>0</v>
      </c>
      <c r="AK4335" s="184">
        <f t="shared" si="537"/>
        <v>0</v>
      </c>
      <c r="AL4335" s="164">
        <f t="shared" si="543"/>
        <v>0</v>
      </c>
      <c r="AO4335" s="184">
        <f t="shared" si="538"/>
        <v>0</v>
      </c>
      <c r="AP4335" s="164">
        <f t="shared" si="539"/>
        <v>0</v>
      </c>
      <c r="AS4335" s="184">
        <f t="shared" si="540"/>
        <v>0</v>
      </c>
      <c r="AT4335" s="164">
        <f t="shared" si="541"/>
        <v>0</v>
      </c>
    </row>
    <row r="4336" spans="2:46" x14ac:dyDescent="0.75">
      <c r="B4336" s="22">
        <v>4333</v>
      </c>
      <c r="AG4336" s="184">
        <f t="shared" si="536"/>
        <v>0</v>
      </c>
      <c r="AH4336" s="164">
        <f t="shared" si="542"/>
        <v>0</v>
      </c>
      <c r="AK4336" s="184">
        <f t="shared" si="537"/>
        <v>0</v>
      </c>
      <c r="AL4336" s="164">
        <f t="shared" si="543"/>
        <v>0</v>
      </c>
      <c r="AO4336" s="184">
        <f t="shared" si="538"/>
        <v>0</v>
      </c>
      <c r="AP4336" s="164">
        <f t="shared" si="539"/>
        <v>0</v>
      </c>
      <c r="AS4336" s="184">
        <f t="shared" si="540"/>
        <v>0</v>
      </c>
      <c r="AT4336" s="164">
        <f t="shared" si="541"/>
        <v>0</v>
      </c>
    </row>
    <row r="4337" spans="2:46" x14ac:dyDescent="0.75">
      <c r="B4337" s="22">
        <v>4334</v>
      </c>
      <c r="AG4337" s="184">
        <f t="shared" si="536"/>
        <v>0</v>
      </c>
      <c r="AH4337" s="164">
        <f t="shared" si="542"/>
        <v>0</v>
      </c>
      <c r="AK4337" s="184">
        <f t="shared" si="537"/>
        <v>0</v>
      </c>
      <c r="AL4337" s="164">
        <f t="shared" si="543"/>
        <v>0</v>
      </c>
      <c r="AO4337" s="184">
        <f t="shared" si="538"/>
        <v>0</v>
      </c>
      <c r="AP4337" s="164">
        <f t="shared" si="539"/>
        <v>0</v>
      </c>
      <c r="AS4337" s="184">
        <f t="shared" si="540"/>
        <v>0</v>
      </c>
      <c r="AT4337" s="164">
        <f t="shared" si="541"/>
        <v>0</v>
      </c>
    </row>
    <row r="4338" spans="2:46" x14ac:dyDescent="0.75">
      <c r="B4338" s="22">
        <v>4335</v>
      </c>
      <c r="AG4338" s="184">
        <f t="shared" si="536"/>
        <v>0</v>
      </c>
      <c r="AH4338" s="164">
        <f t="shared" si="542"/>
        <v>0</v>
      </c>
      <c r="AK4338" s="184">
        <f t="shared" si="537"/>
        <v>0</v>
      </c>
      <c r="AL4338" s="164">
        <f t="shared" si="543"/>
        <v>0</v>
      </c>
      <c r="AO4338" s="184">
        <f t="shared" si="538"/>
        <v>0</v>
      </c>
      <c r="AP4338" s="164">
        <f t="shared" si="539"/>
        <v>0</v>
      </c>
      <c r="AS4338" s="184">
        <f t="shared" si="540"/>
        <v>0</v>
      </c>
      <c r="AT4338" s="164">
        <f t="shared" si="541"/>
        <v>0</v>
      </c>
    </row>
    <row r="4339" spans="2:46" x14ac:dyDescent="0.75">
      <c r="B4339" s="22">
        <v>4336</v>
      </c>
      <c r="AG4339" s="184">
        <f t="shared" si="536"/>
        <v>0</v>
      </c>
      <c r="AH4339" s="164">
        <f t="shared" si="542"/>
        <v>0</v>
      </c>
      <c r="AK4339" s="184">
        <f t="shared" si="537"/>
        <v>0</v>
      </c>
      <c r="AL4339" s="164">
        <f t="shared" si="543"/>
        <v>0</v>
      </c>
      <c r="AO4339" s="184">
        <f t="shared" si="538"/>
        <v>0</v>
      </c>
      <c r="AP4339" s="164">
        <f t="shared" si="539"/>
        <v>0</v>
      </c>
      <c r="AS4339" s="184">
        <f t="shared" si="540"/>
        <v>0</v>
      </c>
      <c r="AT4339" s="164">
        <f t="shared" si="541"/>
        <v>0</v>
      </c>
    </row>
    <row r="4340" spans="2:46" x14ac:dyDescent="0.75">
      <c r="B4340" s="22">
        <v>4337</v>
      </c>
      <c r="AG4340" s="184">
        <f t="shared" si="536"/>
        <v>0</v>
      </c>
      <c r="AH4340" s="164">
        <f t="shared" si="542"/>
        <v>0</v>
      </c>
      <c r="AK4340" s="184">
        <f t="shared" si="537"/>
        <v>0</v>
      </c>
      <c r="AL4340" s="164">
        <f t="shared" si="543"/>
        <v>0</v>
      </c>
      <c r="AO4340" s="184">
        <f t="shared" si="538"/>
        <v>0</v>
      </c>
      <c r="AP4340" s="164">
        <f t="shared" si="539"/>
        <v>0</v>
      </c>
      <c r="AS4340" s="184">
        <f t="shared" si="540"/>
        <v>0</v>
      </c>
      <c r="AT4340" s="164">
        <f t="shared" si="541"/>
        <v>0</v>
      </c>
    </row>
    <row r="4341" spans="2:46" x14ac:dyDescent="0.75">
      <c r="B4341" s="22">
        <v>4338</v>
      </c>
      <c r="AG4341" s="184">
        <f t="shared" si="536"/>
        <v>0</v>
      </c>
      <c r="AH4341" s="164">
        <f t="shared" si="542"/>
        <v>0</v>
      </c>
      <c r="AK4341" s="184">
        <f t="shared" si="537"/>
        <v>0</v>
      </c>
      <c r="AL4341" s="164">
        <f t="shared" si="543"/>
        <v>0</v>
      </c>
      <c r="AO4341" s="184">
        <f t="shared" si="538"/>
        <v>0</v>
      </c>
      <c r="AP4341" s="164">
        <f t="shared" si="539"/>
        <v>0</v>
      </c>
      <c r="AS4341" s="184">
        <f t="shared" si="540"/>
        <v>0</v>
      </c>
      <c r="AT4341" s="164">
        <f t="shared" si="541"/>
        <v>0</v>
      </c>
    </row>
    <row r="4342" spans="2:46" x14ac:dyDescent="0.75">
      <c r="B4342" s="22">
        <v>4339</v>
      </c>
      <c r="AG4342" s="184">
        <f t="shared" si="536"/>
        <v>0</v>
      </c>
      <c r="AH4342" s="164">
        <f t="shared" si="542"/>
        <v>0</v>
      </c>
      <c r="AK4342" s="184">
        <f t="shared" si="537"/>
        <v>0</v>
      </c>
      <c r="AL4342" s="164">
        <f t="shared" si="543"/>
        <v>0</v>
      </c>
      <c r="AO4342" s="184">
        <f t="shared" si="538"/>
        <v>0</v>
      </c>
      <c r="AP4342" s="164">
        <f t="shared" si="539"/>
        <v>0</v>
      </c>
      <c r="AS4342" s="184">
        <f t="shared" si="540"/>
        <v>0</v>
      </c>
      <c r="AT4342" s="164">
        <f t="shared" si="541"/>
        <v>0</v>
      </c>
    </row>
    <row r="4343" spans="2:46" x14ac:dyDescent="0.75">
      <c r="B4343" s="22">
        <v>4340</v>
      </c>
      <c r="AG4343" s="184">
        <f t="shared" si="536"/>
        <v>0</v>
      </c>
      <c r="AH4343" s="164">
        <f t="shared" si="542"/>
        <v>0</v>
      </c>
      <c r="AK4343" s="184">
        <f t="shared" si="537"/>
        <v>0</v>
      </c>
      <c r="AL4343" s="164">
        <f t="shared" si="543"/>
        <v>0</v>
      </c>
      <c r="AO4343" s="184">
        <f t="shared" si="538"/>
        <v>0</v>
      </c>
      <c r="AP4343" s="164">
        <f t="shared" si="539"/>
        <v>0</v>
      </c>
      <c r="AS4343" s="184">
        <f t="shared" si="540"/>
        <v>0</v>
      </c>
      <c r="AT4343" s="164">
        <f t="shared" si="541"/>
        <v>0</v>
      </c>
    </row>
    <row r="4344" spans="2:46" x14ac:dyDescent="0.75">
      <c r="B4344" s="22">
        <v>4341</v>
      </c>
      <c r="AG4344" s="184">
        <f t="shared" si="536"/>
        <v>0</v>
      </c>
      <c r="AH4344" s="164">
        <f t="shared" si="542"/>
        <v>0</v>
      </c>
      <c r="AK4344" s="184">
        <f t="shared" si="537"/>
        <v>0</v>
      </c>
      <c r="AL4344" s="164">
        <f t="shared" si="543"/>
        <v>0</v>
      </c>
      <c r="AO4344" s="184">
        <f t="shared" si="538"/>
        <v>0</v>
      </c>
      <c r="AP4344" s="164">
        <f t="shared" si="539"/>
        <v>0</v>
      </c>
      <c r="AS4344" s="184">
        <f t="shared" si="540"/>
        <v>0</v>
      </c>
      <c r="AT4344" s="164">
        <f t="shared" si="541"/>
        <v>0</v>
      </c>
    </row>
    <row r="4345" spans="2:46" x14ac:dyDescent="0.75">
      <c r="B4345" s="22">
        <v>4342</v>
      </c>
      <c r="AG4345" s="184">
        <f t="shared" si="536"/>
        <v>0</v>
      </c>
      <c r="AH4345" s="164">
        <f t="shared" si="542"/>
        <v>0</v>
      </c>
      <c r="AK4345" s="184">
        <f t="shared" si="537"/>
        <v>0</v>
      </c>
      <c r="AL4345" s="164">
        <f t="shared" si="543"/>
        <v>0</v>
      </c>
      <c r="AO4345" s="184">
        <f t="shared" si="538"/>
        <v>0</v>
      </c>
      <c r="AP4345" s="164">
        <f t="shared" si="539"/>
        <v>0</v>
      </c>
      <c r="AS4345" s="184">
        <f t="shared" si="540"/>
        <v>0</v>
      </c>
      <c r="AT4345" s="164">
        <f t="shared" si="541"/>
        <v>0</v>
      </c>
    </row>
    <row r="4346" spans="2:46" x14ac:dyDescent="0.75">
      <c r="B4346" s="22">
        <v>4343</v>
      </c>
      <c r="AG4346" s="184">
        <f t="shared" si="536"/>
        <v>0</v>
      </c>
      <c r="AH4346" s="164">
        <f t="shared" si="542"/>
        <v>0</v>
      </c>
      <c r="AK4346" s="184">
        <f t="shared" si="537"/>
        <v>0</v>
      </c>
      <c r="AL4346" s="164">
        <f t="shared" si="543"/>
        <v>0</v>
      </c>
      <c r="AO4346" s="184">
        <f t="shared" si="538"/>
        <v>0</v>
      </c>
      <c r="AP4346" s="164">
        <f t="shared" si="539"/>
        <v>0</v>
      </c>
      <c r="AS4346" s="184">
        <f t="shared" si="540"/>
        <v>0</v>
      </c>
      <c r="AT4346" s="164">
        <f t="shared" si="541"/>
        <v>0</v>
      </c>
    </row>
    <row r="4347" spans="2:46" x14ac:dyDescent="0.75">
      <c r="B4347" s="22">
        <v>4344</v>
      </c>
      <c r="AG4347" s="184">
        <f t="shared" si="536"/>
        <v>0</v>
      </c>
      <c r="AH4347" s="164">
        <f t="shared" si="542"/>
        <v>0</v>
      </c>
      <c r="AK4347" s="184">
        <f t="shared" si="537"/>
        <v>0</v>
      </c>
      <c r="AL4347" s="164">
        <f t="shared" si="543"/>
        <v>0</v>
      </c>
      <c r="AO4347" s="184">
        <f t="shared" si="538"/>
        <v>0</v>
      </c>
      <c r="AP4347" s="164">
        <f t="shared" si="539"/>
        <v>0</v>
      </c>
      <c r="AS4347" s="184">
        <f t="shared" si="540"/>
        <v>0</v>
      </c>
      <c r="AT4347" s="164">
        <f t="shared" si="541"/>
        <v>0</v>
      </c>
    </row>
    <row r="4348" spans="2:46" x14ac:dyDescent="0.75">
      <c r="B4348" s="22">
        <v>4345</v>
      </c>
      <c r="AG4348" s="184">
        <f t="shared" si="536"/>
        <v>0</v>
      </c>
      <c r="AH4348" s="164">
        <f t="shared" si="542"/>
        <v>0</v>
      </c>
      <c r="AK4348" s="184">
        <f t="shared" si="537"/>
        <v>0</v>
      </c>
      <c r="AL4348" s="164">
        <f t="shared" si="543"/>
        <v>0</v>
      </c>
      <c r="AO4348" s="184">
        <f t="shared" si="538"/>
        <v>0</v>
      </c>
      <c r="AP4348" s="164">
        <f t="shared" si="539"/>
        <v>0</v>
      </c>
      <c r="AS4348" s="184">
        <f t="shared" si="540"/>
        <v>0</v>
      </c>
      <c r="AT4348" s="164">
        <f t="shared" si="541"/>
        <v>0</v>
      </c>
    </row>
    <row r="4349" spans="2:46" x14ac:dyDescent="0.75">
      <c r="B4349" s="22">
        <v>4346</v>
      </c>
      <c r="AG4349" s="184">
        <f t="shared" si="536"/>
        <v>0</v>
      </c>
      <c r="AH4349" s="164">
        <f t="shared" si="542"/>
        <v>0</v>
      </c>
      <c r="AK4349" s="184">
        <f t="shared" si="537"/>
        <v>0</v>
      </c>
      <c r="AL4349" s="164">
        <f t="shared" si="543"/>
        <v>0</v>
      </c>
      <c r="AO4349" s="184">
        <f t="shared" si="538"/>
        <v>0</v>
      </c>
      <c r="AP4349" s="164">
        <f t="shared" si="539"/>
        <v>0</v>
      </c>
      <c r="AS4349" s="184">
        <f t="shared" si="540"/>
        <v>0</v>
      </c>
      <c r="AT4349" s="164">
        <f t="shared" si="541"/>
        <v>0</v>
      </c>
    </row>
    <row r="4350" spans="2:46" x14ac:dyDescent="0.75">
      <c r="B4350" s="22">
        <v>4347</v>
      </c>
      <c r="AG4350" s="184">
        <f t="shared" si="536"/>
        <v>0</v>
      </c>
      <c r="AH4350" s="164">
        <f t="shared" si="542"/>
        <v>0</v>
      </c>
      <c r="AK4350" s="184">
        <f t="shared" si="537"/>
        <v>0</v>
      </c>
      <c r="AL4350" s="164">
        <f t="shared" si="543"/>
        <v>0</v>
      </c>
      <c r="AO4350" s="184">
        <f t="shared" si="538"/>
        <v>0</v>
      </c>
      <c r="AP4350" s="164">
        <f t="shared" si="539"/>
        <v>0</v>
      </c>
      <c r="AS4350" s="184">
        <f t="shared" si="540"/>
        <v>0</v>
      </c>
      <c r="AT4350" s="164">
        <f t="shared" si="541"/>
        <v>0</v>
      </c>
    </row>
    <row r="4351" spans="2:46" x14ac:dyDescent="0.75">
      <c r="B4351" s="22">
        <v>4348</v>
      </c>
      <c r="AG4351" s="184">
        <f t="shared" si="536"/>
        <v>0</v>
      </c>
      <c r="AH4351" s="164">
        <f t="shared" si="542"/>
        <v>0</v>
      </c>
      <c r="AK4351" s="184">
        <f t="shared" si="537"/>
        <v>0</v>
      </c>
      <c r="AL4351" s="164">
        <f t="shared" si="543"/>
        <v>0</v>
      </c>
      <c r="AO4351" s="184">
        <f t="shared" si="538"/>
        <v>0</v>
      </c>
      <c r="AP4351" s="164">
        <f t="shared" si="539"/>
        <v>0</v>
      </c>
      <c r="AS4351" s="184">
        <f t="shared" si="540"/>
        <v>0</v>
      </c>
      <c r="AT4351" s="164">
        <f t="shared" si="541"/>
        <v>0</v>
      </c>
    </row>
    <row r="4352" spans="2:46" x14ac:dyDescent="0.75">
      <c r="B4352" s="22">
        <v>4349</v>
      </c>
      <c r="AG4352" s="184">
        <f t="shared" si="536"/>
        <v>0</v>
      </c>
      <c r="AH4352" s="164">
        <f t="shared" si="542"/>
        <v>0</v>
      </c>
      <c r="AK4352" s="184">
        <f t="shared" si="537"/>
        <v>0</v>
      </c>
      <c r="AL4352" s="164">
        <f t="shared" si="543"/>
        <v>0</v>
      </c>
      <c r="AO4352" s="184">
        <f t="shared" si="538"/>
        <v>0</v>
      </c>
      <c r="AP4352" s="164">
        <f t="shared" si="539"/>
        <v>0</v>
      </c>
      <c r="AS4352" s="184">
        <f t="shared" si="540"/>
        <v>0</v>
      </c>
      <c r="AT4352" s="164">
        <f t="shared" si="541"/>
        <v>0</v>
      </c>
    </row>
    <row r="4353" spans="2:46" x14ac:dyDescent="0.75">
      <c r="B4353" s="22">
        <v>4350</v>
      </c>
      <c r="AG4353" s="184">
        <f t="shared" si="536"/>
        <v>0</v>
      </c>
      <c r="AH4353" s="164">
        <f t="shared" si="542"/>
        <v>0</v>
      </c>
      <c r="AK4353" s="184">
        <f t="shared" si="537"/>
        <v>0</v>
      </c>
      <c r="AL4353" s="164">
        <f t="shared" si="543"/>
        <v>0</v>
      </c>
      <c r="AO4353" s="184">
        <f t="shared" si="538"/>
        <v>0</v>
      </c>
      <c r="AP4353" s="164">
        <f t="shared" si="539"/>
        <v>0</v>
      </c>
      <c r="AS4353" s="184">
        <f t="shared" si="540"/>
        <v>0</v>
      </c>
      <c r="AT4353" s="164">
        <f t="shared" si="541"/>
        <v>0</v>
      </c>
    </row>
    <row r="4354" spans="2:46" x14ac:dyDescent="0.75">
      <c r="B4354" s="22">
        <v>4351</v>
      </c>
      <c r="AG4354" s="184">
        <f t="shared" si="536"/>
        <v>0</v>
      </c>
      <c r="AH4354" s="164">
        <f t="shared" si="542"/>
        <v>0</v>
      </c>
      <c r="AK4354" s="184">
        <f t="shared" si="537"/>
        <v>0</v>
      </c>
      <c r="AL4354" s="164">
        <f t="shared" si="543"/>
        <v>0</v>
      </c>
      <c r="AO4354" s="184">
        <f t="shared" si="538"/>
        <v>0</v>
      </c>
      <c r="AP4354" s="164">
        <f t="shared" si="539"/>
        <v>0</v>
      </c>
      <c r="AS4354" s="184">
        <f t="shared" si="540"/>
        <v>0</v>
      </c>
      <c r="AT4354" s="164">
        <f t="shared" si="541"/>
        <v>0</v>
      </c>
    </row>
    <row r="4355" spans="2:46" x14ac:dyDescent="0.75">
      <c r="B4355" s="22">
        <v>4352</v>
      </c>
      <c r="AG4355" s="184">
        <f t="shared" si="536"/>
        <v>0</v>
      </c>
      <c r="AH4355" s="164">
        <f t="shared" si="542"/>
        <v>0</v>
      </c>
      <c r="AK4355" s="184">
        <f t="shared" si="537"/>
        <v>0</v>
      </c>
      <c r="AL4355" s="164">
        <f t="shared" si="543"/>
        <v>0</v>
      </c>
      <c r="AO4355" s="184">
        <f t="shared" si="538"/>
        <v>0</v>
      </c>
      <c r="AP4355" s="164">
        <f t="shared" si="539"/>
        <v>0</v>
      </c>
      <c r="AS4355" s="184">
        <f t="shared" si="540"/>
        <v>0</v>
      </c>
      <c r="AT4355" s="164">
        <f t="shared" si="541"/>
        <v>0</v>
      </c>
    </row>
    <row r="4356" spans="2:46" x14ac:dyDescent="0.75">
      <c r="B4356" s="22">
        <v>4353</v>
      </c>
      <c r="AG4356" s="184">
        <f t="shared" ref="AG4356:AG4419" si="544">(U4356*wtp)-T4356</f>
        <v>0</v>
      </c>
      <c r="AH4356" s="164">
        <f t="shared" si="542"/>
        <v>0</v>
      </c>
      <c r="AK4356" s="184">
        <f t="shared" ref="AK4356:AK4419" si="545">(X4356*wtp)-W4356</f>
        <v>0</v>
      </c>
      <c r="AL4356" s="164">
        <f t="shared" si="543"/>
        <v>0</v>
      </c>
      <c r="AO4356" s="184">
        <f t="shared" ref="AO4356:AO4419" si="546">(AA4356*wtp)-Z4356</f>
        <v>0</v>
      </c>
      <c r="AP4356" s="164">
        <f t="shared" ref="AP4356:AP4419" si="547">IF(AO4356&gt;0,1,0)</f>
        <v>0</v>
      </c>
      <c r="AS4356" s="184">
        <f t="shared" ref="AS4356:AS4419" si="548">(AD4356*wtp)-AC4356</f>
        <v>0</v>
      </c>
      <c r="AT4356" s="164">
        <f t="shared" ref="AT4356:AT4419" si="549">IF(AS4356&gt;0,1,0)</f>
        <v>0</v>
      </c>
    </row>
    <row r="4357" spans="2:46" x14ac:dyDescent="0.75">
      <c r="B4357" s="22">
        <v>4354</v>
      </c>
      <c r="AG4357" s="184">
        <f t="shared" si="544"/>
        <v>0</v>
      </c>
      <c r="AH4357" s="164">
        <f t="shared" ref="AH4357:AH4420" si="550">IF(AG4357&gt;0,1,0)</f>
        <v>0</v>
      </c>
      <c r="AK4357" s="184">
        <f t="shared" si="545"/>
        <v>0</v>
      </c>
      <c r="AL4357" s="164">
        <f t="shared" ref="AL4357:AL4420" si="551">IF(AK4357&gt;0,1,0)</f>
        <v>0</v>
      </c>
      <c r="AO4357" s="184">
        <f t="shared" si="546"/>
        <v>0</v>
      </c>
      <c r="AP4357" s="164">
        <f t="shared" si="547"/>
        <v>0</v>
      </c>
      <c r="AS4357" s="184">
        <f t="shared" si="548"/>
        <v>0</v>
      </c>
      <c r="AT4357" s="164">
        <f t="shared" si="549"/>
        <v>0</v>
      </c>
    </row>
    <row r="4358" spans="2:46" x14ac:dyDescent="0.75">
      <c r="B4358" s="22">
        <v>4355</v>
      </c>
      <c r="AG4358" s="184">
        <f t="shared" si="544"/>
        <v>0</v>
      </c>
      <c r="AH4358" s="164">
        <f t="shared" si="550"/>
        <v>0</v>
      </c>
      <c r="AK4358" s="184">
        <f t="shared" si="545"/>
        <v>0</v>
      </c>
      <c r="AL4358" s="164">
        <f t="shared" si="551"/>
        <v>0</v>
      </c>
      <c r="AO4358" s="184">
        <f t="shared" si="546"/>
        <v>0</v>
      </c>
      <c r="AP4358" s="164">
        <f t="shared" si="547"/>
        <v>0</v>
      </c>
      <c r="AS4358" s="184">
        <f t="shared" si="548"/>
        <v>0</v>
      </c>
      <c r="AT4358" s="164">
        <f t="shared" si="549"/>
        <v>0</v>
      </c>
    </row>
    <row r="4359" spans="2:46" x14ac:dyDescent="0.75">
      <c r="B4359" s="22">
        <v>4356</v>
      </c>
      <c r="AG4359" s="184">
        <f t="shared" si="544"/>
        <v>0</v>
      </c>
      <c r="AH4359" s="164">
        <f t="shared" si="550"/>
        <v>0</v>
      </c>
      <c r="AK4359" s="184">
        <f t="shared" si="545"/>
        <v>0</v>
      </c>
      <c r="AL4359" s="164">
        <f t="shared" si="551"/>
        <v>0</v>
      </c>
      <c r="AO4359" s="184">
        <f t="shared" si="546"/>
        <v>0</v>
      </c>
      <c r="AP4359" s="164">
        <f t="shared" si="547"/>
        <v>0</v>
      </c>
      <c r="AS4359" s="184">
        <f t="shared" si="548"/>
        <v>0</v>
      </c>
      <c r="AT4359" s="164">
        <f t="shared" si="549"/>
        <v>0</v>
      </c>
    </row>
    <row r="4360" spans="2:46" x14ac:dyDescent="0.75">
      <c r="B4360" s="22">
        <v>4357</v>
      </c>
      <c r="AG4360" s="184">
        <f t="shared" si="544"/>
        <v>0</v>
      </c>
      <c r="AH4360" s="164">
        <f t="shared" si="550"/>
        <v>0</v>
      </c>
      <c r="AK4360" s="184">
        <f t="shared" si="545"/>
        <v>0</v>
      </c>
      <c r="AL4360" s="164">
        <f t="shared" si="551"/>
        <v>0</v>
      </c>
      <c r="AO4360" s="184">
        <f t="shared" si="546"/>
        <v>0</v>
      </c>
      <c r="AP4360" s="164">
        <f t="shared" si="547"/>
        <v>0</v>
      </c>
      <c r="AS4360" s="184">
        <f t="shared" si="548"/>
        <v>0</v>
      </c>
      <c r="AT4360" s="164">
        <f t="shared" si="549"/>
        <v>0</v>
      </c>
    </row>
    <row r="4361" spans="2:46" x14ac:dyDescent="0.75">
      <c r="B4361" s="22">
        <v>4358</v>
      </c>
      <c r="AG4361" s="184">
        <f t="shared" si="544"/>
        <v>0</v>
      </c>
      <c r="AH4361" s="164">
        <f t="shared" si="550"/>
        <v>0</v>
      </c>
      <c r="AK4361" s="184">
        <f t="shared" si="545"/>
        <v>0</v>
      </c>
      <c r="AL4361" s="164">
        <f t="shared" si="551"/>
        <v>0</v>
      </c>
      <c r="AO4361" s="184">
        <f t="shared" si="546"/>
        <v>0</v>
      </c>
      <c r="AP4361" s="164">
        <f t="shared" si="547"/>
        <v>0</v>
      </c>
      <c r="AS4361" s="184">
        <f t="shared" si="548"/>
        <v>0</v>
      </c>
      <c r="AT4361" s="164">
        <f t="shared" si="549"/>
        <v>0</v>
      </c>
    </row>
    <row r="4362" spans="2:46" x14ac:dyDescent="0.75">
      <c r="B4362" s="22">
        <v>4359</v>
      </c>
      <c r="AG4362" s="184">
        <f t="shared" si="544"/>
        <v>0</v>
      </c>
      <c r="AH4362" s="164">
        <f t="shared" si="550"/>
        <v>0</v>
      </c>
      <c r="AK4362" s="184">
        <f t="shared" si="545"/>
        <v>0</v>
      </c>
      <c r="AL4362" s="164">
        <f t="shared" si="551"/>
        <v>0</v>
      </c>
      <c r="AO4362" s="184">
        <f t="shared" si="546"/>
        <v>0</v>
      </c>
      <c r="AP4362" s="164">
        <f t="shared" si="547"/>
        <v>0</v>
      </c>
      <c r="AS4362" s="184">
        <f t="shared" si="548"/>
        <v>0</v>
      </c>
      <c r="AT4362" s="164">
        <f t="shared" si="549"/>
        <v>0</v>
      </c>
    </row>
    <row r="4363" spans="2:46" x14ac:dyDescent="0.75">
      <c r="B4363" s="22">
        <v>4360</v>
      </c>
      <c r="AG4363" s="184">
        <f t="shared" si="544"/>
        <v>0</v>
      </c>
      <c r="AH4363" s="164">
        <f t="shared" si="550"/>
        <v>0</v>
      </c>
      <c r="AK4363" s="184">
        <f t="shared" si="545"/>
        <v>0</v>
      </c>
      <c r="AL4363" s="164">
        <f t="shared" si="551"/>
        <v>0</v>
      </c>
      <c r="AO4363" s="184">
        <f t="shared" si="546"/>
        <v>0</v>
      </c>
      <c r="AP4363" s="164">
        <f t="shared" si="547"/>
        <v>0</v>
      </c>
      <c r="AS4363" s="184">
        <f t="shared" si="548"/>
        <v>0</v>
      </c>
      <c r="AT4363" s="164">
        <f t="shared" si="549"/>
        <v>0</v>
      </c>
    </row>
    <row r="4364" spans="2:46" x14ac:dyDescent="0.75">
      <c r="B4364" s="22">
        <v>4361</v>
      </c>
      <c r="AG4364" s="184">
        <f t="shared" si="544"/>
        <v>0</v>
      </c>
      <c r="AH4364" s="164">
        <f t="shared" si="550"/>
        <v>0</v>
      </c>
      <c r="AK4364" s="184">
        <f t="shared" si="545"/>
        <v>0</v>
      </c>
      <c r="AL4364" s="164">
        <f t="shared" si="551"/>
        <v>0</v>
      </c>
      <c r="AO4364" s="184">
        <f t="shared" si="546"/>
        <v>0</v>
      </c>
      <c r="AP4364" s="164">
        <f t="shared" si="547"/>
        <v>0</v>
      </c>
      <c r="AS4364" s="184">
        <f t="shared" si="548"/>
        <v>0</v>
      </c>
      <c r="AT4364" s="164">
        <f t="shared" si="549"/>
        <v>0</v>
      </c>
    </row>
    <row r="4365" spans="2:46" x14ac:dyDescent="0.75">
      <c r="B4365" s="22">
        <v>4362</v>
      </c>
      <c r="AG4365" s="184">
        <f t="shared" si="544"/>
        <v>0</v>
      </c>
      <c r="AH4365" s="164">
        <f t="shared" si="550"/>
        <v>0</v>
      </c>
      <c r="AK4365" s="184">
        <f t="shared" si="545"/>
        <v>0</v>
      </c>
      <c r="AL4365" s="164">
        <f t="shared" si="551"/>
        <v>0</v>
      </c>
      <c r="AO4365" s="184">
        <f t="shared" si="546"/>
        <v>0</v>
      </c>
      <c r="AP4365" s="164">
        <f t="shared" si="547"/>
        <v>0</v>
      </c>
      <c r="AS4365" s="184">
        <f t="shared" si="548"/>
        <v>0</v>
      </c>
      <c r="AT4365" s="164">
        <f t="shared" si="549"/>
        <v>0</v>
      </c>
    </row>
    <row r="4366" spans="2:46" x14ac:dyDescent="0.75">
      <c r="B4366" s="22">
        <v>4363</v>
      </c>
      <c r="AG4366" s="184">
        <f t="shared" si="544"/>
        <v>0</v>
      </c>
      <c r="AH4366" s="164">
        <f t="shared" si="550"/>
        <v>0</v>
      </c>
      <c r="AK4366" s="184">
        <f t="shared" si="545"/>
        <v>0</v>
      </c>
      <c r="AL4366" s="164">
        <f t="shared" si="551"/>
        <v>0</v>
      </c>
      <c r="AO4366" s="184">
        <f t="shared" si="546"/>
        <v>0</v>
      </c>
      <c r="AP4366" s="164">
        <f t="shared" si="547"/>
        <v>0</v>
      </c>
      <c r="AS4366" s="184">
        <f t="shared" si="548"/>
        <v>0</v>
      </c>
      <c r="AT4366" s="164">
        <f t="shared" si="549"/>
        <v>0</v>
      </c>
    </row>
    <row r="4367" spans="2:46" x14ac:dyDescent="0.75">
      <c r="B4367" s="22">
        <v>4364</v>
      </c>
      <c r="AG4367" s="184">
        <f t="shared" si="544"/>
        <v>0</v>
      </c>
      <c r="AH4367" s="164">
        <f t="shared" si="550"/>
        <v>0</v>
      </c>
      <c r="AK4367" s="184">
        <f t="shared" si="545"/>
        <v>0</v>
      </c>
      <c r="AL4367" s="164">
        <f t="shared" si="551"/>
        <v>0</v>
      </c>
      <c r="AO4367" s="184">
        <f t="shared" si="546"/>
        <v>0</v>
      </c>
      <c r="AP4367" s="164">
        <f t="shared" si="547"/>
        <v>0</v>
      </c>
      <c r="AS4367" s="184">
        <f t="shared" si="548"/>
        <v>0</v>
      </c>
      <c r="AT4367" s="164">
        <f t="shared" si="549"/>
        <v>0</v>
      </c>
    </row>
    <row r="4368" spans="2:46" x14ac:dyDescent="0.75">
      <c r="B4368" s="22">
        <v>4365</v>
      </c>
      <c r="AG4368" s="184">
        <f t="shared" si="544"/>
        <v>0</v>
      </c>
      <c r="AH4368" s="164">
        <f t="shared" si="550"/>
        <v>0</v>
      </c>
      <c r="AK4368" s="184">
        <f t="shared" si="545"/>
        <v>0</v>
      </c>
      <c r="AL4368" s="164">
        <f t="shared" si="551"/>
        <v>0</v>
      </c>
      <c r="AO4368" s="184">
        <f t="shared" si="546"/>
        <v>0</v>
      </c>
      <c r="AP4368" s="164">
        <f t="shared" si="547"/>
        <v>0</v>
      </c>
      <c r="AS4368" s="184">
        <f t="shared" si="548"/>
        <v>0</v>
      </c>
      <c r="AT4368" s="164">
        <f t="shared" si="549"/>
        <v>0</v>
      </c>
    </row>
    <row r="4369" spans="2:46" x14ac:dyDescent="0.75">
      <c r="B4369" s="22">
        <v>4366</v>
      </c>
      <c r="AG4369" s="184">
        <f t="shared" si="544"/>
        <v>0</v>
      </c>
      <c r="AH4369" s="164">
        <f t="shared" si="550"/>
        <v>0</v>
      </c>
      <c r="AK4369" s="184">
        <f t="shared" si="545"/>
        <v>0</v>
      </c>
      <c r="AL4369" s="164">
        <f t="shared" si="551"/>
        <v>0</v>
      </c>
      <c r="AO4369" s="184">
        <f t="shared" si="546"/>
        <v>0</v>
      </c>
      <c r="AP4369" s="164">
        <f t="shared" si="547"/>
        <v>0</v>
      </c>
      <c r="AS4369" s="184">
        <f t="shared" si="548"/>
        <v>0</v>
      </c>
      <c r="AT4369" s="164">
        <f t="shared" si="549"/>
        <v>0</v>
      </c>
    </row>
    <row r="4370" spans="2:46" x14ac:dyDescent="0.75">
      <c r="B4370" s="22">
        <v>4367</v>
      </c>
      <c r="AG4370" s="184">
        <f t="shared" si="544"/>
        <v>0</v>
      </c>
      <c r="AH4370" s="164">
        <f t="shared" si="550"/>
        <v>0</v>
      </c>
      <c r="AK4370" s="184">
        <f t="shared" si="545"/>
        <v>0</v>
      </c>
      <c r="AL4370" s="164">
        <f t="shared" si="551"/>
        <v>0</v>
      </c>
      <c r="AO4370" s="184">
        <f t="shared" si="546"/>
        <v>0</v>
      </c>
      <c r="AP4370" s="164">
        <f t="shared" si="547"/>
        <v>0</v>
      </c>
      <c r="AS4370" s="184">
        <f t="shared" si="548"/>
        <v>0</v>
      </c>
      <c r="AT4370" s="164">
        <f t="shared" si="549"/>
        <v>0</v>
      </c>
    </row>
    <row r="4371" spans="2:46" x14ac:dyDescent="0.75">
      <c r="B4371" s="22">
        <v>4368</v>
      </c>
      <c r="AG4371" s="184">
        <f t="shared" si="544"/>
        <v>0</v>
      </c>
      <c r="AH4371" s="164">
        <f t="shared" si="550"/>
        <v>0</v>
      </c>
      <c r="AK4371" s="184">
        <f t="shared" si="545"/>
        <v>0</v>
      </c>
      <c r="AL4371" s="164">
        <f t="shared" si="551"/>
        <v>0</v>
      </c>
      <c r="AO4371" s="184">
        <f t="shared" si="546"/>
        <v>0</v>
      </c>
      <c r="AP4371" s="164">
        <f t="shared" si="547"/>
        <v>0</v>
      </c>
      <c r="AS4371" s="184">
        <f t="shared" si="548"/>
        <v>0</v>
      </c>
      <c r="AT4371" s="164">
        <f t="shared" si="549"/>
        <v>0</v>
      </c>
    </row>
    <row r="4372" spans="2:46" x14ac:dyDescent="0.75">
      <c r="B4372" s="22">
        <v>4369</v>
      </c>
      <c r="AG4372" s="184">
        <f t="shared" si="544"/>
        <v>0</v>
      </c>
      <c r="AH4372" s="164">
        <f t="shared" si="550"/>
        <v>0</v>
      </c>
      <c r="AK4372" s="184">
        <f t="shared" si="545"/>
        <v>0</v>
      </c>
      <c r="AL4372" s="164">
        <f t="shared" si="551"/>
        <v>0</v>
      </c>
      <c r="AO4372" s="184">
        <f t="shared" si="546"/>
        <v>0</v>
      </c>
      <c r="AP4372" s="164">
        <f t="shared" si="547"/>
        <v>0</v>
      </c>
      <c r="AS4372" s="184">
        <f t="shared" si="548"/>
        <v>0</v>
      </c>
      <c r="AT4372" s="164">
        <f t="shared" si="549"/>
        <v>0</v>
      </c>
    </row>
    <row r="4373" spans="2:46" x14ac:dyDescent="0.75">
      <c r="B4373" s="22">
        <v>4370</v>
      </c>
      <c r="AG4373" s="184">
        <f t="shared" si="544"/>
        <v>0</v>
      </c>
      <c r="AH4373" s="164">
        <f t="shared" si="550"/>
        <v>0</v>
      </c>
      <c r="AK4373" s="184">
        <f t="shared" si="545"/>
        <v>0</v>
      </c>
      <c r="AL4373" s="164">
        <f t="shared" si="551"/>
        <v>0</v>
      </c>
      <c r="AO4373" s="184">
        <f t="shared" si="546"/>
        <v>0</v>
      </c>
      <c r="AP4373" s="164">
        <f t="shared" si="547"/>
        <v>0</v>
      </c>
      <c r="AS4373" s="184">
        <f t="shared" si="548"/>
        <v>0</v>
      </c>
      <c r="AT4373" s="164">
        <f t="shared" si="549"/>
        <v>0</v>
      </c>
    </row>
    <row r="4374" spans="2:46" x14ac:dyDescent="0.75">
      <c r="B4374" s="22">
        <v>4371</v>
      </c>
      <c r="AG4374" s="184">
        <f t="shared" si="544"/>
        <v>0</v>
      </c>
      <c r="AH4374" s="164">
        <f t="shared" si="550"/>
        <v>0</v>
      </c>
      <c r="AK4374" s="184">
        <f t="shared" si="545"/>
        <v>0</v>
      </c>
      <c r="AL4374" s="164">
        <f t="shared" si="551"/>
        <v>0</v>
      </c>
      <c r="AO4374" s="184">
        <f t="shared" si="546"/>
        <v>0</v>
      </c>
      <c r="AP4374" s="164">
        <f t="shared" si="547"/>
        <v>0</v>
      </c>
      <c r="AS4374" s="184">
        <f t="shared" si="548"/>
        <v>0</v>
      </c>
      <c r="AT4374" s="164">
        <f t="shared" si="549"/>
        <v>0</v>
      </c>
    </row>
    <row r="4375" spans="2:46" x14ac:dyDescent="0.75">
      <c r="B4375" s="22">
        <v>4372</v>
      </c>
      <c r="AG4375" s="184">
        <f t="shared" si="544"/>
        <v>0</v>
      </c>
      <c r="AH4375" s="164">
        <f t="shared" si="550"/>
        <v>0</v>
      </c>
      <c r="AK4375" s="184">
        <f t="shared" si="545"/>
        <v>0</v>
      </c>
      <c r="AL4375" s="164">
        <f t="shared" si="551"/>
        <v>0</v>
      </c>
      <c r="AO4375" s="184">
        <f t="shared" si="546"/>
        <v>0</v>
      </c>
      <c r="AP4375" s="164">
        <f t="shared" si="547"/>
        <v>0</v>
      </c>
      <c r="AS4375" s="184">
        <f t="shared" si="548"/>
        <v>0</v>
      </c>
      <c r="AT4375" s="164">
        <f t="shared" si="549"/>
        <v>0</v>
      </c>
    </row>
    <row r="4376" spans="2:46" x14ac:dyDescent="0.75">
      <c r="B4376" s="22">
        <v>4373</v>
      </c>
      <c r="AG4376" s="184">
        <f t="shared" si="544"/>
        <v>0</v>
      </c>
      <c r="AH4376" s="164">
        <f t="shared" si="550"/>
        <v>0</v>
      </c>
      <c r="AK4376" s="184">
        <f t="shared" si="545"/>
        <v>0</v>
      </c>
      <c r="AL4376" s="164">
        <f t="shared" si="551"/>
        <v>0</v>
      </c>
      <c r="AO4376" s="184">
        <f t="shared" si="546"/>
        <v>0</v>
      </c>
      <c r="AP4376" s="164">
        <f t="shared" si="547"/>
        <v>0</v>
      </c>
      <c r="AS4376" s="184">
        <f t="shared" si="548"/>
        <v>0</v>
      </c>
      <c r="AT4376" s="164">
        <f t="shared" si="549"/>
        <v>0</v>
      </c>
    </row>
    <row r="4377" spans="2:46" x14ac:dyDescent="0.75">
      <c r="B4377" s="22">
        <v>4374</v>
      </c>
      <c r="AG4377" s="184">
        <f t="shared" si="544"/>
        <v>0</v>
      </c>
      <c r="AH4377" s="164">
        <f t="shared" si="550"/>
        <v>0</v>
      </c>
      <c r="AK4377" s="184">
        <f t="shared" si="545"/>
        <v>0</v>
      </c>
      <c r="AL4377" s="164">
        <f t="shared" si="551"/>
        <v>0</v>
      </c>
      <c r="AO4377" s="184">
        <f t="shared" si="546"/>
        <v>0</v>
      </c>
      <c r="AP4377" s="164">
        <f t="shared" si="547"/>
        <v>0</v>
      </c>
      <c r="AS4377" s="184">
        <f t="shared" si="548"/>
        <v>0</v>
      </c>
      <c r="AT4377" s="164">
        <f t="shared" si="549"/>
        <v>0</v>
      </c>
    </row>
    <row r="4378" spans="2:46" x14ac:dyDescent="0.75">
      <c r="B4378" s="22">
        <v>4375</v>
      </c>
      <c r="AG4378" s="184">
        <f t="shared" si="544"/>
        <v>0</v>
      </c>
      <c r="AH4378" s="164">
        <f t="shared" si="550"/>
        <v>0</v>
      </c>
      <c r="AK4378" s="184">
        <f t="shared" si="545"/>
        <v>0</v>
      </c>
      <c r="AL4378" s="164">
        <f t="shared" si="551"/>
        <v>0</v>
      </c>
      <c r="AO4378" s="184">
        <f t="shared" si="546"/>
        <v>0</v>
      </c>
      <c r="AP4378" s="164">
        <f t="shared" si="547"/>
        <v>0</v>
      </c>
      <c r="AS4378" s="184">
        <f t="shared" si="548"/>
        <v>0</v>
      </c>
      <c r="AT4378" s="164">
        <f t="shared" si="549"/>
        <v>0</v>
      </c>
    </row>
    <row r="4379" spans="2:46" x14ac:dyDescent="0.75">
      <c r="B4379" s="22">
        <v>4376</v>
      </c>
      <c r="AG4379" s="184">
        <f t="shared" si="544"/>
        <v>0</v>
      </c>
      <c r="AH4379" s="164">
        <f t="shared" si="550"/>
        <v>0</v>
      </c>
      <c r="AK4379" s="184">
        <f t="shared" si="545"/>
        <v>0</v>
      </c>
      <c r="AL4379" s="164">
        <f t="shared" si="551"/>
        <v>0</v>
      </c>
      <c r="AO4379" s="184">
        <f t="shared" si="546"/>
        <v>0</v>
      </c>
      <c r="AP4379" s="164">
        <f t="shared" si="547"/>
        <v>0</v>
      </c>
      <c r="AS4379" s="184">
        <f t="shared" si="548"/>
        <v>0</v>
      </c>
      <c r="AT4379" s="164">
        <f t="shared" si="549"/>
        <v>0</v>
      </c>
    </row>
    <row r="4380" spans="2:46" x14ac:dyDescent="0.75">
      <c r="B4380" s="22">
        <v>4377</v>
      </c>
      <c r="AG4380" s="184">
        <f t="shared" si="544"/>
        <v>0</v>
      </c>
      <c r="AH4380" s="164">
        <f t="shared" si="550"/>
        <v>0</v>
      </c>
      <c r="AK4380" s="184">
        <f t="shared" si="545"/>
        <v>0</v>
      </c>
      <c r="AL4380" s="164">
        <f t="shared" si="551"/>
        <v>0</v>
      </c>
      <c r="AO4380" s="184">
        <f t="shared" si="546"/>
        <v>0</v>
      </c>
      <c r="AP4380" s="164">
        <f t="shared" si="547"/>
        <v>0</v>
      </c>
      <c r="AS4380" s="184">
        <f t="shared" si="548"/>
        <v>0</v>
      </c>
      <c r="AT4380" s="164">
        <f t="shared" si="549"/>
        <v>0</v>
      </c>
    </row>
    <row r="4381" spans="2:46" x14ac:dyDescent="0.75">
      <c r="B4381" s="22">
        <v>4378</v>
      </c>
      <c r="AG4381" s="184">
        <f t="shared" si="544"/>
        <v>0</v>
      </c>
      <c r="AH4381" s="164">
        <f t="shared" si="550"/>
        <v>0</v>
      </c>
      <c r="AK4381" s="184">
        <f t="shared" si="545"/>
        <v>0</v>
      </c>
      <c r="AL4381" s="164">
        <f t="shared" si="551"/>
        <v>0</v>
      </c>
      <c r="AO4381" s="184">
        <f t="shared" si="546"/>
        <v>0</v>
      </c>
      <c r="AP4381" s="164">
        <f t="shared" si="547"/>
        <v>0</v>
      </c>
      <c r="AS4381" s="184">
        <f t="shared" si="548"/>
        <v>0</v>
      </c>
      <c r="AT4381" s="164">
        <f t="shared" si="549"/>
        <v>0</v>
      </c>
    </row>
    <row r="4382" spans="2:46" x14ac:dyDescent="0.75">
      <c r="B4382" s="22">
        <v>4379</v>
      </c>
      <c r="AG4382" s="184">
        <f t="shared" si="544"/>
        <v>0</v>
      </c>
      <c r="AH4382" s="164">
        <f t="shared" si="550"/>
        <v>0</v>
      </c>
      <c r="AK4382" s="184">
        <f t="shared" si="545"/>
        <v>0</v>
      </c>
      <c r="AL4382" s="164">
        <f t="shared" si="551"/>
        <v>0</v>
      </c>
      <c r="AO4382" s="184">
        <f t="shared" si="546"/>
        <v>0</v>
      </c>
      <c r="AP4382" s="164">
        <f t="shared" si="547"/>
        <v>0</v>
      </c>
      <c r="AS4382" s="184">
        <f t="shared" si="548"/>
        <v>0</v>
      </c>
      <c r="AT4382" s="164">
        <f t="shared" si="549"/>
        <v>0</v>
      </c>
    </row>
    <row r="4383" spans="2:46" x14ac:dyDescent="0.75">
      <c r="B4383" s="22">
        <v>4380</v>
      </c>
      <c r="AG4383" s="184">
        <f t="shared" si="544"/>
        <v>0</v>
      </c>
      <c r="AH4383" s="164">
        <f t="shared" si="550"/>
        <v>0</v>
      </c>
      <c r="AK4383" s="184">
        <f t="shared" si="545"/>
        <v>0</v>
      </c>
      <c r="AL4383" s="164">
        <f t="shared" si="551"/>
        <v>0</v>
      </c>
      <c r="AO4383" s="184">
        <f t="shared" si="546"/>
        <v>0</v>
      </c>
      <c r="AP4383" s="164">
        <f t="shared" si="547"/>
        <v>0</v>
      </c>
      <c r="AS4383" s="184">
        <f t="shared" si="548"/>
        <v>0</v>
      </c>
      <c r="AT4383" s="164">
        <f t="shared" si="549"/>
        <v>0</v>
      </c>
    </row>
    <row r="4384" spans="2:46" x14ac:dyDescent="0.75">
      <c r="B4384" s="22">
        <v>4381</v>
      </c>
      <c r="AG4384" s="184">
        <f t="shared" si="544"/>
        <v>0</v>
      </c>
      <c r="AH4384" s="164">
        <f t="shared" si="550"/>
        <v>0</v>
      </c>
      <c r="AK4384" s="184">
        <f t="shared" si="545"/>
        <v>0</v>
      </c>
      <c r="AL4384" s="164">
        <f t="shared" si="551"/>
        <v>0</v>
      </c>
      <c r="AO4384" s="184">
        <f t="shared" si="546"/>
        <v>0</v>
      </c>
      <c r="AP4384" s="164">
        <f t="shared" si="547"/>
        <v>0</v>
      </c>
      <c r="AS4384" s="184">
        <f t="shared" si="548"/>
        <v>0</v>
      </c>
      <c r="AT4384" s="164">
        <f t="shared" si="549"/>
        <v>0</v>
      </c>
    </row>
    <row r="4385" spans="2:46" x14ac:dyDescent="0.75">
      <c r="B4385" s="22">
        <v>4382</v>
      </c>
      <c r="AG4385" s="184">
        <f t="shared" si="544"/>
        <v>0</v>
      </c>
      <c r="AH4385" s="164">
        <f t="shared" si="550"/>
        <v>0</v>
      </c>
      <c r="AK4385" s="184">
        <f t="shared" si="545"/>
        <v>0</v>
      </c>
      <c r="AL4385" s="164">
        <f t="shared" si="551"/>
        <v>0</v>
      </c>
      <c r="AO4385" s="184">
        <f t="shared" si="546"/>
        <v>0</v>
      </c>
      <c r="AP4385" s="164">
        <f t="shared" si="547"/>
        <v>0</v>
      </c>
      <c r="AS4385" s="184">
        <f t="shared" si="548"/>
        <v>0</v>
      </c>
      <c r="AT4385" s="164">
        <f t="shared" si="549"/>
        <v>0</v>
      </c>
    </row>
    <row r="4386" spans="2:46" x14ac:dyDescent="0.75">
      <c r="B4386" s="22">
        <v>4383</v>
      </c>
      <c r="AG4386" s="184">
        <f t="shared" si="544"/>
        <v>0</v>
      </c>
      <c r="AH4386" s="164">
        <f t="shared" si="550"/>
        <v>0</v>
      </c>
      <c r="AK4386" s="184">
        <f t="shared" si="545"/>
        <v>0</v>
      </c>
      <c r="AL4386" s="164">
        <f t="shared" si="551"/>
        <v>0</v>
      </c>
      <c r="AO4386" s="184">
        <f t="shared" si="546"/>
        <v>0</v>
      </c>
      <c r="AP4386" s="164">
        <f t="shared" si="547"/>
        <v>0</v>
      </c>
      <c r="AS4386" s="184">
        <f t="shared" si="548"/>
        <v>0</v>
      </c>
      <c r="AT4386" s="164">
        <f t="shared" si="549"/>
        <v>0</v>
      </c>
    </row>
    <row r="4387" spans="2:46" x14ac:dyDescent="0.75">
      <c r="B4387" s="22">
        <v>4384</v>
      </c>
      <c r="AG4387" s="184">
        <f t="shared" si="544"/>
        <v>0</v>
      </c>
      <c r="AH4387" s="164">
        <f t="shared" si="550"/>
        <v>0</v>
      </c>
      <c r="AK4387" s="184">
        <f t="shared" si="545"/>
        <v>0</v>
      </c>
      <c r="AL4387" s="164">
        <f t="shared" si="551"/>
        <v>0</v>
      </c>
      <c r="AO4387" s="184">
        <f t="shared" si="546"/>
        <v>0</v>
      </c>
      <c r="AP4387" s="164">
        <f t="shared" si="547"/>
        <v>0</v>
      </c>
      <c r="AS4387" s="184">
        <f t="shared" si="548"/>
        <v>0</v>
      </c>
      <c r="AT4387" s="164">
        <f t="shared" si="549"/>
        <v>0</v>
      </c>
    </row>
    <row r="4388" spans="2:46" x14ac:dyDescent="0.75">
      <c r="B4388" s="22">
        <v>4385</v>
      </c>
      <c r="AG4388" s="184">
        <f t="shared" si="544"/>
        <v>0</v>
      </c>
      <c r="AH4388" s="164">
        <f t="shared" si="550"/>
        <v>0</v>
      </c>
      <c r="AK4388" s="184">
        <f t="shared" si="545"/>
        <v>0</v>
      </c>
      <c r="AL4388" s="164">
        <f t="shared" si="551"/>
        <v>0</v>
      </c>
      <c r="AO4388" s="184">
        <f t="shared" si="546"/>
        <v>0</v>
      </c>
      <c r="AP4388" s="164">
        <f t="shared" si="547"/>
        <v>0</v>
      </c>
      <c r="AS4388" s="184">
        <f t="shared" si="548"/>
        <v>0</v>
      </c>
      <c r="AT4388" s="164">
        <f t="shared" si="549"/>
        <v>0</v>
      </c>
    </row>
    <row r="4389" spans="2:46" x14ac:dyDescent="0.75">
      <c r="B4389" s="22">
        <v>4386</v>
      </c>
      <c r="AG4389" s="184">
        <f t="shared" si="544"/>
        <v>0</v>
      </c>
      <c r="AH4389" s="164">
        <f t="shared" si="550"/>
        <v>0</v>
      </c>
      <c r="AK4389" s="184">
        <f t="shared" si="545"/>
        <v>0</v>
      </c>
      <c r="AL4389" s="164">
        <f t="shared" si="551"/>
        <v>0</v>
      </c>
      <c r="AO4389" s="184">
        <f t="shared" si="546"/>
        <v>0</v>
      </c>
      <c r="AP4389" s="164">
        <f t="shared" si="547"/>
        <v>0</v>
      </c>
      <c r="AS4389" s="184">
        <f t="shared" si="548"/>
        <v>0</v>
      </c>
      <c r="AT4389" s="164">
        <f t="shared" si="549"/>
        <v>0</v>
      </c>
    </row>
    <row r="4390" spans="2:46" x14ac:dyDescent="0.75">
      <c r="B4390" s="22">
        <v>4387</v>
      </c>
      <c r="AG4390" s="184">
        <f t="shared" si="544"/>
        <v>0</v>
      </c>
      <c r="AH4390" s="164">
        <f t="shared" si="550"/>
        <v>0</v>
      </c>
      <c r="AK4390" s="184">
        <f t="shared" si="545"/>
        <v>0</v>
      </c>
      <c r="AL4390" s="164">
        <f t="shared" si="551"/>
        <v>0</v>
      </c>
      <c r="AO4390" s="184">
        <f t="shared" si="546"/>
        <v>0</v>
      </c>
      <c r="AP4390" s="164">
        <f t="shared" si="547"/>
        <v>0</v>
      </c>
      <c r="AS4390" s="184">
        <f t="shared" si="548"/>
        <v>0</v>
      </c>
      <c r="AT4390" s="164">
        <f t="shared" si="549"/>
        <v>0</v>
      </c>
    </row>
    <row r="4391" spans="2:46" x14ac:dyDescent="0.75">
      <c r="B4391" s="22">
        <v>4388</v>
      </c>
      <c r="AG4391" s="184">
        <f t="shared" si="544"/>
        <v>0</v>
      </c>
      <c r="AH4391" s="164">
        <f t="shared" si="550"/>
        <v>0</v>
      </c>
      <c r="AK4391" s="184">
        <f t="shared" si="545"/>
        <v>0</v>
      </c>
      <c r="AL4391" s="164">
        <f t="shared" si="551"/>
        <v>0</v>
      </c>
      <c r="AO4391" s="184">
        <f t="shared" si="546"/>
        <v>0</v>
      </c>
      <c r="AP4391" s="164">
        <f t="shared" si="547"/>
        <v>0</v>
      </c>
      <c r="AS4391" s="184">
        <f t="shared" si="548"/>
        <v>0</v>
      </c>
      <c r="AT4391" s="164">
        <f t="shared" si="549"/>
        <v>0</v>
      </c>
    </row>
    <row r="4392" spans="2:46" x14ac:dyDescent="0.75">
      <c r="B4392" s="22">
        <v>4389</v>
      </c>
      <c r="AG4392" s="184">
        <f t="shared" si="544"/>
        <v>0</v>
      </c>
      <c r="AH4392" s="164">
        <f t="shared" si="550"/>
        <v>0</v>
      </c>
      <c r="AK4392" s="184">
        <f t="shared" si="545"/>
        <v>0</v>
      </c>
      <c r="AL4392" s="164">
        <f t="shared" si="551"/>
        <v>0</v>
      </c>
      <c r="AO4392" s="184">
        <f t="shared" si="546"/>
        <v>0</v>
      </c>
      <c r="AP4392" s="164">
        <f t="shared" si="547"/>
        <v>0</v>
      </c>
      <c r="AS4392" s="184">
        <f t="shared" si="548"/>
        <v>0</v>
      </c>
      <c r="AT4392" s="164">
        <f t="shared" si="549"/>
        <v>0</v>
      </c>
    </row>
    <row r="4393" spans="2:46" x14ac:dyDescent="0.75">
      <c r="B4393" s="22">
        <v>4390</v>
      </c>
      <c r="AG4393" s="184">
        <f t="shared" si="544"/>
        <v>0</v>
      </c>
      <c r="AH4393" s="164">
        <f t="shared" si="550"/>
        <v>0</v>
      </c>
      <c r="AK4393" s="184">
        <f t="shared" si="545"/>
        <v>0</v>
      </c>
      <c r="AL4393" s="164">
        <f t="shared" si="551"/>
        <v>0</v>
      </c>
      <c r="AO4393" s="184">
        <f t="shared" si="546"/>
        <v>0</v>
      </c>
      <c r="AP4393" s="164">
        <f t="shared" si="547"/>
        <v>0</v>
      </c>
      <c r="AS4393" s="184">
        <f t="shared" si="548"/>
        <v>0</v>
      </c>
      <c r="AT4393" s="164">
        <f t="shared" si="549"/>
        <v>0</v>
      </c>
    </row>
    <row r="4394" spans="2:46" x14ac:dyDescent="0.75">
      <c r="B4394" s="22">
        <v>4391</v>
      </c>
      <c r="AG4394" s="184">
        <f t="shared" si="544"/>
        <v>0</v>
      </c>
      <c r="AH4394" s="164">
        <f t="shared" si="550"/>
        <v>0</v>
      </c>
      <c r="AK4394" s="184">
        <f t="shared" si="545"/>
        <v>0</v>
      </c>
      <c r="AL4394" s="164">
        <f t="shared" si="551"/>
        <v>0</v>
      </c>
      <c r="AO4394" s="184">
        <f t="shared" si="546"/>
        <v>0</v>
      </c>
      <c r="AP4394" s="164">
        <f t="shared" si="547"/>
        <v>0</v>
      </c>
      <c r="AS4394" s="184">
        <f t="shared" si="548"/>
        <v>0</v>
      </c>
      <c r="AT4394" s="164">
        <f t="shared" si="549"/>
        <v>0</v>
      </c>
    </row>
    <row r="4395" spans="2:46" x14ac:dyDescent="0.75">
      <c r="B4395" s="22">
        <v>4392</v>
      </c>
      <c r="AG4395" s="184">
        <f t="shared" si="544"/>
        <v>0</v>
      </c>
      <c r="AH4395" s="164">
        <f t="shared" si="550"/>
        <v>0</v>
      </c>
      <c r="AK4395" s="184">
        <f t="shared" si="545"/>
        <v>0</v>
      </c>
      <c r="AL4395" s="164">
        <f t="shared" si="551"/>
        <v>0</v>
      </c>
      <c r="AO4395" s="184">
        <f t="shared" si="546"/>
        <v>0</v>
      </c>
      <c r="AP4395" s="164">
        <f t="shared" si="547"/>
        <v>0</v>
      </c>
      <c r="AS4395" s="184">
        <f t="shared" si="548"/>
        <v>0</v>
      </c>
      <c r="AT4395" s="164">
        <f t="shared" si="549"/>
        <v>0</v>
      </c>
    </row>
    <row r="4396" spans="2:46" x14ac:dyDescent="0.75">
      <c r="B4396" s="22">
        <v>4393</v>
      </c>
      <c r="AG4396" s="184">
        <f t="shared" si="544"/>
        <v>0</v>
      </c>
      <c r="AH4396" s="164">
        <f t="shared" si="550"/>
        <v>0</v>
      </c>
      <c r="AK4396" s="184">
        <f t="shared" si="545"/>
        <v>0</v>
      </c>
      <c r="AL4396" s="164">
        <f t="shared" si="551"/>
        <v>0</v>
      </c>
      <c r="AO4396" s="184">
        <f t="shared" si="546"/>
        <v>0</v>
      </c>
      <c r="AP4396" s="164">
        <f t="shared" si="547"/>
        <v>0</v>
      </c>
      <c r="AS4396" s="184">
        <f t="shared" si="548"/>
        <v>0</v>
      </c>
      <c r="AT4396" s="164">
        <f t="shared" si="549"/>
        <v>0</v>
      </c>
    </row>
    <row r="4397" spans="2:46" x14ac:dyDescent="0.75">
      <c r="B4397" s="22">
        <v>4394</v>
      </c>
      <c r="AG4397" s="184">
        <f t="shared" si="544"/>
        <v>0</v>
      </c>
      <c r="AH4397" s="164">
        <f t="shared" si="550"/>
        <v>0</v>
      </c>
      <c r="AK4397" s="184">
        <f t="shared" si="545"/>
        <v>0</v>
      </c>
      <c r="AL4397" s="164">
        <f t="shared" si="551"/>
        <v>0</v>
      </c>
      <c r="AO4397" s="184">
        <f t="shared" si="546"/>
        <v>0</v>
      </c>
      <c r="AP4397" s="164">
        <f t="shared" si="547"/>
        <v>0</v>
      </c>
      <c r="AS4397" s="184">
        <f t="shared" si="548"/>
        <v>0</v>
      </c>
      <c r="AT4397" s="164">
        <f t="shared" si="549"/>
        <v>0</v>
      </c>
    </row>
    <row r="4398" spans="2:46" x14ac:dyDescent="0.75">
      <c r="B4398" s="22">
        <v>4395</v>
      </c>
      <c r="AG4398" s="184">
        <f t="shared" si="544"/>
        <v>0</v>
      </c>
      <c r="AH4398" s="164">
        <f t="shared" si="550"/>
        <v>0</v>
      </c>
      <c r="AK4398" s="184">
        <f t="shared" si="545"/>
        <v>0</v>
      </c>
      <c r="AL4398" s="164">
        <f t="shared" si="551"/>
        <v>0</v>
      </c>
      <c r="AO4398" s="184">
        <f t="shared" si="546"/>
        <v>0</v>
      </c>
      <c r="AP4398" s="164">
        <f t="shared" si="547"/>
        <v>0</v>
      </c>
      <c r="AS4398" s="184">
        <f t="shared" si="548"/>
        <v>0</v>
      </c>
      <c r="AT4398" s="164">
        <f t="shared" si="549"/>
        <v>0</v>
      </c>
    </row>
    <row r="4399" spans="2:46" x14ac:dyDescent="0.75">
      <c r="B4399" s="22">
        <v>4396</v>
      </c>
      <c r="AG4399" s="184">
        <f t="shared" si="544"/>
        <v>0</v>
      </c>
      <c r="AH4399" s="164">
        <f t="shared" si="550"/>
        <v>0</v>
      </c>
      <c r="AK4399" s="184">
        <f t="shared" si="545"/>
        <v>0</v>
      </c>
      <c r="AL4399" s="164">
        <f t="shared" si="551"/>
        <v>0</v>
      </c>
      <c r="AO4399" s="184">
        <f t="shared" si="546"/>
        <v>0</v>
      </c>
      <c r="AP4399" s="164">
        <f t="shared" si="547"/>
        <v>0</v>
      </c>
      <c r="AS4399" s="184">
        <f t="shared" si="548"/>
        <v>0</v>
      </c>
      <c r="AT4399" s="164">
        <f t="shared" si="549"/>
        <v>0</v>
      </c>
    </row>
    <row r="4400" spans="2:46" x14ac:dyDescent="0.75">
      <c r="B4400" s="22">
        <v>4397</v>
      </c>
      <c r="AG4400" s="184">
        <f t="shared" si="544"/>
        <v>0</v>
      </c>
      <c r="AH4400" s="164">
        <f t="shared" si="550"/>
        <v>0</v>
      </c>
      <c r="AK4400" s="184">
        <f t="shared" si="545"/>
        <v>0</v>
      </c>
      <c r="AL4400" s="164">
        <f t="shared" si="551"/>
        <v>0</v>
      </c>
      <c r="AO4400" s="184">
        <f t="shared" si="546"/>
        <v>0</v>
      </c>
      <c r="AP4400" s="164">
        <f t="shared" si="547"/>
        <v>0</v>
      </c>
      <c r="AS4400" s="184">
        <f t="shared" si="548"/>
        <v>0</v>
      </c>
      <c r="AT4400" s="164">
        <f t="shared" si="549"/>
        <v>0</v>
      </c>
    </row>
    <row r="4401" spans="2:46" x14ac:dyDescent="0.75">
      <c r="B4401" s="22">
        <v>4398</v>
      </c>
      <c r="AG4401" s="184">
        <f t="shared" si="544"/>
        <v>0</v>
      </c>
      <c r="AH4401" s="164">
        <f t="shared" si="550"/>
        <v>0</v>
      </c>
      <c r="AK4401" s="184">
        <f t="shared" si="545"/>
        <v>0</v>
      </c>
      <c r="AL4401" s="164">
        <f t="shared" si="551"/>
        <v>0</v>
      </c>
      <c r="AO4401" s="184">
        <f t="shared" si="546"/>
        <v>0</v>
      </c>
      <c r="AP4401" s="164">
        <f t="shared" si="547"/>
        <v>0</v>
      </c>
      <c r="AS4401" s="184">
        <f t="shared" si="548"/>
        <v>0</v>
      </c>
      <c r="AT4401" s="164">
        <f t="shared" si="549"/>
        <v>0</v>
      </c>
    </row>
    <row r="4402" spans="2:46" x14ac:dyDescent="0.75">
      <c r="B4402" s="22">
        <v>4399</v>
      </c>
      <c r="AG4402" s="184">
        <f t="shared" si="544"/>
        <v>0</v>
      </c>
      <c r="AH4402" s="164">
        <f t="shared" si="550"/>
        <v>0</v>
      </c>
      <c r="AK4402" s="184">
        <f t="shared" si="545"/>
        <v>0</v>
      </c>
      <c r="AL4402" s="164">
        <f t="shared" si="551"/>
        <v>0</v>
      </c>
      <c r="AO4402" s="184">
        <f t="shared" si="546"/>
        <v>0</v>
      </c>
      <c r="AP4402" s="164">
        <f t="shared" si="547"/>
        <v>0</v>
      </c>
      <c r="AS4402" s="184">
        <f t="shared" si="548"/>
        <v>0</v>
      </c>
      <c r="AT4402" s="164">
        <f t="shared" si="549"/>
        <v>0</v>
      </c>
    </row>
    <row r="4403" spans="2:46" x14ac:dyDescent="0.75">
      <c r="B4403" s="22">
        <v>4400</v>
      </c>
      <c r="AG4403" s="184">
        <f t="shared" si="544"/>
        <v>0</v>
      </c>
      <c r="AH4403" s="164">
        <f t="shared" si="550"/>
        <v>0</v>
      </c>
      <c r="AK4403" s="184">
        <f t="shared" si="545"/>
        <v>0</v>
      </c>
      <c r="AL4403" s="164">
        <f t="shared" si="551"/>
        <v>0</v>
      </c>
      <c r="AO4403" s="184">
        <f t="shared" si="546"/>
        <v>0</v>
      </c>
      <c r="AP4403" s="164">
        <f t="shared" si="547"/>
        <v>0</v>
      </c>
      <c r="AS4403" s="184">
        <f t="shared" si="548"/>
        <v>0</v>
      </c>
      <c r="AT4403" s="164">
        <f t="shared" si="549"/>
        <v>0</v>
      </c>
    </row>
    <row r="4404" spans="2:46" x14ac:dyDescent="0.75">
      <c r="B4404" s="22">
        <v>4401</v>
      </c>
      <c r="AG4404" s="184">
        <f t="shared" si="544"/>
        <v>0</v>
      </c>
      <c r="AH4404" s="164">
        <f t="shared" si="550"/>
        <v>0</v>
      </c>
      <c r="AK4404" s="184">
        <f t="shared" si="545"/>
        <v>0</v>
      </c>
      <c r="AL4404" s="164">
        <f t="shared" si="551"/>
        <v>0</v>
      </c>
      <c r="AO4404" s="184">
        <f t="shared" si="546"/>
        <v>0</v>
      </c>
      <c r="AP4404" s="164">
        <f t="shared" si="547"/>
        <v>0</v>
      </c>
      <c r="AS4404" s="184">
        <f t="shared" si="548"/>
        <v>0</v>
      </c>
      <c r="AT4404" s="164">
        <f t="shared" si="549"/>
        <v>0</v>
      </c>
    </row>
    <row r="4405" spans="2:46" x14ac:dyDescent="0.75">
      <c r="B4405" s="22">
        <v>4402</v>
      </c>
      <c r="AG4405" s="184">
        <f t="shared" si="544"/>
        <v>0</v>
      </c>
      <c r="AH4405" s="164">
        <f t="shared" si="550"/>
        <v>0</v>
      </c>
      <c r="AK4405" s="184">
        <f t="shared" si="545"/>
        <v>0</v>
      </c>
      <c r="AL4405" s="164">
        <f t="shared" si="551"/>
        <v>0</v>
      </c>
      <c r="AO4405" s="184">
        <f t="shared" si="546"/>
        <v>0</v>
      </c>
      <c r="AP4405" s="164">
        <f t="shared" si="547"/>
        <v>0</v>
      </c>
      <c r="AS4405" s="184">
        <f t="shared" si="548"/>
        <v>0</v>
      </c>
      <c r="AT4405" s="164">
        <f t="shared" si="549"/>
        <v>0</v>
      </c>
    </row>
    <row r="4406" spans="2:46" x14ac:dyDescent="0.75">
      <c r="B4406" s="22">
        <v>4403</v>
      </c>
      <c r="AG4406" s="184">
        <f t="shared" si="544"/>
        <v>0</v>
      </c>
      <c r="AH4406" s="164">
        <f t="shared" si="550"/>
        <v>0</v>
      </c>
      <c r="AK4406" s="184">
        <f t="shared" si="545"/>
        <v>0</v>
      </c>
      <c r="AL4406" s="164">
        <f t="shared" si="551"/>
        <v>0</v>
      </c>
      <c r="AO4406" s="184">
        <f t="shared" si="546"/>
        <v>0</v>
      </c>
      <c r="AP4406" s="164">
        <f t="shared" si="547"/>
        <v>0</v>
      </c>
      <c r="AS4406" s="184">
        <f t="shared" si="548"/>
        <v>0</v>
      </c>
      <c r="AT4406" s="164">
        <f t="shared" si="549"/>
        <v>0</v>
      </c>
    </row>
    <row r="4407" spans="2:46" x14ac:dyDescent="0.75">
      <c r="B4407" s="22">
        <v>4404</v>
      </c>
      <c r="AG4407" s="184">
        <f t="shared" si="544"/>
        <v>0</v>
      </c>
      <c r="AH4407" s="164">
        <f t="shared" si="550"/>
        <v>0</v>
      </c>
      <c r="AK4407" s="184">
        <f t="shared" si="545"/>
        <v>0</v>
      </c>
      <c r="AL4407" s="164">
        <f t="shared" si="551"/>
        <v>0</v>
      </c>
      <c r="AO4407" s="184">
        <f t="shared" si="546"/>
        <v>0</v>
      </c>
      <c r="AP4407" s="164">
        <f t="shared" si="547"/>
        <v>0</v>
      </c>
      <c r="AS4407" s="184">
        <f t="shared" si="548"/>
        <v>0</v>
      </c>
      <c r="AT4407" s="164">
        <f t="shared" si="549"/>
        <v>0</v>
      </c>
    </row>
    <row r="4408" spans="2:46" x14ac:dyDescent="0.75">
      <c r="B4408" s="22">
        <v>4405</v>
      </c>
      <c r="AG4408" s="184">
        <f t="shared" si="544"/>
        <v>0</v>
      </c>
      <c r="AH4408" s="164">
        <f t="shared" si="550"/>
        <v>0</v>
      </c>
      <c r="AK4408" s="184">
        <f t="shared" si="545"/>
        <v>0</v>
      </c>
      <c r="AL4408" s="164">
        <f t="shared" si="551"/>
        <v>0</v>
      </c>
      <c r="AO4408" s="184">
        <f t="shared" si="546"/>
        <v>0</v>
      </c>
      <c r="AP4408" s="164">
        <f t="shared" si="547"/>
        <v>0</v>
      </c>
      <c r="AS4408" s="184">
        <f t="shared" si="548"/>
        <v>0</v>
      </c>
      <c r="AT4408" s="164">
        <f t="shared" si="549"/>
        <v>0</v>
      </c>
    </row>
    <row r="4409" spans="2:46" x14ac:dyDescent="0.75">
      <c r="B4409" s="22">
        <v>4406</v>
      </c>
      <c r="AG4409" s="184">
        <f t="shared" si="544"/>
        <v>0</v>
      </c>
      <c r="AH4409" s="164">
        <f t="shared" si="550"/>
        <v>0</v>
      </c>
      <c r="AK4409" s="184">
        <f t="shared" si="545"/>
        <v>0</v>
      </c>
      <c r="AL4409" s="164">
        <f t="shared" si="551"/>
        <v>0</v>
      </c>
      <c r="AO4409" s="184">
        <f t="shared" si="546"/>
        <v>0</v>
      </c>
      <c r="AP4409" s="164">
        <f t="shared" si="547"/>
        <v>0</v>
      </c>
      <c r="AS4409" s="184">
        <f t="shared" si="548"/>
        <v>0</v>
      </c>
      <c r="AT4409" s="164">
        <f t="shared" si="549"/>
        <v>0</v>
      </c>
    </row>
    <row r="4410" spans="2:46" x14ac:dyDescent="0.75">
      <c r="B4410" s="22">
        <v>4407</v>
      </c>
      <c r="AG4410" s="184">
        <f t="shared" si="544"/>
        <v>0</v>
      </c>
      <c r="AH4410" s="164">
        <f t="shared" si="550"/>
        <v>0</v>
      </c>
      <c r="AK4410" s="184">
        <f t="shared" si="545"/>
        <v>0</v>
      </c>
      <c r="AL4410" s="164">
        <f t="shared" si="551"/>
        <v>0</v>
      </c>
      <c r="AO4410" s="184">
        <f t="shared" si="546"/>
        <v>0</v>
      </c>
      <c r="AP4410" s="164">
        <f t="shared" si="547"/>
        <v>0</v>
      </c>
      <c r="AS4410" s="184">
        <f t="shared" si="548"/>
        <v>0</v>
      </c>
      <c r="AT4410" s="164">
        <f t="shared" si="549"/>
        <v>0</v>
      </c>
    </row>
    <row r="4411" spans="2:46" x14ac:dyDescent="0.75">
      <c r="B4411" s="22">
        <v>4408</v>
      </c>
      <c r="AG4411" s="184">
        <f t="shared" si="544"/>
        <v>0</v>
      </c>
      <c r="AH4411" s="164">
        <f t="shared" si="550"/>
        <v>0</v>
      </c>
      <c r="AK4411" s="184">
        <f t="shared" si="545"/>
        <v>0</v>
      </c>
      <c r="AL4411" s="164">
        <f t="shared" si="551"/>
        <v>0</v>
      </c>
      <c r="AO4411" s="184">
        <f t="shared" si="546"/>
        <v>0</v>
      </c>
      <c r="AP4411" s="164">
        <f t="shared" si="547"/>
        <v>0</v>
      </c>
      <c r="AS4411" s="184">
        <f t="shared" si="548"/>
        <v>0</v>
      </c>
      <c r="AT4411" s="164">
        <f t="shared" si="549"/>
        <v>0</v>
      </c>
    </row>
    <row r="4412" spans="2:46" x14ac:dyDescent="0.75">
      <c r="B4412" s="22">
        <v>4409</v>
      </c>
      <c r="AG4412" s="184">
        <f t="shared" si="544"/>
        <v>0</v>
      </c>
      <c r="AH4412" s="164">
        <f t="shared" si="550"/>
        <v>0</v>
      </c>
      <c r="AK4412" s="184">
        <f t="shared" si="545"/>
        <v>0</v>
      </c>
      <c r="AL4412" s="164">
        <f t="shared" si="551"/>
        <v>0</v>
      </c>
      <c r="AO4412" s="184">
        <f t="shared" si="546"/>
        <v>0</v>
      </c>
      <c r="AP4412" s="164">
        <f t="shared" si="547"/>
        <v>0</v>
      </c>
      <c r="AS4412" s="184">
        <f t="shared" si="548"/>
        <v>0</v>
      </c>
      <c r="AT4412" s="164">
        <f t="shared" si="549"/>
        <v>0</v>
      </c>
    </row>
    <row r="4413" spans="2:46" x14ac:dyDescent="0.75">
      <c r="B4413" s="22">
        <v>4410</v>
      </c>
      <c r="AG4413" s="184">
        <f t="shared" si="544"/>
        <v>0</v>
      </c>
      <c r="AH4413" s="164">
        <f t="shared" si="550"/>
        <v>0</v>
      </c>
      <c r="AK4413" s="184">
        <f t="shared" si="545"/>
        <v>0</v>
      </c>
      <c r="AL4413" s="164">
        <f t="shared" si="551"/>
        <v>0</v>
      </c>
      <c r="AO4413" s="184">
        <f t="shared" si="546"/>
        <v>0</v>
      </c>
      <c r="AP4413" s="164">
        <f t="shared" si="547"/>
        <v>0</v>
      </c>
      <c r="AS4413" s="184">
        <f t="shared" si="548"/>
        <v>0</v>
      </c>
      <c r="AT4413" s="164">
        <f t="shared" si="549"/>
        <v>0</v>
      </c>
    </row>
    <row r="4414" spans="2:46" x14ac:dyDescent="0.75">
      <c r="B4414" s="22">
        <v>4411</v>
      </c>
      <c r="AG4414" s="184">
        <f t="shared" si="544"/>
        <v>0</v>
      </c>
      <c r="AH4414" s="164">
        <f t="shared" si="550"/>
        <v>0</v>
      </c>
      <c r="AK4414" s="184">
        <f t="shared" si="545"/>
        <v>0</v>
      </c>
      <c r="AL4414" s="164">
        <f t="shared" si="551"/>
        <v>0</v>
      </c>
      <c r="AO4414" s="184">
        <f t="shared" si="546"/>
        <v>0</v>
      </c>
      <c r="AP4414" s="164">
        <f t="shared" si="547"/>
        <v>0</v>
      </c>
      <c r="AS4414" s="184">
        <f t="shared" si="548"/>
        <v>0</v>
      </c>
      <c r="AT4414" s="164">
        <f t="shared" si="549"/>
        <v>0</v>
      </c>
    </row>
    <row r="4415" spans="2:46" x14ac:dyDescent="0.75">
      <c r="B4415" s="22">
        <v>4412</v>
      </c>
      <c r="AG4415" s="184">
        <f t="shared" si="544"/>
        <v>0</v>
      </c>
      <c r="AH4415" s="164">
        <f t="shared" si="550"/>
        <v>0</v>
      </c>
      <c r="AK4415" s="184">
        <f t="shared" si="545"/>
        <v>0</v>
      </c>
      <c r="AL4415" s="164">
        <f t="shared" si="551"/>
        <v>0</v>
      </c>
      <c r="AO4415" s="184">
        <f t="shared" si="546"/>
        <v>0</v>
      </c>
      <c r="AP4415" s="164">
        <f t="shared" si="547"/>
        <v>0</v>
      </c>
      <c r="AS4415" s="184">
        <f t="shared" si="548"/>
        <v>0</v>
      </c>
      <c r="AT4415" s="164">
        <f t="shared" si="549"/>
        <v>0</v>
      </c>
    </row>
    <row r="4416" spans="2:46" x14ac:dyDescent="0.75">
      <c r="B4416" s="22">
        <v>4413</v>
      </c>
      <c r="AG4416" s="184">
        <f t="shared" si="544"/>
        <v>0</v>
      </c>
      <c r="AH4416" s="164">
        <f t="shared" si="550"/>
        <v>0</v>
      </c>
      <c r="AK4416" s="184">
        <f t="shared" si="545"/>
        <v>0</v>
      </c>
      <c r="AL4416" s="164">
        <f t="shared" si="551"/>
        <v>0</v>
      </c>
      <c r="AO4416" s="184">
        <f t="shared" si="546"/>
        <v>0</v>
      </c>
      <c r="AP4416" s="164">
        <f t="shared" si="547"/>
        <v>0</v>
      </c>
      <c r="AS4416" s="184">
        <f t="shared" si="548"/>
        <v>0</v>
      </c>
      <c r="AT4416" s="164">
        <f t="shared" si="549"/>
        <v>0</v>
      </c>
    </row>
    <row r="4417" spans="2:46" x14ac:dyDescent="0.75">
      <c r="B4417" s="22">
        <v>4414</v>
      </c>
      <c r="AG4417" s="184">
        <f t="shared" si="544"/>
        <v>0</v>
      </c>
      <c r="AH4417" s="164">
        <f t="shared" si="550"/>
        <v>0</v>
      </c>
      <c r="AK4417" s="184">
        <f t="shared" si="545"/>
        <v>0</v>
      </c>
      <c r="AL4417" s="164">
        <f t="shared" si="551"/>
        <v>0</v>
      </c>
      <c r="AO4417" s="184">
        <f t="shared" si="546"/>
        <v>0</v>
      </c>
      <c r="AP4417" s="164">
        <f t="shared" si="547"/>
        <v>0</v>
      </c>
      <c r="AS4417" s="184">
        <f t="shared" si="548"/>
        <v>0</v>
      </c>
      <c r="AT4417" s="164">
        <f t="shared" si="549"/>
        <v>0</v>
      </c>
    </row>
    <row r="4418" spans="2:46" x14ac:dyDescent="0.75">
      <c r="B4418" s="22">
        <v>4415</v>
      </c>
      <c r="AG4418" s="184">
        <f t="shared" si="544"/>
        <v>0</v>
      </c>
      <c r="AH4418" s="164">
        <f t="shared" si="550"/>
        <v>0</v>
      </c>
      <c r="AK4418" s="184">
        <f t="shared" si="545"/>
        <v>0</v>
      </c>
      <c r="AL4418" s="164">
        <f t="shared" si="551"/>
        <v>0</v>
      </c>
      <c r="AO4418" s="184">
        <f t="shared" si="546"/>
        <v>0</v>
      </c>
      <c r="AP4418" s="164">
        <f t="shared" si="547"/>
        <v>0</v>
      </c>
      <c r="AS4418" s="184">
        <f t="shared" si="548"/>
        <v>0</v>
      </c>
      <c r="AT4418" s="164">
        <f t="shared" si="549"/>
        <v>0</v>
      </c>
    </row>
    <row r="4419" spans="2:46" x14ac:dyDescent="0.75">
      <c r="B4419" s="22">
        <v>4416</v>
      </c>
      <c r="AG4419" s="184">
        <f t="shared" si="544"/>
        <v>0</v>
      </c>
      <c r="AH4419" s="164">
        <f t="shared" si="550"/>
        <v>0</v>
      </c>
      <c r="AK4419" s="184">
        <f t="shared" si="545"/>
        <v>0</v>
      </c>
      <c r="AL4419" s="164">
        <f t="shared" si="551"/>
        <v>0</v>
      </c>
      <c r="AO4419" s="184">
        <f t="shared" si="546"/>
        <v>0</v>
      </c>
      <c r="AP4419" s="164">
        <f t="shared" si="547"/>
        <v>0</v>
      </c>
      <c r="AS4419" s="184">
        <f t="shared" si="548"/>
        <v>0</v>
      </c>
      <c r="AT4419" s="164">
        <f t="shared" si="549"/>
        <v>0</v>
      </c>
    </row>
    <row r="4420" spans="2:46" x14ac:dyDescent="0.75">
      <c r="B4420" s="22">
        <v>4417</v>
      </c>
      <c r="AG4420" s="184">
        <f t="shared" ref="AG4420:AG4483" si="552">(U4420*wtp)-T4420</f>
        <v>0</v>
      </c>
      <c r="AH4420" s="164">
        <f t="shared" si="550"/>
        <v>0</v>
      </c>
      <c r="AK4420" s="184">
        <f t="shared" ref="AK4420:AK4483" si="553">(X4420*wtp)-W4420</f>
        <v>0</v>
      </c>
      <c r="AL4420" s="164">
        <f t="shared" si="551"/>
        <v>0</v>
      </c>
      <c r="AO4420" s="184">
        <f t="shared" ref="AO4420:AO4483" si="554">(AA4420*wtp)-Z4420</f>
        <v>0</v>
      </c>
      <c r="AP4420" s="164">
        <f t="shared" ref="AP4420:AP4483" si="555">IF(AO4420&gt;0,1,0)</f>
        <v>0</v>
      </c>
      <c r="AS4420" s="184">
        <f t="shared" ref="AS4420:AS4483" si="556">(AD4420*wtp)-AC4420</f>
        <v>0</v>
      </c>
      <c r="AT4420" s="164">
        <f t="shared" ref="AT4420:AT4483" si="557">IF(AS4420&gt;0,1,0)</f>
        <v>0</v>
      </c>
    </row>
    <row r="4421" spans="2:46" x14ac:dyDescent="0.75">
      <c r="B4421" s="22">
        <v>4418</v>
      </c>
      <c r="AG4421" s="184">
        <f t="shared" si="552"/>
        <v>0</v>
      </c>
      <c r="AH4421" s="164">
        <f t="shared" ref="AH4421:AH4484" si="558">IF(AG4421&gt;0,1,0)</f>
        <v>0</v>
      </c>
      <c r="AK4421" s="184">
        <f t="shared" si="553"/>
        <v>0</v>
      </c>
      <c r="AL4421" s="164">
        <f t="shared" ref="AL4421:AL4484" si="559">IF(AK4421&gt;0,1,0)</f>
        <v>0</v>
      </c>
      <c r="AO4421" s="184">
        <f t="shared" si="554"/>
        <v>0</v>
      </c>
      <c r="AP4421" s="164">
        <f t="shared" si="555"/>
        <v>0</v>
      </c>
      <c r="AS4421" s="184">
        <f t="shared" si="556"/>
        <v>0</v>
      </c>
      <c r="AT4421" s="164">
        <f t="shared" si="557"/>
        <v>0</v>
      </c>
    </row>
    <row r="4422" spans="2:46" x14ac:dyDescent="0.75">
      <c r="B4422" s="22">
        <v>4419</v>
      </c>
      <c r="AG4422" s="184">
        <f t="shared" si="552"/>
        <v>0</v>
      </c>
      <c r="AH4422" s="164">
        <f t="shared" si="558"/>
        <v>0</v>
      </c>
      <c r="AK4422" s="184">
        <f t="shared" si="553"/>
        <v>0</v>
      </c>
      <c r="AL4422" s="164">
        <f t="shared" si="559"/>
        <v>0</v>
      </c>
      <c r="AO4422" s="184">
        <f t="shared" si="554"/>
        <v>0</v>
      </c>
      <c r="AP4422" s="164">
        <f t="shared" si="555"/>
        <v>0</v>
      </c>
      <c r="AS4422" s="184">
        <f t="shared" si="556"/>
        <v>0</v>
      </c>
      <c r="AT4422" s="164">
        <f t="shared" si="557"/>
        <v>0</v>
      </c>
    </row>
    <row r="4423" spans="2:46" x14ac:dyDescent="0.75">
      <c r="B4423" s="22">
        <v>4420</v>
      </c>
      <c r="AG4423" s="184">
        <f t="shared" si="552"/>
        <v>0</v>
      </c>
      <c r="AH4423" s="164">
        <f t="shared" si="558"/>
        <v>0</v>
      </c>
      <c r="AK4423" s="184">
        <f t="shared" si="553"/>
        <v>0</v>
      </c>
      <c r="AL4423" s="164">
        <f t="shared" si="559"/>
        <v>0</v>
      </c>
      <c r="AO4423" s="184">
        <f t="shared" si="554"/>
        <v>0</v>
      </c>
      <c r="AP4423" s="164">
        <f t="shared" si="555"/>
        <v>0</v>
      </c>
      <c r="AS4423" s="184">
        <f t="shared" si="556"/>
        <v>0</v>
      </c>
      <c r="AT4423" s="164">
        <f t="shared" si="557"/>
        <v>0</v>
      </c>
    </row>
    <row r="4424" spans="2:46" x14ac:dyDescent="0.75">
      <c r="B4424" s="22">
        <v>4421</v>
      </c>
      <c r="AG4424" s="184">
        <f t="shared" si="552"/>
        <v>0</v>
      </c>
      <c r="AH4424" s="164">
        <f t="shared" si="558"/>
        <v>0</v>
      </c>
      <c r="AK4424" s="184">
        <f t="shared" si="553"/>
        <v>0</v>
      </c>
      <c r="AL4424" s="164">
        <f t="shared" si="559"/>
        <v>0</v>
      </c>
      <c r="AO4424" s="184">
        <f t="shared" si="554"/>
        <v>0</v>
      </c>
      <c r="AP4424" s="164">
        <f t="shared" si="555"/>
        <v>0</v>
      </c>
      <c r="AS4424" s="184">
        <f t="shared" si="556"/>
        <v>0</v>
      </c>
      <c r="AT4424" s="164">
        <f t="shared" si="557"/>
        <v>0</v>
      </c>
    </row>
    <row r="4425" spans="2:46" x14ac:dyDescent="0.75">
      <c r="B4425" s="22">
        <v>4422</v>
      </c>
      <c r="AG4425" s="184">
        <f t="shared" si="552"/>
        <v>0</v>
      </c>
      <c r="AH4425" s="164">
        <f t="shared" si="558"/>
        <v>0</v>
      </c>
      <c r="AK4425" s="184">
        <f t="shared" si="553"/>
        <v>0</v>
      </c>
      <c r="AL4425" s="164">
        <f t="shared" si="559"/>
        <v>0</v>
      </c>
      <c r="AO4425" s="184">
        <f t="shared" si="554"/>
        <v>0</v>
      </c>
      <c r="AP4425" s="164">
        <f t="shared" si="555"/>
        <v>0</v>
      </c>
      <c r="AS4425" s="184">
        <f t="shared" si="556"/>
        <v>0</v>
      </c>
      <c r="AT4425" s="164">
        <f t="shared" si="557"/>
        <v>0</v>
      </c>
    </row>
    <row r="4426" spans="2:46" x14ac:dyDescent="0.75">
      <c r="B4426" s="22">
        <v>4423</v>
      </c>
      <c r="AG4426" s="184">
        <f t="shared" si="552"/>
        <v>0</v>
      </c>
      <c r="AH4426" s="164">
        <f t="shared" si="558"/>
        <v>0</v>
      </c>
      <c r="AK4426" s="184">
        <f t="shared" si="553"/>
        <v>0</v>
      </c>
      <c r="AL4426" s="164">
        <f t="shared" si="559"/>
        <v>0</v>
      </c>
      <c r="AO4426" s="184">
        <f t="shared" si="554"/>
        <v>0</v>
      </c>
      <c r="AP4426" s="164">
        <f t="shared" si="555"/>
        <v>0</v>
      </c>
      <c r="AS4426" s="184">
        <f t="shared" si="556"/>
        <v>0</v>
      </c>
      <c r="AT4426" s="164">
        <f t="shared" si="557"/>
        <v>0</v>
      </c>
    </row>
    <row r="4427" spans="2:46" x14ac:dyDescent="0.75">
      <c r="B4427" s="22">
        <v>4424</v>
      </c>
      <c r="AG4427" s="184">
        <f t="shared" si="552"/>
        <v>0</v>
      </c>
      <c r="AH4427" s="164">
        <f t="shared" si="558"/>
        <v>0</v>
      </c>
      <c r="AK4427" s="184">
        <f t="shared" si="553"/>
        <v>0</v>
      </c>
      <c r="AL4427" s="164">
        <f t="shared" si="559"/>
        <v>0</v>
      </c>
      <c r="AO4427" s="184">
        <f t="shared" si="554"/>
        <v>0</v>
      </c>
      <c r="AP4427" s="164">
        <f t="shared" si="555"/>
        <v>0</v>
      </c>
      <c r="AS4427" s="184">
        <f t="shared" si="556"/>
        <v>0</v>
      </c>
      <c r="AT4427" s="164">
        <f t="shared" si="557"/>
        <v>0</v>
      </c>
    </row>
    <row r="4428" spans="2:46" x14ac:dyDescent="0.75">
      <c r="B4428" s="22">
        <v>4425</v>
      </c>
      <c r="AG4428" s="184">
        <f t="shared" si="552"/>
        <v>0</v>
      </c>
      <c r="AH4428" s="164">
        <f t="shared" si="558"/>
        <v>0</v>
      </c>
      <c r="AK4428" s="184">
        <f t="shared" si="553"/>
        <v>0</v>
      </c>
      <c r="AL4428" s="164">
        <f t="shared" si="559"/>
        <v>0</v>
      </c>
      <c r="AO4428" s="184">
        <f t="shared" si="554"/>
        <v>0</v>
      </c>
      <c r="AP4428" s="164">
        <f t="shared" si="555"/>
        <v>0</v>
      </c>
      <c r="AS4428" s="184">
        <f t="shared" si="556"/>
        <v>0</v>
      </c>
      <c r="AT4428" s="164">
        <f t="shared" si="557"/>
        <v>0</v>
      </c>
    </row>
    <row r="4429" spans="2:46" x14ac:dyDescent="0.75">
      <c r="B4429" s="22">
        <v>4426</v>
      </c>
      <c r="AG4429" s="184">
        <f t="shared" si="552"/>
        <v>0</v>
      </c>
      <c r="AH4429" s="164">
        <f t="shared" si="558"/>
        <v>0</v>
      </c>
      <c r="AK4429" s="184">
        <f t="shared" si="553"/>
        <v>0</v>
      </c>
      <c r="AL4429" s="164">
        <f t="shared" si="559"/>
        <v>0</v>
      </c>
      <c r="AO4429" s="184">
        <f t="shared" si="554"/>
        <v>0</v>
      </c>
      <c r="AP4429" s="164">
        <f t="shared" si="555"/>
        <v>0</v>
      </c>
      <c r="AS4429" s="184">
        <f t="shared" si="556"/>
        <v>0</v>
      </c>
      <c r="AT4429" s="164">
        <f t="shared" si="557"/>
        <v>0</v>
      </c>
    </row>
    <row r="4430" spans="2:46" x14ac:dyDescent="0.75">
      <c r="B4430" s="22">
        <v>4427</v>
      </c>
      <c r="AG4430" s="184">
        <f t="shared" si="552"/>
        <v>0</v>
      </c>
      <c r="AH4430" s="164">
        <f t="shared" si="558"/>
        <v>0</v>
      </c>
      <c r="AK4430" s="184">
        <f t="shared" si="553"/>
        <v>0</v>
      </c>
      <c r="AL4430" s="164">
        <f t="shared" si="559"/>
        <v>0</v>
      </c>
      <c r="AO4430" s="184">
        <f t="shared" si="554"/>
        <v>0</v>
      </c>
      <c r="AP4430" s="164">
        <f t="shared" si="555"/>
        <v>0</v>
      </c>
      <c r="AS4430" s="184">
        <f t="shared" si="556"/>
        <v>0</v>
      </c>
      <c r="AT4430" s="164">
        <f t="shared" si="557"/>
        <v>0</v>
      </c>
    </row>
    <row r="4431" spans="2:46" x14ac:dyDescent="0.75">
      <c r="B4431" s="22">
        <v>4428</v>
      </c>
      <c r="AG4431" s="184">
        <f t="shared" si="552"/>
        <v>0</v>
      </c>
      <c r="AH4431" s="164">
        <f t="shared" si="558"/>
        <v>0</v>
      </c>
      <c r="AK4431" s="184">
        <f t="shared" si="553"/>
        <v>0</v>
      </c>
      <c r="AL4431" s="164">
        <f t="shared" si="559"/>
        <v>0</v>
      </c>
      <c r="AO4431" s="184">
        <f t="shared" si="554"/>
        <v>0</v>
      </c>
      <c r="AP4431" s="164">
        <f t="shared" si="555"/>
        <v>0</v>
      </c>
      <c r="AS4431" s="184">
        <f t="shared" si="556"/>
        <v>0</v>
      </c>
      <c r="AT4431" s="164">
        <f t="shared" si="557"/>
        <v>0</v>
      </c>
    </row>
    <row r="4432" spans="2:46" x14ac:dyDescent="0.75">
      <c r="B4432" s="22">
        <v>4429</v>
      </c>
      <c r="AG4432" s="184">
        <f t="shared" si="552"/>
        <v>0</v>
      </c>
      <c r="AH4432" s="164">
        <f t="shared" si="558"/>
        <v>0</v>
      </c>
      <c r="AK4432" s="184">
        <f t="shared" si="553"/>
        <v>0</v>
      </c>
      <c r="AL4432" s="164">
        <f t="shared" si="559"/>
        <v>0</v>
      </c>
      <c r="AO4432" s="184">
        <f t="shared" si="554"/>
        <v>0</v>
      </c>
      <c r="AP4432" s="164">
        <f t="shared" si="555"/>
        <v>0</v>
      </c>
      <c r="AS4432" s="184">
        <f t="shared" si="556"/>
        <v>0</v>
      </c>
      <c r="AT4432" s="164">
        <f t="shared" si="557"/>
        <v>0</v>
      </c>
    </row>
    <row r="4433" spans="2:46" x14ac:dyDescent="0.75">
      <c r="B4433" s="22">
        <v>4430</v>
      </c>
      <c r="AG4433" s="184">
        <f t="shared" si="552"/>
        <v>0</v>
      </c>
      <c r="AH4433" s="164">
        <f t="shared" si="558"/>
        <v>0</v>
      </c>
      <c r="AK4433" s="184">
        <f t="shared" si="553"/>
        <v>0</v>
      </c>
      <c r="AL4433" s="164">
        <f t="shared" si="559"/>
        <v>0</v>
      </c>
      <c r="AO4433" s="184">
        <f t="shared" si="554"/>
        <v>0</v>
      </c>
      <c r="AP4433" s="164">
        <f t="shared" si="555"/>
        <v>0</v>
      </c>
      <c r="AS4433" s="184">
        <f t="shared" si="556"/>
        <v>0</v>
      </c>
      <c r="AT4433" s="164">
        <f t="shared" si="557"/>
        <v>0</v>
      </c>
    </row>
    <row r="4434" spans="2:46" x14ac:dyDescent="0.75">
      <c r="B4434" s="22">
        <v>4431</v>
      </c>
      <c r="AG4434" s="184">
        <f t="shared" si="552"/>
        <v>0</v>
      </c>
      <c r="AH4434" s="164">
        <f t="shared" si="558"/>
        <v>0</v>
      </c>
      <c r="AK4434" s="184">
        <f t="shared" si="553"/>
        <v>0</v>
      </c>
      <c r="AL4434" s="164">
        <f t="shared" si="559"/>
        <v>0</v>
      </c>
      <c r="AO4434" s="184">
        <f t="shared" si="554"/>
        <v>0</v>
      </c>
      <c r="AP4434" s="164">
        <f t="shared" si="555"/>
        <v>0</v>
      </c>
      <c r="AS4434" s="184">
        <f t="shared" si="556"/>
        <v>0</v>
      </c>
      <c r="AT4434" s="164">
        <f t="shared" si="557"/>
        <v>0</v>
      </c>
    </row>
    <row r="4435" spans="2:46" x14ac:dyDescent="0.75">
      <c r="B4435" s="22">
        <v>4432</v>
      </c>
      <c r="AG4435" s="184">
        <f t="shared" si="552"/>
        <v>0</v>
      </c>
      <c r="AH4435" s="164">
        <f t="shared" si="558"/>
        <v>0</v>
      </c>
      <c r="AK4435" s="184">
        <f t="shared" si="553"/>
        <v>0</v>
      </c>
      <c r="AL4435" s="164">
        <f t="shared" si="559"/>
        <v>0</v>
      </c>
      <c r="AO4435" s="184">
        <f t="shared" si="554"/>
        <v>0</v>
      </c>
      <c r="AP4435" s="164">
        <f t="shared" si="555"/>
        <v>0</v>
      </c>
      <c r="AS4435" s="184">
        <f t="shared" si="556"/>
        <v>0</v>
      </c>
      <c r="AT4435" s="164">
        <f t="shared" si="557"/>
        <v>0</v>
      </c>
    </row>
    <row r="4436" spans="2:46" x14ac:dyDescent="0.75">
      <c r="B4436" s="22">
        <v>4433</v>
      </c>
      <c r="AG4436" s="184">
        <f t="shared" si="552"/>
        <v>0</v>
      </c>
      <c r="AH4436" s="164">
        <f t="shared" si="558"/>
        <v>0</v>
      </c>
      <c r="AK4436" s="184">
        <f t="shared" si="553"/>
        <v>0</v>
      </c>
      <c r="AL4436" s="164">
        <f t="shared" si="559"/>
        <v>0</v>
      </c>
      <c r="AO4436" s="184">
        <f t="shared" si="554"/>
        <v>0</v>
      </c>
      <c r="AP4436" s="164">
        <f t="shared" si="555"/>
        <v>0</v>
      </c>
      <c r="AS4436" s="184">
        <f t="shared" si="556"/>
        <v>0</v>
      </c>
      <c r="AT4436" s="164">
        <f t="shared" si="557"/>
        <v>0</v>
      </c>
    </row>
    <row r="4437" spans="2:46" x14ac:dyDescent="0.75">
      <c r="B4437" s="22">
        <v>4434</v>
      </c>
      <c r="AG4437" s="184">
        <f t="shared" si="552"/>
        <v>0</v>
      </c>
      <c r="AH4437" s="164">
        <f t="shared" si="558"/>
        <v>0</v>
      </c>
      <c r="AK4437" s="184">
        <f t="shared" si="553"/>
        <v>0</v>
      </c>
      <c r="AL4437" s="164">
        <f t="shared" si="559"/>
        <v>0</v>
      </c>
      <c r="AO4437" s="184">
        <f t="shared" si="554"/>
        <v>0</v>
      </c>
      <c r="AP4437" s="164">
        <f t="shared" si="555"/>
        <v>0</v>
      </c>
      <c r="AS4437" s="184">
        <f t="shared" si="556"/>
        <v>0</v>
      </c>
      <c r="AT4437" s="164">
        <f t="shared" si="557"/>
        <v>0</v>
      </c>
    </row>
    <row r="4438" spans="2:46" x14ac:dyDescent="0.75">
      <c r="B4438" s="22">
        <v>4435</v>
      </c>
      <c r="AG4438" s="184">
        <f t="shared" si="552"/>
        <v>0</v>
      </c>
      <c r="AH4438" s="164">
        <f t="shared" si="558"/>
        <v>0</v>
      </c>
      <c r="AK4438" s="184">
        <f t="shared" si="553"/>
        <v>0</v>
      </c>
      <c r="AL4438" s="164">
        <f t="shared" si="559"/>
        <v>0</v>
      </c>
      <c r="AO4438" s="184">
        <f t="shared" si="554"/>
        <v>0</v>
      </c>
      <c r="AP4438" s="164">
        <f t="shared" si="555"/>
        <v>0</v>
      </c>
      <c r="AS4438" s="184">
        <f t="shared" si="556"/>
        <v>0</v>
      </c>
      <c r="AT4438" s="164">
        <f t="shared" si="557"/>
        <v>0</v>
      </c>
    </row>
    <row r="4439" spans="2:46" x14ac:dyDescent="0.75">
      <c r="B4439" s="22">
        <v>4436</v>
      </c>
      <c r="AG4439" s="184">
        <f t="shared" si="552"/>
        <v>0</v>
      </c>
      <c r="AH4439" s="164">
        <f t="shared" si="558"/>
        <v>0</v>
      </c>
      <c r="AK4439" s="184">
        <f t="shared" si="553"/>
        <v>0</v>
      </c>
      <c r="AL4439" s="164">
        <f t="shared" si="559"/>
        <v>0</v>
      </c>
      <c r="AO4439" s="184">
        <f t="shared" si="554"/>
        <v>0</v>
      </c>
      <c r="AP4439" s="164">
        <f t="shared" si="555"/>
        <v>0</v>
      </c>
      <c r="AS4439" s="184">
        <f t="shared" si="556"/>
        <v>0</v>
      </c>
      <c r="AT4439" s="164">
        <f t="shared" si="557"/>
        <v>0</v>
      </c>
    </row>
    <row r="4440" spans="2:46" x14ac:dyDescent="0.75">
      <c r="B4440" s="22">
        <v>4437</v>
      </c>
      <c r="AG4440" s="184">
        <f t="shared" si="552"/>
        <v>0</v>
      </c>
      <c r="AH4440" s="164">
        <f t="shared" si="558"/>
        <v>0</v>
      </c>
      <c r="AK4440" s="184">
        <f t="shared" si="553"/>
        <v>0</v>
      </c>
      <c r="AL4440" s="164">
        <f t="shared" si="559"/>
        <v>0</v>
      </c>
      <c r="AO4440" s="184">
        <f t="shared" si="554"/>
        <v>0</v>
      </c>
      <c r="AP4440" s="164">
        <f t="shared" si="555"/>
        <v>0</v>
      </c>
      <c r="AS4440" s="184">
        <f t="shared" si="556"/>
        <v>0</v>
      </c>
      <c r="AT4440" s="164">
        <f t="shared" si="557"/>
        <v>0</v>
      </c>
    </row>
    <row r="4441" spans="2:46" x14ac:dyDescent="0.75">
      <c r="B4441" s="22">
        <v>4438</v>
      </c>
      <c r="AG4441" s="184">
        <f t="shared" si="552"/>
        <v>0</v>
      </c>
      <c r="AH4441" s="164">
        <f t="shared" si="558"/>
        <v>0</v>
      </c>
      <c r="AK4441" s="184">
        <f t="shared" si="553"/>
        <v>0</v>
      </c>
      <c r="AL4441" s="164">
        <f t="shared" si="559"/>
        <v>0</v>
      </c>
      <c r="AO4441" s="184">
        <f t="shared" si="554"/>
        <v>0</v>
      </c>
      <c r="AP4441" s="164">
        <f t="shared" si="555"/>
        <v>0</v>
      </c>
      <c r="AS4441" s="184">
        <f t="shared" si="556"/>
        <v>0</v>
      </c>
      <c r="AT4441" s="164">
        <f t="shared" si="557"/>
        <v>0</v>
      </c>
    </row>
    <row r="4442" spans="2:46" x14ac:dyDescent="0.75">
      <c r="B4442" s="22">
        <v>4439</v>
      </c>
      <c r="AG4442" s="184">
        <f t="shared" si="552"/>
        <v>0</v>
      </c>
      <c r="AH4442" s="164">
        <f t="shared" si="558"/>
        <v>0</v>
      </c>
      <c r="AK4442" s="184">
        <f t="shared" si="553"/>
        <v>0</v>
      </c>
      <c r="AL4442" s="164">
        <f t="shared" si="559"/>
        <v>0</v>
      </c>
      <c r="AO4442" s="184">
        <f t="shared" si="554"/>
        <v>0</v>
      </c>
      <c r="AP4442" s="164">
        <f t="shared" si="555"/>
        <v>0</v>
      </c>
      <c r="AS4442" s="184">
        <f t="shared" si="556"/>
        <v>0</v>
      </c>
      <c r="AT4442" s="164">
        <f t="shared" si="557"/>
        <v>0</v>
      </c>
    </row>
    <row r="4443" spans="2:46" x14ac:dyDescent="0.75">
      <c r="B4443" s="22">
        <v>4440</v>
      </c>
      <c r="AG4443" s="184">
        <f t="shared" si="552"/>
        <v>0</v>
      </c>
      <c r="AH4443" s="164">
        <f t="shared" si="558"/>
        <v>0</v>
      </c>
      <c r="AK4443" s="184">
        <f t="shared" si="553"/>
        <v>0</v>
      </c>
      <c r="AL4443" s="164">
        <f t="shared" si="559"/>
        <v>0</v>
      </c>
      <c r="AO4443" s="184">
        <f t="shared" si="554"/>
        <v>0</v>
      </c>
      <c r="AP4443" s="164">
        <f t="shared" si="555"/>
        <v>0</v>
      </c>
      <c r="AS4443" s="184">
        <f t="shared" si="556"/>
        <v>0</v>
      </c>
      <c r="AT4443" s="164">
        <f t="shared" si="557"/>
        <v>0</v>
      </c>
    </row>
    <row r="4444" spans="2:46" x14ac:dyDescent="0.75">
      <c r="B4444" s="22">
        <v>4441</v>
      </c>
      <c r="AG4444" s="184">
        <f t="shared" si="552"/>
        <v>0</v>
      </c>
      <c r="AH4444" s="164">
        <f t="shared" si="558"/>
        <v>0</v>
      </c>
      <c r="AK4444" s="184">
        <f t="shared" si="553"/>
        <v>0</v>
      </c>
      <c r="AL4444" s="164">
        <f t="shared" si="559"/>
        <v>0</v>
      </c>
      <c r="AO4444" s="184">
        <f t="shared" si="554"/>
        <v>0</v>
      </c>
      <c r="AP4444" s="164">
        <f t="shared" si="555"/>
        <v>0</v>
      </c>
      <c r="AS4444" s="184">
        <f t="shared" si="556"/>
        <v>0</v>
      </c>
      <c r="AT4444" s="164">
        <f t="shared" si="557"/>
        <v>0</v>
      </c>
    </row>
    <row r="4445" spans="2:46" x14ac:dyDescent="0.75">
      <c r="B4445" s="22">
        <v>4442</v>
      </c>
      <c r="AG4445" s="184">
        <f t="shared" si="552"/>
        <v>0</v>
      </c>
      <c r="AH4445" s="164">
        <f t="shared" si="558"/>
        <v>0</v>
      </c>
      <c r="AK4445" s="184">
        <f t="shared" si="553"/>
        <v>0</v>
      </c>
      <c r="AL4445" s="164">
        <f t="shared" si="559"/>
        <v>0</v>
      </c>
      <c r="AO4445" s="184">
        <f t="shared" si="554"/>
        <v>0</v>
      </c>
      <c r="AP4445" s="164">
        <f t="shared" si="555"/>
        <v>0</v>
      </c>
      <c r="AS4445" s="184">
        <f t="shared" si="556"/>
        <v>0</v>
      </c>
      <c r="AT4445" s="164">
        <f t="shared" si="557"/>
        <v>0</v>
      </c>
    </row>
    <row r="4446" spans="2:46" x14ac:dyDescent="0.75">
      <c r="B4446" s="22">
        <v>4443</v>
      </c>
      <c r="AG4446" s="184">
        <f t="shared" si="552"/>
        <v>0</v>
      </c>
      <c r="AH4446" s="164">
        <f t="shared" si="558"/>
        <v>0</v>
      </c>
      <c r="AK4446" s="184">
        <f t="shared" si="553"/>
        <v>0</v>
      </c>
      <c r="AL4446" s="164">
        <f t="shared" si="559"/>
        <v>0</v>
      </c>
      <c r="AO4446" s="184">
        <f t="shared" si="554"/>
        <v>0</v>
      </c>
      <c r="AP4446" s="164">
        <f t="shared" si="555"/>
        <v>0</v>
      </c>
      <c r="AS4446" s="184">
        <f t="shared" si="556"/>
        <v>0</v>
      </c>
      <c r="AT4446" s="164">
        <f t="shared" si="557"/>
        <v>0</v>
      </c>
    </row>
    <row r="4447" spans="2:46" x14ac:dyDescent="0.75">
      <c r="B4447" s="22">
        <v>4444</v>
      </c>
      <c r="AG4447" s="184">
        <f t="shared" si="552"/>
        <v>0</v>
      </c>
      <c r="AH4447" s="164">
        <f t="shared" si="558"/>
        <v>0</v>
      </c>
      <c r="AK4447" s="184">
        <f t="shared" si="553"/>
        <v>0</v>
      </c>
      <c r="AL4447" s="164">
        <f t="shared" si="559"/>
        <v>0</v>
      </c>
      <c r="AO4447" s="184">
        <f t="shared" si="554"/>
        <v>0</v>
      </c>
      <c r="AP4447" s="164">
        <f t="shared" si="555"/>
        <v>0</v>
      </c>
      <c r="AS4447" s="184">
        <f t="shared" si="556"/>
        <v>0</v>
      </c>
      <c r="AT4447" s="164">
        <f t="shared" si="557"/>
        <v>0</v>
      </c>
    </row>
    <row r="4448" spans="2:46" x14ac:dyDescent="0.75">
      <c r="B4448" s="22">
        <v>4445</v>
      </c>
      <c r="AG4448" s="184">
        <f t="shared" si="552"/>
        <v>0</v>
      </c>
      <c r="AH4448" s="164">
        <f t="shared" si="558"/>
        <v>0</v>
      </c>
      <c r="AK4448" s="184">
        <f t="shared" si="553"/>
        <v>0</v>
      </c>
      <c r="AL4448" s="164">
        <f t="shared" si="559"/>
        <v>0</v>
      </c>
      <c r="AO4448" s="184">
        <f t="shared" si="554"/>
        <v>0</v>
      </c>
      <c r="AP4448" s="164">
        <f t="shared" si="555"/>
        <v>0</v>
      </c>
      <c r="AS4448" s="184">
        <f t="shared" si="556"/>
        <v>0</v>
      </c>
      <c r="AT4448" s="164">
        <f t="shared" si="557"/>
        <v>0</v>
      </c>
    </row>
    <row r="4449" spans="2:46" x14ac:dyDescent="0.75">
      <c r="B4449" s="22">
        <v>4446</v>
      </c>
      <c r="AG4449" s="184">
        <f t="shared" si="552"/>
        <v>0</v>
      </c>
      <c r="AH4449" s="164">
        <f t="shared" si="558"/>
        <v>0</v>
      </c>
      <c r="AK4449" s="184">
        <f t="shared" si="553"/>
        <v>0</v>
      </c>
      <c r="AL4449" s="164">
        <f t="shared" si="559"/>
        <v>0</v>
      </c>
      <c r="AO4449" s="184">
        <f t="shared" si="554"/>
        <v>0</v>
      </c>
      <c r="AP4449" s="164">
        <f t="shared" si="555"/>
        <v>0</v>
      </c>
      <c r="AS4449" s="184">
        <f t="shared" si="556"/>
        <v>0</v>
      </c>
      <c r="AT4449" s="164">
        <f t="shared" si="557"/>
        <v>0</v>
      </c>
    </row>
    <row r="4450" spans="2:46" x14ac:dyDescent="0.75">
      <c r="B4450" s="22">
        <v>4447</v>
      </c>
      <c r="AG4450" s="184">
        <f t="shared" si="552"/>
        <v>0</v>
      </c>
      <c r="AH4450" s="164">
        <f t="shared" si="558"/>
        <v>0</v>
      </c>
      <c r="AK4450" s="184">
        <f t="shared" si="553"/>
        <v>0</v>
      </c>
      <c r="AL4450" s="164">
        <f t="shared" si="559"/>
        <v>0</v>
      </c>
      <c r="AO4450" s="184">
        <f t="shared" si="554"/>
        <v>0</v>
      </c>
      <c r="AP4450" s="164">
        <f t="shared" si="555"/>
        <v>0</v>
      </c>
      <c r="AS4450" s="184">
        <f t="shared" si="556"/>
        <v>0</v>
      </c>
      <c r="AT4450" s="164">
        <f t="shared" si="557"/>
        <v>0</v>
      </c>
    </row>
    <row r="4451" spans="2:46" x14ac:dyDescent="0.75">
      <c r="B4451" s="22">
        <v>4448</v>
      </c>
      <c r="AG4451" s="184">
        <f t="shared" si="552"/>
        <v>0</v>
      </c>
      <c r="AH4451" s="164">
        <f t="shared" si="558"/>
        <v>0</v>
      </c>
      <c r="AK4451" s="184">
        <f t="shared" si="553"/>
        <v>0</v>
      </c>
      <c r="AL4451" s="164">
        <f t="shared" si="559"/>
        <v>0</v>
      </c>
      <c r="AO4451" s="184">
        <f t="shared" si="554"/>
        <v>0</v>
      </c>
      <c r="AP4451" s="164">
        <f t="shared" si="555"/>
        <v>0</v>
      </c>
      <c r="AS4451" s="184">
        <f t="shared" si="556"/>
        <v>0</v>
      </c>
      <c r="AT4451" s="164">
        <f t="shared" si="557"/>
        <v>0</v>
      </c>
    </row>
    <row r="4452" spans="2:46" x14ac:dyDescent="0.75">
      <c r="B4452" s="22">
        <v>4449</v>
      </c>
      <c r="AG4452" s="184">
        <f t="shared" si="552"/>
        <v>0</v>
      </c>
      <c r="AH4452" s="164">
        <f t="shared" si="558"/>
        <v>0</v>
      </c>
      <c r="AK4452" s="184">
        <f t="shared" si="553"/>
        <v>0</v>
      </c>
      <c r="AL4452" s="164">
        <f t="shared" si="559"/>
        <v>0</v>
      </c>
      <c r="AO4452" s="184">
        <f t="shared" si="554"/>
        <v>0</v>
      </c>
      <c r="AP4452" s="164">
        <f t="shared" si="555"/>
        <v>0</v>
      </c>
      <c r="AS4452" s="184">
        <f t="shared" si="556"/>
        <v>0</v>
      </c>
      <c r="AT4452" s="164">
        <f t="shared" si="557"/>
        <v>0</v>
      </c>
    </row>
    <row r="4453" spans="2:46" x14ac:dyDescent="0.75">
      <c r="B4453" s="22">
        <v>4450</v>
      </c>
      <c r="AG4453" s="184">
        <f t="shared" si="552"/>
        <v>0</v>
      </c>
      <c r="AH4453" s="164">
        <f t="shared" si="558"/>
        <v>0</v>
      </c>
      <c r="AK4453" s="184">
        <f t="shared" si="553"/>
        <v>0</v>
      </c>
      <c r="AL4453" s="164">
        <f t="shared" si="559"/>
        <v>0</v>
      </c>
      <c r="AO4453" s="184">
        <f t="shared" si="554"/>
        <v>0</v>
      </c>
      <c r="AP4453" s="164">
        <f t="shared" si="555"/>
        <v>0</v>
      </c>
      <c r="AS4453" s="184">
        <f t="shared" si="556"/>
        <v>0</v>
      </c>
      <c r="AT4453" s="164">
        <f t="shared" si="557"/>
        <v>0</v>
      </c>
    </row>
    <row r="4454" spans="2:46" x14ac:dyDescent="0.75">
      <c r="B4454" s="22">
        <v>4451</v>
      </c>
      <c r="AG4454" s="184">
        <f t="shared" si="552"/>
        <v>0</v>
      </c>
      <c r="AH4454" s="164">
        <f t="shared" si="558"/>
        <v>0</v>
      </c>
      <c r="AK4454" s="184">
        <f t="shared" si="553"/>
        <v>0</v>
      </c>
      <c r="AL4454" s="164">
        <f t="shared" si="559"/>
        <v>0</v>
      </c>
      <c r="AO4454" s="184">
        <f t="shared" si="554"/>
        <v>0</v>
      </c>
      <c r="AP4454" s="164">
        <f t="shared" si="555"/>
        <v>0</v>
      </c>
      <c r="AS4454" s="184">
        <f t="shared" si="556"/>
        <v>0</v>
      </c>
      <c r="AT4454" s="164">
        <f t="shared" si="557"/>
        <v>0</v>
      </c>
    </row>
    <row r="4455" spans="2:46" x14ac:dyDescent="0.75">
      <c r="B4455" s="22">
        <v>4452</v>
      </c>
      <c r="AG4455" s="184">
        <f t="shared" si="552"/>
        <v>0</v>
      </c>
      <c r="AH4455" s="164">
        <f t="shared" si="558"/>
        <v>0</v>
      </c>
      <c r="AK4455" s="184">
        <f t="shared" si="553"/>
        <v>0</v>
      </c>
      <c r="AL4455" s="164">
        <f t="shared" si="559"/>
        <v>0</v>
      </c>
      <c r="AO4455" s="184">
        <f t="shared" si="554"/>
        <v>0</v>
      </c>
      <c r="AP4455" s="164">
        <f t="shared" si="555"/>
        <v>0</v>
      </c>
      <c r="AS4455" s="184">
        <f t="shared" si="556"/>
        <v>0</v>
      </c>
      <c r="AT4455" s="164">
        <f t="shared" si="557"/>
        <v>0</v>
      </c>
    </row>
    <row r="4456" spans="2:46" x14ac:dyDescent="0.75">
      <c r="B4456" s="22">
        <v>4453</v>
      </c>
      <c r="AG4456" s="184">
        <f t="shared" si="552"/>
        <v>0</v>
      </c>
      <c r="AH4456" s="164">
        <f t="shared" si="558"/>
        <v>0</v>
      </c>
      <c r="AK4456" s="184">
        <f t="shared" si="553"/>
        <v>0</v>
      </c>
      <c r="AL4456" s="164">
        <f t="shared" si="559"/>
        <v>0</v>
      </c>
      <c r="AO4456" s="184">
        <f t="shared" si="554"/>
        <v>0</v>
      </c>
      <c r="AP4456" s="164">
        <f t="shared" si="555"/>
        <v>0</v>
      </c>
      <c r="AS4456" s="184">
        <f t="shared" si="556"/>
        <v>0</v>
      </c>
      <c r="AT4456" s="164">
        <f t="shared" si="557"/>
        <v>0</v>
      </c>
    </row>
    <row r="4457" spans="2:46" x14ac:dyDescent="0.75">
      <c r="B4457" s="22">
        <v>4454</v>
      </c>
      <c r="AG4457" s="184">
        <f t="shared" si="552"/>
        <v>0</v>
      </c>
      <c r="AH4457" s="164">
        <f t="shared" si="558"/>
        <v>0</v>
      </c>
      <c r="AK4457" s="184">
        <f t="shared" si="553"/>
        <v>0</v>
      </c>
      <c r="AL4457" s="164">
        <f t="shared" si="559"/>
        <v>0</v>
      </c>
      <c r="AO4457" s="184">
        <f t="shared" si="554"/>
        <v>0</v>
      </c>
      <c r="AP4457" s="164">
        <f t="shared" si="555"/>
        <v>0</v>
      </c>
      <c r="AS4457" s="184">
        <f t="shared" si="556"/>
        <v>0</v>
      </c>
      <c r="AT4457" s="164">
        <f t="shared" si="557"/>
        <v>0</v>
      </c>
    </row>
    <row r="4458" spans="2:46" x14ac:dyDescent="0.75">
      <c r="B4458" s="22">
        <v>4455</v>
      </c>
      <c r="AG4458" s="184">
        <f t="shared" si="552"/>
        <v>0</v>
      </c>
      <c r="AH4458" s="164">
        <f t="shared" si="558"/>
        <v>0</v>
      </c>
      <c r="AK4458" s="184">
        <f t="shared" si="553"/>
        <v>0</v>
      </c>
      <c r="AL4458" s="164">
        <f t="shared" si="559"/>
        <v>0</v>
      </c>
      <c r="AO4458" s="184">
        <f t="shared" si="554"/>
        <v>0</v>
      </c>
      <c r="AP4458" s="164">
        <f t="shared" si="555"/>
        <v>0</v>
      </c>
      <c r="AS4458" s="184">
        <f t="shared" si="556"/>
        <v>0</v>
      </c>
      <c r="AT4458" s="164">
        <f t="shared" si="557"/>
        <v>0</v>
      </c>
    </row>
    <row r="4459" spans="2:46" x14ac:dyDescent="0.75">
      <c r="B4459" s="22">
        <v>4456</v>
      </c>
      <c r="AG4459" s="184">
        <f t="shared" si="552"/>
        <v>0</v>
      </c>
      <c r="AH4459" s="164">
        <f t="shared" si="558"/>
        <v>0</v>
      </c>
      <c r="AK4459" s="184">
        <f t="shared" si="553"/>
        <v>0</v>
      </c>
      <c r="AL4459" s="164">
        <f t="shared" si="559"/>
        <v>0</v>
      </c>
      <c r="AO4459" s="184">
        <f t="shared" si="554"/>
        <v>0</v>
      </c>
      <c r="AP4459" s="164">
        <f t="shared" si="555"/>
        <v>0</v>
      </c>
      <c r="AS4459" s="184">
        <f t="shared" si="556"/>
        <v>0</v>
      </c>
      <c r="AT4459" s="164">
        <f t="shared" si="557"/>
        <v>0</v>
      </c>
    </row>
    <row r="4460" spans="2:46" x14ac:dyDescent="0.75">
      <c r="B4460" s="22">
        <v>4457</v>
      </c>
      <c r="AG4460" s="184">
        <f t="shared" si="552"/>
        <v>0</v>
      </c>
      <c r="AH4460" s="164">
        <f t="shared" si="558"/>
        <v>0</v>
      </c>
      <c r="AK4460" s="184">
        <f t="shared" si="553"/>
        <v>0</v>
      </c>
      <c r="AL4460" s="164">
        <f t="shared" si="559"/>
        <v>0</v>
      </c>
      <c r="AO4460" s="184">
        <f t="shared" si="554"/>
        <v>0</v>
      </c>
      <c r="AP4460" s="164">
        <f t="shared" si="555"/>
        <v>0</v>
      </c>
      <c r="AS4460" s="184">
        <f t="shared" si="556"/>
        <v>0</v>
      </c>
      <c r="AT4460" s="164">
        <f t="shared" si="557"/>
        <v>0</v>
      </c>
    </row>
    <row r="4461" spans="2:46" x14ac:dyDescent="0.75">
      <c r="B4461" s="22">
        <v>4458</v>
      </c>
      <c r="AG4461" s="184">
        <f t="shared" si="552"/>
        <v>0</v>
      </c>
      <c r="AH4461" s="164">
        <f t="shared" si="558"/>
        <v>0</v>
      </c>
      <c r="AK4461" s="184">
        <f t="shared" si="553"/>
        <v>0</v>
      </c>
      <c r="AL4461" s="164">
        <f t="shared" si="559"/>
        <v>0</v>
      </c>
      <c r="AO4461" s="184">
        <f t="shared" si="554"/>
        <v>0</v>
      </c>
      <c r="AP4461" s="164">
        <f t="shared" si="555"/>
        <v>0</v>
      </c>
      <c r="AS4461" s="184">
        <f t="shared" si="556"/>
        <v>0</v>
      </c>
      <c r="AT4461" s="164">
        <f t="shared" si="557"/>
        <v>0</v>
      </c>
    </row>
    <row r="4462" spans="2:46" x14ac:dyDescent="0.75">
      <c r="B4462" s="22">
        <v>4459</v>
      </c>
      <c r="AG4462" s="184">
        <f t="shared" si="552"/>
        <v>0</v>
      </c>
      <c r="AH4462" s="164">
        <f t="shared" si="558"/>
        <v>0</v>
      </c>
      <c r="AK4462" s="184">
        <f t="shared" si="553"/>
        <v>0</v>
      </c>
      <c r="AL4462" s="164">
        <f t="shared" si="559"/>
        <v>0</v>
      </c>
      <c r="AO4462" s="184">
        <f t="shared" si="554"/>
        <v>0</v>
      </c>
      <c r="AP4462" s="164">
        <f t="shared" si="555"/>
        <v>0</v>
      </c>
      <c r="AS4462" s="184">
        <f t="shared" si="556"/>
        <v>0</v>
      </c>
      <c r="AT4462" s="164">
        <f t="shared" si="557"/>
        <v>0</v>
      </c>
    </row>
    <row r="4463" spans="2:46" x14ac:dyDescent="0.75">
      <c r="B4463" s="22">
        <v>4460</v>
      </c>
      <c r="AG4463" s="184">
        <f t="shared" si="552"/>
        <v>0</v>
      </c>
      <c r="AH4463" s="164">
        <f t="shared" si="558"/>
        <v>0</v>
      </c>
      <c r="AK4463" s="184">
        <f t="shared" si="553"/>
        <v>0</v>
      </c>
      <c r="AL4463" s="164">
        <f t="shared" si="559"/>
        <v>0</v>
      </c>
      <c r="AO4463" s="184">
        <f t="shared" si="554"/>
        <v>0</v>
      </c>
      <c r="AP4463" s="164">
        <f t="shared" si="555"/>
        <v>0</v>
      </c>
      <c r="AS4463" s="184">
        <f t="shared" si="556"/>
        <v>0</v>
      </c>
      <c r="AT4463" s="164">
        <f t="shared" si="557"/>
        <v>0</v>
      </c>
    </row>
    <row r="4464" spans="2:46" x14ac:dyDescent="0.75">
      <c r="B4464" s="22">
        <v>4461</v>
      </c>
      <c r="AG4464" s="184">
        <f t="shared" si="552"/>
        <v>0</v>
      </c>
      <c r="AH4464" s="164">
        <f t="shared" si="558"/>
        <v>0</v>
      </c>
      <c r="AK4464" s="184">
        <f t="shared" si="553"/>
        <v>0</v>
      </c>
      <c r="AL4464" s="164">
        <f t="shared" si="559"/>
        <v>0</v>
      </c>
      <c r="AO4464" s="184">
        <f t="shared" si="554"/>
        <v>0</v>
      </c>
      <c r="AP4464" s="164">
        <f t="shared" si="555"/>
        <v>0</v>
      </c>
      <c r="AS4464" s="184">
        <f t="shared" si="556"/>
        <v>0</v>
      </c>
      <c r="AT4464" s="164">
        <f t="shared" si="557"/>
        <v>0</v>
      </c>
    </row>
    <row r="4465" spans="2:46" x14ac:dyDescent="0.75">
      <c r="B4465" s="22">
        <v>4462</v>
      </c>
      <c r="AG4465" s="184">
        <f t="shared" si="552"/>
        <v>0</v>
      </c>
      <c r="AH4465" s="164">
        <f t="shared" si="558"/>
        <v>0</v>
      </c>
      <c r="AK4465" s="184">
        <f t="shared" si="553"/>
        <v>0</v>
      </c>
      <c r="AL4465" s="164">
        <f t="shared" si="559"/>
        <v>0</v>
      </c>
      <c r="AO4465" s="184">
        <f t="shared" si="554"/>
        <v>0</v>
      </c>
      <c r="AP4465" s="164">
        <f t="shared" si="555"/>
        <v>0</v>
      </c>
      <c r="AS4465" s="184">
        <f t="shared" si="556"/>
        <v>0</v>
      </c>
      <c r="AT4465" s="164">
        <f t="shared" si="557"/>
        <v>0</v>
      </c>
    </row>
    <row r="4466" spans="2:46" x14ac:dyDescent="0.75">
      <c r="B4466" s="22">
        <v>4463</v>
      </c>
      <c r="AG4466" s="184">
        <f t="shared" si="552"/>
        <v>0</v>
      </c>
      <c r="AH4466" s="164">
        <f t="shared" si="558"/>
        <v>0</v>
      </c>
      <c r="AK4466" s="184">
        <f t="shared" si="553"/>
        <v>0</v>
      </c>
      <c r="AL4466" s="164">
        <f t="shared" si="559"/>
        <v>0</v>
      </c>
      <c r="AO4466" s="184">
        <f t="shared" si="554"/>
        <v>0</v>
      </c>
      <c r="AP4466" s="164">
        <f t="shared" si="555"/>
        <v>0</v>
      </c>
      <c r="AS4466" s="184">
        <f t="shared" si="556"/>
        <v>0</v>
      </c>
      <c r="AT4466" s="164">
        <f t="shared" si="557"/>
        <v>0</v>
      </c>
    </row>
    <row r="4467" spans="2:46" x14ac:dyDescent="0.75">
      <c r="B4467" s="22">
        <v>4464</v>
      </c>
      <c r="AG4467" s="184">
        <f t="shared" si="552"/>
        <v>0</v>
      </c>
      <c r="AH4467" s="164">
        <f t="shared" si="558"/>
        <v>0</v>
      </c>
      <c r="AK4467" s="184">
        <f t="shared" si="553"/>
        <v>0</v>
      </c>
      <c r="AL4467" s="164">
        <f t="shared" si="559"/>
        <v>0</v>
      </c>
      <c r="AO4467" s="184">
        <f t="shared" si="554"/>
        <v>0</v>
      </c>
      <c r="AP4467" s="164">
        <f t="shared" si="555"/>
        <v>0</v>
      </c>
      <c r="AS4467" s="184">
        <f t="shared" si="556"/>
        <v>0</v>
      </c>
      <c r="AT4467" s="164">
        <f t="shared" si="557"/>
        <v>0</v>
      </c>
    </row>
    <row r="4468" spans="2:46" x14ac:dyDescent="0.75">
      <c r="B4468" s="22">
        <v>4465</v>
      </c>
      <c r="AG4468" s="184">
        <f t="shared" si="552"/>
        <v>0</v>
      </c>
      <c r="AH4468" s="164">
        <f t="shared" si="558"/>
        <v>0</v>
      </c>
      <c r="AK4468" s="184">
        <f t="shared" si="553"/>
        <v>0</v>
      </c>
      <c r="AL4468" s="164">
        <f t="shared" si="559"/>
        <v>0</v>
      </c>
      <c r="AO4468" s="184">
        <f t="shared" si="554"/>
        <v>0</v>
      </c>
      <c r="AP4468" s="164">
        <f t="shared" si="555"/>
        <v>0</v>
      </c>
      <c r="AS4468" s="184">
        <f t="shared" si="556"/>
        <v>0</v>
      </c>
      <c r="AT4468" s="164">
        <f t="shared" si="557"/>
        <v>0</v>
      </c>
    </row>
    <row r="4469" spans="2:46" x14ac:dyDescent="0.75">
      <c r="B4469" s="22">
        <v>4466</v>
      </c>
      <c r="AG4469" s="184">
        <f t="shared" si="552"/>
        <v>0</v>
      </c>
      <c r="AH4469" s="164">
        <f t="shared" si="558"/>
        <v>0</v>
      </c>
      <c r="AK4469" s="184">
        <f t="shared" si="553"/>
        <v>0</v>
      </c>
      <c r="AL4469" s="164">
        <f t="shared" si="559"/>
        <v>0</v>
      </c>
      <c r="AO4469" s="184">
        <f t="shared" si="554"/>
        <v>0</v>
      </c>
      <c r="AP4469" s="164">
        <f t="shared" si="555"/>
        <v>0</v>
      </c>
      <c r="AS4469" s="184">
        <f t="shared" si="556"/>
        <v>0</v>
      </c>
      <c r="AT4469" s="164">
        <f t="shared" si="557"/>
        <v>0</v>
      </c>
    </row>
    <row r="4470" spans="2:46" x14ac:dyDescent="0.75">
      <c r="B4470" s="22">
        <v>4467</v>
      </c>
      <c r="AG4470" s="184">
        <f t="shared" si="552"/>
        <v>0</v>
      </c>
      <c r="AH4470" s="164">
        <f t="shared" si="558"/>
        <v>0</v>
      </c>
      <c r="AK4470" s="184">
        <f t="shared" si="553"/>
        <v>0</v>
      </c>
      <c r="AL4470" s="164">
        <f t="shared" si="559"/>
        <v>0</v>
      </c>
      <c r="AO4470" s="184">
        <f t="shared" si="554"/>
        <v>0</v>
      </c>
      <c r="AP4470" s="164">
        <f t="shared" si="555"/>
        <v>0</v>
      </c>
      <c r="AS4470" s="184">
        <f t="shared" si="556"/>
        <v>0</v>
      </c>
      <c r="AT4470" s="164">
        <f t="shared" si="557"/>
        <v>0</v>
      </c>
    </row>
    <row r="4471" spans="2:46" x14ac:dyDescent="0.75">
      <c r="B4471" s="22">
        <v>4468</v>
      </c>
      <c r="AG4471" s="184">
        <f t="shared" si="552"/>
        <v>0</v>
      </c>
      <c r="AH4471" s="164">
        <f t="shared" si="558"/>
        <v>0</v>
      </c>
      <c r="AK4471" s="184">
        <f t="shared" si="553"/>
        <v>0</v>
      </c>
      <c r="AL4471" s="164">
        <f t="shared" si="559"/>
        <v>0</v>
      </c>
      <c r="AO4471" s="184">
        <f t="shared" si="554"/>
        <v>0</v>
      </c>
      <c r="AP4471" s="164">
        <f t="shared" si="555"/>
        <v>0</v>
      </c>
      <c r="AS4471" s="184">
        <f t="shared" si="556"/>
        <v>0</v>
      </c>
      <c r="AT4471" s="164">
        <f t="shared" si="557"/>
        <v>0</v>
      </c>
    </row>
    <row r="4472" spans="2:46" x14ac:dyDescent="0.75">
      <c r="B4472" s="22">
        <v>4469</v>
      </c>
      <c r="AG4472" s="184">
        <f t="shared" si="552"/>
        <v>0</v>
      </c>
      <c r="AH4472" s="164">
        <f t="shared" si="558"/>
        <v>0</v>
      </c>
      <c r="AK4472" s="184">
        <f t="shared" si="553"/>
        <v>0</v>
      </c>
      <c r="AL4472" s="164">
        <f t="shared" si="559"/>
        <v>0</v>
      </c>
      <c r="AO4472" s="184">
        <f t="shared" si="554"/>
        <v>0</v>
      </c>
      <c r="AP4472" s="164">
        <f t="shared" si="555"/>
        <v>0</v>
      </c>
      <c r="AS4472" s="184">
        <f t="shared" si="556"/>
        <v>0</v>
      </c>
      <c r="AT4472" s="164">
        <f t="shared" si="557"/>
        <v>0</v>
      </c>
    </row>
    <row r="4473" spans="2:46" x14ac:dyDescent="0.75">
      <c r="B4473" s="22">
        <v>4470</v>
      </c>
      <c r="AG4473" s="184">
        <f t="shared" si="552"/>
        <v>0</v>
      </c>
      <c r="AH4473" s="164">
        <f t="shared" si="558"/>
        <v>0</v>
      </c>
      <c r="AK4473" s="184">
        <f t="shared" si="553"/>
        <v>0</v>
      </c>
      <c r="AL4473" s="164">
        <f t="shared" si="559"/>
        <v>0</v>
      </c>
      <c r="AO4473" s="184">
        <f t="shared" si="554"/>
        <v>0</v>
      </c>
      <c r="AP4473" s="164">
        <f t="shared" si="555"/>
        <v>0</v>
      </c>
      <c r="AS4473" s="184">
        <f t="shared" si="556"/>
        <v>0</v>
      </c>
      <c r="AT4473" s="164">
        <f t="shared" si="557"/>
        <v>0</v>
      </c>
    </row>
    <row r="4474" spans="2:46" x14ac:dyDescent="0.75">
      <c r="B4474" s="22">
        <v>4471</v>
      </c>
      <c r="AG4474" s="184">
        <f t="shared" si="552"/>
        <v>0</v>
      </c>
      <c r="AH4474" s="164">
        <f t="shared" si="558"/>
        <v>0</v>
      </c>
      <c r="AK4474" s="184">
        <f t="shared" si="553"/>
        <v>0</v>
      </c>
      <c r="AL4474" s="164">
        <f t="shared" si="559"/>
        <v>0</v>
      </c>
      <c r="AO4474" s="184">
        <f t="shared" si="554"/>
        <v>0</v>
      </c>
      <c r="AP4474" s="164">
        <f t="shared" si="555"/>
        <v>0</v>
      </c>
      <c r="AS4474" s="184">
        <f t="shared" si="556"/>
        <v>0</v>
      </c>
      <c r="AT4474" s="164">
        <f t="shared" si="557"/>
        <v>0</v>
      </c>
    </row>
    <row r="4475" spans="2:46" x14ac:dyDescent="0.75">
      <c r="B4475" s="22">
        <v>4472</v>
      </c>
      <c r="AG4475" s="184">
        <f t="shared" si="552"/>
        <v>0</v>
      </c>
      <c r="AH4475" s="164">
        <f t="shared" si="558"/>
        <v>0</v>
      </c>
      <c r="AK4475" s="184">
        <f t="shared" si="553"/>
        <v>0</v>
      </c>
      <c r="AL4475" s="164">
        <f t="shared" si="559"/>
        <v>0</v>
      </c>
      <c r="AO4475" s="184">
        <f t="shared" si="554"/>
        <v>0</v>
      </c>
      <c r="AP4475" s="164">
        <f t="shared" si="555"/>
        <v>0</v>
      </c>
      <c r="AS4475" s="184">
        <f t="shared" si="556"/>
        <v>0</v>
      </c>
      <c r="AT4475" s="164">
        <f t="shared" si="557"/>
        <v>0</v>
      </c>
    </row>
    <row r="4476" spans="2:46" x14ac:dyDescent="0.75">
      <c r="B4476" s="22">
        <v>4473</v>
      </c>
      <c r="AG4476" s="184">
        <f t="shared" si="552"/>
        <v>0</v>
      </c>
      <c r="AH4476" s="164">
        <f t="shared" si="558"/>
        <v>0</v>
      </c>
      <c r="AK4476" s="184">
        <f t="shared" si="553"/>
        <v>0</v>
      </c>
      <c r="AL4476" s="164">
        <f t="shared" si="559"/>
        <v>0</v>
      </c>
      <c r="AO4476" s="184">
        <f t="shared" si="554"/>
        <v>0</v>
      </c>
      <c r="AP4476" s="164">
        <f t="shared" si="555"/>
        <v>0</v>
      </c>
      <c r="AS4476" s="184">
        <f t="shared" si="556"/>
        <v>0</v>
      </c>
      <c r="AT4476" s="164">
        <f t="shared" si="557"/>
        <v>0</v>
      </c>
    </row>
    <row r="4477" spans="2:46" x14ac:dyDescent="0.75">
      <c r="B4477" s="22">
        <v>4474</v>
      </c>
      <c r="AG4477" s="184">
        <f t="shared" si="552"/>
        <v>0</v>
      </c>
      <c r="AH4477" s="164">
        <f t="shared" si="558"/>
        <v>0</v>
      </c>
      <c r="AK4477" s="184">
        <f t="shared" si="553"/>
        <v>0</v>
      </c>
      <c r="AL4477" s="164">
        <f t="shared" si="559"/>
        <v>0</v>
      </c>
      <c r="AO4477" s="184">
        <f t="shared" si="554"/>
        <v>0</v>
      </c>
      <c r="AP4477" s="164">
        <f t="shared" si="555"/>
        <v>0</v>
      </c>
      <c r="AS4477" s="184">
        <f t="shared" si="556"/>
        <v>0</v>
      </c>
      <c r="AT4477" s="164">
        <f t="shared" si="557"/>
        <v>0</v>
      </c>
    </row>
    <row r="4478" spans="2:46" x14ac:dyDescent="0.75">
      <c r="B4478" s="22">
        <v>4475</v>
      </c>
      <c r="AG4478" s="184">
        <f t="shared" si="552"/>
        <v>0</v>
      </c>
      <c r="AH4478" s="164">
        <f t="shared" si="558"/>
        <v>0</v>
      </c>
      <c r="AK4478" s="184">
        <f t="shared" si="553"/>
        <v>0</v>
      </c>
      <c r="AL4478" s="164">
        <f t="shared" si="559"/>
        <v>0</v>
      </c>
      <c r="AO4478" s="184">
        <f t="shared" si="554"/>
        <v>0</v>
      </c>
      <c r="AP4478" s="164">
        <f t="shared" si="555"/>
        <v>0</v>
      </c>
      <c r="AS4478" s="184">
        <f t="shared" si="556"/>
        <v>0</v>
      </c>
      <c r="AT4478" s="164">
        <f t="shared" si="557"/>
        <v>0</v>
      </c>
    </row>
    <row r="4479" spans="2:46" x14ac:dyDescent="0.75">
      <c r="B4479" s="22">
        <v>4476</v>
      </c>
      <c r="AG4479" s="184">
        <f t="shared" si="552"/>
        <v>0</v>
      </c>
      <c r="AH4479" s="164">
        <f t="shared" si="558"/>
        <v>0</v>
      </c>
      <c r="AK4479" s="184">
        <f t="shared" si="553"/>
        <v>0</v>
      </c>
      <c r="AL4479" s="164">
        <f t="shared" si="559"/>
        <v>0</v>
      </c>
      <c r="AO4479" s="184">
        <f t="shared" si="554"/>
        <v>0</v>
      </c>
      <c r="AP4479" s="164">
        <f t="shared" si="555"/>
        <v>0</v>
      </c>
      <c r="AS4479" s="184">
        <f t="shared" si="556"/>
        <v>0</v>
      </c>
      <c r="AT4479" s="164">
        <f t="shared" si="557"/>
        <v>0</v>
      </c>
    </row>
    <row r="4480" spans="2:46" x14ac:dyDescent="0.75">
      <c r="B4480" s="22">
        <v>4477</v>
      </c>
      <c r="AG4480" s="184">
        <f t="shared" si="552"/>
        <v>0</v>
      </c>
      <c r="AH4480" s="164">
        <f t="shared" si="558"/>
        <v>0</v>
      </c>
      <c r="AK4480" s="184">
        <f t="shared" si="553"/>
        <v>0</v>
      </c>
      <c r="AL4480" s="164">
        <f t="shared" si="559"/>
        <v>0</v>
      </c>
      <c r="AO4480" s="184">
        <f t="shared" si="554"/>
        <v>0</v>
      </c>
      <c r="AP4480" s="164">
        <f t="shared" si="555"/>
        <v>0</v>
      </c>
      <c r="AS4480" s="184">
        <f t="shared" si="556"/>
        <v>0</v>
      </c>
      <c r="AT4480" s="164">
        <f t="shared" si="557"/>
        <v>0</v>
      </c>
    </row>
    <row r="4481" spans="2:46" x14ac:dyDescent="0.75">
      <c r="B4481" s="22">
        <v>4478</v>
      </c>
      <c r="AG4481" s="184">
        <f t="shared" si="552"/>
        <v>0</v>
      </c>
      <c r="AH4481" s="164">
        <f t="shared" si="558"/>
        <v>0</v>
      </c>
      <c r="AK4481" s="184">
        <f t="shared" si="553"/>
        <v>0</v>
      </c>
      <c r="AL4481" s="164">
        <f t="shared" si="559"/>
        <v>0</v>
      </c>
      <c r="AO4481" s="184">
        <f t="shared" si="554"/>
        <v>0</v>
      </c>
      <c r="AP4481" s="164">
        <f t="shared" si="555"/>
        <v>0</v>
      </c>
      <c r="AS4481" s="184">
        <f t="shared" si="556"/>
        <v>0</v>
      </c>
      <c r="AT4481" s="164">
        <f t="shared" si="557"/>
        <v>0</v>
      </c>
    </row>
    <row r="4482" spans="2:46" x14ac:dyDescent="0.75">
      <c r="B4482" s="22">
        <v>4479</v>
      </c>
      <c r="AG4482" s="184">
        <f t="shared" si="552"/>
        <v>0</v>
      </c>
      <c r="AH4482" s="164">
        <f t="shared" si="558"/>
        <v>0</v>
      </c>
      <c r="AK4482" s="184">
        <f t="shared" si="553"/>
        <v>0</v>
      </c>
      <c r="AL4482" s="164">
        <f t="shared" si="559"/>
        <v>0</v>
      </c>
      <c r="AO4482" s="184">
        <f t="shared" si="554"/>
        <v>0</v>
      </c>
      <c r="AP4482" s="164">
        <f t="shared" si="555"/>
        <v>0</v>
      </c>
      <c r="AS4482" s="184">
        <f t="shared" si="556"/>
        <v>0</v>
      </c>
      <c r="AT4482" s="164">
        <f t="shared" si="557"/>
        <v>0</v>
      </c>
    </row>
    <row r="4483" spans="2:46" x14ac:dyDescent="0.75">
      <c r="B4483" s="22">
        <v>4480</v>
      </c>
      <c r="AG4483" s="184">
        <f t="shared" si="552"/>
        <v>0</v>
      </c>
      <c r="AH4483" s="164">
        <f t="shared" si="558"/>
        <v>0</v>
      </c>
      <c r="AK4483" s="184">
        <f t="shared" si="553"/>
        <v>0</v>
      </c>
      <c r="AL4483" s="164">
        <f t="shared" si="559"/>
        <v>0</v>
      </c>
      <c r="AO4483" s="184">
        <f t="shared" si="554"/>
        <v>0</v>
      </c>
      <c r="AP4483" s="164">
        <f t="shared" si="555"/>
        <v>0</v>
      </c>
      <c r="AS4483" s="184">
        <f t="shared" si="556"/>
        <v>0</v>
      </c>
      <c r="AT4483" s="164">
        <f t="shared" si="557"/>
        <v>0</v>
      </c>
    </row>
    <row r="4484" spans="2:46" x14ac:dyDescent="0.75">
      <c r="B4484" s="22">
        <v>4481</v>
      </c>
      <c r="AG4484" s="184">
        <f t="shared" ref="AG4484:AG4547" si="560">(U4484*wtp)-T4484</f>
        <v>0</v>
      </c>
      <c r="AH4484" s="164">
        <f t="shared" si="558"/>
        <v>0</v>
      </c>
      <c r="AK4484" s="184">
        <f t="shared" ref="AK4484:AK4547" si="561">(X4484*wtp)-W4484</f>
        <v>0</v>
      </c>
      <c r="AL4484" s="164">
        <f t="shared" si="559"/>
        <v>0</v>
      </c>
      <c r="AO4484" s="184">
        <f t="shared" ref="AO4484:AO4547" si="562">(AA4484*wtp)-Z4484</f>
        <v>0</v>
      </c>
      <c r="AP4484" s="164">
        <f t="shared" ref="AP4484:AP4547" si="563">IF(AO4484&gt;0,1,0)</f>
        <v>0</v>
      </c>
      <c r="AS4484" s="184">
        <f t="shared" ref="AS4484:AS4547" si="564">(AD4484*wtp)-AC4484</f>
        <v>0</v>
      </c>
      <c r="AT4484" s="164">
        <f t="shared" ref="AT4484:AT4547" si="565">IF(AS4484&gt;0,1,0)</f>
        <v>0</v>
      </c>
    </row>
    <row r="4485" spans="2:46" x14ac:dyDescent="0.75">
      <c r="B4485" s="22">
        <v>4482</v>
      </c>
      <c r="AG4485" s="184">
        <f t="shared" si="560"/>
        <v>0</v>
      </c>
      <c r="AH4485" s="164">
        <f t="shared" ref="AH4485:AH4548" si="566">IF(AG4485&gt;0,1,0)</f>
        <v>0</v>
      </c>
      <c r="AK4485" s="184">
        <f t="shared" si="561"/>
        <v>0</v>
      </c>
      <c r="AL4485" s="164">
        <f t="shared" ref="AL4485:AL4548" si="567">IF(AK4485&gt;0,1,0)</f>
        <v>0</v>
      </c>
      <c r="AO4485" s="184">
        <f t="shared" si="562"/>
        <v>0</v>
      </c>
      <c r="AP4485" s="164">
        <f t="shared" si="563"/>
        <v>0</v>
      </c>
      <c r="AS4485" s="184">
        <f t="shared" si="564"/>
        <v>0</v>
      </c>
      <c r="AT4485" s="164">
        <f t="shared" si="565"/>
        <v>0</v>
      </c>
    </row>
    <row r="4486" spans="2:46" x14ac:dyDescent="0.75">
      <c r="B4486" s="22">
        <v>4483</v>
      </c>
      <c r="AG4486" s="184">
        <f t="shared" si="560"/>
        <v>0</v>
      </c>
      <c r="AH4486" s="164">
        <f t="shared" si="566"/>
        <v>0</v>
      </c>
      <c r="AK4486" s="184">
        <f t="shared" si="561"/>
        <v>0</v>
      </c>
      <c r="AL4486" s="164">
        <f t="shared" si="567"/>
        <v>0</v>
      </c>
      <c r="AO4486" s="184">
        <f t="shared" si="562"/>
        <v>0</v>
      </c>
      <c r="AP4486" s="164">
        <f t="shared" si="563"/>
        <v>0</v>
      </c>
      <c r="AS4486" s="184">
        <f t="shared" si="564"/>
        <v>0</v>
      </c>
      <c r="AT4486" s="164">
        <f t="shared" si="565"/>
        <v>0</v>
      </c>
    </row>
    <row r="4487" spans="2:46" x14ac:dyDescent="0.75">
      <c r="B4487" s="22">
        <v>4484</v>
      </c>
      <c r="AG4487" s="184">
        <f t="shared" si="560"/>
        <v>0</v>
      </c>
      <c r="AH4487" s="164">
        <f t="shared" si="566"/>
        <v>0</v>
      </c>
      <c r="AK4487" s="184">
        <f t="shared" si="561"/>
        <v>0</v>
      </c>
      <c r="AL4487" s="164">
        <f t="shared" si="567"/>
        <v>0</v>
      </c>
      <c r="AO4487" s="184">
        <f t="shared" si="562"/>
        <v>0</v>
      </c>
      <c r="AP4487" s="164">
        <f t="shared" si="563"/>
        <v>0</v>
      </c>
      <c r="AS4487" s="184">
        <f t="shared" si="564"/>
        <v>0</v>
      </c>
      <c r="AT4487" s="164">
        <f t="shared" si="565"/>
        <v>0</v>
      </c>
    </row>
    <row r="4488" spans="2:46" x14ac:dyDescent="0.75">
      <c r="B4488" s="22">
        <v>4485</v>
      </c>
      <c r="AG4488" s="184">
        <f t="shared" si="560"/>
        <v>0</v>
      </c>
      <c r="AH4488" s="164">
        <f t="shared" si="566"/>
        <v>0</v>
      </c>
      <c r="AK4488" s="184">
        <f t="shared" si="561"/>
        <v>0</v>
      </c>
      <c r="AL4488" s="164">
        <f t="shared" si="567"/>
        <v>0</v>
      </c>
      <c r="AO4488" s="184">
        <f t="shared" si="562"/>
        <v>0</v>
      </c>
      <c r="AP4488" s="164">
        <f t="shared" si="563"/>
        <v>0</v>
      </c>
      <c r="AS4488" s="184">
        <f t="shared" si="564"/>
        <v>0</v>
      </c>
      <c r="AT4488" s="164">
        <f t="shared" si="565"/>
        <v>0</v>
      </c>
    </row>
    <row r="4489" spans="2:46" x14ac:dyDescent="0.75">
      <c r="B4489" s="22">
        <v>4486</v>
      </c>
      <c r="AG4489" s="184">
        <f t="shared" si="560"/>
        <v>0</v>
      </c>
      <c r="AH4489" s="164">
        <f t="shared" si="566"/>
        <v>0</v>
      </c>
      <c r="AK4489" s="184">
        <f t="shared" si="561"/>
        <v>0</v>
      </c>
      <c r="AL4489" s="164">
        <f t="shared" si="567"/>
        <v>0</v>
      </c>
      <c r="AO4489" s="184">
        <f t="shared" si="562"/>
        <v>0</v>
      </c>
      <c r="AP4489" s="164">
        <f t="shared" si="563"/>
        <v>0</v>
      </c>
      <c r="AS4489" s="184">
        <f t="shared" si="564"/>
        <v>0</v>
      </c>
      <c r="AT4489" s="164">
        <f t="shared" si="565"/>
        <v>0</v>
      </c>
    </row>
    <row r="4490" spans="2:46" x14ac:dyDescent="0.75">
      <c r="B4490" s="22">
        <v>4487</v>
      </c>
      <c r="AG4490" s="184">
        <f t="shared" si="560"/>
        <v>0</v>
      </c>
      <c r="AH4490" s="164">
        <f t="shared" si="566"/>
        <v>0</v>
      </c>
      <c r="AK4490" s="184">
        <f t="shared" si="561"/>
        <v>0</v>
      </c>
      <c r="AL4490" s="164">
        <f t="shared" si="567"/>
        <v>0</v>
      </c>
      <c r="AO4490" s="184">
        <f t="shared" si="562"/>
        <v>0</v>
      </c>
      <c r="AP4490" s="164">
        <f t="shared" si="563"/>
        <v>0</v>
      </c>
      <c r="AS4490" s="184">
        <f t="shared" si="564"/>
        <v>0</v>
      </c>
      <c r="AT4490" s="164">
        <f t="shared" si="565"/>
        <v>0</v>
      </c>
    </row>
    <row r="4491" spans="2:46" x14ac:dyDescent="0.75">
      <c r="B4491" s="22">
        <v>4488</v>
      </c>
      <c r="AG4491" s="184">
        <f t="shared" si="560"/>
        <v>0</v>
      </c>
      <c r="AH4491" s="164">
        <f t="shared" si="566"/>
        <v>0</v>
      </c>
      <c r="AK4491" s="184">
        <f t="shared" si="561"/>
        <v>0</v>
      </c>
      <c r="AL4491" s="164">
        <f t="shared" si="567"/>
        <v>0</v>
      </c>
      <c r="AO4491" s="184">
        <f t="shared" si="562"/>
        <v>0</v>
      </c>
      <c r="AP4491" s="164">
        <f t="shared" si="563"/>
        <v>0</v>
      </c>
      <c r="AS4491" s="184">
        <f t="shared" si="564"/>
        <v>0</v>
      </c>
      <c r="AT4491" s="164">
        <f t="shared" si="565"/>
        <v>0</v>
      </c>
    </row>
    <row r="4492" spans="2:46" x14ac:dyDescent="0.75">
      <c r="B4492" s="22">
        <v>4489</v>
      </c>
      <c r="AG4492" s="184">
        <f t="shared" si="560"/>
        <v>0</v>
      </c>
      <c r="AH4492" s="164">
        <f t="shared" si="566"/>
        <v>0</v>
      </c>
      <c r="AK4492" s="184">
        <f t="shared" si="561"/>
        <v>0</v>
      </c>
      <c r="AL4492" s="164">
        <f t="shared" si="567"/>
        <v>0</v>
      </c>
      <c r="AO4492" s="184">
        <f t="shared" si="562"/>
        <v>0</v>
      </c>
      <c r="AP4492" s="164">
        <f t="shared" si="563"/>
        <v>0</v>
      </c>
      <c r="AS4492" s="184">
        <f t="shared" si="564"/>
        <v>0</v>
      </c>
      <c r="AT4492" s="164">
        <f t="shared" si="565"/>
        <v>0</v>
      </c>
    </row>
    <row r="4493" spans="2:46" x14ac:dyDescent="0.75">
      <c r="B4493" s="22">
        <v>4490</v>
      </c>
      <c r="AG4493" s="184">
        <f t="shared" si="560"/>
        <v>0</v>
      </c>
      <c r="AH4493" s="164">
        <f t="shared" si="566"/>
        <v>0</v>
      </c>
      <c r="AK4493" s="184">
        <f t="shared" si="561"/>
        <v>0</v>
      </c>
      <c r="AL4493" s="164">
        <f t="shared" si="567"/>
        <v>0</v>
      </c>
      <c r="AO4493" s="184">
        <f t="shared" si="562"/>
        <v>0</v>
      </c>
      <c r="AP4493" s="164">
        <f t="shared" si="563"/>
        <v>0</v>
      </c>
      <c r="AS4493" s="184">
        <f t="shared" si="564"/>
        <v>0</v>
      </c>
      <c r="AT4493" s="164">
        <f t="shared" si="565"/>
        <v>0</v>
      </c>
    </row>
    <row r="4494" spans="2:46" x14ac:dyDescent="0.75">
      <c r="B4494" s="22">
        <v>4491</v>
      </c>
      <c r="AG4494" s="184">
        <f t="shared" si="560"/>
        <v>0</v>
      </c>
      <c r="AH4494" s="164">
        <f t="shared" si="566"/>
        <v>0</v>
      </c>
      <c r="AK4494" s="184">
        <f t="shared" si="561"/>
        <v>0</v>
      </c>
      <c r="AL4494" s="164">
        <f t="shared" si="567"/>
        <v>0</v>
      </c>
      <c r="AO4494" s="184">
        <f t="shared" si="562"/>
        <v>0</v>
      </c>
      <c r="AP4494" s="164">
        <f t="shared" si="563"/>
        <v>0</v>
      </c>
      <c r="AS4494" s="184">
        <f t="shared" si="564"/>
        <v>0</v>
      </c>
      <c r="AT4494" s="164">
        <f t="shared" si="565"/>
        <v>0</v>
      </c>
    </row>
    <row r="4495" spans="2:46" x14ac:dyDescent="0.75">
      <c r="B4495" s="22">
        <v>4492</v>
      </c>
      <c r="AG4495" s="184">
        <f t="shared" si="560"/>
        <v>0</v>
      </c>
      <c r="AH4495" s="164">
        <f t="shared" si="566"/>
        <v>0</v>
      </c>
      <c r="AK4495" s="184">
        <f t="shared" si="561"/>
        <v>0</v>
      </c>
      <c r="AL4495" s="164">
        <f t="shared" si="567"/>
        <v>0</v>
      </c>
      <c r="AO4495" s="184">
        <f t="shared" si="562"/>
        <v>0</v>
      </c>
      <c r="AP4495" s="164">
        <f t="shared" si="563"/>
        <v>0</v>
      </c>
      <c r="AS4495" s="184">
        <f t="shared" si="564"/>
        <v>0</v>
      </c>
      <c r="AT4495" s="164">
        <f t="shared" si="565"/>
        <v>0</v>
      </c>
    </row>
    <row r="4496" spans="2:46" x14ac:dyDescent="0.75">
      <c r="B4496" s="22">
        <v>4493</v>
      </c>
      <c r="AG4496" s="184">
        <f t="shared" si="560"/>
        <v>0</v>
      </c>
      <c r="AH4496" s="164">
        <f t="shared" si="566"/>
        <v>0</v>
      </c>
      <c r="AK4496" s="184">
        <f t="shared" si="561"/>
        <v>0</v>
      </c>
      <c r="AL4496" s="164">
        <f t="shared" si="567"/>
        <v>0</v>
      </c>
      <c r="AO4496" s="184">
        <f t="shared" si="562"/>
        <v>0</v>
      </c>
      <c r="AP4496" s="164">
        <f t="shared" si="563"/>
        <v>0</v>
      </c>
      <c r="AS4496" s="184">
        <f t="shared" si="564"/>
        <v>0</v>
      </c>
      <c r="AT4496" s="164">
        <f t="shared" si="565"/>
        <v>0</v>
      </c>
    </row>
    <row r="4497" spans="2:46" x14ac:dyDescent="0.75">
      <c r="B4497" s="22">
        <v>4494</v>
      </c>
      <c r="AG4497" s="184">
        <f t="shared" si="560"/>
        <v>0</v>
      </c>
      <c r="AH4497" s="164">
        <f t="shared" si="566"/>
        <v>0</v>
      </c>
      <c r="AK4497" s="184">
        <f t="shared" si="561"/>
        <v>0</v>
      </c>
      <c r="AL4497" s="164">
        <f t="shared" si="567"/>
        <v>0</v>
      </c>
      <c r="AO4497" s="184">
        <f t="shared" si="562"/>
        <v>0</v>
      </c>
      <c r="AP4497" s="164">
        <f t="shared" si="563"/>
        <v>0</v>
      </c>
      <c r="AS4497" s="184">
        <f t="shared" si="564"/>
        <v>0</v>
      </c>
      <c r="AT4497" s="164">
        <f t="shared" si="565"/>
        <v>0</v>
      </c>
    </row>
    <row r="4498" spans="2:46" x14ac:dyDescent="0.75">
      <c r="B4498" s="22">
        <v>4495</v>
      </c>
      <c r="AG4498" s="184">
        <f t="shared" si="560"/>
        <v>0</v>
      </c>
      <c r="AH4498" s="164">
        <f t="shared" si="566"/>
        <v>0</v>
      </c>
      <c r="AK4498" s="184">
        <f t="shared" si="561"/>
        <v>0</v>
      </c>
      <c r="AL4498" s="164">
        <f t="shared" si="567"/>
        <v>0</v>
      </c>
      <c r="AO4498" s="184">
        <f t="shared" si="562"/>
        <v>0</v>
      </c>
      <c r="AP4498" s="164">
        <f t="shared" si="563"/>
        <v>0</v>
      </c>
      <c r="AS4498" s="184">
        <f t="shared" si="564"/>
        <v>0</v>
      </c>
      <c r="AT4498" s="164">
        <f t="shared" si="565"/>
        <v>0</v>
      </c>
    </row>
    <row r="4499" spans="2:46" x14ac:dyDescent="0.75">
      <c r="B4499" s="22">
        <v>4496</v>
      </c>
      <c r="AG4499" s="184">
        <f t="shared" si="560"/>
        <v>0</v>
      </c>
      <c r="AH4499" s="164">
        <f t="shared" si="566"/>
        <v>0</v>
      </c>
      <c r="AK4499" s="184">
        <f t="shared" si="561"/>
        <v>0</v>
      </c>
      <c r="AL4499" s="164">
        <f t="shared" si="567"/>
        <v>0</v>
      </c>
      <c r="AO4499" s="184">
        <f t="shared" si="562"/>
        <v>0</v>
      </c>
      <c r="AP4499" s="164">
        <f t="shared" si="563"/>
        <v>0</v>
      </c>
      <c r="AS4499" s="184">
        <f t="shared" si="564"/>
        <v>0</v>
      </c>
      <c r="AT4499" s="164">
        <f t="shared" si="565"/>
        <v>0</v>
      </c>
    </row>
    <row r="4500" spans="2:46" x14ac:dyDescent="0.75">
      <c r="B4500" s="22">
        <v>4497</v>
      </c>
      <c r="AG4500" s="184">
        <f t="shared" si="560"/>
        <v>0</v>
      </c>
      <c r="AH4500" s="164">
        <f t="shared" si="566"/>
        <v>0</v>
      </c>
      <c r="AK4500" s="184">
        <f t="shared" si="561"/>
        <v>0</v>
      </c>
      <c r="AL4500" s="164">
        <f t="shared" si="567"/>
        <v>0</v>
      </c>
      <c r="AO4500" s="184">
        <f t="shared" si="562"/>
        <v>0</v>
      </c>
      <c r="AP4500" s="164">
        <f t="shared" si="563"/>
        <v>0</v>
      </c>
      <c r="AS4500" s="184">
        <f t="shared" si="564"/>
        <v>0</v>
      </c>
      <c r="AT4500" s="164">
        <f t="shared" si="565"/>
        <v>0</v>
      </c>
    </row>
    <row r="4501" spans="2:46" x14ac:dyDescent="0.75">
      <c r="B4501" s="22">
        <v>4498</v>
      </c>
      <c r="AG4501" s="184">
        <f t="shared" si="560"/>
        <v>0</v>
      </c>
      <c r="AH4501" s="164">
        <f t="shared" si="566"/>
        <v>0</v>
      </c>
      <c r="AK4501" s="184">
        <f t="shared" si="561"/>
        <v>0</v>
      </c>
      <c r="AL4501" s="164">
        <f t="shared" si="567"/>
        <v>0</v>
      </c>
      <c r="AO4501" s="184">
        <f t="shared" si="562"/>
        <v>0</v>
      </c>
      <c r="AP4501" s="164">
        <f t="shared" si="563"/>
        <v>0</v>
      </c>
      <c r="AS4501" s="184">
        <f t="shared" si="564"/>
        <v>0</v>
      </c>
      <c r="AT4501" s="164">
        <f t="shared" si="565"/>
        <v>0</v>
      </c>
    </row>
    <row r="4502" spans="2:46" x14ac:dyDescent="0.75">
      <c r="B4502" s="22">
        <v>4499</v>
      </c>
      <c r="AG4502" s="184">
        <f t="shared" si="560"/>
        <v>0</v>
      </c>
      <c r="AH4502" s="164">
        <f t="shared" si="566"/>
        <v>0</v>
      </c>
      <c r="AK4502" s="184">
        <f t="shared" si="561"/>
        <v>0</v>
      </c>
      <c r="AL4502" s="164">
        <f t="shared" si="567"/>
        <v>0</v>
      </c>
      <c r="AO4502" s="184">
        <f t="shared" si="562"/>
        <v>0</v>
      </c>
      <c r="AP4502" s="164">
        <f t="shared" si="563"/>
        <v>0</v>
      </c>
      <c r="AS4502" s="184">
        <f t="shared" si="564"/>
        <v>0</v>
      </c>
      <c r="AT4502" s="164">
        <f t="shared" si="565"/>
        <v>0</v>
      </c>
    </row>
    <row r="4503" spans="2:46" x14ac:dyDescent="0.75">
      <c r="B4503" s="22">
        <v>4500</v>
      </c>
      <c r="AG4503" s="184">
        <f t="shared" si="560"/>
        <v>0</v>
      </c>
      <c r="AH4503" s="164">
        <f t="shared" si="566"/>
        <v>0</v>
      </c>
      <c r="AK4503" s="184">
        <f t="shared" si="561"/>
        <v>0</v>
      </c>
      <c r="AL4503" s="164">
        <f t="shared" si="567"/>
        <v>0</v>
      </c>
      <c r="AO4503" s="184">
        <f t="shared" si="562"/>
        <v>0</v>
      </c>
      <c r="AP4503" s="164">
        <f t="shared" si="563"/>
        <v>0</v>
      </c>
      <c r="AS4503" s="184">
        <f t="shared" si="564"/>
        <v>0</v>
      </c>
      <c r="AT4503" s="164">
        <f t="shared" si="565"/>
        <v>0</v>
      </c>
    </row>
    <row r="4504" spans="2:46" x14ac:dyDescent="0.75">
      <c r="B4504" s="22">
        <v>4501</v>
      </c>
      <c r="AG4504" s="184">
        <f t="shared" si="560"/>
        <v>0</v>
      </c>
      <c r="AH4504" s="164">
        <f t="shared" si="566"/>
        <v>0</v>
      </c>
      <c r="AK4504" s="184">
        <f t="shared" si="561"/>
        <v>0</v>
      </c>
      <c r="AL4504" s="164">
        <f t="shared" si="567"/>
        <v>0</v>
      </c>
      <c r="AO4504" s="184">
        <f t="shared" si="562"/>
        <v>0</v>
      </c>
      <c r="AP4504" s="164">
        <f t="shared" si="563"/>
        <v>0</v>
      </c>
      <c r="AS4504" s="184">
        <f t="shared" si="564"/>
        <v>0</v>
      </c>
      <c r="AT4504" s="164">
        <f t="shared" si="565"/>
        <v>0</v>
      </c>
    </row>
    <row r="4505" spans="2:46" x14ac:dyDescent="0.75">
      <c r="B4505" s="22">
        <v>4502</v>
      </c>
      <c r="AG4505" s="184">
        <f t="shared" si="560"/>
        <v>0</v>
      </c>
      <c r="AH4505" s="164">
        <f t="shared" si="566"/>
        <v>0</v>
      </c>
      <c r="AK4505" s="184">
        <f t="shared" si="561"/>
        <v>0</v>
      </c>
      <c r="AL4505" s="164">
        <f t="shared" si="567"/>
        <v>0</v>
      </c>
      <c r="AO4505" s="184">
        <f t="shared" si="562"/>
        <v>0</v>
      </c>
      <c r="AP4505" s="164">
        <f t="shared" si="563"/>
        <v>0</v>
      </c>
      <c r="AS4505" s="184">
        <f t="shared" si="564"/>
        <v>0</v>
      </c>
      <c r="AT4505" s="164">
        <f t="shared" si="565"/>
        <v>0</v>
      </c>
    </row>
    <row r="4506" spans="2:46" x14ac:dyDescent="0.75">
      <c r="B4506" s="22">
        <v>4503</v>
      </c>
      <c r="AG4506" s="184">
        <f t="shared" si="560"/>
        <v>0</v>
      </c>
      <c r="AH4506" s="164">
        <f t="shared" si="566"/>
        <v>0</v>
      </c>
      <c r="AK4506" s="184">
        <f t="shared" si="561"/>
        <v>0</v>
      </c>
      <c r="AL4506" s="164">
        <f t="shared" si="567"/>
        <v>0</v>
      </c>
      <c r="AO4506" s="184">
        <f t="shared" si="562"/>
        <v>0</v>
      </c>
      <c r="AP4506" s="164">
        <f t="shared" si="563"/>
        <v>0</v>
      </c>
      <c r="AS4506" s="184">
        <f t="shared" si="564"/>
        <v>0</v>
      </c>
      <c r="AT4506" s="164">
        <f t="shared" si="565"/>
        <v>0</v>
      </c>
    </row>
    <row r="4507" spans="2:46" x14ac:dyDescent="0.75">
      <c r="B4507" s="22">
        <v>4504</v>
      </c>
      <c r="AG4507" s="184">
        <f t="shared" si="560"/>
        <v>0</v>
      </c>
      <c r="AH4507" s="164">
        <f t="shared" si="566"/>
        <v>0</v>
      </c>
      <c r="AK4507" s="184">
        <f t="shared" si="561"/>
        <v>0</v>
      </c>
      <c r="AL4507" s="164">
        <f t="shared" si="567"/>
        <v>0</v>
      </c>
      <c r="AO4507" s="184">
        <f t="shared" si="562"/>
        <v>0</v>
      </c>
      <c r="AP4507" s="164">
        <f t="shared" si="563"/>
        <v>0</v>
      </c>
      <c r="AS4507" s="184">
        <f t="shared" si="564"/>
        <v>0</v>
      </c>
      <c r="AT4507" s="164">
        <f t="shared" si="565"/>
        <v>0</v>
      </c>
    </row>
    <row r="4508" spans="2:46" x14ac:dyDescent="0.75">
      <c r="B4508" s="22">
        <v>4505</v>
      </c>
      <c r="AG4508" s="184">
        <f t="shared" si="560"/>
        <v>0</v>
      </c>
      <c r="AH4508" s="164">
        <f t="shared" si="566"/>
        <v>0</v>
      </c>
      <c r="AK4508" s="184">
        <f t="shared" si="561"/>
        <v>0</v>
      </c>
      <c r="AL4508" s="164">
        <f t="shared" si="567"/>
        <v>0</v>
      </c>
      <c r="AO4508" s="184">
        <f t="shared" si="562"/>
        <v>0</v>
      </c>
      <c r="AP4508" s="164">
        <f t="shared" si="563"/>
        <v>0</v>
      </c>
      <c r="AS4508" s="184">
        <f t="shared" si="564"/>
        <v>0</v>
      </c>
      <c r="AT4508" s="164">
        <f t="shared" si="565"/>
        <v>0</v>
      </c>
    </row>
    <row r="4509" spans="2:46" x14ac:dyDescent="0.75">
      <c r="B4509" s="22">
        <v>4506</v>
      </c>
      <c r="AG4509" s="184">
        <f t="shared" si="560"/>
        <v>0</v>
      </c>
      <c r="AH4509" s="164">
        <f t="shared" si="566"/>
        <v>0</v>
      </c>
      <c r="AK4509" s="184">
        <f t="shared" si="561"/>
        <v>0</v>
      </c>
      <c r="AL4509" s="164">
        <f t="shared" si="567"/>
        <v>0</v>
      </c>
      <c r="AO4509" s="184">
        <f t="shared" si="562"/>
        <v>0</v>
      </c>
      <c r="AP4509" s="164">
        <f t="shared" si="563"/>
        <v>0</v>
      </c>
      <c r="AS4509" s="184">
        <f t="shared" si="564"/>
        <v>0</v>
      </c>
      <c r="AT4509" s="164">
        <f t="shared" si="565"/>
        <v>0</v>
      </c>
    </row>
    <row r="4510" spans="2:46" x14ac:dyDescent="0.75">
      <c r="B4510" s="22">
        <v>4507</v>
      </c>
      <c r="AG4510" s="184">
        <f t="shared" si="560"/>
        <v>0</v>
      </c>
      <c r="AH4510" s="164">
        <f t="shared" si="566"/>
        <v>0</v>
      </c>
      <c r="AK4510" s="184">
        <f t="shared" si="561"/>
        <v>0</v>
      </c>
      <c r="AL4510" s="164">
        <f t="shared" si="567"/>
        <v>0</v>
      </c>
      <c r="AO4510" s="184">
        <f t="shared" si="562"/>
        <v>0</v>
      </c>
      <c r="AP4510" s="164">
        <f t="shared" si="563"/>
        <v>0</v>
      </c>
      <c r="AS4510" s="184">
        <f t="shared" si="564"/>
        <v>0</v>
      </c>
      <c r="AT4510" s="164">
        <f t="shared" si="565"/>
        <v>0</v>
      </c>
    </row>
    <row r="4511" spans="2:46" x14ac:dyDescent="0.75">
      <c r="B4511" s="22">
        <v>4508</v>
      </c>
      <c r="AG4511" s="184">
        <f t="shared" si="560"/>
        <v>0</v>
      </c>
      <c r="AH4511" s="164">
        <f t="shared" si="566"/>
        <v>0</v>
      </c>
      <c r="AK4511" s="184">
        <f t="shared" si="561"/>
        <v>0</v>
      </c>
      <c r="AL4511" s="164">
        <f t="shared" si="567"/>
        <v>0</v>
      </c>
      <c r="AO4511" s="184">
        <f t="shared" si="562"/>
        <v>0</v>
      </c>
      <c r="AP4511" s="164">
        <f t="shared" si="563"/>
        <v>0</v>
      </c>
      <c r="AS4511" s="184">
        <f t="shared" si="564"/>
        <v>0</v>
      </c>
      <c r="AT4511" s="164">
        <f t="shared" si="565"/>
        <v>0</v>
      </c>
    </row>
    <row r="4512" spans="2:46" x14ac:dyDescent="0.75">
      <c r="B4512" s="22">
        <v>4509</v>
      </c>
      <c r="AG4512" s="184">
        <f t="shared" si="560"/>
        <v>0</v>
      </c>
      <c r="AH4512" s="164">
        <f t="shared" si="566"/>
        <v>0</v>
      </c>
      <c r="AK4512" s="184">
        <f t="shared" si="561"/>
        <v>0</v>
      </c>
      <c r="AL4512" s="164">
        <f t="shared" si="567"/>
        <v>0</v>
      </c>
      <c r="AO4512" s="184">
        <f t="shared" si="562"/>
        <v>0</v>
      </c>
      <c r="AP4512" s="164">
        <f t="shared" si="563"/>
        <v>0</v>
      </c>
      <c r="AS4512" s="184">
        <f t="shared" si="564"/>
        <v>0</v>
      </c>
      <c r="AT4512" s="164">
        <f t="shared" si="565"/>
        <v>0</v>
      </c>
    </row>
    <row r="4513" spans="2:46" x14ac:dyDescent="0.75">
      <c r="B4513" s="22">
        <v>4510</v>
      </c>
      <c r="AG4513" s="184">
        <f t="shared" si="560"/>
        <v>0</v>
      </c>
      <c r="AH4513" s="164">
        <f t="shared" si="566"/>
        <v>0</v>
      </c>
      <c r="AK4513" s="184">
        <f t="shared" si="561"/>
        <v>0</v>
      </c>
      <c r="AL4513" s="164">
        <f t="shared" si="567"/>
        <v>0</v>
      </c>
      <c r="AO4513" s="184">
        <f t="shared" si="562"/>
        <v>0</v>
      </c>
      <c r="AP4513" s="164">
        <f t="shared" si="563"/>
        <v>0</v>
      </c>
      <c r="AS4513" s="184">
        <f t="shared" si="564"/>
        <v>0</v>
      </c>
      <c r="AT4513" s="164">
        <f t="shared" si="565"/>
        <v>0</v>
      </c>
    </row>
    <row r="4514" spans="2:46" x14ac:dyDescent="0.75">
      <c r="B4514" s="22">
        <v>4511</v>
      </c>
      <c r="AG4514" s="184">
        <f t="shared" si="560"/>
        <v>0</v>
      </c>
      <c r="AH4514" s="164">
        <f t="shared" si="566"/>
        <v>0</v>
      </c>
      <c r="AK4514" s="184">
        <f t="shared" si="561"/>
        <v>0</v>
      </c>
      <c r="AL4514" s="164">
        <f t="shared" si="567"/>
        <v>0</v>
      </c>
      <c r="AO4514" s="184">
        <f t="shared" si="562"/>
        <v>0</v>
      </c>
      <c r="AP4514" s="164">
        <f t="shared" si="563"/>
        <v>0</v>
      </c>
      <c r="AS4514" s="184">
        <f t="shared" si="564"/>
        <v>0</v>
      </c>
      <c r="AT4514" s="164">
        <f t="shared" si="565"/>
        <v>0</v>
      </c>
    </row>
    <row r="4515" spans="2:46" x14ac:dyDescent="0.75">
      <c r="B4515" s="22">
        <v>4512</v>
      </c>
      <c r="AG4515" s="184">
        <f t="shared" si="560"/>
        <v>0</v>
      </c>
      <c r="AH4515" s="164">
        <f t="shared" si="566"/>
        <v>0</v>
      </c>
      <c r="AK4515" s="184">
        <f t="shared" si="561"/>
        <v>0</v>
      </c>
      <c r="AL4515" s="164">
        <f t="shared" si="567"/>
        <v>0</v>
      </c>
      <c r="AO4515" s="184">
        <f t="shared" si="562"/>
        <v>0</v>
      </c>
      <c r="AP4515" s="164">
        <f t="shared" si="563"/>
        <v>0</v>
      </c>
      <c r="AS4515" s="184">
        <f t="shared" si="564"/>
        <v>0</v>
      </c>
      <c r="AT4515" s="164">
        <f t="shared" si="565"/>
        <v>0</v>
      </c>
    </row>
    <row r="4516" spans="2:46" x14ac:dyDescent="0.75">
      <c r="B4516" s="22">
        <v>4513</v>
      </c>
      <c r="AG4516" s="184">
        <f t="shared" si="560"/>
        <v>0</v>
      </c>
      <c r="AH4516" s="164">
        <f t="shared" si="566"/>
        <v>0</v>
      </c>
      <c r="AK4516" s="184">
        <f t="shared" si="561"/>
        <v>0</v>
      </c>
      <c r="AL4516" s="164">
        <f t="shared" si="567"/>
        <v>0</v>
      </c>
      <c r="AO4516" s="184">
        <f t="shared" si="562"/>
        <v>0</v>
      </c>
      <c r="AP4516" s="164">
        <f t="shared" si="563"/>
        <v>0</v>
      </c>
      <c r="AS4516" s="184">
        <f t="shared" si="564"/>
        <v>0</v>
      </c>
      <c r="AT4516" s="164">
        <f t="shared" si="565"/>
        <v>0</v>
      </c>
    </row>
    <row r="4517" spans="2:46" x14ac:dyDescent="0.75">
      <c r="B4517" s="22">
        <v>4514</v>
      </c>
      <c r="AG4517" s="184">
        <f t="shared" si="560"/>
        <v>0</v>
      </c>
      <c r="AH4517" s="164">
        <f t="shared" si="566"/>
        <v>0</v>
      </c>
      <c r="AK4517" s="184">
        <f t="shared" si="561"/>
        <v>0</v>
      </c>
      <c r="AL4517" s="164">
        <f t="shared" si="567"/>
        <v>0</v>
      </c>
      <c r="AO4517" s="184">
        <f t="shared" si="562"/>
        <v>0</v>
      </c>
      <c r="AP4517" s="164">
        <f t="shared" si="563"/>
        <v>0</v>
      </c>
      <c r="AS4517" s="184">
        <f t="shared" si="564"/>
        <v>0</v>
      </c>
      <c r="AT4517" s="164">
        <f t="shared" si="565"/>
        <v>0</v>
      </c>
    </row>
    <row r="4518" spans="2:46" x14ac:dyDescent="0.75">
      <c r="B4518" s="22">
        <v>4515</v>
      </c>
      <c r="AG4518" s="184">
        <f t="shared" si="560"/>
        <v>0</v>
      </c>
      <c r="AH4518" s="164">
        <f t="shared" si="566"/>
        <v>0</v>
      </c>
      <c r="AK4518" s="184">
        <f t="shared" si="561"/>
        <v>0</v>
      </c>
      <c r="AL4518" s="164">
        <f t="shared" si="567"/>
        <v>0</v>
      </c>
      <c r="AO4518" s="184">
        <f t="shared" si="562"/>
        <v>0</v>
      </c>
      <c r="AP4518" s="164">
        <f t="shared" si="563"/>
        <v>0</v>
      </c>
      <c r="AS4518" s="184">
        <f t="shared" si="564"/>
        <v>0</v>
      </c>
      <c r="AT4518" s="164">
        <f t="shared" si="565"/>
        <v>0</v>
      </c>
    </row>
    <row r="4519" spans="2:46" x14ac:dyDescent="0.75">
      <c r="B4519" s="22">
        <v>4516</v>
      </c>
      <c r="AG4519" s="184">
        <f t="shared" si="560"/>
        <v>0</v>
      </c>
      <c r="AH4519" s="164">
        <f t="shared" si="566"/>
        <v>0</v>
      </c>
      <c r="AK4519" s="184">
        <f t="shared" si="561"/>
        <v>0</v>
      </c>
      <c r="AL4519" s="164">
        <f t="shared" si="567"/>
        <v>0</v>
      </c>
      <c r="AO4519" s="184">
        <f t="shared" si="562"/>
        <v>0</v>
      </c>
      <c r="AP4519" s="164">
        <f t="shared" si="563"/>
        <v>0</v>
      </c>
      <c r="AS4519" s="184">
        <f t="shared" si="564"/>
        <v>0</v>
      </c>
      <c r="AT4519" s="164">
        <f t="shared" si="565"/>
        <v>0</v>
      </c>
    </row>
    <row r="4520" spans="2:46" x14ac:dyDescent="0.75">
      <c r="B4520" s="22">
        <v>4517</v>
      </c>
      <c r="AG4520" s="184">
        <f t="shared" si="560"/>
        <v>0</v>
      </c>
      <c r="AH4520" s="164">
        <f t="shared" si="566"/>
        <v>0</v>
      </c>
      <c r="AK4520" s="184">
        <f t="shared" si="561"/>
        <v>0</v>
      </c>
      <c r="AL4520" s="164">
        <f t="shared" si="567"/>
        <v>0</v>
      </c>
      <c r="AO4520" s="184">
        <f t="shared" si="562"/>
        <v>0</v>
      </c>
      <c r="AP4520" s="164">
        <f t="shared" si="563"/>
        <v>0</v>
      </c>
      <c r="AS4520" s="184">
        <f t="shared" si="564"/>
        <v>0</v>
      </c>
      <c r="AT4520" s="164">
        <f t="shared" si="565"/>
        <v>0</v>
      </c>
    </row>
    <row r="4521" spans="2:46" x14ac:dyDescent="0.75">
      <c r="B4521" s="22">
        <v>4518</v>
      </c>
      <c r="AG4521" s="184">
        <f t="shared" si="560"/>
        <v>0</v>
      </c>
      <c r="AH4521" s="164">
        <f t="shared" si="566"/>
        <v>0</v>
      </c>
      <c r="AK4521" s="184">
        <f t="shared" si="561"/>
        <v>0</v>
      </c>
      <c r="AL4521" s="164">
        <f t="shared" si="567"/>
        <v>0</v>
      </c>
      <c r="AO4521" s="184">
        <f t="shared" si="562"/>
        <v>0</v>
      </c>
      <c r="AP4521" s="164">
        <f t="shared" si="563"/>
        <v>0</v>
      </c>
      <c r="AS4521" s="184">
        <f t="shared" si="564"/>
        <v>0</v>
      </c>
      <c r="AT4521" s="164">
        <f t="shared" si="565"/>
        <v>0</v>
      </c>
    </row>
    <row r="4522" spans="2:46" x14ac:dyDescent="0.75">
      <c r="B4522" s="22">
        <v>4519</v>
      </c>
      <c r="AG4522" s="184">
        <f t="shared" si="560"/>
        <v>0</v>
      </c>
      <c r="AH4522" s="164">
        <f t="shared" si="566"/>
        <v>0</v>
      </c>
      <c r="AK4522" s="184">
        <f t="shared" si="561"/>
        <v>0</v>
      </c>
      <c r="AL4522" s="164">
        <f t="shared" si="567"/>
        <v>0</v>
      </c>
      <c r="AO4522" s="184">
        <f t="shared" si="562"/>
        <v>0</v>
      </c>
      <c r="AP4522" s="164">
        <f t="shared" si="563"/>
        <v>0</v>
      </c>
      <c r="AS4522" s="184">
        <f t="shared" si="564"/>
        <v>0</v>
      </c>
      <c r="AT4522" s="164">
        <f t="shared" si="565"/>
        <v>0</v>
      </c>
    </row>
    <row r="4523" spans="2:46" x14ac:dyDescent="0.75">
      <c r="B4523" s="22">
        <v>4520</v>
      </c>
      <c r="AG4523" s="184">
        <f t="shared" si="560"/>
        <v>0</v>
      </c>
      <c r="AH4523" s="164">
        <f t="shared" si="566"/>
        <v>0</v>
      </c>
      <c r="AK4523" s="184">
        <f t="shared" si="561"/>
        <v>0</v>
      </c>
      <c r="AL4523" s="164">
        <f t="shared" si="567"/>
        <v>0</v>
      </c>
      <c r="AO4523" s="184">
        <f t="shared" si="562"/>
        <v>0</v>
      </c>
      <c r="AP4523" s="164">
        <f t="shared" si="563"/>
        <v>0</v>
      </c>
      <c r="AS4523" s="184">
        <f t="shared" si="564"/>
        <v>0</v>
      </c>
      <c r="AT4523" s="164">
        <f t="shared" si="565"/>
        <v>0</v>
      </c>
    </row>
    <row r="4524" spans="2:46" x14ac:dyDescent="0.75">
      <c r="B4524" s="22">
        <v>4521</v>
      </c>
      <c r="AG4524" s="184">
        <f t="shared" si="560"/>
        <v>0</v>
      </c>
      <c r="AH4524" s="164">
        <f t="shared" si="566"/>
        <v>0</v>
      </c>
      <c r="AK4524" s="184">
        <f t="shared" si="561"/>
        <v>0</v>
      </c>
      <c r="AL4524" s="164">
        <f t="shared" si="567"/>
        <v>0</v>
      </c>
      <c r="AO4524" s="184">
        <f t="shared" si="562"/>
        <v>0</v>
      </c>
      <c r="AP4524" s="164">
        <f t="shared" si="563"/>
        <v>0</v>
      </c>
      <c r="AS4524" s="184">
        <f t="shared" si="564"/>
        <v>0</v>
      </c>
      <c r="AT4524" s="164">
        <f t="shared" si="565"/>
        <v>0</v>
      </c>
    </row>
    <row r="4525" spans="2:46" x14ac:dyDescent="0.75">
      <c r="B4525" s="22">
        <v>4522</v>
      </c>
      <c r="AG4525" s="184">
        <f t="shared" si="560"/>
        <v>0</v>
      </c>
      <c r="AH4525" s="164">
        <f t="shared" si="566"/>
        <v>0</v>
      </c>
      <c r="AK4525" s="184">
        <f t="shared" si="561"/>
        <v>0</v>
      </c>
      <c r="AL4525" s="164">
        <f t="shared" si="567"/>
        <v>0</v>
      </c>
      <c r="AO4525" s="184">
        <f t="shared" si="562"/>
        <v>0</v>
      </c>
      <c r="AP4525" s="164">
        <f t="shared" si="563"/>
        <v>0</v>
      </c>
      <c r="AS4525" s="184">
        <f t="shared" si="564"/>
        <v>0</v>
      </c>
      <c r="AT4525" s="164">
        <f t="shared" si="565"/>
        <v>0</v>
      </c>
    </row>
    <row r="4526" spans="2:46" x14ac:dyDescent="0.75">
      <c r="B4526" s="22">
        <v>4523</v>
      </c>
      <c r="AG4526" s="184">
        <f t="shared" si="560"/>
        <v>0</v>
      </c>
      <c r="AH4526" s="164">
        <f t="shared" si="566"/>
        <v>0</v>
      </c>
      <c r="AK4526" s="184">
        <f t="shared" si="561"/>
        <v>0</v>
      </c>
      <c r="AL4526" s="164">
        <f t="shared" si="567"/>
        <v>0</v>
      </c>
      <c r="AO4526" s="184">
        <f t="shared" si="562"/>
        <v>0</v>
      </c>
      <c r="AP4526" s="164">
        <f t="shared" si="563"/>
        <v>0</v>
      </c>
      <c r="AS4526" s="184">
        <f t="shared" si="564"/>
        <v>0</v>
      </c>
      <c r="AT4526" s="164">
        <f t="shared" si="565"/>
        <v>0</v>
      </c>
    </row>
    <row r="4527" spans="2:46" x14ac:dyDescent="0.75">
      <c r="B4527" s="22">
        <v>4524</v>
      </c>
      <c r="AG4527" s="184">
        <f t="shared" si="560"/>
        <v>0</v>
      </c>
      <c r="AH4527" s="164">
        <f t="shared" si="566"/>
        <v>0</v>
      </c>
      <c r="AK4527" s="184">
        <f t="shared" si="561"/>
        <v>0</v>
      </c>
      <c r="AL4527" s="164">
        <f t="shared" si="567"/>
        <v>0</v>
      </c>
      <c r="AO4527" s="184">
        <f t="shared" si="562"/>
        <v>0</v>
      </c>
      <c r="AP4527" s="164">
        <f t="shared" si="563"/>
        <v>0</v>
      </c>
      <c r="AS4527" s="184">
        <f t="shared" si="564"/>
        <v>0</v>
      </c>
      <c r="AT4527" s="164">
        <f t="shared" si="565"/>
        <v>0</v>
      </c>
    </row>
    <row r="4528" spans="2:46" x14ac:dyDescent="0.75">
      <c r="B4528" s="22">
        <v>4525</v>
      </c>
      <c r="AG4528" s="184">
        <f t="shared" si="560"/>
        <v>0</v>
      </c>
      <c r="AH4528" s="164">
        <f t="shared" si="566"/>
        <v>0</v>
      </c>
      <c r="AK4528" s="184">
        <f t="shared" si="561"/>
        <v>0</v>
      </c>
      <c r="AL4528" s="164">
        <f t="shared" si="567"/>
        <v>0</v>
      </c>
      <c r="AO4528" s="184">
        <f t="shared" si="562"/>
        <v>0</v>
      </c>
      <c r="AP4528" s="164">
        <f t="shared" si="563"/>
        <v>0</v>
      </c>
      <c r="AS4528" s="184">
        <f t="shared" si="564"/>
        <v>0</v>
      </c>
      <c r="AT4528" s="164">
        <f t="shared" si="565"/>
        <v>0</v>
      </c>
    </row>
    <row r="4529" spans="2:46" x14ac:dyDescent="0.75">
      <c r="B4529" s="22">
        <v>4526</v>
      </c>
      <c r="AG4529" s="184">
        <f t="shared" si="560"/>
        <v>0</v>
      </c>
      <c r="AH4529" s="164">
        <f t="shared" si="566"/>
        <v>0</v>
      </c>
      <c r="AK4529" s="184">
        <f t="shared" si="561"/>
        <v>0</v>
      </c>
      <c r="AL4529" s="164">
        <f t="shared" si="567"/>
        <v>0</v>
      </c>
      <c r="AO4529" s="184">
        <f t="shared" si="562"/>
        <v>0</v>
      </c>
      <c r="AP4529" s="164">
        <f t="shared" si="563"/>
        <v>0</v>
      </c>
      <c r="AS4529" s="184">
        <f t="shared" si="564"/>
        <v>0</v>
      </c>
      <c r="AT4529" s="164">
        <f t="shared" si="565"/>
        <v>0</v>
      </c>
    </row>
    <row r="4530" spans="2:46" x14ac:dyDescent="0.75">
      <c r="B4530" s="22">
        <v>4527</v>
      </c>
      <c r="AG4530" s="184">
        <f t="shared" si="560"/>
        <v>0</v>
      </c>
      <c r="AH4530" s="164">
        <f t="shared" si="566"/>
        <v>0</v>
      </c>
      <c r="AK4530" s="184">
        <f t="shared" si="561"/>
        <v>0</v>
      </c>
      <c r="AL4530" s="164">
        <f t="shared" si="567"/>
        <v>0</v>
      </c>
      <c r="AO4530" s="184">
        <f t="shared" si="562"/>
        <v>0</v>
      </c>
      <c r="AP4530" s="164">
        <f t="shared" si="563"/>
        <v>0</v>
      </c>
      <c r="AS4530" s="184">
        <f t="shared" si="564"/>
        <v>0</v>
      </c>
      <c r="AT4530" s="164">
        <f t="shared" si="565"/>
        <v>0</v>
      </c>
    </row>
    <row r="4531" spans="2:46" x14ac:dyDescent="0.75">
      <c r="B4531" s="22">
        <v>4528</v>
      </c>
      <c r="AG4531" s="184">
        <f t="shared" si="560"/>
        <v>0</v>
      </c>
      <c r="AH4531" s="164">
        <f t="shared" si="566"/>
        <v>0</v>
      </c>
      <c r="AK4531" s="184">
        <f t="shared" si="561"/>
        <v>0</v>
      </c>
      <c r="AL4531" s="164">
        <f t="shared" si="567"/>
        <v>0</v>
      </c>
      <c r="AO4531" s="184">
        <f t="shared" si="562"/>
        <v>0</v>
      </c>
      <c r="AP4531" s="164">
        <f t="shared" si="563"/>
        <v>0</v>
      </c>
      <c r="AS4531" s="184">
        <f t="shared" si="564"/>
        <v>0</v>
      </c>
      <c r="AT4531" s="164">
        <f t="shared" si="565"/>
        <v>0</v>
      </c>
    </row>
    <row r="4532" spans="2:46" x14ac:dyDescent="0.75">
      <c r="B4532" s="22">
        <v>4529</v>
      </c>
      <c r="AG4532" s="184">
        <f t="shared" si="560"/>
        <v>0</v>
      </c>
      <c r="AH4532" s="164">
        <f t="shared" si="566"/>
        <v>0</v>
      </c>
      <c r="AK4532" s="184">
        <f t="shared" si="561"/>
        <v>0</v>
      </c>
      <c r="AL4532" s="164">
        <f t="shared" si="567"/>
        <v>0</v>
      </c>
      <c r="AO4532" s="184">
        <f t="shared" si="562"/>
        <v>0</v>
      </c>
      <c r="AP4532" s="164">
        <f t="shared" si="563"/>
        <v>0</v>
      </c>
      <c r="AS4532" s="184">
        <f t="shared" si="564"/>
        <v>0</v>
      </c>
      <c r="AT4532" s="164">
        <f t="shared" si="565"/>
        <v>0</v>
      </c>
    </row>
    <row r="4533" spans="2:46" x14ac:dyDescent="0.75">
      <c r="B4533" s="22">
        <v>4530</v>
      </c>
      <c r="AG4533" s="184">
        <f t="shared" si="560"/>
        <v>0</v>
      </c>
      <c r="AH4533" s="164">
        <f t="shared" si="566"/>
        <v>0</v>
      </c>
      <c r="AK4533" s="184">
        <f t="shared" si="561"/>
        <v>0</v>
      </c>
      <c r="AL4533" s="164">
        <f t="shared" si="567"/>
        <v>0</v>
      </c>
      <c r="AO4533" s="184">
        <f t="shared" si="562"/>
        <v>0</v>
      </c>
      <c r="AP4533" s="164">
        <f t="shared" si="563"/>
        <v>0</v>
      </c>
      <c r="AS4533" s="184">
        <f t="shared" si="564"/>
        <v>0</v>
      </c>
      <c r="AT4533" s="164">
        <f t="shared" si="565"/>
        <v>0</v>
      </c>
    </row>
    <row r="4534" spans="2:46" x14ac:dyDescent="0.75">
      <c r="B4534" s="22">
        <v>4531</v>
      </c>
      <c r="AG4534" s="184">
        <f t="shared" si="560"/>
        <v>0</v>
      </c>
      <c r="AH4534" s="164">
        <f t="shared" si="566"/>
        <v>0</v>
      </c>
      <c r="AK4534" s="184">
        <f t="shared" si="561"/>
        <v>0</v>
      </c>
      <c r="AL4534" s="164">
        <f t="shared" si="567"/>
        <v>0</v>
      </c>
      <c r="AO4534" s="184">
        <f t="shared" si="562"/>
        <v>0</v>
      </c>
      <c r="AP4534" s="164">
        <f t="shared" si="563"/>
        <v>0</v>
      </c>
      <c r="AS4534" s="184">
        <f t="shared" si="564"/>
        <v>0</v>
      </c>
      <c r="AT4534" s="164">
        <f t="shared" si="565"/>
        <v>0</v>
      </c>
    </row>
    <row r="4535" spans="2:46" x14ac:dyDescent="0.75">
      <c r="B4535" s="22">
        <v>4532</v>
      </c>
      <c r="AG4535" s="184">
        <f t="shared" si="560"/>
        <v>0</v>
      </c>
      <c r="AH4535" s="164">
        <f t="shared" si="566"/>
        <v>0</v>
      </c>
      <c r="AK4535" s="184">
        <f t="shared" si="561"/>
        <v>0</v>
      </c>
      <c r="AL4535" s="164">
        <f t="shared" si="567"/>
        <v>0</v>
      </c>
      <c r="AO4535" s="184">
        <f t="shared" si="562"/>
        <v>0</v>
      </c>
      <c r="AP4535" s="164">
        <f t="shared" si="563"/>
        <v>0</v>
      </c>
      <c r="AS4535" s="184">
        <f t="shared" si="564"/>
        <v>0</v>
      </c>
      <c r="AT4535" s="164">
        <f t="shared" si="565"/>
        <v>0</v>
      </c>
    </row>
    <row r="4536" spans="2:46" x14ac:dyDescent="0.75">
      <c r="B4536" s="22">
        <v>4533</v>
      </c>
      <c r="AG4536" s="184">
        <f t="shared" si="560"/>
        <v>0</v>
      </c>
      <c r="AH4536" s="164">
        <f t="shared" si="566"/>
        <v>0</v>
      </c>
      <c r="AK4536" s="184">
        <f t="shared" si="561"/>
        <v>0</v>
      </c>
      <c r="AL4536" s="164">
        <f t="shared" si="567"/>
        <v>0</v>
      </c>
      <c r="AO4536" s="184">
        <f t="shared" si="562"/>
        <v>0</v>
      </c>
      <c r="AP4536" s="164">
        <f t="shared" si="563"/>
        <v>0</v>
      </c>
      <c r="AS4536" s="184">
        <f t="shared" si="564"/>
        <v>0</v>
      </c>
      <c r="AT4536" s="164">
        <f t="shared" si="565"/>
        <v>0</v>
      </c>
    </row>
    <row r="4537" spans="2:46" x14ac:dyDescent="0.75">
      <c r="B4537" s="22">
        <v>4534</v>
      </c>
      <c r="AG4537" s="184">
        <f t="shared" si="560"/>
        <v>0</v>
      </c>
      <c r="AH4537" s="164">
        <f t="shared" si="566"/>
        <v>0</v>
      </c>
      <c r="AK4537" s="184">
        <f t="shared" si="561"/>
        <v>0</v>
      </c>
      <c r="AL4537" s="164">
        <f t="shared" si="567"/>
        <v>0</v>
      </c>
      <c r="AO4537" s="184">
        <f t="shared" si="562"/>
        <v>0</v>
      </c>
      <c r="AP4537" s="164">
        <f t="shared" si="563"/>
        <v>0</v>
      </c>
      <c r="AS4537" s="184">
        <f t="shared" si="564"/>
        <v>0</v>
      </c>
      <c r="AT4537" s="164">
        <f t="shared" si="565"/>
        <v>0</v>
      </c>
    </row>
    <row r="4538" spans="2:46" x14ac:dyDescent="0.75">
      <c r="B4538" s="22">
        <v>4535</v>
      </c>
      <c r="AG4538" s="184">
        <f t="shared" si="560"/>
        <v>0</v>
      </c>
      <c r="AH4538" s="164">
        <f t="shared" si="566"/>
        <v>0</v>
      </c>
      <c r="AK4538" s="184">
        <f t="shared" si="561"/>
        <v>0</v>
      </c>
      <c r="AL4538" s="164">
        <f t="shared" si="567"/>
        <v>0</v>
      </c>
      <c r="AO4538" s="184">
        <f t="shared" si="562"/>
        <v>0</v>
      </c>
      <c r="AP4538" s="164">
        <f t="shared" si="563"/>
        <v>0</v>
      </c>
      <c r="AS4538" s="184">
        <f t="shared" si="564"/>
        <v>0</v>
      </c>
      <c r="AT4538" s="164">
        <f t="shared" si="565"/>
        <v>0</v>
      </c>
    </row>
    <row r="4539" spans="2:46" x14ac:dyDescent="0.75">
      <c r="B4539" s="22">
        <v>4536</v>
      </c>
      <c r="AG4539" s="184">
        <f t="shared" si="560"/>
        <v>0</v>
      </c>
      <c r="AH4539" s="164">
        <f t="shared" si="566"/>
        <v>0</v>
      </c>
      <c r="AK4539" s="184">
        <f t="shared" si="561"/>
        <v>0</v>
      </c>
      <c r="AL4539" s="164">
        <f t="shared" si="567"/>
        <v>0</v>
      </c>
      <c r="AO4539" s="184">
        <f t="shared" si="562"/>
        <v>0</v>
      </c>
      <c r="AP4539" s="164">
        <f t="shared" si="563"/>
        <v>0</v>
      </c>
      <c r="AS4539" s="184">
        <f t="shared" si="564"/>
        <v>0</v>
      </c>
      <c r="AT4539" s="164">
        <f t="shared" si="565"/>
        <v>0</v>
      </c>
    </row>
    <row r="4540" spans="2:46" x14ac:dyDescent="0.75">
      <c r="B4540" s="22">
        <v>4537</v>
      </c>
      <c r="AG4540" s="184">
        <f t="shared" si="560"/>
        <v>0</v>
      </c>
      <c r="AH4540" s="164">
        <f t="shared" si="566"/>
        <v>0</v>
      </c>
      <c r="AK4540" s="184">
        <f t="shared" si="561"/>
        <v>0</v>
      </c>
      <c r="AL4540" s="164">
        <f t="shared" si="567"/>
        <v>0</v>
      </c>
      <c r="AO4540" s="184">
        <f t="shared" si="562"/>
        <v>0</v>
      </c>
      <c r="AP4540" s="164">
        <f t="shared" si="563"/>
        <v>0</v>
      </c>
      <c r="AS4540" s="184">
        <f t="shared" si="564"/>
        <v>0</v>
      </c>
      <c r="AT4540" s="164">
        <f t="shared" si="565"/>
        <v>0</v>
      </c>
    </row>
    <row r="4541" spans="2:46" x14ac:dyDescent="0.75">
      <c r="B4541" s="22">
        <v>4538</v>
      </c>
      <c r="AG4541" s="184">
        <f t="shared" si="560"/>
        <v>0</v>
      </c>
      <c r="AH4541" s="164">
        <f t="shared" si="566"/>
        <v>0</v>
      </c>
      <c r="AK4541" s="184">
        <f t="shared" si="561"/>
        <v>0</v>
      </c>
      <c r="AL4541" s="164">
        <f t="shared" si="567"/>
        <v>0</v>
      </c>
      <c r="AO4541" s="184">
        <f t="shared" si="562"/>
        <v>0</v>
      </c>
      <c r="AP4541" s="164">
        <f t="shared" si="563"/>
        <v>0</v>
      </c>
      <c r="AS4541" s="184">
        <f t="shared" si="564"/>
        <v>0</v>
      </c>
      <c r="AT4541" s="164">
        <f t="shared" si="565"/>
        <v>0</v>
      </c>
    </row>
    <row r="4542" spans="2:46" x14ac:dyDescent="0.75">
      <c r="B4542" s="22">
        <v>4539</v>
      </c>
      <c r="AG4542" s="184">
        <f t="shared" si="560"/>
        <v>0</v>
      </c>
      <c r="AH4542" s="164">
        <f t="shared" si="566"/>
        <v>0</v>
      </c>
      <c r="AK4542" s="184">
        <f t="shared" si="561"/>
        <v>0</v>
      </c>
      <c r="AL4542" s="164">
        <f t="shared" si="567"/>
        <v>0</v>
      </c>
      <c r="AO4542" s="184">
        <f t="shared" si="562"/>
        <v>0</v>
      </c>
      <c r="AP4542" s="164">
        <f t="shared" si="563"/>
        <v>0</v>
      </c>
      <c r="AS4542" s="184">
        <f t="shared" si="564"/>
        <v>0</v>
      </c>
      <c r="AT4542" s="164">
        <f t="shared" si="565"/>
        <v>0</v>
      </c>
    </row>
    <row r="4543" spans="2:46" x14ac:dyDescent="0.75">
      <c r="B4543" s="22">
        <v>4540</v>
      </c>
      <c r="AG4543" s="184">
        <f t="shared" si="560"/>
        <v>0</v>
      </c>
      <c r="AH4543" s="164">
        <f t="shared" si="566"/>
        <v>0</v>
      </c>
      <c r="AK4543" s="184">
        <f t="shared" si="561"/>
        <v>0</v>
      </c>
      <c r="AL4543" s="164">
        <f t="shared" si="567"/>
        <v>0</v>
      </c>
      <c r="AO4543" s="184">
        <f t="shared" si="562"/>
        <v>0</v>
      </c>
      <c r="AP4543" s="164">
        <f t="shared" si="563"/>
        <v>0</v>
      </c>
      <c r="AS4543" s="184">
        <f t="shared" si="564"/>
        <v>0</v>
      </c>
      <c r="AT4543" s="164">
        <f t="shared" si="565"/>
        <v>0</v>
      </c>
    </row>
    <row r="4544" spans="2:46" x14ac:dyDescent="0.75">
      <c r="B4544" s="22">
        <v>4541</v>
      </c>
      <c r="AG4544" s="184">
        <f t="shared" si="560"/>
        <v>0</v>
      </c>
      <c r="AH4544" s="164">
        <f t="shared" si="566"/>
        <v>0</v>
      </c>
      <c r="AK4544" s="184">
        <f t="shared" si="561"/>
        <v>0</v>
      </c>
      <c r="AL4544" s="164">
        <f t="shared" si="567"/>
        <v>0</v>
      </c>
      <c r="AO4544" s="184">
        <f t="shared" si="562"/>
        <v>0</v>
      </c>
      <c r="AP4544" s="164">
        <f t="shared" si="563"/>
        <v>0</v>
      </c>
      <c r="AS4544" s="184">
        <f t="shared" si="564"/>
        <v>0</v>
      </c>
      <c r="AT4544" s="164">
        <f t="shared" si="565"/>
        <v>0</v>
      </c>
    </row>
    <row r="4545" spans="2:46" x14ac:dyDescent="0.75">
      <c r="B4545" s="22">
        <v>4542</v>
      </c>
      <c r="AG4545" s="184">
        <f t="shared" si="560"/>
        <v>0</v>
      </c>
      <c r="AH4545" s="164">
        <f t="shared" si="566"/>
        <v>0</v>
      </c>
      <c r="AK4545" s="184">
        <f t="shared" si="561"/>
        <v>0</v>
      </c>
      <c r="AL4545" s="164">
        <f t="shared" si="567"/>
        <v>0</v>
      </c>
      <c r="AO4545" s="184">
        <f t="shared" si="562"/>
        <v>0</v>
      </c>
      <c r="AP4545" s="164">
        <f t="shared" si="563"/>
        <v>0</v>
      </c>
      <c r="AS4545" s="184">
        <f t="shared" si="564"/>
        <v>0</v>
      </c>
      <c r="AT4545" s="164">
        <f t="shared" si="565"/>
        <v>0</v>
      </c>
    </row>
    <row r="4546" spans="2:46" x14ac:dyDescent="0.75">
      <c r="B4546" s="22">
        <v>4543</v>
      </c>
      <c r="AG4546" s="184">
        <f t="shared" si="560"/>
        <v>0</v>
      </c>
      <c r="AH4546" s="164">
        <f t="shared" si="566"/>
        <v>0</v>
      </c>
      <c r="AK4546" s="184">
        <f t="shared" si="561"/>
        <v>0</v>
      </c>
      <c r="AL4546" s="164">
        <f t="shared" si="567"/>
        <v>0</v>
      </c>
      <c r="AO4546" s="184">
        <f t="shared" si="562"/>
        <v>0</v>
      </c>
      <c r="AP4546" s="164">
        <f t="shared" si="563"/>
        <v>0</v>
      </c>
      <c r="AS4546" s="184">
        <f t="shared" si="564"/>
        <v>0</v>
      </c>
      <c r="AT4546" s="164">
        <f t="shared" si="565"/>
        <v>0</v>
      </c>
    </row>
    <row r="4547" spans="2:46" x14ac:dyDescent="0.75">
      <c r="B4547" s="22">
        <v>4544</v>
      </c>
      <c r="AG4547" s="184">
        <f t="shared" si="560"/>
        <v>0</v>
      </c>
      <c r="AH4547" s="164">
        <f t="shared" si="566"/>
        <v>0</v>
      </c>
      <c r="AK4547" s="184">
        <f t="shared" si="561"/>
        <v>0</v>
      </c>
      <c r="AL4547" s="164">
        <f t="shared" si="567"/>
        <v>0</v>
      </c>
      <c r="AO4547" s="184">
        <f t="shared" si="562"/>
        <v>0</v>
      </c>
      <c r="AP4547" s="164">
        <f t="shared" si="563"/>
        <v>0</v>
      </c>
      <c r="AS4547" s="184">
        <f t="shared" si="564"/>
        <v>0</v>
      </c>
      <c r="AT4547" s="164">
        <f t="shared" si="565"/>
        <v>0</v>
      </c>
    </row>
    <row r="4548" spans="2:46" x14ac:dyDescent="0.75">
      <c r="B4548" s="22">
        <v>4545</v>
      </c>
      <c r="AG4548" s="184">
        <f t="shared" ref="AG4548:AG4611" si="568">(U4548*wtp)-T4548</f>
        <v>0</v>
      </c>
      <c r="AH4548" s="164">
        <f t="shared" si="566"/>
        <v>0</v>
      </c>
      <c r="AK4548" s="184">
        <f t="shared" ref="AK4548:AK4611" si="569">(X4548*wtp)-W4548</f>
        <v>0</v>
      </c>
      <c r="AL4548" s="164">
        <f t="shared" si="567"/>
        <v>0</v>
      </c>
      <c r="AO4548" s="184">
        <f t="shared" ref="AO4548:AO4611" si="570">(AA4548*wtp)-Z4548</f>
        <v>0</v>
      </c>
      <c r="AP4548" s="164">
        <f t="shared" ref="AP4548:AP4611" si="571">IF(AO4548&gt;0,1,0)</f>
        <v>0</v>
      </c>
      <c r="AS4548" s="184">
        <f t="shared" ref="AS4548:AS4611" si="572">(AD4548*wtp)-AC4548</f>
        <v>0</v>
      </c>
      <c r="AT4548" s="164">
        <f t="shared" ref="AT4548:AT4611" si="573">IF(AS4548&gt;0,1,0)</f>
        <v>0</v>
      </c>
    </row>
    <row r="4549" spans="2:46" x14ac:dyDescent="0.75">
      <c r="B4549" s="22">
        <v>4546</v>
      </c>
      <c r="AG4549" s="184">
        <f t="shared" si="568"/>
        <v>0</v>
      </c>
      <c r="AH4549" s="164">
        <f t="shared" ref="AH4549:AH4612" si="574">IF(AG4549&gt;0,1,0)</f>
        <v>0</v>
      </c>
      <c r="AK4549" s="184">
        <f t="shared" si="569"/>
        <v>0</v>
      </c>
      <c r="AL4549" s="164">
        <f t="shared" ref="AL4549:AL4612" si="575">IF(AK4549&gt;0,1,0)</f>
        <v>0</v>
      </c>
      <c r="AO4549" s="184">
        <f t="shared" si="570"/>
        <v>0</v>
      </c>
      <c r="AP4549" s="164">
        <f t="shared" si="571"/>
        <v>0</v>
      </c>
      <c r="AS4549" s="184">
        <f t="shared" si="572"/>
        <v>0</v>
      </c>
      <c r="AT4549" s="164">
        <f t="shared" si="573"/>
        <v>0</v>
      </c>
    </row>
    <row r="4550" spans="2:46" x14ac:dyDescent="0.75">
      <c r="B4550" s="22">
        <v>4547</v>
      </c>
      <c r="AG4550" s="184">
        <f t="shared" si="568"/>
        <v>0</v>
      </c>
      <c r="AH4550" s="164">
        <f t="shared" si="574"/>
        <v>0</v>
      </c>
      <c r="AK4550" s="184">
        <f t="shared" si="569"/>
        <v>0</v>
      </c>
      <c r="AL4550" s="164">
        <f t="shared" si="575"/>
        <v>0</v>
      </c>
      <c r="AO4550" s="184">
        <f t="shared" si="570"/>
        <v>0</v>
      </c>
      <c r="AP4550" s="164">
        <f t="shared" si="571"/>
        <v>0</v>
      </c>
      <c r="AS4550" s="184">
        <f t="shared" si="572"/>
        <v>0</v>
      </c>
      <c r="AT4550" s="164">
        <f t="shared" si="573"/>
        <v>0</v>
      </c>
    </row>
    <row r="4551" spans="2:46" x14ac:dyDescent="0.75">
      <c r="B4551" s="22">
        <v>4548</v>
      </c>
      <c r="AG4551" s="184">
        <f t="shared" si="568"/>
        <v>0</v>
      </c>
      <c r="AH4551" s="164">
        <f t="shared" si="574"/>
        <v>0</v>
      </c>
      <c r="AK4551" s="184">
        <f t="shared" si="569"/>
        <v>0</v>
      </c>
      <c r="AL4551" s="164">
        <f t="shared" si="575"/>
        <v>0</v>
      </c>
      <c r="AO4551" s="184">
        <f t="shared" si="570"/>
        <v>0</v>
      </c>
      <c r="AP4551" s="164">
        <f t="shared" si="571"/>
        <v>0</v>
      </c>
      <c r="AS4551" s="184">
        <f t="shared" si="572"/>
        <v>0</v>
      </c>
      <c r="AT4551" s="164">
        <f t="shared" si="573"/>
        <v>0</v>
      </c>
    </row>
    <row r="4552" spans="2:46" x14ac:dyDescent="0.75">
      <c r="B4552" s="22">
        <v>4549</v>
      </c>
      <c r="AG4552" s="184">
        <f t="shared" si="568"/>
        <v>0</v>
      </c>
      <c r="AH4552" s="164">
        <f t="shared" si="574"/>
        <v>0</v>
      </c>
      <c r="AK4552" s="184">
        <f t="shared" si="569"/>
        <v>0</v>
      </c>
      <c r="AL4552" s="164">
        <f t="shared" si="575"/>
        <v>0</v>
      </c>
      <c r="AO4552" s="184">
        <f t="shared" si="570"/>
        <v>0</v>
      </c>
      <c r="AP4552" s="164">
        <f t="shared" si="571"/>
        <v>0</v>
      </c>
      <c r="AS4552" s="184">
        <f t="shared" si="572"/>
        <v>0</v>
      </c>
      <c r="AT4552" s="164">
        <f t="shared" si="573"/>
        <v>0</v>
      </c>
    </row>
    <row r="4553" spans="2:46" x14ac:dyDescent="0.75">
      <c r="B4553" s="22">
        <v>4550</v>
      </c>
      <c r="AG4553" s="184">
        <f t="shared" si="568"/>
        <v>0</v>
      </c>
      <c r="AH4553" s="164">
        <f t="shared" si="574"/>
        <v>0</v>
      </c>
      <c r="AK4553" s="184">
        <f t="shared" si="569"/>
        <v>0</v>
      </c>
      <c r="AL4553" s="164">
        <f t="shared" si="575"/>
        <v>0</v>
      </c>
      <c r="AO4553" s="184">
        <f t="shared" si="570"/>
        <v>0</v>
      </c>
      <c r="AP4553" s="164">
        <f t="shared" si="571"/>
        <v>0</v>
      </c>
      <c r="AS4553" s="184">
        <f t="shared" si="572"/>
        <v>0</v>
      </c>
      <c r="AT4553" s="164">
        <f t="shared" si="573"/>
        <v>0</v>
      </c>
    </row>
    <row r="4554" spans="2:46" x14ac:dyDescent="0.75">
      <c r="B4554" s="22">
        <v>4551</v>
      </c>
      <c r="AG4554" s="184">
        <f t="shared" si="568"/>
        <v>0</v>
      </c>
      <c r="AH4554" s="164">
        <f t="shared" si="574"/>
        <v>0</v>
      </c>
      <c r="AK4554" s="184">
        <f t="shared" si="569"/>
        <v>0</v>
      </c>
      <c r="AL4554" s="164">
        <f t="shared" si="575"/>
        <v>0</v>
      </c>
      <c r="AO4554" s="184">
        <f t="shared" si="570"/>
        <v>0</v>
      </c>
      <c r="AP4554" s="164">
        <f t="shared" si="571"/>
        <v>0</v>
      </c>
      <c r="AS4554" s="184">
        <f t="shared" si="572"/>
        <v>0</v>
      </c>
      <c r="AT4554" s="164">
        <f t="shared" si="573"/>
        <v>0</v>
      </c>
    </row>
    <row r="4555" spans="2:46" x14ac:dyDescent="0.75">
      <c r="B4555" s="22">
        <v>4552</v>
      </c>
      <c r="AG4555" s="184">
        <f t="shared" si="568"/>
        <v>0</v>
      </c>
      <c r="AH4555" s="164">
        <f t="shared" si="574"/>
        <v>0</v>
      </c>
      <c r="AK4555" s="184">
        <f t="shared" si="569"/>
        <v>0</v>
      </c>
      <c r="AL4555" s="164">
        <f t="shared" si="575"/>
        <v>0</v>
      </c>
      <c r="AO4555" s="184">
        <f t="shared" si="570"/>
        <v>0</v>
      </c>
      <c r="AP4555" s="164">
        <f t="shared" si="571"/>
        <v>0</v>
      </c>
      <c r="AS4555" s="184">
        <f t="shared" si="572"/>
        <v>0</v>
      </c>
      <c r="AT4555" s="164">
        <f t="shared" si="573"/>
        <v>0</v>
      </c>
    </row>
    <row r="4556" spans="2:46" x14ac:dyDescent="0.75">
      <c r="B4556" s="22">
        <v>4553</v>
      </c>
      <c r="AG4556" s="184">
        <f t="shared" si="568"/>
        <v>0</v>
      </c>
      <c r="AH4556" s="164">
        <f t="shared" si="574"/>
        <v>0</v>
      </c>
      <c r="AK4556" s="184">
        <f t="shared" si="569"/>
        <v>0</v>
      </c>
      <c r="AL4556" s="164">
        <f t="shared" si="575"/>
        <v>0</v>
      </c>
      <c r="AO4556" s="184">
        <f t="shared" si="570"/>
        <v>0</v>
      </c>
      <c r="AP4556" s="164">
        <f t="shared" si="571"/>
        <v>0</v>
      </c>
      <c r="AS4556" s="184">
        <f t="shared" si="572"/>
        <v>0</v>
      </c>
      <c r="AT4556" s="164">
        <f t="shared" si="573"/>
        <v>0</v>
      </c>
    </row>
    <row r="4557" spans="2:46" x14ac:dyDescent="0.75">
      <c r="B4557" s="22">
        <v>4554</v>
      </c>
      <c r="AG4557" s="184">
        <f t="shared" si="568"/>
        <v>0</v>
      </c>
      <c r="AH4557" s="164">
        <f t="shared" si="574"/>
        <v>0</v>
      </c>
      <c r="AK4557" s="184">
        <f t="shared" si="569"/>
        <v>0</v>
      </c>
      <c r="AL4557" s="164">
        <f t="shared" si="575"/>
        <v>0</v>
      </c>
      <c r="AO4557" s="184">
        <f t="shared" si="570"/>
        <v>0</v>
      </c>
      <c r="AP4557" s="164">
        <f t="shared" si="571"/>
        <v>0</v>
      </c>
      <c r="AS4557" s="184">
        <f t="shared" si="572"/>
        <v>0</v>
      </c>
      <c r="AT4557" s="164">
        <f t="shared" si="573"/>
        <v>0</v>
      </c>
    </row>
    <row r="4558" spans="2:46" x14ac:dyDescent="0.75">
      <c r="B4558" s="22">
        <v>4555</v>
      </c>
      <c r="AG4558" s="184">
        <f t="shared" si="568"/>
        <v>0</v>
      </c>
      <c r="AH4558" s="164">
        <f t="shared" si="574"/>
        <v>0</v>
      </c>
      <c r="AK4558" s="184">
        <f t="shared" si="569"/>
        <v>0</v>
      </c>
      <c r="AL4558" s="164">
        <f t="shared" si="575"/>
        <v>0</v>
      </c>
      <c r="AO4558" s="184">
        <f t="shared" si="570"/>
        <v>0</v>
      </c>
      <c r="AP4558" s="164">
        <f t="shared" si="571"/>
        <v>0</v>
      </c>
      <c r="AS4558" s="184">
        <f t="shared" si="572"/>
        <v>0</v>
      </c>
      <c r="AT4558" s="164">
        <f t="shared" si="573"/>
        <v>0</v>
      </c>
    </row>
    <row r="4559" spans="2:46" x14ac:dyDescent="0.75">
      <c r="B4559" s="22">
        <v>4556</v>
      </c>
      <c r="AG4559" s="184">
        <f t="shared" si="568"/>
        <v>0</v>
      </c>
      <c r="AH4559" s="164">
        <f t="shared" si="574"/>
        <v>0</v>
      </c>
      <c r="AK4559" s="184">
        <f t="shared" si="569"/>
        <v>0</v>
      </c>
      <c r="AL4559" s="164">
        <f t="shared" si="575"/>
        <v>0</v>
      </c>
      <c r="AO4559" s="184">
        <f t="shared" si="570"/>
        <v>0</v>
      </c>
      <c r="AP4559" s="164">
        <f t="shared" si="571"/>
        <v>0</v>
      </c>
      <c r="AS4559" s="184">
        <f t="shared" si="572"/>
        <v>0</v>
      </c>
      <c r="AT4559" s="164">
        <f t="shared" si="573"/>
        <v>0</v>
      </c>
    </row>
    <row r="4560" spans="2:46" x14ac:dyDescent="0.75">
      <c r="B4560" s="22">
        <v>4557</v>
      </c>
      <c r="AG4560" s="184">
        <f t="shared" si="568"/>
        <v>0</v>
      </c>
      <c r="AH4560" s="164">
        <f t="shared" si="574"/>
        <v>0</v>
      </c>
      <c r="AK4560" s="184">
        <f t="shared" si="569"/>
        <v>0</v>
      </c>
      <c r="AL4560" s="164">
        <f t="shared" si="575"/>
        <v>0</v>
      </c>
      <c r="AO4560" s="184">
        <f t="shared" si="570"/>
        <v>0</v>
      </c>
      <c r="AP4560" s="164">
        <f t="shared" si="571"/>
        <v>0</v>
      </c>
      <c r="AS4560" s="184">
        <f t="shared" si="572"/>
        <v>0</v>
      </c>
      <c r="AT4560" s="164">
        <f t="shared" si="573"/>
        <v>0</v>
      </c>
    </row>
    <row r="4561" spans="2:46" x14ac:dyDescent="0.75">
      <c r="B4561" s="22">
        <v>4558</v>
      </c>
      <c r="AG4561" s="184">
        <f t="shared" si="568"/>
        <v>0</v>
      </c>
      <c r="AH4561" s="164">
        <f t="shared" si="574"/>
        <v>0</v>
      </c>
      <c r="AK4561" s="184">
        <f t="shared" si="569"/>
        <v>0</v>
      </c>
      <c r="AL4561" s="164">
        <f t="shared" si="575"/>
        <v>0</v>
      </c>
      <c r="AO4561" s="184">
        <f t="shared" si="570"/>
        <v>0</v>
      </c>
      <c r="AP4561" s="164">
        <f t="shared" si="571"/>
        <v>0</v>
      </c>
      <c r="AS4561" s="184">
        <f t="shared" si="572"/>
        <v>0</v>
      </c>
      <c r="AT4561" s="164">
        <f t="shared" si="573"/>
        <v>0</v>
      </c>
    </row>
    <row r="4562" spans="2:46" x14ac:dyDescent="0.75">
      <c r="B4562" s="22">
        <v>4559</v>
      </c>
      <c r="AG4562" s="184">
        <f t="shared" si="568"/>
        <v>0</v>
      </c>
      <c r="AH4562" s="164">
        <f t="shared" si="574"/>
        <v>0</v>
      </c>
      <c r="AK4562" s="184">
        <f t="shared" si="569"/>
        <v>0</v>
      </c>
      <c r="AL4562" s="164">
        <f t="shared" si="575"/>
        <v>0</v>
      </c>
      <c r="AO4562" s="184">
        <f t="shared" si="570"/>
        <v>0</v>
      </c>
      <c r="AP4562" s="164">
        <f t="shared" si="571"/>
        <v>0</v>
      </c>
      <c r="AS4562" s="184">
        <f t="shared" si="572"/>
        <v>0</v>
      </c>
      <c r="AT4562" s="164">
        <f t="shared" si="573"/>
        <v>0</v>
      </c>
    </row>
    <row r="4563" spans="2:46" x14ac:dyDescent="0.75">
      <c r="B4563" s="22">
        <v>4560</v>
      </c>
      <c r="AG4563" s="184">
        <f t="shared" si="568"/>
        <v>0</v>
      </c>
      <c r="AH4563" s="164">
        <f t="shared" si="574"/>
        <v>0</v>
      </c>
      <c r="AK4563" s="184">
        <f t="shared" si="569"/>
        <v>0</v>
      </c>
      <c r="AL4563" s="164">
        <f t="shared" si="575"/>
        <v>0</v>
      </c>
      <c r="AO4563" s="184">
        <f t="shared" si="570"/>
        <v>0</v>
      </c>
      <c r="AP4563" s="164">
        <f t="shared" si="571"/>
        <v>0</v>
      </c>
      <c r="AS4563" s="184">
        <f t="shared" si="572"/>
        <v>0</v>
      </c>
      <c r="AT4563" s="164">
        <f t="shared" si="573"/>
        <v>0</v>
      </c>
    </row>
    <row r="4564" spans="2:46" x14ac:dyDescent="0.75">
      <c r="B4564" s="22">
        <v>4561</v>
      </c>
      <c r="AG4564" s="184">
        <f t="shared" si="568"/>
        <v>0</v>
      </c>
      <c r="AH4564" s="164">
        <f t="shared" si="574"/>
        <v>0</v>
      </c>
      <c r="AK4564" s="184">
        <f t="shared" si="569"/>
        <v>0</v>
      </c>
      <c r="AL4564" s="164">
        <f t="shared" si="575"/>
        <v>0</v>
      </c>
      <c r="AO4564" s="184">
        <f t="shared" si="570"/>
        <v>0</v>
      </c>
      <c r="AP4564" s="164">
        <f t="shared" si="571"/>
        <v>0</v>
      </c>
      <c r="AS4564" s="184">
        <f t="shared" si="572"/>
        <v>0</v>
      </c>
      <c r="AT4564" s="164">
        <f t="shared" si="573"/>
        <v>0</v>
      </c>
    </row>
    <row r="4565" spans="2:46" x14ac:dyDescent="0.75">
      <c r="B4565" s="22">
        <v>4562</v>
      </c>
      <c r="AG4565" s="184">
        <f t="shared" si="568"/>
        <v>0</v>
      </c>
      <c r="AH4565" s="164">
        <f t="shared" si="574"/>
        <v>0</v>
      </c>
      <c r="AK4565" s="184">
        <f t="shared" si="569"/>
        <v>0</v>
      </c>
      <c r="AL4565" s="164">
        <f t="shared" si="575"/>
        <v>0</v>
      </c>
      <c r="AO4565" s="184">
        <f t="shared" si="570"/>
        <v>0</v>
      </c>
      <c r="AP4565" s="164">
        <f t="shared" si="571"/>
        <v>0</v>
      </c>
      <c r="AS4565" s="184">
        <f t="shared" si="572"/>
        <v>0</v>
      </c>
      <c r="AT4565" s="164">
        <f t="shared" si="573"/>
        <v>0</v>
      </c>
    </row>
    <row r="4566" spans="2:46" x14ac:dyDescent="0.75">
      <c r="B4566" s="22">
        <v>4563</v>
      </c>
      <c r="AG4566" s="184">
        <f t="shared" si="568"/>
        <v>0</v>
      </c>
      <c r="AH4566" s="164">
        <f t="shared" si="574"/>
        <v>0</v>
      </c>
      <c r="AK4566" s="184">
        <f t="shared" si="569"/>
        <v>0</v>
      </c>
      <c r="AL4566" s="164">
        <f t="shared" si="575"/>
        <v>0</v>
      </c>
      <c r="AO4566" s="184">
        <f t="shared" si="570"/>
        <v>0</v>
      </c>
      <c r="AP4566" s="164">
        <f t="shared" si="571"/>
        <v>0</v>
      </c>
      <c r="AS4566" s="184">
        <f t="shared" si="572"/>
        <v>0</v>
      </c>
      <c r="AT4566" s="164">
        <f t="shared" si="573"/>
        <v>0</v>
      </c>
    </row>
    <row r="4567" spans="2:46" x14ac:dyDescent="0.75">
      <c r="B4567" s="22">
        <v>4564</v>
      </c>
      <c r="AG4567" s="184">
        <f t="shared" si="568"/>
        <v>0</v>
      </c>
      <c r="AH4567" s="164">
        <f t="shared" si="574"/>
        <v>0</v>
      </c>
      <c r="AK4567" s="184">
        <f t="shared" si="569"/>
        <v>0</v>
      </c>
      <c r="AL4567" s="164">
        <f t="shared" si="575"/>
        <v>0</v>
      </c>
      <c r="AO4567" s="184">
        <f t="shared" si="570"/>
        <v>0</v>
      </c>
      <c r="AP4567" s="164">
        <f t="shared" si="571"/>
        <v>0</v>
      </c>
      <c r="AS4567" s="184">
        <f t="shared" si="572"/>
        <v>0</v>
      </c>
      <c r="AT4567" s="164">
        <f t="shared" si="573"/>
        <v>0</v>
      </c>
    </row>
    <row r="4568" spans="2:46" x14ac:dyDescent="0.75">
      <c r="B4568" s="22">
        <v>4565</v>
      </c>
      <c r="AG4568" s="184">
        <f t="shared" si="568"/>
        <v>0</v>
      </c>
      <c r="AH4568" s="164">
        <f t="shared" si="574"/>
        <v>0</v>
      </c>
      <c r="AK4568" s="184">
        <f t="shared" si="569"/>
        <v>0</v>
      </c>
      <c r="AL4568" s="164">
        <f t="shared" si="575"/>
        <v>0</v>
      </c>
      <c r="AO4568" s="184">
        <f t="shared" si="570"/>
        <v>0</v>
      </c>
      <c r="AP4568" s="164">
        <f t="shared" si="571"/>
        <v>0</v>
      </c>
      <c r="AS4568" s="184">
        <f t="shared" si="572"/>
        <v>0</v>
      </c>
      <c r="AT4568" s="164">
        <f t="shared" si="573"/>
        <v>0</v>
      </c>
    </row>
    <row r="4569" spans="2:46" x14ac:dyDescent="0.75">
      <c r="B4569" s="22">
        <v>4566</v>
      </c>
      <c r="AG4569" s="184">
        <f t="shared" si="568"/>
        <v>0</v>
      </c>
      <c r="AH4569" s="164">
        <f t="shared" si="574"/>
        <v>0</v>
      </c>
      <c r="AK4569" s="184">
        <f t="shared" si="569"/>
        <v>0</v>
      </c>
      <c r="AL4569" s="164">
        <f t="shared" si="575"/>
        <v>0</v>
      </c>
      <c r="AO4569" s="184">
        <f t="shared" si="570"/>
        <v>0</v>
      </c>
      <c r="AP4569" s="164">
        <f t="shared" si="571"/>
        <v>0</v>
      </c>
      <c r="AS4569" s="184">
        <f t="shared" si="572"/>
        <v>0</v>
      </c>
      <c r="AT4569" s="164">
        <f t="shared" si="573"/>
        <v>0</v>
      </c>
    </row>
    <row r="4570" spans="2:46" x14ac:dyDescent="0.75">
      <c r="B4570" s="22">
        <v>4567</v>
      </c>
      <c r="AG4570" s="184">
        <f t="shared" si="568"/>
        <v>0</v>
      </c>
      <c r="AH4570" s="164">
        <f t="shared" si="574"/>
        <v>0</v>
      </c>
      <c r="AK4570" s="184">
        <f t="shared" si="569"/>
        <v>0</v>
      </c>
      <c r="AL4570" s="164">
        <f t="shared" si="575"/>
        <v>0</v>
      </c>
      <c r="AO4570" s="184">
        <f t="shared" si="570"/>
        <v>0</v>
      </c>
      <c r="AP4570" s="164">
        <f t="shared" si="571"/>
        <v>0</v>
      </c>
      <c r="AS4570" s="184">
        <f t="shared" si="572"/>
        <v>0</v>
      </c>
      <c r="AT4570" s="164">
        <f t="shared" si="573"/>
        <v>0</v>
      </c>
    </row>
    <row r="4571" spans="2:46" x14ac:dyDescent="0.75">
      <c r="B4571" s="22">
        <v>4568</v>
      </c>
      <c r="AG4571" s="184">
        <f t="shared" si="568"/>
        <v>0</v>
      </c>
      <c r="AH4571" s="164">
        <f t="shared" si="574"/>
        <v>0</v>
      </c>
      <c r="AK4571" s="184">
        <f t="shared" si="569"/>
        <v>0</v>
      </c>
      <c r="AL4571" s="164">
        <f t="shared" si="575"/>
        <v>0</v>
      </c>
      <c r="AO4571" s="184">
        <f t="shared" si="570"/>
        <v>0</v>
      </c>
      <c r="AP4571" s="164">
        <f t="shared" si="571"/>
        <v>0</v>
      </c>
      <c r="AS4571" s="184">
        <f t="shared" si="572"/>
        <v>0</v>
      </c>
      <c r="AT4571" s="164">
        <f t="shared" si="573"/>
        <v>0</v>
      </c>
    </row>
    <row r="4572" spans="2:46" x14ac:dyDescent="0.75">
      <c r="B4572" s="22">
        <v>4569</v>
      </c>
      <c r="AG4572" s="184">
        <f t="shared" si="568"/>
        <v>0</v>
      </c>
      <c r="AH4572" s="164">
        <f t="shared" si="574"/>
        <v>0</v>
      </c>
      <c r="AK4572" s="184">
        <f t="shared" si="569"/>
        <v>0</v>
      </c>
      <c r="AL4572" s="164">
        <f t="shared" si="575"/>
        <v>0</v>
      </c>
      <c r="AO4572" s="184">
        <f t="shared" si="570"/>
        <v>0</v>
      </c>
      <c r="AP4572" s="164">
        <f t="shared" si="571"/>
        <v>0</v>
      </c>
      <c r="AS4572" s="184">
        <f t="shared" si="572"/>
        <v>0</v>
      </c>
      <c r="AT4572" s="164">
        <f t="shared" si="573"/>
        <v>0</v>
      </c>
    </row>
    <row r="4573" spans="2:46" x14ac:dyDescent="0.75">
      <c r="B4573" s="22">
        <v>4570</v>
      </c>
      <c r="AG4573" s="184">
        <f t="shared" si="568"/>
        <v>0</v>
      </c>
      <c r="AH4573" s="164">
        <f t="shared" si="574"/>
        <v>0</v>
      </c>
      <c r="AK4573" s="184">
        <f t="shared" si="569"/>
        <v>0</v>
      </c>
      <c r="AL4573" s="164">
        <f t="shared" si="575"/>
        <v>0</v>
      </c>
      <c r="AO4573" s="184">
        <f t="shared" si="570"/>
        <v>0</v>
      </c>
      <c r="AP4573" s="164">
        <f t="shared" si="571"/>
        <v>0</v>
      </c>
      <c r="AS4573" s="184">
        <f t="shared" si="572"/>
        <v>0</v>
      </c>
      <c r="AT4573" s="164">
        <f t="shared" si="573"/>
        <v>0</v>
      </c>
    </row>
    <row r="4574" spans="2:46" x14ac:dyDescent="0.75">
      <c r="B4574" s="22">
        <v>4571</v>
      </c>
      <c r="AG4574" s="184">
        <f t="shared" si="568"/>
        <v>0</v>
      </c>
      <c r="AH4574" s="164">
        <f t="shared" si="574"/>
        <v>0</v>
      </c>
      <c r="AK4574" s="184">
        <f t="shared" si="569"/>
        <v>0</v>
      </c>
      <c r="AL4574" s="164">
        <f t="shared" si="575"/>
        <v>0</v>
      </c>
      <c r="AO4574" s="184">
        <f t="shared" si="570"/>
        <v>0</v>
      </c>
      <c r="AP4574" s="164">
        <f t="shared" si="571"/>
        <v>0</v>
      </c>
      <c r="AS4574" s="184">
        <f t="shared" si="572"/>
        <v>0</v>
      </c>
      <c r="AT4574" s="164">
        <f t="shared" si="573"/>
        <v>0</v>
      </c>
    </row>
    <row r="4575" spans="2:46" x14ac:dyDescent="0.75">
      <c r="B4575" s="22">
        <v>4572</v>
      </c>
      <c r="AG4575" s="184">
        <f t="shared" si="568"/>
        <v>0</v>
      </c>
      <c r="AH4575" s="164">
        <f t="shared" si="574"/>
        <v>0</v>
      </c>
      <c r="AK4575" s="184">
        <f t="shared" si="569"/>
        <v>0</v>
      </c>
      <c r="AL4575" s="164">
        <f t="shared" si="575"/>
        <v>0</v>
      </c>
      <c r="AO4575" s="184">
        <f t="shared" si="570"/>
        <v>0</v>
      </c>
      <c r="AP4575" s="164">
        <f t="shared" si="571"/>
        <v>0</v>
      </c>
      <c r="AS4575" s="184">
        <f t="shared" si="572"/>
        <v>0</v>
      </c>
      <c r="AT4575" s="164">
        <f t="shared" si="573"/>
        <v>0</v>
      </c>
    </row>
    <row r="4576" spans="2:46" x14ac:dyDescent="0.75">
      <c r="B4576" s="22">
        <v>4573</v>
      </c>
      <c r="AG4576" s="184">
        <f t="shared" si="568"/>
        <v>0</v>
      </c>
      <c r="AH4576" s="164">
        <f t="shared" si="574"/>
        <v>0</v>
      </c>
      <c r="AK4576" s="184">
        <f t="shared" si="569"/>
        <v>0</v>
      </c>
      <c r="AL4576" s="164">
        <f t="shared" si="575"/>
        <v>0</v>
      </c>
      <c r="AO4576" s="184">
        <f t="shared" si="570"/>
        <v>0</v>
      </c>
      <c r="AP4576" s="164">
        <f t="shared" si="571"/>
        <v>0</v>
      </c>
      <c r="AS4576" s="184">
        <f t="shared" si="572"/>
        <v>0</v>
      </c>
      <c r="AT4576" s="164">
        <f t="shared" si="573"/>
        <v>0</v>
      </c>
    </row>
    <row r="4577" spans="2:46" x14ac:dyDescent="0.75">
      <c r="B4577" s="22">
        <v>4574</v>
      </c>
      <c r="AG4577" s="184">
        <f t="shared" si="568"/>
        <v>0</v>
      </c>
      <c r="AH4577" s="164">
        <f t="shared" si="574"/>
        <v>0</v>
      </c>
      <c r="AK4577" s="184">
        <f t="shared" si="569"/>
        <v>0</v>
      </c>
      <c r="AL4577" s="164">
        <f t="shared" si="575"/>
        <v>0</v>
      </c>
      <c r="AO4577" s="184">
        <f t="shared" si="570"/>
        <v>0</v>
      </c>
      <c r="AP4577" s="164">
        <f t="shared" si="571"/>
        <v>0</v>
      </c>
      <c r="AS4577" s="184">
        <f t="shared" si="572"/>
        <v>0</v>
      </c>
      <c r="AT4577" s="164">
        <f t="shared" si="573"/>
        <v>0</v>
      </c>
    </row>
    <row r="4578" spans="2:46" x14ac:dyDescent="0.75">
      <c r="B4578" s="22">
        <v>4575</v>
      </c>
      <c r="AG4578" s="184">
        <f t="shared" si="568"/>
        <v>0</v>
      </c>
      <c r="AH4578" s="164">
        <f t="shared" si="574"/>
        <v>0</v>
      </c>
      <c r="AK4578" s="184">
        <f t="shared" si="569"/>
        <v>0</v>
      </c>
      <c r="AL4578" s="164">
        <f t="shared" si="575"/>
        <v>0</v>
      </c>
      <c r="AO4578" s="184">
        <f t="shared" si="570"/>
        <v>0</v>
      </c>
      <c r="AP4578" s="164">
        <f t="shared" si="571"/>
        <v>0</v>
      </c>
      <c r="AS4578" s="184">
        <f t="shared" si="572"/>
        <v>0</v>
      </c>
      <c r="AT4578" s="164">
        <f t="shared" si="573"/>
        <v>0</v>
      </c>
    </row>
    <row r="4579" spans="2:46" x14ac:dyDescent="0.75">
      <c r="B4579" s="22">
        <v>4576</v>
      </c>
      <c r="AG4579" s="184">
        <f t="shared" si="568"/>
        <v>0</v>
      </c>
      <c r="AH4579" s="164">
        <f t="shared" si="574"/>
        <v>0</v>
      </c>
      <c r="AK4579" s="184">
        <f t="shared" si="569"/>
        <v>0</v>
      </c>
      <c r="AL4579" s="164">
        <f t="shared" si="575"/>
        <v>0</v>
      </c>
      <c r="AO4579" s="184">
        <f t="shared" si="570"/>
        <v>0</v>
      </c>
      <c r="AP4579" s="164">
        <f t="shared" si="571"/>
        <v>0</v>
      </c>
      <c r="AS4579" s="184">
        <f t="shared" si="572"/>
        <v>0</v>
      </c>
      <c r="AT4579" s="164">
        <f t="shared" si="573"/>
        <v>0</v>
      </c>
    </row>
    <row r="4580" spans="2:46" x14ac:dyDescent="0.75">
      <c r="B4580" s="22">
        <v>4577</v>
      </c>
      <c r="AG4580" s="184">
        <f t="shared" si="568"/>
        <v>0</v>
      </c>
      <c r="AH4580" s="164">
        <f t="shared" si="574"/>
        <v>0</v>
      </c>
      <c r="AK4580" s="184">
        <f t="shared" si="569"/>
        <v>0</v>
      </c>
      <c r="AL4580" s="164">
        <f t="shared" si="575"/>
        <v>0</v>
      </c>
      <c r="AO4580" s="184">
        <f t="shared" si="570"/>
        <v>0</v>
      </c>
      <c r="AP4580" s="164">
        <f t="shared" si="571"/>
        <v>0</v>
      </c>
      <c r="AS4580" s="184">
        <f t="shared" si="572"/>
        <v>0</v>
      </c>
      <c r="AT4580" s="164">
        <f t="shared" si="573"/>
        <v>0</v>
      </c>
    </row>
    <row r="4581" spans="2:46" x14ac:dyDescent="0.75">
      <c r="B4581" s="22">
        <v>4578</v>
      </c>
      <c r="AG4581" s="184">
        <f t="shared" si="568"/>
        <v>0</v>
      </c>
      <c r="AH4581" s="164">
        <f t="shared" si="574"/>
        <v>0</v>
      </c>
      <c r="AK4581" s="184">
        <f t="shared" si="569"/>
        <v>0</v>
      </c>
      <c r="AL4581" s="164">
        <f t="shared" si="575"/>
        <v>0</v>
      </c>
      <c r="AO4581" s="184">
        <f t="shared" si="570"/>
        <v>0</v>
      </c>
      <c r="AP4581" s="164">
        <f t="shared" si="571"/>
        <v>0</v>
      </c>
      <c r="AS4581" s="184">
        <f t="shared" si="572"/>
        <v>0</v>
      </c>
      <c r="AT4581" s="164">
        <f t="shared" si="573"/>
        <v>0</v>
      </c>
    </row>
    <row r="4582" spans="2:46" x14ac:dyDescent="0.75">
      <c r="B4582" s="22">
        <v>4579</v>
      </c>
      <c r="AG4582" s="184">
        <f t="shared" si="568"/>
        <v>0</v>
      </c>
      <c r="AH4582" s="164">
        <f t="shared" si="574"/>
        <v>0</v>
      </c>
      <c r="AK4582" s="184">
        <f t="shared" si="569"/>
        <v>0</v>
      </c>
      <c r="AL4582" s="164">
        <f t="shared" si="575"/>
        <v>0</v>
      </c>
      <c r="AO4582" s="184">
        <f t="shared" si="570"/>
        <v>0</v>
      </c>
      <c r="AP4582" s="164">
        <f t="shared" si="571"/>
        <v>0</v>
      </c>
      <c r="AS4582" s="184">
        <f t="shared" si="572"/>
        <v>0</v>
      </c>
      <c r="AT4582" s="164">
        <f t="shared" si="573"/>
        <v>0</v>
      </c>
    </row>
    <row r="4583" spans="2:46" x14ac:dyDescent="0.75">
      <c r="B4583" s="22">
        <v>4580</v>
      </c>
      <c r="AG4583" s="184">
        <f t="shared" si="568"/>
        <v>0</v>
      </c>
      <c r="AH4583" s="164">
        <f t="shared" si="574"/>
        <v>0</v>
      </c>
      <c r="AK4583" s="184">
        <f t="shared" si="569"/>
        <v>0</v>
      </c>
      <c r="AL4583" s="164">
        <f t="shared" si="575"/>
        <v>0</v>
      </c>
      <c r="AO4583" s="184">
        <f t="shared" si="570"/>
        <v>0</v>
      </c>
      <c r="AP4583" s="164">
        <f t="shared" si="571"/>
        <v>0</v>
      </c>
      <c r="AS4583" s="184">
        <f t="shared" si="572"/>
        <v>0</v>
      </c>
      <c r="AT4583" s="164">
        <f t="shared" si="573"/>
        <v>0</v>
      </c>
    </row>
    <row r="4584" spans="2:46" x14ac:dyDescent="0.75">
      <c r="B4584" s="22">
        <v>4581</v>
      </c>
      <c r="AG4584" s="184">
        <f t="shared" si="568"/>
        <v>0</v>
      </c>
      <c r="AH4584" s="164">
        <f t="shared" si="574"/>
        <v>0</v>
      </c>
      <c r="AK4584" s="184">
        <f t="shared" si="569"/>
        <v>0</v>
      </c>
      <c r="AL4584" s="164">
        <f t="shared" si="575"/>
        <v>0</v>
      </c>
      <c r="AO4584" s="184">
        <f t="shared" si="570"/>
        <v>0</v>
      </c>
      <c r="AP4584" s="164">
        <f t="shared" si="571"/>
        <v>0</v>
      </c>
      <c r="AS4584" s="184">
        <f t="shared" si="572"/>
        <v>0</v>
      </c>
      <c r="AT4584" s="164">
        <f t="shared" si="573"/>
        <v>0</v>
      </c>
    </row>
    <row r="4585" spans="2:46" x14ac:dyDescent="0.75">
      <c r="B4585" s="22">
        <v>4582</v>
      </c>
      <c r="AG4585" s="184">
        <f t="shared" si="568"/>
        <v>0</v>
      </c>
      <c r="AH4585" s="164">
        <f t="shared" si="574"/>
        <v>0</v>
      </c>
      <c r="AK4585" s="184">
        <f t="shared" si="569"/>
        <v>0</v>
      </c>
      <c r="AL4585" s="164">
        <f t="shared" si="575"/>
        <v>0</v>
      </c>
      <c r="AO4585" s="184">
        <f t="shared" si="570"/>
        <v>0</v>
      </c>
      <c r="AP4585" s="164">
        <f t="shared" si="571"/>
        <v>0</v>
      </c>
      <c r="AS4585" s="184">
        <f t="shared" si="572"/>
        <v>0</v>
      </c>
      <c r="AT4585" s="164">
        <f t="shared" si="573"/>
        <v>0</v>
      </c>
    </row>
    <row r="4586" spans="2:46" x14ac:dyDescent="0.75">
      <c r="B4586" s="22">
        <v>4583</v>
      </c>
      <c r="AG4586" s="184">
        <f t="shared" si="568"/>
        <v>0</v>
      </c>
      <c r="AH4586" s="164">
        <f t="shared" si="574"/>
        <v>0</v>
      </c>
      <c r="AK4586" s="184">
        <f t="shared" si="569"/>
        <v>0</v>
      </c>
      <c r="AL4586" s="164">
        <f t="shared" si="575"/>
        <v>0</v>
      </c>
      <c r="AO4586" s="184">
        <f t="shared" si="570"/>
        <v>0</v>
      </c>
      <c r="AP4586" s="164">
        <f t="shared" si="571"/>
        <v>0</v>
      </c>
      <c r="AS4586" s="184">
        <f t="shared" si="572"/>
        <v>0</v>
      </c>
      <c r="AT4586" s="164">
        <f t="shared" si="573"/>
        <v>0</v>
      </c>
    </row>
    <row r="4587" spans="2:46" x14ac:dyDescent="0.75">
      <c r="B4587" s="22">
        <v>4584</v>
      </c>
      <c r="AG4587" s="184">
        <f t="shared" si="568"/>
        <v>0</v>
      </c>
      <c r="AH4587" s="164">
        <f t="shared" si="574"/>
        <v>0</v>
      </c>
      <c r="AK4587" s="184">
        <f t="shared" si="569"/>
        <v>0</v>
      </c>
      <c r="AL4587" s="164">
        <f t="shared" si="575"/>
        <v>0</v>
      </c>
      <c r="AO4587" s="184">
        <f t="shared" si="570"/>
        <v>0</v>
      </c>
      <c r="AP4587" s="164">
        <f t="shared" si="571"/>
        <v>0</v>
      </c>
      <c r="AS4587" s="184">
        <f t="shared" si="572"/>
        <v>0</v>
      </c>
      <c r="AT4587" s="164">
        <f t="shared" si="573"/>
        <v>0</v>
      </c>
    </row>
    <row r="4588" spans="2:46" x14ac:dyDescent="0.75">
      <c r="B4588" s="22">
        <v>4585</v>
      </c>
      <c r="AG4588" s="184">
        <f t="shared" si="568"/>
        <v>0</v>
      </c>
      <c r="AH4588" s="164">
        <f t="shared" si="574"/>
        <v>0</v>
      </c>
      <c r="AK4588" s="184">
        <f t="shared" si="569"/>
        <v>0</v>
      </c>
      <c r="AL4588" s="164">
        <f t="shared" si="575"/>
        <v>0</v>
      </c>
      <c r="AO4588" s="184">
        <f t="shared" si="570"/>
        <v>0</v>
      </c>
      <c r="AP4588" s="164">
        <f t="shared" si="571"/>
        <v>0</v>
      </c>
      <c r="AS4588" s="184">
        <f t="shared" si="572"/>
        <v>0</v>
      </c>
      <c r="AT4588" s="164">
        <f t="shared" si="573"/>
        <v>0</v>
      </c>
    </row>
    <row r="4589" spans="2:46" x14ac:dyDescent="0.75">
      <c r="B4589" s="22">
        <v>4586</v>
      </c>
      <c r="AG4589" s="184">
        <f t="shared" si="568"/>
        <v>0</v>
      </c>
      <c r="AH4589" s="164">
        <f t="shared" si="574"/>
        <v>0</v>
      </c>
      <c r="AK4589" s="184">
        <f t="shared" si="569"/>
        <v>0</v>
      </c>
      <c r="AL4589" s="164">
        <f t="shared" si="575"/>
        <v>0</v>
      </c>
      <c r="AO4589" s="184">
        <f t="shared" si="570"/>
        <v>0</v>
      </c>
      <c r="AP4589" s="164">
        <f t="shared" si="571"/>
        <v>0</v>
      </c>
      <c r="AS4589" s="184">
        <f t="shared" si="572"/>
        <v>0</v>
      </c>
      <c r="AT4589" s="164">
        <f t="shared" si="573"/>
        <v>0</v>
      </c>
    </row>
    <row r="4590" spans="2:46" x14ac:dyDescent="0.75">
      <c r="B4590" s="22">
        <v>4587</v>
      </c>
      <c r="AG4590" s="184">
        <f t="shared" si="568"/>
        <v>0</v>
      </c>
      <c r="AH4590" s="164">
        <f t="shared" si="574"/>
        <v>0</v>
      </c>
      <c r="AK4590" s="184">
        <f t="shared" si="569"/>
        <v>0</v>
      </c>
      <c r="AL4590" s="164">
        <f t="shared" si="575"/>
        <v>0</v>
      </c>
      <c r="AO4590" s="184">
        <f t="shared" si="570"/>
        <v>0</v>
      </c>
      <c r="AP4590" s="164">
        <f t="shared" si="571"/>
        <v>0</v>
      </c>
      <c r="AS4590" s="184">
        <f t="shared" si="572"/>
        <v>0</v>
      </c>
      <c r="AT4590" s="164">
        <f t="shared" si="573"/>
        <v>0</v>
      </c>
    </row>
    <row r="4591" spans="2:46" x14ac:dyDescent="0.75">
      <c r="B4591" s="22">
        <v>4588</v>
      </c>
      <c r="AG4591" s="184">
        <f t="shared" si="568"/>
        <v>0</v>
      </c>
      <c r="AH4591" s="164">
        <f t="shared" si="574"/>
        <v>0</v>
      </c>
      <c r="AK4591" s="184">
        <f t="shared" si="569"/>
        <v>0</v>
      </c>
      <c r="AL4591" s="164">
        <f t="shared" si="575"/>
        <v>0</v>
      </c>
      <c r="AO4591" s="184">
        <f t="shared" si="570"/>
        <v>0</v>
      </c>
      <c r="AP4591" s="164">
        <f t="shared" si="571"/>
        <v>0</v>
      </c>
      <c r="AS4591" s="184">
        <f t="shared" si="572"/>
        <v>0</v>
      </c>
      <c r="AT4591" s="164">
        <f t="shared" si="573"/>
        <v>0</v>
      </c>
    </row>
    <row r="4592" spans="2:46" x14ac:dyDescent="0.75">
      <c r="B4592" s="22">
        <v>4589</v>
      </c>
      <c r="AG4592" s="184">
        <f t="shared" si="568"/>
        <v>0</v>
      </c>
      <c r="AH4592" s="164">
        <f t="shared" si="574"/>
        <v>0</v>
      </c>
      <c r="AK4592" s="184">
        <f t="shared" si="569"/>
        <v>0</v>
      </c>
      <c r="AL4592" s="164">
        <f t="shared" si="575"/>
        <v>0</v>
      </c>
      <c r="AO4592" s="184">
        <f t="shared" si="570"/>
        <v>0</v>
      </c>
      <c r="AP4592" s="164">
        <f t="shared" si="571"/>
        <v>0</v>
      </c>
      <c r="AS4592" s="184">
        <f t="shared" si="572"/>
        <v>0</v>
      </c>
      <c r="AT4592" s="164">
        <f t="shared" si="573"/>
        <v>0</v>
      </c>
    </row>
    <row r="4593" spans="2:46" x14ac:dyDescent="0.75">
      <c r="B4593" s="22">
        <v>4590</v>
      </c>
      <c r="AG4593" s="184">
        <f t="shared" si="568"/>
        <v>0</v>
      </c>
      <c r="AH4593" s="164">
        <f t="shared" si="574"/>
        <v>0</v>
      </c>
      <c r="AK4593" s="184">
        <f t="shared" si="569"/>
        <v>0</v>
      </c>
      <c r="AL4593" s="164">
        <f t="shared" si="575"/>
        <v>0</v>
      </c>
      <c r="AO4593" s="184">
        <f t="shared" si="570"/>
        <v>0</v>
      </c>
      <c r="AP4593" s="164">
        <f t="shared" si="571"/>
        <v>0</v>
      </c>
      <c r="AS4593" s="184">
        <f t="shared" si="572"/>
        <v>0</v>
      </c>
      <c r="AT4593" s="164">
        <f t="shared" si="573"/>
        <v>0</v>
      </c>
    </row>
    <row r="4594" spans="2:46" x14ac:dyDescent="0.75">
      <c r="B4594" s="22">
        <v>4591</v>
      </c>
      <c r="AG4594" s="184">
        <f t="shared" si="568"/>
        <v>0</v>
      </c>
      <c r="AH4594" s="164">
        <f t="shared" si="574"/>
        <v>0</v>
      </c>
      <c r="AK4594" s="184">
        <f t="shared" si="569"/>
        <v>0</v>
      </c>
      <c r="AL4594" s="164">
        <f t="shared" si="575"/>
        <v>0</v>
      </c>
      <c r="AO4594" s="184">
        <f t="shared" si="570"/>
        <v>0</v>
      </c>
      <c r="AP4594" s="164">
        <f t="shared" si="571"/>
        <v>0</v>
      </c>
      <c r="AS4594" s="184">
        <f t="shared" si="572"/>
        <v>0</v>
      </c>
      <c r="AT4594" s="164">
        <f t="shared" si="573"/>
        <v>0</v>
      </c>
    </row>
    <row r="4595" spans="2:46" x14ac:dyDescent="0.75">
      <c r="B4595" s="22">
        <v>4592</v>
      </c>
      <c r="AG4595" s="184">
        <f t="shared" si="568"/>
        <v>0</v>
      </c>
      <c r="AH4595" s="164">
        <f t="shared" si="574"/>
        <v>0</v>
      </c>
      <c r="AK4595" s="184">
        <f t="shared" si="569"/>
        <v>0</v>
      </c>
      <c r="AL4595" s="164">
        <f t="shared" si="575"/>
        <v>0</v>
      </c>
      <c r="AO4595" s="184">
        <f t="shared" si="570"/>
        <v>0</v>
      </c>
      <c r="AP4595" s="164">
        <f t="shared" si="571"/>
        <v>0</v>
      </c>
      <c r="AS4595" s="184">
        <f t="shared" si="572"/>
        <v>0</v>
      </c>
      <c r="AT4595" s="164">
        <f t="shared" si="573"/>
        <v>0</v>
      </c>
    </row>
    <row r="4596" spans="2:46" x14ac:dyDescent="0.75">
      <c r="B4596" s="22">
        <v>4593</v>
      </c>
      <c r="AG4596" s="184">
        <f t="shared" si="568"/>
        <v>0</v>
      </c>
      <c r="AH4596" s="164">
        <f t="shared" si="574"/>
        <v>0</v>
      </c>
      <c r="AK4596" s="184">
        <f t="shared" si="569"/>
        <v>0</v>
      </c>
      <c r="AL4596" s="164">
        <f t="shared" si="575"/>
        <v>0</v>
      </c>
      <c r="AO4596" s="184">
        <f t="shared" si="570"/>
        <v>0</v>
      </c>
      <c r="AP4596" s="164">
        <f t="shared" si="571"/>
        <v>0</v>
      </c>
      <c r="AS4596" s="184">
        <f t="shared" si="572"/>
        <v>0</v>
      </c>
      <c r="AT4596" s="164">
        <f t="shared" si="573"/>
        <v>0</v>
      </c>
    </row>
    <row r="4597" spans="2:46" x14ac:dyDescent="0.75">
      <c r="B4597" s="22">
        <v>4594</v>
      </c>
      <c r="AG4597" s="184">
        <f t="shared" si="568"/>
        <v>0</v>
      </c>
      <c r="AH4597" s="164">
        <f t="shared" si="574"/>
        <v>0</v>
      </c>
      <c r="AK4597" s="184">
        <f t="shared" si="569"/>
        <v>0</v>
      </c>
      <c r="AL4597" s="164">
        <f t="shared" si="575"/>
        <v>0</v>
      </c>
      <c r="AO4597" s="184">
        <f t="shared" si="570"/>
        <v>0</v>
      </c>
      <c r="AP4597" s="164">
        <f t="shared" si="571"/>
        <v>0</v>
      </c>
      <c r="AS4597" s="184">
        <f t="shared" si="572"/>
        <v>0</v>
      </c>
      <c r="AT4597" s="164">
        <f t="shared" si="573"/>
        <v>0</v>
      </c>
    </row>
    <row r="4598" spans="2:46" x14ac:dyDescent="0.75">
      <c r="B4598" s="22">
        <v>4595</v>
      </c>
      <c r="AG4598" s="184">
        <f t="shared" si="568"/>
        <v>0</v>
      </c>
      <c r="AH4598" s="164">
        <f t="shared" si="574"/>
        <v>0</v>
      </c>
      <c r="AK4598" s="184">
        <f t="shared" si="569"/>
        <v>0</v>
      </c>
      <c r="AL4598" s="164">
        <f t="shared" si="575"/>
        <v>0</v>
      </c>
      <c r="AO4598" s="184">
        <f t="shared" si="570"/>
        <v>0</v>
      </c>
      <c r="AP4598" s="164">
        <f t="shared" si="571"/>
        <v>0</v>
      </c>
      <c r="AS4598" s="184">
        <f t="shared" si="572"/>
        <v>0</v>
      </c>
      <c r="AT4598" s="164">
        <f t="shared" si="573"/>
        <v>0</v>
      </c>
    </row>
    <row r="4599" spans="2:46" x14ac:dyDescent="0.75">
      <c r="B4599" s="22">
        <v>4596</v>
      </c>
      <c r="AG4599" s="184">
        <f t="shared" si="568"/>
        <v>0</v>
      </c>
      <c r="AH4599" s="164">
        <f t="shared" si="574"/>
        <v>0</v>
      </c>
      <c r="AK4599" s="184">
        <f t="shared" si="569"/>
        <v>0</v>
      </c>
      <c r="AL4599" s="164">
        <f t="shared" si="575"/>
        <v>0</v>
      </c>
      <c r="AO4599" s="184">
        <f t="shared" si="570"/>
        <v>0</v>
      </c>
      <c r="AP4599" s="164">
        <f t="shared" si="571"/>
        <v>0</v>
      </c>
      <c r="AS4599" s="184">
        <f t="shared" si="572"/>
        <v>0</v>
      </c>
      <c r="AT4599" s="164">
        <f t="shared" si="573"/>
        <v>0</v>
      </c>
    </row>
    <row r="4600" spans="2:46" x14ac:dyDescent="0.75">
      <c r="B4600" s="22">
        <v>4597</v>
      </c>
      <c r="AG4600" s="184">
        <f t="shared" si="568"/>
        <v>0</v>
      </c>
      <c r="AH4600" s="164">
        <f t="shared" si="574"/>
        <v>0</v>
      </c>
      <c r="AK4600" s="184">
        <f t="shared" si="569"/>
        <v>0</v>
      </c>
      <c r="AL4600" s="164">
        <f t="shared" si="575"/>
        <v>0</v>
      </c>
      <c r="AO4600" s="184">
        <f t="shared" si="570"/>
        <v>0</v>
      </c>
      <c r="AP4600" s="164">
        <f t="shared" si="571"/>
        <v>0</v>
      </c>
      <c r="AS4600" s="184">
        <f t="shared" si="572"/>
        <v>0</v>
      </c>
      <c r="AT4600" s="164">
        <f t="shared" si="573"/>
        <v>0</v>
      </c>
    </row>
    <row r="4601" spans="2:46" x14ac:dyDescent="0.75">
      <c r="B4601" s="22">
        <v>4598</v>
      </c>
      <c r="AG4601" s="184">
        <f t="shared" si="568"/>
        <v>0</v>
      </c>
      <c r="AH4601" s="164">
        <f t="shared" si="574"/>
        <v>0</v>
      </c>
      <c r="AK4601" s="184">
        <f t="shared" si="569"/>
        <v>0</v>
      </c>
      <c r="AL4601" s="164">
        <f t="shared" si="575"/>
        <v>0</v>
      </c>
      <c r="AO4601" s="184">
        <f t="shared" si="570"/>
        <v>0</v>
      </c>
      <c r="AP4601" s="164">
        <f t="shared" si="571"/>
        <v>0</v>
      </c>
      <c r="AS4601" s="184">
        <f t="shared" si="572"/>
        <v>0</v>
      </c>
      <c r="AT4601" s="164">
        <f t="shared" si="573"/>
        <v>0</v>
      </c>
    </row>
    <row r="4602" spans="2:46" x14ac:dyDescent="0.75">
      <c r="B4602" s="22">
        <v>4599</v>
      </c>
      <c r="AG4602" s="184">
        <f t="shared" si="568"/>
        <v>0</v>
      </c>
      <c r="AH4602" s="164">
        <f t="shared" si="574"/>
        <v>0</v>
      </c>
      <c r="AK4602" s="184">
        <f t="shared" si="569"/>
        <v>0</v>
      </c>
      <c r="AL4602" s="164">
        <f t="shared" si="575"/>
        <v>0</v>
      </c>
      <c r="AO4602" s="184">
        <f t="shared" si="570"/>
        <v>0</v>
      </c>
      <c r="AP4602" s="164">
        <f t="shared" si="571"/>
        <v>0</v>
      </c>
      <c r="AS4602" s="184">
        <f t="shared" si="572"/>
        <v>0</v>
      </c>
      <c r="AT4602" s="164">
        <f t="shared" si="573"/>
        <v>0</v>
      </c>
    </row>
    <row r="4603" spans="2:46" x14ac:dyDescent="0.75">
      <c r="B4603" s="22">
        <v>4600</v>
      </c>
      <c r="AG4603" s="184">
        <f t="shared" si="568"/>
        <v>0</v>
      </c>
      <c r="AH4603" s="164">
        <f t="shared" si="574"/>
        <v>0</v>
      </c>
      <c r="AK4603" s="184">
        <f t="shared" si="569"/>
        <v>0</v>
      </c>
      <c r="AL4603" s="164">
        <f t="shared" si="575"/>
        <v>0</v>
      </c>
      <c r="AO4603" s="184">
        <f t="shared" si="570"/>
        <v>0</v>
      </c>
      <c r="AP4603" s="164">
        <f t="shared" si="571"/>
        <v>0</v>
      </c>
      <c r="AS4603" s="184">
        <f t="shared" si="572"/>
        <v>0</v>
      </c>
      <c r="AT4603" s="164">
        <f t="shared" si="573"/>
        <v>0</v>
      </c>
    </row>
    <row r="4604" spans="2:46" x14ac:dyDescent="0.75">
      <c r="B4604" s="22">
        <v>4601</v>
      </c>
      <c r="AG4604" s="184">
        <f t="shared" si="568"/>
        <v>0</v>
      </c>
      <c r="AH4604" s="164">
        <f t="shared" si="574"/>
        <v>0</v>
      </c>
      <c r="AK4604" s="184">
        <f t="shared" si="569"/>
        <v>0</v>
      </c>
      <c r="AL4604" s="164">
        <f t="shared" si="575"/>
        <v>0</v>
      </c>
      <c r="AO4604" s="184">
        <f t="shared" si="570"/>
        <v>0</v>
      </c>
      <c r="AP4604" s="164">
        <f t="shared" si="571"/>
        <v>0</v>
      </c>
      <c r="AS4604" s="184">
        <f t="shared" si="572"/>
        <v>0</v>
      </c>
      <c r="AT4604" s="164">
        <f t="shared" si="573"/>
        <v>0</v>
      </c>
    </row>
    <row r="4605" spans="2:46" x14ac:dyDescent="0.75">
      <c r="B4605" s="22">
        <v>4602</v>
      </c>
      <c r="AG4605" s="184">
        <f t="shared" si="568"/>
        <v>0</v>
      </c>
      <c r="AH4605" s="164">
        <f t="shared" si="574"/>
        <v>0</v>
      </c>
      <c r="AK4605" s="184">
        <f t="shared" si="569"/>
        <v>0</v>
      </c>
      <c r="AL4605" s="164">
        <f t="shared" si="575"/>
        <v>0</v>
      </c>
      <c r="AO4605" s="184">
        <f t="shared" si="570"/>
        <v>0</v>
      </c>
      <c r="AP4605" s="164">
        <f t="shared" si="571"/>
        <v>0</v>
      </c>
      <c r="AS4605" s="184">
        <f t="shared" si="572"/>
        <v>0</v>
      </c>
      <c r="AT4605" s="164">
        <f t="shared" si="573"/>
        <v>0</v>
      </c>
    </row>
    <row r="4606" spans="2:46" x14ac:dyDescent="0.75">
      <c r="B4606" s="22">
        <v>4603</v>
      </c>
      <c r="AG4606" s="184">
        <f t="shared" si="568"/>
        <v>0</v>
      </c>
      <c r="AH4606" s="164">
        <f t="shared" si="574"/>
        <v>0</v>
      </c>
      <c r="AK4606" s="184">
        <f t="shared" si="569"/>
        <v>0</v>
      </c>
      <c r="AL4606" s="164">
        <f t="shared" si="575"/>
        <v>0</v>
      </c>
      <c r="AO4606" s="184">
        <f t="shared" si="570"/>
        <v>0</v>
      </c>
      <c r="AP4606" s="164">
        <f t="shared" si="571"/>
        <v>0</v>
      </c>
      <c r="AS4606" s="184">
        <f t="shared" si="572"/>
        <v>0</v>
      </c>
      <c r="AT4606" s="164">
        <f t="shared" si="573"/>
        <v>0</v>
      </c>
    </row>
    <row r="4607" spans="2:46" x14ac:dyDescent="0.75">
      <c r="B4607" s="22">
        <v>4604</v>
      </c>
      <c r="AG4607" s="184">
        <f t="shared" si="568"/>
        <v>0</v>
      </c>
      <c r="AH4607" s="164">
        <f t="shared" si="574"/>
        <v>0</v>
      </c>
      <c r="AK4607" s="184">
        <f t="shared" si="569"/>
        <v>0</v>
      </c>
      <c r="AL4607" s="164">
        <f t="shared" si="575"/>
        <v>0</v>
      </c>
      <c r="AO4607" s="184">
        <f t="shared" si="570"/>
        <v>0</v>
      </c>
      <c r="AP4607" s="164">
        <f t="shared" si="571"/>
        <v>0</v>
      </c>
      <c r="AS4607" s="184">
        <f t="shared" si="572"/>
        <v>0</v>
      </c>
      <c r="AT4607" s="164">
        <f t="shared" si="573"/>
        <v>0</v>
      </c>
    </row>
    <row r="4608" spans="2:46" x14ac:dyDescent="0.75">
      <c r="B4608" s="22">
        <v>4605</v>
      </c>
      <c r="AG4608" s="184">
        <f t="shared" si="568"/>
        <v>0</v>
      </c>
      <c r="AH4608" s="164">
        <f t="shared" si="574"/>
        <v>0</v>
      </c>
      <c r="AK4608" s="184">
        <f t="shared" si="569"/>
        <v>0</v>
      </c>
      <c r="AL4608" s="164">
        <f t="shared" si="575"/>
        <v>0</v>
      </c>
      <c r="AO4608" s="184">
        <f t="shared" si="570"/>
        <v>0</v>
      </c>
      <c r="AP4608" s="164">
        <f t="shared" si="571"/>
        <v>0</v>
      </c>
      <c r="AS4608" s="184">
        <f t="shared" si="572"/>
        <v>0</v>
      </c>
      <c r="AT4608" s="164">
        <f t="shared" si="573"/>
        <v>0</v>
      </c>
    </row>
    <row r="4609" spans="2:46" x14ac:dyDescent="0.75">
      <c r="B4609" s="22">
        <v>4606</v>
      </c>
      <c r="AG4609" s="184">
        <f t="shared" si="568"/>
        <v>0</v>
      </c>
      <c r="AH4609" s="164">
        <f t="shared" si="574"/>
        <v>0</v>
      </c>
      <c r="AK4609" s="184">
        <f t="shared" si="569"/>
        <v>0</v>
      </c>
      <c r="AL4609" s="164">
        <f t="shared" si="575"/>
        <v>0</v>
      </c>
      <c r="AO4609" s="184">
        <f t="shared" si="570"/>
        <v>0</v>
      </c>
      <c r="AP4609" s="164">
        <f t="shared" si="571"/>
        <v>0</v>
      </c>
      <c r="AS4609" s="184">
        <f t="shared" si="572"/>
        <v>0</v>
      </c>
      <c r="AT4609" s="164">
        <f t="shared" si="573"/>
        <v>0</v>
      </c>
    </row>
    <row r="4610" spans="2:46" x14ac:dyDescent="0.75">
      <c r="B4610" s="22">
        <v>4607</v>
      </c>
      <c r="AG4610" s="184">
        <f t="shared" si="568"/>
        <v>0</v>
      </c>
      <c r="AH4610" s="164">
        <f t="shared" si="574"/>
        <v>0</v>
      </c>
      <c r="AK4610" s="184">
        <f t="shared" si="569"/>
        <v>0</v>
      </c>
      <c r="AL4610" s="164">
        <f t="shared" si="575"/>
        <v>0</v>
      </c>
      <c r="AO4610" s="184">
        <f t="shared" si="570"/>
        <v>0</v>
      </c>
      <c r="AP4610" s="164">
        <f t="shared" si="571"/>
        <v>0</v>
      </c>
      <c r="AS4610" s="184">
        <f t="shared" si="572"/>
        <v>0</v>
      </c>
      <c r="AT4610" s="164">
        <f t="shared" si="573"/>
        <v>0</v>
      </c>
    </row>
    <row r="4611" spans="2:46" x14ac:dyDescent="0.75">
      <c r="B4611" s="22">
        <v>4608</v>
      </c>
      <c r="AG4611" s="184">
        <f t="shared" si="568"/>
        <v>0</v>
      </c>
      <c r="AH4611" s="164">
        <f t="shared" si="574"/>
        <v>0</v>
      </c>
      <c r="AK4611" s="184">
        <f t="shared" si="569"/>
        <v>0</v>
      </c>
      <c r="AL4611" s="164">
        <f t="shared" si="575"/>
        <v>0</v>
      </c>
      <c r="AO4611" s="184">
        <f t="shared" si="570"/>
        <v>0</v>
      </c>
      <c r="AP4611" s="164">
        <f t="shared" si="571"/>
        <v>0</v>
      </c>
      <c r="AS4611" s="184">
        <f t="shared" si="572"/>
        <v>0</v>
      </c>
      <c r="AT4611" s="164">
        <f t="shared" si="573"/>
        <v>0</v>
      </c>
    </row>
    <row r="4612" spans="2:46" x14ac:dyDescent="0.75">
      <c r="B4612" s="22">
        <v>4609</v>
      </c>
      <c r="AG4612" s="184">
        <f t="shared" ref="AG4612:AG4675" si="576">(U4612*wtp)-T4612</f>
        <v>0</v>
      </c>
      <c r="AH4612" s="164">
        <f t="shared" si="574"/>
        <v>0</v>
      </c>
      <c r="AK4612" s="184">
        <f t="shared" ref="AK4612:AK4675" si="577">(X4612*wtp)-W4612</f>
        <v>0</v>
      </c>
      <c r="AL4612" s="164">
        <f t="shared" si="575"/>
        <v>0</v>
      </c>
      <c r="AO4612" s="184">
        <f t="shared" ref="AO4612:AO4675" si="578">(AA4612*wtp)-Z4612</f>
        <v>0</v>
      </c>
      <c r="AP4612" s="164">
        <f t="shared" ref="AP4612:AP4675" si="579">IF(AO4612&gt;0,1,0)</f>
        <v>0</v>
      </c>
      <c r="AS4612" s="184">
        <f t="shared" ref="AS4612:AS4675" si="580">(AD4612*wtp)-AC4612</f>
        <v>0</v>
      </c>
      <c r="AT4612" s="164">
        <f t="shared" ref="AT4612:AT4675" si="581">IF(AS4612&gt;0,1,0)</f>
        <v>0</v>
      </c>
    </row>
    <row r="4613" spans="2:46" x14ac:dyDescent="0.75">
      <c r="B4613" s="22">
        <v>4610</v>
      </c>
      <c r="AG4613" s="184">
        <f t="shared" si="576"/>
        <v>0</v>
      </c>
      <c r="AH4613" s="164">
        <f t="shared" ref="AH4613:AH4676" si="582">IF(AG4613&gt;0,1,0)</f>
        <v>0</v>
      </c>
      <c r="AK4613" s="184">
        <f t="shared" si="577"/>
        <v>0</v>
      </c>
      <c r="AL4613" s="164">
        <f t="shared" ref="AL4613:AL4676" si="583">IF(AK4613&gt;0,1,0)</f>
        <v>0</v>
      </c>
      <c r="AO4613" s="184">
        <f t="shared" si="578"/>
        <v>0</v>
      </c>
      <c r="AP4613" s="164">
        <f t="shared" si="579"/>
        <v>0</v>
      </c>
      <c r="AS4613" s="184">
        <f t="shared" si="580"/>
        <v>0</v>
      </c>
      <c r="AT4613" s="164">
        <f t="shared" si="581"/>
        <v>0</v>
      </c>
    </row>
    <row r="4614" spans="2:46" x14ac:dyDescent="0.75">
      <c r="B4614" s="22">
        <v>4611</v>
      </c>
      <c r="AG4614" s="184">
        <f t="shared" si="576"/>
        <v>0</v>
      </c>
      <c r="AH4614" s="164">
        <f t="shared" si="582"/>
        <v>0</v>
      </c>
      <c r="AK4614" s="184">
        <f t="shared" si="577"/>
        <v>0</v>
      </c>
      <c r="AL4614" s="164">
        <f t="shared" si="583"/>
        <v>0</v>
      </c>
      <c r="AO4614" s="184">
        <f t="shared" si="578"/>
        <v>0</v>
      </c>
      <c r="AP4614" s="164">
        <f t="shared" si="579"/>
        <v>0</v>
      </c>
      <c r="AS4614" s="184">
        <f t="shared" si="580"/>
        <v>0</v>
      </c>
      <c r="AT4614" s="164">
        <f t="shared" si="581"/>
        <v>0</v>
      </c>
    </row>
    <row r="4615" spans="2:46" x14ac:dyDescent="0.75">
      <c r="B4615" s="22">
        <v>4612</v>
      </c>
      <c r="AG4615" s="184">
        <f t="shared" si="576"/>
        <v>0</v>
      </c>
      <c r="AH4615" s="164">
        <f t="shared" si="582"/>
        <v>0</v>
      </c>
      <c r="AK4615" s="184">
        <f t="shared" si="577"/>
        <v>0</v>
      </c>
      <c r="AL4615" s="164">
        <f t="shared" si="583"/>
        <v>0</v>
      </c>
      <c r="AO4615" s="184">
        <f t="shared" si="578"/>
        <v>0</v>
      </c>
      <c r="AP4615" s="164">
        <f t="shared" si="579"/>
        <v>0</v>
      </c>
      <c r="AS4615" s="184">
        <f t="shared" si="580"/>
        <v>0</v>
      </c>
      <c r="AT4615" s="164">
        <f t="shared" si="581"/>
        <v>0</v>
      </c>
    </row>
    <row r="4616" spans="2:46" x14ac:dyDescent="0.75">
      <c r="B4616" s="22">
        <v>4613</v>
      </c>
      <c r="AG4616" s="184">
        <f t="shared" si="576"/>
        <v>0</v>
      </c>
      <c r="AH4616" s="164">
        <f t="shared" si="582"/>
        <v>0</v>
      </c>
      <c r="AK4616" s="184">
        <f t="shared" si="577"/>
        <v>0</v>
      </c>
      <c r="AL4616" s="164">
        <f t="shared" si="583"/>
        <v>0</v>
      </c>
      <c r="AO4616" s="184">
        <f t="shared" si="578"/>
        <v>0</v>
      </c>
      <c r="AP4616" s="164">
        <f t="shared" si="579"/>
        <v>0</v>
      </c>
      <c r="AS4616" s="184">
        <f t="shared" si="580"/>
        <v>0</v>
      </c>
      <c r="AT4616" s="164">
        <f t="shared" si="581"/>
        <v>0</v>
      </c>
    </row>
    <row r="4617" spans="2:46" x14ac:dyDescent="0.75">
      <c r="B4617" s="22">
        <v>4614</v>
      </c>
      <c r="AG4617" s="184">
        <f t="shared" si="576"/>
        <v>0</v>
      </c>
      <c r="AH4617" s="164">
        <f t="shared" si="582"/>
        <v>0</v>
      </c>
      <c r="AK4617" s="184">
        <f t="shared" si="577"/>
        <v>0</v>
      </c>
      <c r="AL4617" s="164">
        <f t="shared" si="583"/>
        <v>0</v>
      </c>
      <c r="AO4617" s="184">
        <f t="shared" si="578"/>
        <v>0</v>
      </c>
      <c r="AP4617" s="164">
        <f t="shared" si="579"/>
        <v>0</v>
      </c>
      <c r="AS4617" s="184">
        <f t="shared" si="580"/>
        <v>0</v>
      </c>
      <c r="AT4617" s="164">
        <f t="shared" si="581"/>
        <v>0</v>
      </c>
    </row>
    <row r="4618" spans="2:46" x14ac:dyDescent="0.75">
      <c r="B4618" s="22">
        <v>4615</v>
      </c>
      <c r="AG4618" s="184">
        <f t="shared" si="576"/>
        <v>0</v>
      </c>
      <c r="AH4618" s="164">
        <f t="shared" si="582"/>
        <v>0</v>
      </c>
      <c r="AK4618" s="184">
        <f t="shared" si="577"/>
        <v>0</v>
      </c>
      <c r="AL4618" s="164">
        <f t="shared" si="583"/>
        <v>0</v>
      </c>
      <c r="AO4618" s="184">
        <f t="shared" si="578"/>
        <v>0</v>
      </c>
      <c r="AP4618" s="164">
        <f t="shared" si="579"/>
        <v>0</v>
      </c>
      <c r="AS4618" s="184">
        <f t="shared" si="580"/>
        <v>0</v>
      </c>
      <c r="AT4618" s="164">
        <f t="shared" si="581"/>
        <v>0</v>
      </c>
    </row>
    <row r="4619" spans="2:46" x14ac:dyDescent="0.75">
      <c r="B4619" s="22">
        <v>4616</v>
      </c>
      <c r="AG4619" s="184">
        <f t="shared" si="576"/>
        <v>0</v>
      </c>
      <c r="AH4619" s="164">
        <f t="shared" si="582"/>
        <v>0</v>
      </c>
      <c r="AK4619" s="184">
        <f t="shared" si="577"/>
        <v>0</v>
      </c>
      <c r="AL4619" s="164">
        <f t="shared" si="583"/>
        <v>0</v>
      </c>
      <c r="AO4619" s="184">
        <f t="shared" si="578"/>
        <v>0</v>
      </c>
      <c r="AP4619" s="164">
        <f t="shared" si="579"/>
        <v>0</v>
      </c>
      <c r="AS4619" s="184">
        <f t="shared" si="580"/>
        <v>0</v>
      </c>
      <c r="AT4619" s="164">
        <f t="shared" si="581"/>
        <v>0</v>
      </c>
    </row>
    <row r="4620" spans="2:46" x14ac:dyDescent="0.75">
      <c r="B4620" s="22">
        <v>4617</v>
      </c>
      <c r="AG4620" s="184">
        <f t="shared" si="576"/>
        <v>0</v>
      </c>
      <c r="AH4620" s="164">
        <f t="shared" si="582"/>
        <v>0</v>
      </c>
      <c r="AK4620" s="184">
        <f t="shared" si="577"/>
        <v>0</v>
      </c>
      <c r="AL4620" s="164">
        <f t="shared" si="583"/>
        <v>0</v>
      </c>
      <c r="AO4620" s="184">
        <f t="shared" si="578"/>
        <v>0</v>
      </c>
      <c r="AP4620" s="164">
        <f t="shared" si="579"/>
        <v>0</v>
      </c>
      <c r="AS4620" s="184">
        <f t="shared" si="580"/>
        <v>0</v>
      </c>
      <c r="AT4620" s="164">
        <f t="shared" si="581"/>
        <v>0</v>
      </c>
    </row>
    <row r="4621" spans="2:46" x14ac:dyDescent="0.75">
      <c r="B4621" s="22">
        <v>4618</v>
      </c>
      <c r="AG4621" s="184">
        <f t="shared" si="576"/>
        <v>0</v>
      </c>
      <c r="AH4621" s="164">
        <f t="shared" si="582"/>
        <v>0</v>
      </c>
      <c r="AK4621" s="184">
        <f t="shared" si="577"/>
        <v>0</v>
      </c>
      <c r="AL4621" s="164">
        <f t="shared" si="583"/>
        <v>0</v>
      </c>
      <c r="AO4621" s="184">
        <f t="shared" si="578"/>
        <v>0</v>
      </c>
      <c r="AP4621" s="164">
        <f t="shared" si="579"/>
        <v>0</v>
      </c>
      <c r="AS4621" s="184">
        <f t="shared" si="580"/>
        <v>0</v>
      </c>
      <c r="AT4621" s="164">
        <f t="shared" si="581"/>
        <v>0</v>
      </c>
    </row>
    <row r="4622" spans="2:46" x14ac:dyDescent="0.75">
      <c r="B4622" s="22">
        <v>4619</v>
      </c>
      <c r="AG4622" s="184">
        <f t="shared" si="576"/>
        <v>0</v>
      </c>
      <c r="AH4622" s="164">
        <f t="shared" si="582"/>
        <v>0</v>
      </c>
      <c r="AK4622" s="184">
        <f t="shared" si="577"/>
        <v>0</v>
      </c>
      <c r="AL4622" s="164">
        <f t="shared" si="583"/>
        <v>0</v>
      </c>
      <c r="AO4622" s="184">
        <f t="shared" si="578"/>
        <v>0</v>
      </c>
      <c r="AP4622" s="164">
        <f t="shared" si="579"/>
        <v>0</v>
      </c>
      <c r="AS4622" s="184">
        <f t="shared" si="580"/>
        <v>0</v>
      </c>
      <c r="AT4622" s="164">
        <f t="shared" si="581"/>
        <v>0</v>
      </c>
    </row>
    <row r="4623" spans="2:46" x14ac:dyDescent="0.75">
      <c r="B4623" s="22">
        <v>4620</v>
      </c>
      <c r="AG4623" s="184">
        <f t="shared" si="576"/>
        <v>0</v>
      </c>
      <c r="AH4623" s="164">
        <f t="shared" si="582"/>
        <v>0</v>
      </c>
      <c r="AK4623" s="184">
        <f t="shared" si="577"/>
        <v>0</v>
      </c>
      <c r="AL4623" s="164">
        <f t="shared" si="583"/>
        <v>0</v>
      </c>
      <c r="AO4623" s="184">
        <f t="shared" si="578"/>
        <v>0</v>
      </c>
      <c r="AP4623" s="164">
        <f t="shared" si="579"/>
        <v>0</v>
      </c>
      <c r="AS4623" s="184">
        <f t="shared" si="580"/>
        <v>0</v>
      </c>
      <c r="AT4623" s="164">
        <f t="shared" si="581"/>
        <v>0</v>
      </c>
    </row>
    <row r="4624" spans="2:46" x14ac:dyDescent="0.75">
      <c r="B4624" s="22">
        <v>4621</v>
      </c>
      <c r="AG4624" s="184">
        <f t="shared" si="576"/>
        <v>0</v>
      </c>
      <c r="AH4624" s="164">
        <f t="shared" si="582"/>
        <v>0</v>
      </c>
      <c r="AK4624" s="184">
        <f t="shared" si="577"/>
        <v>0</v>
      </c>
      <c r="AL4624" s="164">
        <f t="shared" si="583"/>
        <v>0</v>
      </c>
      <c r="AO4624" s="184">
        <f t="shared" si="578"/>
        <v>0</v>
      </c>
      <c r="AP4624" s="164">
        <f t="shared" si="579"/>
        <v>0</v>
      </c>
      <c r="AS4624" s="184">
        <f t="shared" si="580"/>
        <v>0</v>
      </c>
      <c r="AT4624" s="164">
        <f t="shared" si="581"/>
        <v>0</v>
      </c>
    </row>
    <row r="4625" spans="2:46" x14ac:dyDescent="0.75">
      <c r="B4625" s="22">
        <v>4622</v>
      </c>
      <c r="AG4625" s="184">
        <f t="shared" si="576"/>
        <v>0</v>
      </c>
      <c r="AH4625" s="164">
        <f t="shared" si="582"/>
        <v>0</v>
      </c>
      <c r="AK4625" s="184">
        <f t="shared" si="577"/>
        <v>0</v>
      </c>
      <c r="AL4625" s="164">
        <f t="shared" si="583"/>
        <v>0</v>
      </c>
      <c r="AO4625" s="184">
        <f t="shared" si="578"/>
        <v>0</v>
      </c>
      <c r="AP4625" s="164">
        <f t="shared" si="579"/>
        <v>0</v>
      </c>
      <c r="AS4625" s="184">
        <f t="shared" si="580"/>
        <v>0</v>
      </c>
      <c r="AT4625" s="164">
        <f t="shared" si="581"/>
        <v>0</v>
      </c>
    </row>
    <row r="4626" spans="2:46" x14ac:dyDescent="0.75">
      <c r="B4626" s="22">
        <v>4623</v>
      </c>
      <c r="AG4626" s="184">
        <f t="shared" si="576"/>
        <v>0</v>
      </c>
      <c r="AH4626" s="164">
        <f t="shared" si="582"/>
        <v>0</v>
      </c>
      <c r="AK4626" s="184">
        <f t="shared" si="577"/>
        <v>0</v>
      </c>
      <c r="AL4626" s="164">
        <f t="shared" si="583"/>
        <v>0</v>
      </c>
      <c r="AO4626" s="184">
        <f t="shared" si="578"/>
        <v>0</v>
      </c>
      <c r="AP4626" s="164">
        <f t="shared" si="579"/>
        <v>0</v>
      </c>
      <c r="AS4626" s="184">
        <f t="shared" si="580"/>
        <v>0</v>
      </c>
      <c r="AT4626" s="164">
        <f t="shared" si="581"/>
        <v>0</v>
      </c>
    </row>
    <row r="4627" spans="2:46" x14ac:dyDescent="0.75">
      <c r="B4627" s="22">
        <v>4624</v>
      </c>
      <c r="AG4627" s="184">
        <f t="shared" si="576"/>
        <v>0</v>
      </c>
      <c r="AH4627" s="164">
        <f t="shared" si="582"/>
        <v>0</v>
      </c>
      <c r="AK4627" s="184">
        <f t="shared" si="577"/>
        <v>0</v>
      </c>
      <c r="AL4627" s="164">
        <f t="shared" si="583"/>
        <v>0</v>
      </c>
      <c r="AO4627" s="184">
        <f t="shared" si="578"/>
        <v>0</v>
      </c>
      <c r="AP4627" s="164">
        <f t="shared" si="579"/>
        <v>0</v>
      </c>
      <c r="AS4627" s="184">
        <f t="shared" si="580"/>
        <v>0</v>
      </c>
      <c r="AT4627" s="164">
        <f t="shared" si="581"/>
        <v>0</v>
      </c>
    </row>
    <row r="4628" spans="2:46" x14ac:dyDescent="0.75">
      <c r="B4628" s="22">
        <v>4625</v>
      </c>
      <c r="AG4628" s="184">
        <f t="shared" si="576"/>
        <v>0</v>
      </c>
      <c r="AH4628" s="164">
        <f t="shared" si="582"/>
        <v>0</v>
      </c>
      <c r="AK4628" s="184">
        <f t="shared" si="577"/>
        <v>0</v>
      </c>
      <c r="AL4628" s="164">
        <f t="shared" si="583"/>
        <v>0</v>
      </c>
      <c r="AO4628" s="184">
        <f t="shared" si="578"/>
        <v>0</v>
      </c>
      <c r="AP4628" s="164">
        <f t="shared" si="579"/>
        <v>0</v>
      </c>
      <c r="AS4628" s="184">
        <f t="shared" si="580"/>
        <v>0</v>
      </c>
      <c r="AT4628" s="164">
        <f t="shared" si="581"/>
        <v>0</v>
      </c>
    </row>
    <row r="4629" spans="2:46" x14ac:dyDescent="0.75">
      <c r="B4629" s="22">
        <v>4626</v>
      </c>
      <c r="AG4629" s="184">
        <f t="shared" si="576"/>
        <v>0</v>
      </c>
      <c r="AH4629" s="164">
        <f t="shared" si="582"/>
        <v>0</v>
      </c>
      <c r="AK4629" s="184">
        <f t="shared" si="577"/>
        <v>0</v>
      </c>
      <c r="AL4629" s="164">
        <f t="shared" si="583"/>
        <v>0</v>
      </c>
      <c r="AO4629" s="184">
        <f t="shared" si="578"/>
        <v>0</v>
      </c>
      <c r="AP4629" s="164">
        <f t="shared" si="579"/>
        <v>0</v>
      </c>
      <c r="AS4629" s="184">
        <f t="shared" si="580"/>
        <v>0</v>
      </c>
      <c r="AT4629" s="164">
        <f t="shared" si="581"/>
        <v>0</v>
      </c>
    </row>
    <row r="4630" spans="2:46" x14ac:dyDescent="0.75">
      <c r="B4630" s="22">
        <v>4627</v>
      </c>
      <c r="AG4630" s="184">
        <f t="shared" si="576"/>
        <v>0</v>
      </c>
      <c r="AH4630" s="164">
        <f t="shared" si="582"/>
        <v>0</v>
      </c>
      <c r="AK4630" s="184">
        <f t="shared" si="577"/>
        <v>0</v>
      </c>
      <c r="AL4630" s="164">
        <f t="shared" si="583"/>
        <v>0</v>
      </c>
      <c r="AO4630" s="184">
        <f t="shared" si="578"/>
        <v>0</v>
      </c>
      <c r="AP4630" s="164">
        <f t="shared" si="579"/>
        <v>0</v>
      </c>
      <c r="AS4630" s="184">
        <f t="shared" si="580"/>
        <v>0</v>
      </c>
      <c r="AT4630" s="164">
        <f t="shared" si="581"/>
        <v>0</v>
      </c>
    </row>
    <row r="4631" spans="2:46" x14ac:dyDescent="0.75">
      <c r="B4631" s="22">
        <v>4628</v>
      </c>
      <c r="AG4631" s="184">
        <f t="shared" si="576"/>
        <v>0</v>
      </c>
      <c r="AH4631" s="164">
        <f t="shared" si="582"/>
        <v>0</v>
      </c>
      <c r="AK4631" s="184">
        <f t="shared" si="577"/>
        <v>0</v>
      </c>
      <c r="AL4631" s="164">
        <f t="shared" si="583"/>
        <v>0</v>
      </c>
      <c r="AO4631" s="184">
        <f t="shared" si="578"/>
        <v>0</v>
      </c>
      <c r="AP4631" s="164">
        <f t="shared" si="579"/>
        <v>0</v>
      </c>
      <c r="AS4631" s="184">
        <f t="shared" si="580"/>
        <v>0</v>
      </c>
      <c r="AT4631" s="164">
        <f t="shared" si="581"/>
        <v>0</v>
      </c>
    </row>
    <row r="4632" spans="2:46" x14ac:dyDescent="0.75">
      <c r="B4632" s="22">
        <v>4629</v>
      </c>
      <c r="AG4632" s="184">
        <f t="shared" si="576"/>
        <v>0</v>
      </c>
      <c r="AH4632" s="164">
        <f t="shared" si="582"/>
        <v>0</v>
      </c>
      <c r="AK4632" s="184">
        <f t="shared" si="577"/>
        <v>0</v>
      </c>
      <c r="AL4632" s="164">
        <f t="shared" si="583"/>
        <v>0</v>
      </c>
      <c r="AO4632" s="184">
        <f t="shared" si="578"/>
        <v>0</v>
      </c>
      <c r="AP4632" s="164">
        <f t="shared" si="579"/>
        <v>0</v>
      </c>
      <c r="AS4632" s="184">
        <f t="shared" si="580"/>
        <v>0</v>
      </c>
      <c r="AT4632" s="164">
        <f t="shared" si="581"/>
        <v>0</v>
      </c>
    </row>
    <row r="4633" spans="2:46" x14ac:dyDescent="0.75">
      <c r="B4633" s="22">
        <v>4630</v>
      </c>
      <c r="AG4633" s="184">
        <f t="shared" si="576"/>
        <v>0</v>
      </c>
      <c r="AH4633" s="164">
        <f t="shared" si="582"/>
        <v>0</v>
      </c>
      <c r="AK4633" s="184">
        <f t="shared" si="577"/>
        <v>0</v>
      </c>
      <c r="AL4633" s="164">
        <f t="shared" si="583"/>
        <v>0</v>
      </c>
      <c r="AO4633" s="184">
        <f t="shared" si="578"/>
        <v>0</v>
      </c>
      <c r="AP4633" s="164">
        <f t="shared" si="579"/>
        <v>0</v>
      </c>
      <c r="AS4633" s="184">
        <f t="shared" si="580"/>
        <v>0</v>
      </c>
      <c r="AT4633" s="164">
        <f t="shared" si="581"/>
        <v>0</v>
      </c>
    </row>
    <row r="4634" spans="2:46" x14ac:dyDescent="0.75">
      <c r="B4634" s="22">
        <v>4631</v>
      </c>
      <c r="AG4634" s="184">
        <f t="shared" si="576"/>
        <v>0</v>
      </c>
      <c r="AH4634" s="164">
        <f t="shared" si="582"/>
        <v>0</v>
      </c>
      <c r="AK4634" s="184">
        <f t="shared" si="577"/>
        <v>0</v>
      </c>
      <c r="AL4634" s="164">
        <f t="shared" si="583"/>
        <v>0</v>
      </c>
      <c r="AO4634" s="184">
        <f t="shared" si="578"/>
        <v>0</v>
      </c>
      <c r="AP4634" s="164">
        <f t="shared" si="579"/>
        <v>0</v>
      </c>
      <c r="AS4634" s="184">
        <f t="shared" si="580"/>
        <v>0</v>
      </c>
      <c r="AT4634" s="164">
        <f t="shared" si="581"/>
        <v>0</v>
      </c>
    </row>
    <row r="4635" spans="2:46" x14ac:dyDescent="0.75">
      <c r="B4635" s="22">
        <v>4632</v>
      </c>
      <c r="AG4635" s="184">
        <f t="shared" si="576"/>
        <v>0</v>
      </c>
      <c r="AH4635" s="164">
        <f t="shared" si="582"/>
        <v>0</v>
      </c>
      <c r="AK4635" s="184">
        <f t="shared" si="577"/>
        <v>0</v>
      </c>
      <c r="AL4635" s="164">
        <f t="shared" si="583"/>
        <v>0</v>
      </c>
      <c r="AO4635" s="184">
        <f t="shared" si="578"/>
        <v>0</v>
      </c>
      <c r="AP4635" s="164">
        <f t="shared" si="579"/>
        <v>0</v>
      </c>
      <c r="AS4635" s="184">
        <f t="shared" si="580"/>
        <v>0</v>
      </c>
      <c r="AT4635" s="164">
        <f t="shared" si="581"/>
        <v>0</v>
      </c>
    </row>
    <row r="4636" spans="2:46" x14ac:dyDescent="0.75">
      <c r="B4636" s="22">
        <v>4633</v>
      </c>
      <c r="AG4636" s="184">
        <f t="shared" si="576"/>
        <v>0</v>
      </c>
      <c r="AH4636" s="164">
        <f t="shared" si="582"/>
        <v>0</v>
      </c>
      <c r="AK4636" s="184">
        <f t="shared" si="577"/>
        <v>0</v>
      </c>
      <c r="AL4636" s="164">
        <f t="shared" si="583"/>
        <v>0</v>
      </c>
      <c r="AO4636" s="184">
        <f t="shared" si="578"/>
        <v>0</v>
      </c>
      <c r="AP4636" s="164">
        <f t="shared" si="579"/>
        <v>0</v>
      </c>
      <c r="AS4636" s="184">
        <f t="shared" si="580"/>
        <v>0</v>
      </c>
      <c r="AT4636" s="164">
        <f t="shared" si="581"/>
        <v>0</v>
      </c>
    </row>
    <row r="4637" spans="2:46" x14ac:dyDescent="0.75">
      <c r="B4637" s="22">
        <v>4634</v>
      </c>
      <c r="AG4637" s="184">
        <f t="shared" si="576"/>
        <v>0</v>
      </c>
      <c r="AH4637" s="164">
        <f t="shared" si="582"/>
        <v>0</v>
      </c>
      <c r="AK4637" s="184">
        <f t="shared" si="577"/>
        <v>0</v>
      </c>
      <c r="AL4637" s="164">
        <f t="shared" si="583"/>
        <v>0</v>
      </c>
      <c r="AO4637" s="184">
        <f t="shared" si="578"/>
        <v>0</v>
      </c>
      <c r="AP4637" s="164">
        <f t="shared" si="579"/>
        <v>0</v>
      </c>
      <c r="AS4637" s="184">
        <f t="shared" si="580"/>
        <v>0</v>
      </c>
      <c r="AT4637" s="164">
        <f t="shared" si="581"/>
        <v>0</v>
      </c>
    </row>
    <row r="4638" spans="2:46" x14ac:dyDescent="0.75">
      <c r="B4638" s="22">
        <v>4635</v>
      </c>
      <c r="AG4638" s="184">
        <f t="shared" si="576"/>
        <v>0</v>
      </c>
      <c r="AH4638" s="164">
        <f t="shared" si="582"/>
        <v>0</v>
      </c>
      <c r="AK4638" s="184">
        <f t="shared" si="577"/>
        <v>0</v>
      </c>
      <c r="AL4638" s="164">
        <f t="shared" si="583"/>
        <v>0</v>
      </c>
      <c r="AO4638" s="184">
        <f t="shared" si="578"/>
        <v>0</v>
      </c>
      <c r="AP4638" s="164">
        <f t="shared" si="579"/>
        <v>0</v>
      </c>
      <c r="AS4638" s="184">
        <f t="shared" si="580"/>
        <v>0</v>
      </c>
      <c r="AT4638" s="164">
        <f t="shared" si="581"/>
        <v>0</v>
      </c>
    </row>
    <row r="4639" spans="2:46" x14ac:dyDescent="0.75">
      <c r="B4639" s="22">
        <v>4636</v>
      </c>
      <c r="AG4639" s="184">
        <f t="shared" si="576"/>
        <v>0</v>
      </c>
      <c r="AH4639" s="164">
        <f t="shared" si="582"/>
        <v>0</v>
      </c>
      <c r="AK4639" s="184">
        <f t="shared" si="577"/>
        <v>0</v>
      </c>
      <c r="AL4639" s="164">
        <f t="shared" si="583"/>
        <v>0</v>
      </c>
      <c r="AO4639" s="184">
        <f t="shared" si="578"/>
        <v>0</v>
      </c>
      <c r="AP4639" s="164">
        <f t="shared" si="579"/>
        <v>0</v>
      </c>
      <c r="AS4639" s="184">
        <f t="shared" si="580"/>
        <v>0</v>
      </c>
      <c r="AT4639" s="164">
        <f t="shared" si="581"/>
        <v>0</v>
      </c>
    </row>
    <row r="4640" spans="2:46" x14ac:dyDescent="0.75">
      <c r="B4640" s="22">
        <v>4637</v>
      </c>
      <c r="AG4640" s="184">
        <f t="shared" si="576"/>
        <v>0</v>
      </c>
      <c r="AH4640" s="164">
        <f t="shared" si="582"/>
        <v>0</v>
      </c>
      <c r="AK4640" s="184">
        <f t="shared" si="577"/>
        <v>0</v>
      </c>
      <c r="AL4640" s="164">
        <f t="shared" si="583"/>
        <v>0</v>
      </c>
      <c r="AO4640" s="184">
        <f t="shared" si="578"/>
        <v>0</v>
      </c>
      <c r="AP4640" s="164">
        <f t="shared" si="579"/>
        <v>0</v>
      </c>
      <c r="AS4640" s="184">
        <f t="shared" si="580"/>
        <v>0</v>
      </c>
      <c r="AT4640" s="164">
        <f t="shared" si="581"/>
        <v>0</v>
      </c>
    </row>
    <row r="4641" spans="2:46" x14ac:dyDescent="0.75">
      <c r="B4641" s="22">
        <v>4638</v>
      </c>
      <c r="AG4641" s="184">
        <f t="shared" si="576"/>
        <v>0</v>
      </c>
      <c r="AH4641" s="164">
        <f t="shared" si="582"/>
        <v>0</v>
      </c>
      <c r="AK4641" s="184">
        <f t="shared" si="577"/>
        <v>0</v>
      </c>
      <c r="AL4641" s="164">
        <f t="shared" si="583"/>
        <v>0</v>
      </c>
      <c r="AO4641" s="184">
        <f t="shared" si="578"/>
        <v>0</v>
      </c>
      <c r="AP4641" s="164">
        <f t="shared" si="579"/>
        <v>0</v>
      </c>
      <c r="AS4641" s="184">
        <f t="shared" si="580"/>
        <v>0</v>
      </c>
      <c r="AT4641" s="164">
        <f t="shared" si="581"/>
        <v>0</v>
      </c>
    </row>
    <row r="4642" spans="2:46" x14ac:dyDescent="0.75">
      <c r="B4642" s="22">
        <v>4639</v>
      </c>
      <c r="AG4642" s="184">
        <f t="shared" si="576"/>
        <v>0</v>
      </c>
      <c r="AH4642" s="164">
        <f t="shared" si="582"/>
        <v>0</v>
      </c>
      <c r="AK4642" s="184">
        <f t="shared" si="577"/>
        <v>0</v>
      </c>
      <c r="AL4642" s="164">
        <f t="shared" si="583"/>
        <v>0</v>
      </c>
      <c r="AO4642" s="184">
        <f t="shared" si="578"/>
        <v>0</v>
      </c>
      <c r="AP4642" s="164">
        <f t="shared" si="579"/>
        <v>0</v>
      </c>
      <c r="AS4642" s="184">
        <f t="shared" si="580"/>
        <v>0</v>
      </c>
      <c r="AT4642" s="164">
        <f t="shared" si="581"/>
        <v>0</v>
      </c>
    </row>
    <row r="4643" spans="2:46" x14ac:dyDescent="0.75">
      <c r="B4643" s="22">
        <v>4640</v>
      </c>
      <c r="AG4643" s="184">
        <f t="shared" si="576"/>
        <v>0</v>
      </c>
      <c r="AH4643" s="164">
        <f t="shared" si="582"/>
        <v>0</v>
      </c>
      <c r="AK4643" s="184">
        <f t="shared" si="577"/>
        <v>0</v>
      </c>
      <c r="AL4643" s="164">
        <f t="shared" si="583"/>
        <v>0</v>
      </c>
      <c r="AO4643" s="184">
        <f t="shared" si="578"/>
        <v>0</v>
      </c>
      <c r="AP4643" s="164">
        <f t="shared" si="579"/>
        <v>0</v>
      </c>
      <c r="AS4643" s="184">
        <f t="shared" si="580"/>
        <v>0</v>
      </c>
      <c r="AT4643" s="164">
        <f t="shared" si="581"/>
        <v>0</v>
      </c>
    </row>
    <row r="4644" spans="2:46" x14ac:dyDescent="0.75">
      <c r="B4644" s="22">
        <v>4641</v>
      </c>
      <c r="AG4644" s="184">
        <f t="shared" si="576"/>
        <v>0</v>
      </c>
      <c r="AH4644" s="164">
        <f t="shared" si="582"/>
        <v>0</v>
      </c>
      <c r="AK4644" s="184">
        <f t="shared" si="577"/>
        <v>0</v>
      </c>
      <c r="AL4644" s="164">
        <f t="shared" si="583"/>
        <v>0</v>
      </c>
      <c r="AO4644" s="184">
        <f t="shared" si="578"/>
        <v>0</v>
      </c>
      <c r="AP4644" s="164">
        <f t="shared" si="579"/>
        <v>0</v>
      </c>
      <c r="AS4644" s="184">
        <f t="shared" si="580"/>
        <v>0</v>
      </c>
      <c r="AT4644" s="164">
        <f t="shared" si="581"/>
        <v>0</v>
      </c>
    </row>
    <row r="4645" spans="2:46" x14ac:dyDescent="0.75">
      <c r="B4645" s="22">
        <v>4642</v>
      </c>
      <c r="AG4645" s="184">
        <f t="shared" si="576"/>
        <v>0</v>
      </c>
      <c r="AH4645" s="164">
        <f t="shared" si="582"/>
        <v>0</v>
      </c>
      <c r="AK4645" s="184">
        <f t="shared" si="577"/>
        <v>0</v>
      </c>
      <c r="AL4645" s="164">
        <f t="shared" si="583"/>
        <v>0</v>
      </c>
      <c r="AO4645" s="184">
        <f t="shared" si="578"/>
        <v>0</v>
      </c>
      <c r="AP4645" s="164">
        <f t="shared" si="579"/>
        <v>0</v>
      </c>
      <c r="AS4645" s="184">
        <f t="shared" si="580"/>
        <v>0</v>
      </c>
      <c r="AT4645" s="164">
        <f t="shared" si="581"/>
        <v>0</v>
      </c>
    </row>
    <row r="4646" spans="2:46" x14ac:dyDescent="0.75">
      <c r="B4646" s="22">
        <v>4643</v>
      </c>
      <c r="AG4646" s="184">
        <f t="shared" si="576"/>
        <v>0</v>
      </c>
      <c r="AH4646" s="164">
        <f t="shared" si="582"/>
        <v>0</v>
      </c>
      <c r="AK4646" s="184">
        <f t="shared" si="577"/>
        <v>0</v>
      </c>
      <c r="AL4646" s="164">
        <f t="shared" si="583"/>
        <v>0</v>
      </c>
      <c r="AO4646" s="184">
        <f t="shared" si="578"/>
        <v>0</v>
      </c>
      <c r="AP4646" s="164">
        <f t="shared" si="579"/>
        <v>0</v>
      </c>
      <c r="AS4646" s="184">
        <f t="shared" si="580"/>
        <v>0</v>
      </c>
      <c r="AT4646" s="164">
        <f t="shared" si="581"/>
        <v>0</v>
      </c>
    </row>
    <row r="4647" spans="2:46" x14ac:dyDescent="0.75">
      <c r="B4647" s="22">
        <v>4644</v>
      </c>
      <c r="AG4647" s="184">
        <f t="shared" si="576"/>
        <v>0</v>
      </c>
      <c r="AH4647" s="164">
        <f t="shared" si="582"/>
        <v>0</v>
      </c>
      <c r="AK4647" s="184">
        <f t="shared" si="577"/>
        <v>0</v>
      </c>
      <c r="AL4647" s="164">
        <f t="shared" si="583"/>
        <v>0</v>
      </c>
      <c r="AO4647" s="184">
        <f t="shared" si="578"/>
        <v>0</v>
      </c>
      <c r="AP4647" s="164">
        <f t="shared" si="579"/>
        <v>0</v>
      </c>
      <c r="AS4647" s="184">
        <f t="shared" si="580"/>
        <v>0</v>
      </c>
      <c r="AT4647" s="164">
        <f t="shared" si="581"/>
        <v>0</v>
      </c>
    </row>
    <row r="4648" spans="2:46" x14ac:dyDescent="0.75">
      <c r="B4648" s="22">
        <v>4645</v>
      </c>
      <c r="AG4648" s="184">
        <f t="shared" si="576"/>
        <v>0</v>
      </c>
      <c r="AH4648" s="164">
        <f t="shared" si="582"/>
        <v>0</v>
      </c>
      <c r="AK4648" s="184">
        <f t="shared" si="577"/>
        <v>0</v>
      </c>
      <c r="AL4648" s="164">
        <f t="shared" si="583"/>
        <v>0</v>
      </c>
      <c r="AO4648" s="184">
        <f t="shared" si="578"/>
        <v>0</v>
      </c>
      <c r="AP4648" s="164">
        <f t="shared" si="579"/>
        <v>0</v>
      </c>
      <c r="AS4648" s="184">
        <f t="shared" si="580"/>
        <v>0</v>
      </c>
      <c r="AT4648" s="164">
        <f t="shared" si="581"/>
        <v>0</v>
      </c>
    </row>
    <row r="4649" spans="2:46" x14ac:dyDescent="0.75">
      <c r="B4649" s="22">
        <v>4646</v>
      </c>
      <c r="AG4649" s="184">
        <f t="shared" si="576"/>
        <v>0</v>
      </c>
      <c r="AH4649" s="164">
        <f t="shared" si="582"/>
        <v>0</v>
      </c>
      <c r="AK4649" s="184">
        <f t="shared" si="577"/>
        <v>0</v>
      </c>
      <c r="AL4649" s="164">
        <f t="shared" si="583"/>
        <v>0</v>
      </c>
      <c r="AO4649" s="184">
        <f t="shared" si="578"/>
        <v>0</v>
      </c>
      <c r="AP4649" s="164">
        <f t="shared" si="579"/>
        <v>0</v>
      </c>
      <c r="AS4649" s="184">
        <f t="shared" si="580"/>
        <v>0</v>
      </c>
      <c r="AT4649" s="164">
        <f t="shared" si="581"/>
        <v>0</v>
      </c>
    </row>
    <row r="4650" spans="2:46" x14ac:dyDescent="0.75">
      <c r="B4650" s="22">
        <v>4647</v>
      </c>
      <c r="AG4650" s="184">
        <f t="shared" si="576"/>
        <v>0</v>
      </c>
      <c r="AH4650" s="164">
        <f t="shared" si="582"/>
        <v>0</v>
      </c>
      <c r="AK4650" s="184">
        <f t="shared" si="577"/>
        <v>0</v>
      </c>
      <c r="AL4650" s="164">
        <f t="shared" si="583"/>
        <v>0</v>
      </c>
      <c r="AO4650" s="184">
        <f t="shared" si="578"/>
        <v>0</v>
      </c>
      <c r="AP4650" s="164">
        <f t="shared" si="579"/>
        <v>0</v>
      </c>
      <c r="AS4650" s="184">
        <f t="shared" si="580"/>
        <v>0</v>
      </c>
      <c r="AT4650" s="164">
        <f t="shared" si="581"/>
        <v>0</v>
      </c>
    </row>
    <row r="4651" spans="2:46" x14ac:dyDescent="0.75">
      <c r="B4651" s="22">
        <v>4648</v>
      </c>
      <c r="AG4651" s="184">
        <f t="shared" si="576"/>
        <v>0</v>
      </c>
      <c r="AH4651" s="164">
        <f t="shared" si="582"/>
        <v>0</v>
      </c>
      <c r="AK4651" s="184">
        <f t="shared" si="577"/>
        <v>0</v>
      </c>
      <c r="AL4651" s="164">
        <f t="shared" si="583"/>
        <v>0</v>
      </c>
      <c r="AO4651" s="184">
        <f t="shared" si="578"/>
        <v>0</v>
      </c>
      <c r="AP4651" s="164">
        <f t="shared" si="579"/>
        <v>0</v>
      </c>
      <c r="AS4651" s="184">
        <f t="shared" si="580"/>
        <v>0</v>
      </c>
      <c r="AT4651" s="164">
        <f t="shared" si="581"/>
        <v>0</v>
      </c>
    </row>
    <row r="4652" spans="2:46" x14ac:dyDescent="0.75">
      <c r="B4652" s="22">
        <v>4649</v>
      </c>
      <c r="AG4652" s="184">
        <f t="shared" si="576"/>
        <v>0</v>
      </c>
      <c r="AH4652" s="164">
        <f t="shared" si="582"/>
        <v>0</v>
      </c>
      <c r="AK4652" s="184">
        <f t="shared" si="577"/>
        <v>0</v>
      </c>
      <c r="AL4652" s="164">
        <f t="shared" si="583"/>
        <v>0</v>
      </c>
      <c r="AO4652" s="184">
        <f t="shared" si="578"/>
        <v>0</v>
      </c>
      <c r="AP4652" s="164">
        <f t="shared" si="579"/>
        <v>0</v>
      </c>
      <c r="AS4652" s="184">
        <f t="shared" si="580"/>
        <v>0</v>
      </c>
      <c r="AT4652" s="164">
        <f t="shared" si="581"/>
        <v>0</v>
      </c>
    </row>
    <row r="4653" spans="2:46" x14ac:dyDescent="0.75">
      <c r="B4653" s="22">
        <v>4650</v>
      </c>
      <c r="AG4653" s="184">
        <f t="shared" si="576"/>
        <v>0</v>
      </c>
      <c r="AH4653" s="164">
        <f t="shared" si="582"/>
        <v>0</v>
      </c>
      <c r="AK4653" s="184">
        <f t="shared" si="577"/>
        <v>0</v>
      </c>
      <c r="AL4653" s="164">
        <f t="shared" si="583"/>
        <v>0</v>
      </c>
      <c r="AO4653" s="184">
        <f t="shared" si="578"/>
        <v>0</v>
      </c>
      <c r="AP4653" s="164">
        <f t="shared" si="579"/>
        <v>0</v>
      </c>
      <c r="AS4653" s="184">
        <f t="shared" si="580"/>
        <v>0</v>
      </c>
      <c r="AT4653" s="164">
        <f t="shared" si="581"/>
        <v>0</v>
      </c>
    </row>
    <row r="4654" spans="2:46" x14ac:dyDescent="0.75">
      <c r="B4654" s="22">
        <v>4651</v>
      </c>
      <c r="AG4654" s="184">
        <f t="shared" si="576"/>
        <v>0</v>
      </c>
      <c r="AH4654" s="164">
        <f t="shared" si="582"/>
        <v>0</v>
      </c>
      <c r="AK4654" s="184">
        <f t="shared" si="577"/>
        <v>0</v>
      </c>
      <c r="AL4654" s="164">
        <f t="shared" si="583"/>
        <v>0</v>
      </c>
      <c r="AO4654" s="184">
        <f t="shared" si="578"/>
        <v>0</v>
      </c>
      <c r="AP4654" s="164">
        <f t="shared" si="579"/>
        <v>0</v>
      </c>
      <c r="AS4654" s="184">
        <f t="shared" si="580"/>
        <v>0</v>
      </c>
      <c r="AT4654" s="164">
        <f t="shared" si="581"/>
        <v>0</v>
      </c>
    </row>
    <row r="4655" spans="2:46" x14ac:dyDescent="0.75">
      <c r="B4655" s="22">
        <v>4652</v>
      </c>
      <c r="AG4655" s="184">
        <f t="shared" si="576"/>
        <v>0</v>
      </c>
      <c r="AH4655" s="164">
        <f t="shared" si="582"/>
        <v>0</v>
      </c>
      <c r="AK4655" s="184">
        <f t="shared" si="577"/>
        <v>0</v>
      </c>
      <c r="AL4655" s="164">
        <f t="shared" si="583"/>
        <v>0</v>
      </c>
      <c r="AO4655" s="184">
        <f t="shared" si="578"/>
        <v>0</v>
      </c>
      <c r="AP4655" s="164">
        <f t="shared" si="579"/>
        <v>0</v>
      </c>
      <c r="AS4655" s="184">
        <f t="shared" si="580"/>
        <v>0</v>
      </c>
      <c r="AT4655" s="164">
        <f t="shared" si="581"/>
        <v>0</v>
      </c>
    </row>
    <row r="4656" spans="2:46" x14ac:dyDescent="0.75">
      <c r="B4656" s="22">
        <v>4653</v>
      </c>
      <c r="AG4656" s="184">
        <f t="shared" si="576"/>
        <v>0</v>
      </c>
      <c r="AH4656" s="164">
        <f t="shared" si="582"/>
        <v>0</v>
      </c>
      <c r="AK4656" s="184">
        <f t="shared" si="577"/>
        <v>0</v>
      </c>
      <c r="AL4656" s="164">
        <f t="shared" si="583"/>
        <v>0</v>
      </c>
      <c r="AO4656" s="184">
        <f t="shared" si="578"/>
        <v>0</v>
      </c>
      <c r="AP4656" s="164">
        <f t="shared" si="579"/>
        <v>0</v>
      </c>
      <c r="AS4656" s="184">
        <f t="shared" si="580"/>
        <v>0</v>
      </c>
      <c r="AT4656" s="164">
        <f t="shared" si="581"/>
        <v>0</v>
      </c>
    </row>
    <row r="4657" spans="2:46" x14ac:dyDescent="0.75">
      <c r="B4657" s="22">
        <v>4654</v>
      </c>
      <c r="AG4657" s="184">
        <f t="shared" si="576"/>
        <v>0</v>
      </c>
      <c r="AH4657" s="164">
        <f t="shared" si="582"/>
        <v>0</v>
      </c>
      <c r="AK4657" s="184">
        <f t="shared" si="577"/>
        <v>0</v>
      </c>
      <c r="AL4657" s="164">
        <f t="shared" si="583"/>
        <v>0</v>
      </c>
      <c r="AO4657" s="184">
        <f t="shared" si="578"/>
        <v>0</v>
      </c>
      <c r="AP4657" s="164">
        <f t="shared" si="579"/>
        <v>0</v>
      </c>
      <c r="AS4657" s="184">
        <f t="shared" si="580"/>
        <v>0</v>
      </c>
      <c r="AT4657" s="164">
        <f t="shared" si="581"/>
        <v>0</v>
      </c>
    </row>
    <row r="4658" spans="2:46" x14ac:dyDescent="0.75">
      <c r="B4658" s="22">
        <v>4655</v>
      </c>
      <c r="AG4658" s="184">
        <f t="shared" si="576"/>
        <v>0</v>
      </c>
      <c r="AH4658" s="164">
        <f t="shared" si="582"/>
        <v>0</v>
      </c>
      <c r="AK4658" s="184">
        <f t="shared" si="577"/>
        <v>0</v>
      </c>
      <c r="AL4658" s="164">
        <f t="shared" si="583"/>
        <v>0</v>
      </c>
      <c r="AO4658" s="184">
        <f t="shared" si="578"/>
        <v>0</v>
      </c>
      <c r="AP4658" s="164">
        <f t="shared" si="579"/>
        <v>0</v>
      </c>
      <c r="AS4658" s="184">
        <f t="shared" si="580"/>
        <v>0</v>
      </c>
      <c r="AT4658" s="164">
        <f t="shared" si="581"/>
        <v>0</v>
      </c>
    </row>
    <row r="4659" spans="2:46" x14ac:dyDescent="0.75">
      <c r="B4659" s="22">
        <v>4656</v>
      </c>
      <c r="AG4659" s="184">
        <f t="shared" si="576"/>
        <v>0</v>
      </c>
      <c r="AH4659" s="164">
        <f t="shared" si="582"/>
        <v>0</v>
      </c>
      <c r="AK4659" s="184">
        <f t="shared" si="577"/>
        <v>0</v>
      </c>
      <c r="AL4659" s="164">
        <f t="shared" si="583"/>
        <v>0</v>
      </c>
      <c r="AO4659" s="184">
        <f t="shared" si="578"/>
        <v>0</v>
      </c>
      <c r="AP4659" s="164">
        <f t="shared" si="579"/>
        <v>0</v>
      </c>
      <c r="AS4659" s="184">
        <f t="shared" si="580"/>
        <v>0</v>
      </c>
      <c r="AT4659" s="164">
        <f t="shared" si="581"/>
        <v>0</v>
      </c>
    </row>
    <row r="4660" spans="2:46" x14ac:dyDescent="0.75">
      <c r="B4660" s="22">
        <v>4657</v>
      </c>
      <c r="AG4660" s="184">
        <f t="shared" si="576"/>
        <v>0</v>
      </c>
      <c r="AH4660" s="164">
        <f t="shared" si="582"/>
        <v>0</v>
      </c>
      <c r="AK4660" s="184">
        <f t="shared" si="577"/>
        <v>0</v>
      </c>
      <c r="AL4660" s="164">
        <f t="shared" si="583"/>
        <v>0</v>
      </c>
      <c r="AO4660" s="184">
        <f t="shared" si="578"/>
        <v>0</v>
      </c>
      <c r="AP4660" s="164">
        <f t="shared" si="579"/>
        <v>0</v>
      </c>
      <c r="AS4660" s="184">
        <f t="shared" si="580"/>
        <v>0</v>
      </c>
      <c r="AT4660" s="164">
        <f t="shared" si="581"/>
        <v>0</v>
      </c>
    </row>
    <row r="4661" spans="2:46" x14ac:dyDescent="0.75">
      <c r="B4661" s="22">
        <v>4658</v>
      </c>
      <c r="AG4661" s="184">
        <f t="shared" si="576"/>
        <v>0</v>
      </c>
      <c r="AH4661" s="164">
        <f t="shared" si="582"/>
        <v>0</v>
      </c>
      <c r="AK4661" s="184">
        <f t="shared" si="577"/>
        <v>0</v>
      </c>
      <c r="AL4661" s="164">
        <f t="shared" si="583"/>
        <v>0</v>
      </c>
      <c r="AO4661" s="184">
        <f t="shared" si="578"/>
        <v>0</v>
      </c>
      <c r="AP4661" s="164">
        <f t="shared" si="579"/>
        <v>0</v>
      </c>
      <c r="AS4661" s="184">
        <f t="shared" si="580"/>
        <v>0</v>
      </c>
      <c r="AT4661" s="164">
        <f t="shared" si="581"/>
        <v>0</v>
      </c>
    </row>
    <row r="4662" spans="2:46" x14ac:dyDescent="0.75">
      <c r="B4662" s="22">
        <v>4659</v>
      </c>
      <c r="AG4662" s="184">
        <f t="shared" si="576"/>
        <v>0</v>
      </c>
      <c r="AH4662" s="164">
        <f t="shared" si="582"/>
        <v>0</v>
      </c>
      <c r="AK4662" s="184">
        <f t="shared" si="577"/>
        <v>0</v>
      </c>
      <c r="AL4662" s="164">
        <f t="shared" si="583"/>
        <v>0</v>
      </c>
      <c r="AO4662" s="184">
        <f t="shared" si="578"/>
        <v>0</v>
      </c>
      <c r="AP4662" s="164">
        <f t="shared" si="579"/>
        <v>0</v>
      </c>
      <c r="AS4662" s="184">
        <f t="shared" si="580"/>
        <v>0</v>
      </c>
      <c r="AT4662" s="164">
        <f t="shared" si="581"/>
        <v>0</v>
      </c>
    </row>
    <row r="4663" spans="2:46" x14ac:dyDescent="0.75">
      <c r="B4663" s="22">
        <v>4660</v>
      </c>
      <c r="AG4663" s="184">
        <f t="shared" si="576"/>
        <v>0</v>
      </c>
      <c r="AH4663" s="164">
        <f t="shared" si="582"/>
        <v>0</v>
      </c>
      <c r="AK4663" s="184">
        <f t="shared" si="577"/>
        <v>0</v>
      </c>
      <c r="AL4663" s="164">
        <f t="shared" si="583"/>
        <v>0</v>
      </c>
      <c r="AO4663" s="184">
        <f t="shared" si="578"/>
        <v>0</v>
      </c>
      <c r="AP4663" s="164">
        <f t="shared" si="579"/>
        <v>0</v>
      </c>
      <c r="AS4663" s="184">
        <f t="shared" si="580"/>
        <v>0</v>
      </c>
      <c r="AT4663" s="164">
        <f t="shared" si="581"/>
        <v>0</v>
      </c>
    </row>
    <row r="4664" spans="2:46" x14ac:dyDescent="0.75">
      <c r="B4664" s="22">
        <v>4661</v>
      </c>
      <c r="AG4664" s="184">
        <f t="shared" si="576"/>
        <v>0</v>
      </c>
      <c r="AH4664" s="164">
        <f t="shared" si="582"/>
        <v>0</v>
      </c>
      <c r="AK4664" s="184">
        <f t="shared" si="577"/>
        <v>0</v>
      </c>
      <c r="AL4664" s="164">
        <f t="shared" si="583"/>
        <v>0</v>
      </c>
      <c r="AO4664" s="184">
        <f t="shared" si="578"/>
        <v>0</v>
      </c>
      <c r="AP4664" s="164">
        <f t="shared" si="579"/>
        <v>0</v>
      </c>
      <c r="AS4664" s="184">
        <f t="shared" si="580"/>
        <v>0</v>
      </c>
      <c r="AT4664" s="164">
        <f t="shared" si="581"/>
        <v>0</v>
      </c>
    </row>
    <row r="4665" spans="2:46" x14ac:dyDescent="0.75">
      <c r="B4665" s="22">
        <v>4662</v>
      </c>
      <c r="AG4665" s="184">
        <f t="shared" si="576"/>
        <v>0</v>
      </c>
      <c r="AH4665" s="164">
        <f t="shared" si="582"/>
        <v>0</v>
      </c>
      <c r="AK4665" s="184">
        <f t="shared" si="577"/>
        <v>0</v>
      </c>
      <c r="AL4665" s="164">
        <f t="shared" si="583"/>
        <v>0</v>
      </c>
      <c r="AO4665" s="184">
        <f t="shared" si="578"/>
        <v>0</v>
      </c>
      <c r="AP4665" s="164">
        <f t="shared" si="579"/>
        <v>0</v>
      </c>
      <c r="AS4665" s="184">
        <f t="shared" si="580"/>
        <v>0</v>
      </c>
      <c r="AT4665" s="164">
        <f t="shared" si="581"/>
        <v>0</v>
      </c>
    </row>
    <row r="4666" spans="2:46" x14ac:dyDescent="0.75">
      <c r="B4666" s="22">
        <v>4663</v>
      </c>
      <c r="AG4666" s="184">
        <f t="shared" si="576"/>
        <v>0</v>
      </c>
      <c r="AH4666" s="164">
        <f t="shared" si="582"/>
        <v>0</v>
      </c>
      <c r="AK4666" s="184">
        <f t="shared" si="577"/>
        <v>0</v>
      </c>
      <c r="AL4666" s="164">
        <f t="shared" si="583"/>
        <v>0</v>
      </c>
      <c r="AO4666" s="184">
        <f t="shared" si="578"/>
        <v>0</v>
      </c>
      <c r="AP4666" s="164">
        <f t="shared" si="579"/>
        <v>0</v>
      </c>
      <c r="AS4666" s="184">
        <f t="shared" si="580"/>
        <v>0</v>
      </c>
      <c r="AT4666" s="164">
        <f t="shared" si="581"/>
        <v>0</v>
      </c>
    </row>
    <row r="4667" spans="2:46" x14ac:dyDescent="0.75">
      <c r="B4667" s="22">
        <v>4664</v>
      </c>
      <c r="AG4667" s="184">
        <f t="shared" si="576"/>
        <v>0</v>
      </c>
      <c r="AH4667" s="164">
        <f t="shared" si="582"/>
        <v>0</v>
      </c>
      <c r="AK4667" s="184">
        <f t="shared" si="577"/>
        <v>0</v>
      </c>
      <c r="AL4667" s="164">
        <f t="shared" si="583"/>
        <v>0</v>
      </c>
      <c r="AO4667" s="184">
        <f t="shared" si="578"/>
        <v>0</v>
      </c>
      <c r="AP4667" s="164">
        <f t="shared" si="579"/>
        <v>0</v>
      </c>
      <c r="AS4667" s="184">
        <f t="shared" si="580"/>
        <v>0</v>
      </c>
      <c r="AT4667" s="164">
        <f t="shared" si="581"/>
        <v>0</v>
      </c>
    </row>
    <row r="4668" spans="2:46" x14ac:dyDescent="0.75">
      <c r="B4668" s="22">
        <v>4665</v>
      </c>
      <c r="AG4668" s="184">
        <f t="shared" si="576"/>
        <v>0</v>
      </c>
      <c r="AH4668" s="164">
        <f t="shared" si="582"/>
        <v>0</v>
      </c>
      <c r="AK4668" s="184">
        <f t="shared" si="577"/>
        <v>0</v>
      </c>
      <c r="AL4668" s="164">
        <f t="shared" si="583"/>
        <v>0</v>
      </c>
      <c r="AO4668" s="184">
        <f t="shared" si="578"/>
        <v>0</v>
      </c>
      <c r="AP4668" s="164">
        <f t="shared" si="579"/>
        <v>0</v>
      </c>
      <c r="AS4668" s="184">
        <f t="shared" si="580"/>
        <v>0</v>
      </c>
      <c r="AT4668" s="164">
        <f t="shared" si="581"/>
        <v>0</v>
      </c>
    </row>
    <row r="4669" spans="2:46" x14ac:dyDescent="0.75">
      <c r="B4669" s="22">
        <v>4666</v>
      </c>
      <c r="AG4669" s="184">
        <f t="shared" si="576"/>
        <v>0</v>
      </c>
      <c r="AH4669" s="164">
        <f t="shared" si="582"/>
        <v>0</v>
      </c>
      <c r="AK4669" s="184">
        <f t="shared" si="577"/>
        <v>0</v>
      </c>
      <c r="AL4669" s="164">
        <f t="shared" si="583"/>
        <v>0</v>
      </c>
      <c r="AO4669" s="184">
        <f t="shared" si="578"/>
        <v>0</v>
      </c>
      <c r="AP4669" s="164">
        <f t="shared" si="579"/>
        <v>0</v>
      </c>
      <c r="AS4669" s="184">
        <f t="shared" si="580"/>
        <v>0</v>
      </c>
      <c r="AT4669" s="164">
        <f t="shared" si="581"/>
        <v>0</v>
      </c>
    </row>
    <row r="4670" spans="2:46" x14ac:dyDescent="0.75">
      <c r="B4670" s="22">
        <v>4667</v>
      </c>
      <c r="AG4670" s="184">
        <f t="shared" si="576"/>
        <v>0</v>
      </c>
      <c r="AH4670" s="164">
        <f t="shared" si="582"/>
        <v>0</v>
      </c>
      <c r="AK4670" s="184">
        <f t="shared" si="577"/>
        <v>0</v>
      </c>
      <c r="AL4670" s="164">
        <f t="shared" si="583"/>
        <v>0</v>
      </c>
      <c r="AO4670" s="184">
        <f t="shared" si="578"/>
        <v>0</v>
      </c>
      <c r="AP4670" s="164">
        <f t="shared" si="579"/>
        <v>0</v>
      </c>
      <c r="AS4670" s="184">
        <f t="shared" si="580"/>
        <v>0</v>
      </c>
      <c r="AT4670" s="164">
        <f t="shared" si="581"/>
        <v>0</v>
      </c>
    </row>
    <row r="4671" spans="2:46" x14ac:dyDescent="0.75">
      <c r="B4671" s="22">
        <v>4668</v>
      </c>
      <c r="AG4671" s="184">
        <f t="shared" si="576"/>
        <v>0</v>
      </c>
      <c r="AH4671" s="164">
        <f t="shared" si="582"/>
        <v>0</v>
      </c>
      <c r="AK4671" s="184">
        <f t="shared" si="577"/>
        <v>0</v>
      </c>
      <c r="AL4671" s="164">
        <f t="shared" si="583"/>
        <v>0</v>
      </c>
      <c r="AO4671" s="184">
        <f t="shared" si="578"/>
        <v>0</v>
      </c>
      <c r="AP4671" s="164">
        <f t="shared" si="579"/>
        <v>0</v>
      </c>
      <c r="AS4671" s="184">
        <f t="shared" si="580"/>
        <v>0</v>
      </c>
      <c r="AT4671" s="164">
        <f t="shared" si="581"/>
        <v>0</v>
      </c>
    </row>
    <row r="4672" spans="2:46" x14ac:dyDescent="0.75">
      <c r="B4672" s="22">
        <v>4669</v>
      </c>
      <c r="AG4672" s="184">
        <f t="shared" si="576"/>
        <v>0</v>
      </c>
      <c r="AH4672" s="164">
        <f t="shared" si="582"/>
        <v>0</v>
      </c>
      <c r="AK4672" s="184">
        <f t="shared" si="577"/>
        <v>0</v>
      </c>
      <c r="AL4672" s="164">
        <f t="shared" si="583"/>
        <v>0</v>
      </c>
      <c r="AO4672" s="184">
        <f t="shared" si="578"/>
        <v>0</v>
      </c>
      <c r="AP4672" s="164">
        <f t="shared" si="579"/>
        <v>0</v>
      </c>
      <c r="AS4672" s="184">
        <f t="shared" si="580"/>
        <v>0</v>
      </c>
      <c r="AT4672" s="164">
        <f t="shared" si="581"/>
        <v>0</v>
      </c>
    </row>
    <row r="4673" spans="2:46" x14ac:dyDescent="0.75">
      <c r="B4673" s="22">
        <v>4670</v>
      </c>
      <c r="AG4673" s="184">
        <f t="shared" si="576"/>
        <v>0</v>
      </c>
      <c r="AH4673" s="164">
        <f t="shared" si="582"/>
        <v>0</v>
      </c>
      <c r="AK4673" s="184">
        <f t="shared" si="577"/>
        <v>0</v>
      </c>
      <c r="AL4673" s="164">
        <f t="shared" si="583"/>
        <v>0</v>
      </c>
      <c r="AO4673" s="184">
        <f t="shared" si="578"/>
        <v>0</v>
      </c>
      <c r="AP4673" s="164">
        <f t="shared" si="579"/>
        <v>0</v>
      </c>
      <c r="AS4673" s="184">
        <f t="shared" si="580"/>
        <v>0</v>
      </c>
      <c r="AT4673" s="164">
        <f t="shared" si="581"/>
        <v>0</v>
      </c>
    </row>
    <row r="4674" spans="2:46" x14ac:dyDescent="0.75">
      <c r="B4674" s="22">
        <v>4671</v>
      </c>
      <c r="AG4674" s="184">
        <f t="shared" si="576"/>
        <v>0</v>
      </c>
      <c r="AH4674" s="164">
        <f t="shared" si="582"/>
        <v>0</v>
      </c>
      <c r="AK4674" s="184">
        <f t="shared" si="577"/>
        <v>0</v>
      </c>
      <c r="AL4674" s="164">
        <f t="shared" si="583"/>
        <v>0</v>
      </c>
      <c r="AO4674" s="184">
        <f t="shared" si="578"/>
        <v>0</v>
      </c>
      <c r="AP4674" s="164">
        <f t="shared" si="579"/>
        <v>0</v>
      </c>
      <c r="AS4674" s="184">
        <f t="shared" si="580"/>
        <v>0</v>
      </c>
      <c r="AT4674" s="164">
        <f t="shared" si="581"/>
        <v>0</v>
      </c>
    </row>
    <row r="4675" spans="2:46" x14ac:dyDescent="0.75">
      <c r="B4675" s="22">
        <v>4672</v>
      </c>
      <c r="AG4675" s="184">
        <f t="shared" si="576"/>
        <v>0</v>
      </c>
      <c r="AH4675" s="164">
        <f t="shared" si="582"/>
        <v>0</v>
      </c>
      <c r="AK4675" s="184">
        <f t="shared" si="577"/>
        <v>0</v>
      </c>
      <c r="AL4675" s="164">
        <f t="shared" si="583"/>
        <v>0</v>
      </c>
      <c r="AO4675" s="184">
        <f t="shared" si="578"/>
        <v>0</v>
      </c>
      <c r="AP4675" s="164">
        <f t="shared" si="579"/>
        <v>0</v>
      </c>
      <c r="AS4675" s="184">
        <f t="shared" si="580"/>
        <v>0</v>
      </c>
      <c r="AT4675" s="164">
        <f t="shared" si="581"/>
        <v>0</v>
      </c>
    </row>
    <row r="4676" spans="2:46" x14ac:dyDescent="0.75">
      <c r="B4676" s="22">
        <v>4673</v>
      </c>
      <c r="AG4676" s="184">
        <f t="shared" ref="AG4676:AG4739" si="584">(U4676*wtp)-T4676</f>
        <v>0</v>
      </c>
      <c r="AH4676" s="164">
        <f t="shared" si="582"/>
        <v>0</v>
      </c>
      <c r="AK4676" s="184">
        <f t="shared" ref="AK4676:AK4739" si="585">(X4676*wtp)-W4676</f>
        <v>0</v>
      </c>
      <c r="AL4676" s="164">
        <f t="shared" si="583"/>
        <v>0</v>
      </c>
      <c r="AO4676" s="184">
        <f t="shared" ref="AO4676:AO4739" si="586">(AA4676*wtp)-Z4676</f>
        <v>0</v>
      </c>
      <c r="AP4676" s="164">
        <f t="shared" ref="AP4676:AP4739" si="587">IF(AO4676&gt;0,1,0)</f>
        <v>0</v>
      </c>
      <c r="AS4676" s="184">
        <f t="shared" ref="AS4676:AS4739" si="588">(AD4676*wtp)-AC4676</f>
        <v>0</v>
      </c>
      <c r="AT4676" s="164">
        <f t="shared" ref="AT4676:AT4739" si="589">IF(AS4676&gt;0,1,0)</f>
        <v>0</v>
      </c>
    </row>
    <row r="4677" spans="2:46" x14ac:dyDescent="0.75">
      <c r="B4677" s="22">
        <v>4674</v>
      </c>
      <c r="AG4677" s="184">
        <f t="shared" si="584"/>
        <v>0</v>
      </c>
      <c r="AH4677" s="164">
        <f t="shared" ref="AH4677:AH4740" si="590">IF(AG4677&gt;0,1,0)</f>
        <v>0</v>
      </c>
      <c r="AK4677" s="184">
        <f t="shared" si="585"/>
        <v>0</v>
      </c>
      <c r="AL4677" s="164">
        <f t="shared" ref="AL4677:AL4740" si="591">IF(AK4677&gt;0,1,0)</f>
        <v>0</v>
      </c>
      <c r="AO4677" s="184">
        <f t="shared" si="586"/>
        <v>0</v>
      </c>
      <c r="AP4677" s="164">
        <f t="shared" si="587"/>
        <v>0</v>
      </c>
      <c r="AS4677" s="184">
        <f t="shared" si="588"/>
        <v>0</v>
      </c>
      <c r="AT4677" s="164">
        <f t="shared" si="589"/>
        <v>0</v>
      </c>
    </row>
    <row r="4678" spans="2:46" x14ac:dyDescent="0.75">
      <c r="B4678" s="22">
        <v>4675</v>
      </c>
      <c r="AG4678" s="184">
        <f t="shared" si="584"/>
        <v>0</v>
      </c>
      <c r="AH4678" s="164">
        <f t="shared" si="590"/>
        <v>0</v>
      </c>
      <c r="AK4678" s="184">
        <f t="shared" si="585"/>
        <v>0</v>
      </c>
      <c r="AL4678" s="164">
        <f t="shared" si="591"/>
        <v>0</v>
      </c>
      <c r="AO4678" s="184">
        <f t="shared" si="586"/>
        <v>0</v>
      </c>
      <c r="AP4678" s="164">
        <f t="shared" si="587"/>
        <v>0</v>
      </c>
      <c r="AS4678" s="184">
        <f t="shared" si="588"/>
        <v>0</v>
      </c>
      <c r="AT4678" s="164">
        <f t="shared" si="589"/>
        <v>0</v>
      </c>
    </row>
    <row r="4679" spans="2:46" x14ac:dyDescent="0.75">
      <c r="B4679" s="22">
        <v>4676</v>
      </c>
      <c r="AG4679" s="184">
        <f t="shared" si="584"/>
        <v>0</v>
      </c>
      <c r="AH4679" s="164">
        <f t="shared" si="590"/>
        <v>0</v>
      </c>
      <c r="AK4679" s="184">
        <f t="shared" si="585"/>
        <v>0</v>
      </c>
      <c r="AL4679" s="164">
        <f t="shared" si="591"/>
        <v>0</v>
      </c>
      <c r="AO4679" s="184">
        <f t="shared" si="586"/>
        <v>0</v>
      </c>
      <c r="AP4679" s="164">
        <f t="shared" si="587"/>
        <v>0</v>
      </c>
      <c r="AS4679" s="184">
        <f t="shared" si="588"/>
        <v>0</v>
      </c>
      <c r="AT4679" s="164">
        <f t="shared" si="589"/>
        <v>0</v>
      </c>
    </row>
    <row r="4680" spans="2:46" x14ac:dyDescent="0.75">
      <c r="B4680" s="22">
        <v>4677</v>
      </c>
      <c r="AG4680" s="184">
        <f t="shared" si="584"/>
        <v>0</v>
      </c>
      <c r="AH4680" s="164">
        <f t="shared" si="590"/>
        <v>0</v>
      </c>
      <c r="AK4680" s="184">
        <f t="shared" si="585"/>
        <v>0</v>
      </c>
      <c r="AL4680" s="164">
        <f t="shared" si="591"/>
        <v>0</v>
      </c>
      <c r="AO4680" s="184">
        <f t="shared" si="586"/>
        <v>0</v>
      </c>
      <c r="AP4680" s="164">
        <f t="shared" si="587"/>
        <v>0</v>
      </c>
      <c r="AS4680" s="184">
        <f t="shared" si="588"/>
        <v>0</v>
      </c>
      <c r="AT4680" s="164">
        <f t="shared" si="589"/>
        <v>0</v>
      </c>
    </row>
    <row r="4681" spans="2:46" x14ac:dyDescent="0.75">
      <c r="B4681" s="22">
        <v>4678</v>
      </c>
      <c r="AG4681" s="184">
        <f t="shared" si="584"/>
        <v>0</v>
      </c>
      <c r="AH4681" s="164">
        <f t="shared" si="590"/>
        <v>0</v>
      </c>
      <c r="AK4681" s="184">
        <f t="shared" si="585"/>
        <v>0</v>
      </c>
      <c r="AL4681" s="164">
        <f t="shared" si="591"/>
        <v>0</v>
      </c>
      <c r="AO4681" s="184">
        <f t="shared" si="586"/>
        <v>0</v>
      </c>
      <c r="AP4681" s="164">
        <f t="shared" si="587"/>
        <v>0</v>
      </c>
      <c r="AS4681" s="184">
        <f t="shared" si="588"/>
        <v>0</v>
      </c>
      <c r="AT4681" s="164">
        <f t="shared" si="589"/>
        <v>0</v>
      </c>
    </row>
    <row r="4682" spans="2:46" x14ac:dyDescent="0.75">
      <c r="B4682" s="22">
        <v>4679</v>
      </c>
      <c r="AG4682" s="184">
        <f t="shared" si="584"/>
        <v>0</v>
      </c>
      <c r="AH4682" s="164">
        <f t="shared" si="590"/>
        <v>0</v>
      </c>
      <c r="AK4682" s="184">
        <f t="shared" si="585"/>
        <v>0</v>
      </c>
      <c r="AL4682" s="164">
        <f t="shared" si="591"/>
        <v>0</v>
      </c>
      <c r="AO4682" s="184">
        <f t="shared" si="586"/>
        <v>0</v>
      </c>
      <c r="AP4682" s="164">
        <f t="shared" si="587"/>
        <v>0</v>
      </c>
      <c r="AS4682" s="184">
        <f t="shared" si="588"/>
        <v>0</v>
      </c>
      <c r="AT4682" s="164">
        <f t="shared" si="589"/>
        <v>0</v>
      </c>
    </row>
    <row r="4683" spans="2:46" x14ac:dyDescent="0.75">
      <c r="B4683" s="22">
        <v>4680</v>
      </c>
      <c r="AG4683" s="184">
        <f t="shared" si="584"/>
        <v>0</v>
      </c>
      <c r="AH4683" s="164">
        <f t="shared" si="590"/>
        <v>0</v>
      </c>
      <c r="AK4683" s="184">
        <f t="shared" si="585"/>
        <v>0</v>
      </c>
      <c r="AL4683" s="164">
        <f t="shared" si="591"/>
        <v>0</v>
      </c>
      <c r="AO4683" s="184">
        <f t="shared" si="586"/>
        <v>0</v>
      </c>
      <c r="AP4683" s="164">
        <f t="shared" si="587"/>
        <v>0</v>
      </c>
      <c r="AS4683" s="184">
        <f t="shared" si="588"/>
        <v>0</v>
      </c>
      <c r="AT4683" s="164">
        <f t="shared" si="589"/>
        <v>0</v>
      </c>
    </row>
    <row r="4684" spans="2:46" x14ac:dyDescent="0.75">
      <c r="B4684" s="22">
        <v>4681</v>
      </c>
      <c r="AG4684" s="184">
        <f t="shared" si="584"/>
        <v>0</v>
      </c>
      <c r="AH4684" s="164">
        <f t="shared" si="590"/>
        <v>0</v>
      </c>
      <c r="AK4684" s="184">
        <f t="shared" si="585"/>
        <v>0</v>
      </c>
      <c r="AL4684" s="164">
        <f t="shared" si="591"/>
        <v>0</v>
      </c>
      <c r="AO4684" s="184">
        <f t="shared" si="586"/>
        <v>0</v>
      </c>
      <c r="AP4684" s="164">
        <f t="shared" si="587"/>
        <v>0</v>
      </c>
      <c r="AS4684" s="184">
        <f t="shared" si="588"/>
        <v>0</v>
      </c>
      <c r="AT4684" s="164">
        <f t="shared" si="589"/>
        <v>0</v>
      </c>
    </row>
    <row r="4685" spans="2:46" x14ac:dyDescent="0.75">
      <c r="B4685" s="22">
        <v>4682</v>
      </c>
      <c r="AG4685" s="184">
        <f t="shared" si="584"/>
        <v>0</v>
      </c>
      <c r="AH4685" s="164">
        <f t="shared" si="590"/>
        <v>0</v>
      </c>
      <c r="AK4685" s="184">
        <f t="shared" si="585"/>
        <v>0</v>
      </c>
      <c r="AL4685" s="164">
        <f t="shared" si="591"/>
        <v>0</v>
      </c>
      <c r="AO4685" s="184">
        <f t="shared" si="586"/>
        <v>0</v>
      </c>
      <c r="AP4685" s="164">
        <f t="shared" si="587"/>
        <v>0</v>
      </c>
      <c r="AS4685" s="184">
        <f t="shared" si="588"/>
        <v>0</v>
      </c>
      <c r="AT4685" s="164">
        <f t="shared" si="589"/>
        <v>0</v>
      </c>
    </row>
    <row r="4686" spans="2:46" x14ac:dyDescent="0.75">
      <c r="B4686" s="22">
        <v>4683</v>
      </c>
      <c r="AG4686" s="184">
        <f t="shared" si="584"/>
        <v>0</v>
      </c>
      <c r="AH4686" s="164">
        <f t="shared" si="590"/>
        <v>0</v>
      </c>
      <c r="AK4686" s="184">
        <f t="shared" si="585"/>
        <v>0</v>
      </c>
      <c r="AL4686" s="164">
        <f t="shared" si="591"/>
        <v>0</v>
      </c>
      <c r="AO4686" s="184">
        <f t="shared" si="586"/>
        <v>0</v>
      </c>
      <c r="AP4686" s="164">
        <f t="shared" si="587"/>
        <v>0</v>
      </c>
      <c r="AS4686" s="184">
        <f t="shared" si="588"/>
        <v>0</v>
      </c>
      <c r="AT4686" s="164">
        <f t="shared" si="589"/>
        <v>0</v>
      </c>
    </row>
    <row r="4687" spans="2:46" x14ac:dyDescent="0.75">
      <c r="B4687" s="22">
        <v>4684</v>
      </c>
      <c r="AG4687" s="184">
        <f t="shared" si="584"/>
        <v>0</v>
      </c>
      <c r="AH4687" s="164">
        <f t="shared" si="590"/>
        <v>0</v>
      </c>
      <c r="AK4687" s="184">
        <f t="shared" si="585"/>
        <v>0</v>
      </c>
      <c r="AL4687" s="164">
        <f t="shared" si="591"/>
        <v>0</v>
      </c>
      <c r="AO4687" s="184">
        <f t="shared" si="586"/>
        <v>0</v>
      </c>
      <c r="AP4687" s="164">
        <f t="shared" si="587"/>
        <v>0</v>
      </c>
      <c r="AS4687" s="184">
        <f t="shared" si="588"/>
        <v>0</v>
      </c>
      <c r="AT4687" s="164">
        <f t="shared" si="589"/>
        <v>0</v>
      </c>
    </row>
    <row r="4688" spans="2:46" x14ac:dyDescent="0.75">
      <c r="B4688" s="22">
        <v>4685</v>
      </c>
      <c r="AG4688" s="184">
        <f t="shared" si="584"/>
        <v>0</v>
      </c>
      <c r="AH4688" s="164">
        <f t="shared" si="590"/>
        <v>0</v>
      </c>
      <c r="AK4688" s="184">
        <f t="shared" si="585"/>
        <v>0</v>
      </c>
      <c r="AL4688" s="164">
        <f t="shared" si="591"/>
        <v>0</v>
      </c>
      <c r="AO4688" s="184">
        <f t="shared" si="586"/>
        <v>0</v>
      </c>
      <c r="AP4688" s="164">
        <f t="shared" si="587"/>
        <v>0</v>
      </c>
      <c r="AS4688" s="184">
        <f t="shared" si="588"/>
        <v>0</v>
      </c>
      <c r="AT4688" s="164">
        <f t="shared" si="589"/>
        <v>0</v>
      </c>
    </row>
    <row r="4689" spans="2:46" x14ac:dyDescent="0.75">
      <c r="B4689" s="22">
        <v>4686</v>
      </c>
      <c r="AG4689" s="184">
        <f t="shared" si="584"/>
        <v>0</v>
      </c>
      <c r="AH4689" s="164">
        <f t="shared" si="590"/>
        <v>0</v>
      </c>
      <c r="AK4689" s="184">
        <f t="shared" si="585"/>
        <v>0</v>
      </c>
      <c r="AL4689" s="164">
        <f t="shared" si="591"/>
        <v>0</v>
      </c>
      <c r="AO4689" s="184">
        <f t="shared" si="586"/>
        <v>0</v>
      </c>
      <c r="AP4689" s="164">
        <f t="shared" si="587"/>
        <v>0</v>
      </c>
      <c r="AS4689" s="184">
        <f t="shared" si="588"/>
        <v>0</v>
      </c>
      <c r="AT4689" s="164">
        <f t="shared" si="589"/>
        <v>0</v>
      </c>
    </row>
    <row r="4690" spans="2:46" x14ac:dyDescent="0.75">
      <c r="B4690" s="22">
        <v>4687</v>
      </c>
      <c r="AG4690" s="184">
        <f t="shared" si="584"/>
        <v>0</v>
      </c>
      <c r="AH4690" s="164">
        <f t="shared" si="590"/>
        <v>0</v>
      </c>
      <c r="AK4690" s="184">
        <f t="shared" si="585"/>
        <v>0</v>
      </c>
      <c r="AL4690" s="164">
        <f t="shared" si="591"/>
        <v>0</v>
      </c>
      <c r="AO4690" s="184">
        <f t="shared" si="586"/>
        <v>0</v>
      </c>
      <c r="AP4690" s="164">
        <f t="shared" si="587"/>
        <v>0</v>
      </c>
      <c r="AS4690" s="184">
        <f t="shared" si="588"/>
        <v>0</v>
      </c>
      <c r="AT4690" s="164">
        <f t="shared" si="589"/>
        <v>0</v>
      </c>
    </row>
    <row r="4691" spans="2:46" x14ac:dyDescent="0.75">
      <c r="B4691" s="22">
        <v>4688</v>
      </c>
      <c r="AG4691" s="184">
        <f t="shared" si="584"/>
        <v>0</v>
      </c>
      <c r="AH4691" s="164">
        <f t="shared" si="590"/>
        <v>0</v>
      </c>
      <c r="AK4691" s="184">
        <f t="shared" si="585"/>
        <v>0</v>
      </c>
      <c r="AL4691" s="164">
        <f t="shared" si="591"/>
        <v>0</v>
      </c>
      <c r="AO4691" s="184">
        <f t="shared" si="586"/>
        <v>0</v>
      </c>
      <c r="AP4691" s="164">
        <f t="shared" si="587"/>
        <v>0</v>
      </c>
      <c r="AS4691" s="184">
        <f t="shared" si="588"/>
        <v>0</v>
      </c>
      <c r="AT4691" s="164">
        <f t="shared" si="589"/>
        <v>0</v>
      </c>
    </row>
    <row r="4692" spans="2:46" x14ac:dyDescent="0.75">
      <c r="B4692" s="22">
        <v>4689</v>
      </c>
      <c r="AG4692" s="184">
        <f t="shared" si="584"/>
        <v>0</v>
      </c>
      <c r="AH4692" s="164">
        <f t="shared" si="590"/>
        <v>0</v>
      </c>
      <c r="AK4692" s="184">
        <f t="shared" si="585"/>
        <v>0</v>
      </c>
      <c r="AL4692" s="164">
        <f t="shared" si="591"/>
        <v>0</v>
      </c>
      <c r="AO4692" s="184">
        <f t="shared" si="586"/>
        <v>0</v>
      </c>
      <c r="AP4692" s="164">
        <f t="shared" si="587"/>
        <v>0</v>
      </c>
      <c r="AS4692" s="184">
        <f t="shared" si="588"/>
        <v>0</v>
      </c>
      <c r="AT4692" s="164">
        <f t="shared" si="589"/>
        <v>0</v>
      </c>
    </row>
    <row r="4693" spans="2:46" x14ac:dyDescent="0.75">
      <c r="B4693" s="22">
        <v>4690</v>
      </c>
      <c r="AG4693" s="184">
        <f t="shared" si="584"/>
        <v>0</v>
      </c>
      <c r="AH4693" s="164">
        <f t="shared" si="590"/>
        <v>0</v>
      </c>
      <c r="AK4693" s="184">
        <f t="shared" si="585"/>
        <v>0</v>
      </c>
      <c r="AL4693" s="164">
        <f t="shared" si="591"/>
        <v>0</v>
      </c>
      <c r="AO4693" s="184">
        <f t="shared" si="586"/>
        <v>0</v>
      </c>
      <c r="AP4693" s="164">
        <f t="shared" si="587"/>
        <v>0</v>
      </c>
      <c r="AS4693" s="184">
        <f t="shared" si="588"/>
        <v>0</v>
      </c>
      <c r="AT4693" s="164">
        <f t="shared" si="589"/>
        <v>0</v>
      </c>
    </row>
    <row r="4694" spans="2:46" x14ac:dyDescent="0.75">
      <c r="B4694" s="22">
        <v>4691</v>
      </c>
      <c r="AG4694" s="184">
        <f t="shared" si="584"/>
        <v>0</v>
      </c>
      <c r="AH4694" s="164">
        <f t="shared" si="590"/>
        <v>0</v>
      </c>
      <c r="AK4694" s="184">
        <f t="shared" si="585"/>
        <v>0</v>
      </c>
      <c r="AL4694" s="164">
        <f t="shared" si="591"/>
        <v>0</v>
      </c>
      <c r="AO4694" s="184">
        <f t="shared" si="586"/>
        <v>0</v>
      </c>
      <c r="AP4694" s="164">
        <f t="shared" si="587"/>
        <v>0</v>
      </c>
      <c r="AS4694" s="184">
        <f t="shared" si="588"/>
        <v>0</v>
      </c>
      <c r="AT4694" s="164">
        <f t="shared" si="589"/>
        <v>0</v>
      </c>
    </row>
    <row r="4695" spans="2:46" x14ac:dyDescent="0.75">
      <c r="B4695" s="22">
        <v>4692</v>
      </c>
      <c r="AG4695" s="184">
        <f t="shared" si="584"/>
        <v>0</v>
      </c>
      <c r="AH4695" s="164">
        <f t="shared" si="590"/>
        <v>0</v>
      </c>
      <c r="AK4695" s="184">
        <f t="shared" si="585"/>
        <v>0</v>
      </c>
      <c r="AL4695" s="164">
        <f t="shared" si="591"/>
        <v>0</v>
      </c>
      <c r="AO4695" s="184">
        <f t="shared" si="586"/>
        <v>0</v>
      </c>
      <c r="AP4695" s="164">
        <f t="shared" si="587"/>
        <v>0</v>
      </c>
      <c r="AS4695" s="184">
        <f t="shared" si="588"/>
        <v>0</v>
      </c>
      <c r="AT4695" s="164">
        <f t="shared" si="589"/>
        <v>0</v>
      </c>
    </row>
    <row r="4696" spans="2:46" x14ac:dyDescent="0.75">
      <c r="B4696" s="22">
        <v>4693</v>
      </c>
      <c r="AG4696" s="184">
        <f t="shared" si="584"/>
        <v>0</v>
      </c>
      <c r="AH4696" s="164">
        <f t="shared" si="590"/>
        <v>0</v>
      </c>
      <c r="AK4696" s="184">
        <f t="shared" si="585"/>
        <v>0</v>
      </c>
      <c r="AL4696" s="164">
        <f t="shared" si="591"/>
        <v>0</v>
      </c>
      <c r="AO4696" s="184">
        <f t="shared" si="586"/>
        <v>0</v>
      </c>
      <c r="AP4696" s="164">
        <f t="shared" si="587"/>
        <v>0</v>
      </c>
      <c r="AS4696" s="184">
        <f t="shared" si="588"/>
        <v>0</v>
      </c>
      <c r="AT4696" s="164">
        <f t="shared" si="589"/>
        <v>0</v>
      </c>
    </row>
    <row r="4697" spans="2:46" x14ac:dyDescent="0.75">
      <c r="B4697" s="22">
        <v>4694</v>
      </c>
      <c r="AG4697" s="184">
        <f t="shared" si="584"/>
        <v>0</v>
      </c>
      <c r="AH4697" s="164">
        <f t="shared" si="590"/>
        <v>0</v>
      </c>
      <c r="AK4697" s="184">
        <f t="shared" si="585"/>
        <v>0</v>
      </c>
      <c r="AL4697" s="164">
        <f t="shared" si="591"/>
        <v>0</v>
      </c>
      <c r="AO4697" s="184">
        <f t="shared" si="586"/>
        <v>0</v>
      </c>
      <c r="AP4697" s="164">
        <f t="shared" si="587"/>
        <v>0</v>
      </c>
      <c r="AS4697" s="184">
        <f t="shared" si="588"/>
        <v>0</v>
      </c>
      <c r="AT4697" s="164">
        <f t="shared" si="589"/>
        <v>0</v>
      </c>
    </row>
    <row r="4698" spans="2:46" x14ac:dyDescent="0.75">
      <c r="B4698" s="22">
        <v>4695</v>
      </c>
      <c r="AG4698" s="184">
        <f t="shared" si="584"/>
        <v>0</v>
      </c>
      <c r="AH4698" s="164">
        <f t="shared" si="590"/>
        <v>0</v>
      </c>
      <c r="AK4698" s="184">
        <f t="shared" si="585"/>
        <v>0</v>
      </c>
      <c r="AL4698" s="164">
        <f t="shared" si="591"/>
        <v>0</v>
      </c>
      <c r="AO4698" s="184">
        <f t="shared" si="586"/>
        <v>0</v>
      </c>
      <c r="AP4698" s="164">
        <f t="shared" si="587"/>
        <v>0</v>
      </c>
      <c r="AS4698" s="184">
        <f t="shared" si="588"/>
        <v>0</v>
      </c>
      <c r="AT4698" s="164">
        <f t="shared" si="589"/>
        <v>0</v>
      </c>
    </row>
    <row r="4699" spans="2:46" x14ac:dyDescent="0.75">
      <c r="B4699" s="22">
        <v>4696</v>
      </c>
      <c r="AG4699" s="184">
        <f t="shared" si="584"/>
        <v>0</v>
      </c>
      <c r="AH4699" s="164">
        <f t="shared" si="590"/>
        <v>0</v>
      </c>
      <c r="AK4699" s="184">
        <f t="shared" si="585"/>
        <v>0</v>
      </c>
      <c r="AL4699" s="164">
        <f t="shared" si="591"/>
        <v>0</v>
      </c>
      <c r="AO4699" s="184">
        <f t="shared" si="586"/>
        <v>0</v>
      </c>
      <c r="AP4699" s="164">
        <f t="shared" si="587"/>
        <v>0</v>
      </c>
      <c r="AS4699" s="184">
        <f t="shared" si="588"/>
        <v>0</v>
      </c>
      <c r="AT4699" s="164">
        <f t="shared" si="589"/>
        <v>0</v>
      </c>
    </row>
    <row r="4700" spans="2:46" x14ac:dyDescent="0.75">
      <c r="B4700" s="22">
        <v>4697</v>
      </c>
      <c r="AG4700" s="184">
        <f t="shared" si="584"/>
        <v>0</v>
      </c>
      <c r="AH4700" s="164">
        <f t="shared" si="590"/>
        <v>0</v>
      </c>
      <c r="AK4700" s="184">
        <f t="shared" si="585"/>
        <v>0</v>
      </c>
      <c r="AL4700" s="164">
        <f t="shared" si="591"/>
        <v>0</v>
      </c>
      <c r="AO4700" s="184">
        <f t="shared" si="586"/>
        <v>0</v>
      </c>
      <c r="AP4700" s="164">
        <f t="shared" si="587"/>
        <v>0</v>
      </c>
      <c r="AS4700" s="184">
        <f t="shared" si="588"/>
        <v>0</v>
      </c>
      <c r="AT4700" s="164">
        <f t="shared" si="589"/>
        <v>0</v>
      </c>
    </row>
    <row r="4701" spans="2:46" x14ac:dyDescent="0.75">
      <c r="B4701" s="22">
        <v>4698</v>
      </c>
      <c r="AG4701" s="184">
        <f t="shared" si="584"/>
        <v>0</v>
      </c>
      <c r="AH4701" s="164">
        <f t="shared" si="590"/>
        <v>0</v>
      </c>
      <c r="AK4701" s="184">
        <f t="shared" si="585"/>
        <v>0</v>
      </c>
      <c r="AL4701" s="164">
        <f t="shared" si="591"/>
        <v>0</v>
      </c>
      <c r="AO4701" s="184">
        <f t="shared" si="586"/>
        <v>0</v>
      </c>
      <c r="AP4701" s="164">
        <f t="shared" si="587"/>
        <v>0</v>
      </c>
      <c r="AS4701" s="184">
        <f t="shared" si="588"/>
        <v>0</v>
      </c>
      <c r="AT4701" s="164">
        <f t="shared" si="589"/>
        <v>0</v>
      </c>
    </row>
    <row r="4702" spans="2:46" x14ac:dyDescent="0.75">
      <c r="B4702" s="22">
        <v>4699</v>
      </c>
      <c r="AG4702" s="184">
        <f t="shared" si="584"/>
        <v>0</v>
      </c>
      <c r="AH4702" s="164">
        <f t="shared" si="590"/>
        <v>0</v>
      </c>
      <c r="AK4702" s="184">
        <f t="shared" si="585"/>
        <v>0</v>
      </c>
      <c r="AL4702" s="164">
        <f t="shared" si="591"/>
        <v>0</v>
      </c>
      <c r="AO4702" s="184">
        <f t="shared" si="586"/>
        <v>0</v>
      </c>
      <c r="AP4702" s="164">
        <f t="shared" si="587"/>
        <v>0</v>
      </c>
      <c r="AS4702" s="184">
        <f t="shared" si="588"/>
        <v>0</v>
      </c>
      <c r="AT4702" s="164">
        <f t="shared" si="589"/>
        <v>0</v>
      </c>
    </row>
    <row r="4703" spans="2:46" x14ac:dyDescent="0.75">
      <c r="B4703" s="22">
        <v>4700</v>
      </c>
      <c r="AG4703" s="184">
        <f t="shared" si="584"/>
        <v>0</v>
      </c>
      <c r="AH4703" s="164">
        <f t="shared" si="590"/>
        <v>0</v>
      </c>
      <c r="AK4703" s="184">
        <f t="shared" si="585"/>
        <v>0</v>
      </c>
      <c r="AL4703" s="164">
        <f t="shared" si="591"/>
        <v>0</v>
      </c>
      <c r="AO4703" s="184">
        <f t="shared" si="586"/>
        <v>0</v>
      </c>
      <c r="AP4703" s="164">
        <f t="shared" si="587"/>
        <v>0</v>
      </c>
      <c r="AS4703" s="184">
        <f t="shared" si="588"/>
        <v>0</v>
      </c>
      <c r="AT4703" s="164">
        <f t="shared" si="589"/>
        <v>0</v>
      </c>
    </row>
    <row r="4704" spans="2:46" x14ac:dyDescent="0.75">
      <c r="B4704" s="22">
        <v>4701</v>
      </c>
      <c r="AG4704" s="184">
        <f t="shared" si="584"/>
        <v>0</v>
      </c>
      <c r="AH4704" s="164">
        <f t="shared" si="590"/>
        <v>0</v>
      </c>
      <c r="AK4704" s="184">
        <f t="shared" si="585"/>
        <v>0</v>
      </c>
      <c r="AL4704" s="164">
        <f t="shared" si="591"/>
        <v>0</v>
      </c>
      <c r="AO4704" s="184">
        <f t="shared" si="586"/>
        <v>0</v>
      </c>
      <c r="AP4704" s="164">
        <f t="shared" si="587"/>
        <v>0</v>
      </c>
      <c r="AS4704" s="184">
        <f t="shared" si="588"/>
        <v>0</v>
      </c>
      <c r="AT4704" s="164">
        <f t="shared" si="589"/>
        <v>0</v>
      </c>
    </row>
    <row r="4705" spans="2:46" x14ac:dyDescent="0.75">
      <c r="B4705" s="22">
        <v>4702</v>
      </c>
      <c r="AG4705" s="184">
        <f t="shared" si="584"/>
        <v>0</v>
      </c>
      <c r="AH4705" s="164">
        <f t="shared" si="590"/>
        <v>0</v>
      </c>
      <c r="AK4705" s="184">
        <f t="shared" si="585"/>
        <v>0</v>
      </c>
      <c r="AL4705" s="164">
        <f t="shared" si="591"/>
        <v>0</v>
      </c>
      <c r="AO4705" s="184">
        <f t="shared" si="586"/>
        <v>0</v>
      </c>
      <c r="AP4705" s="164">
        <f t="shared" si="587"/>
        <v>0</v>
      </c>
      <c r="AS4705" s="184">
        <f t="shared" si="588"/>
        <v>0</v>
      </c>
      <c r="AT4705" s="164">
        <f t="shared" si="589"/>
        <v>0</v>
      </c>
    </row>
    <row r="4706" spans="2:46" x14ac:dyDescent="0.75">
      <c r="B4706" s="22">
        <v>4703</v>
      </c>
      <c r="AG4706" s="184">
        <f t="shared" si="584"/>
        <v>0</v>
      </c>
      <c r="AH4706" s="164">
        <f t="shared" si="590"/>
        <v>0</v>
      </c>
      <c r="AK4706" s="184">
        <f t="shared" si="585"/>
        <v>0</v>
      </c>
      <c r="AL4706" s="164">
        <f t="shared" si="591"/>
        <v>0</v>
      </c>
      <c r="AO4706" s="184">
        <f t="shared" si="586"/>
        <v>0</v>
      </c>
      <c r="AP4706" s="164">
        <f t="shared" si="587"/>
        <v>0</v>
      </c>
      <c r="AS4706" s="184">
        <f t="shared" si="588"/>
        <v>0</v>
      </c>
      <c r="AT4706" s="164">
        <f t="shared" si="589"/>
        <v>0</v>
      </c>
    </row>
    <row r="4707" spans="2:46" x14ac:dyDescent="0.75">
      <c r="B4707" s="22">
        <v>4704</v>
      </c>
      <c r="AG4707" s="184">
        <f t="shared" si="584"/>
        <v>0</v>
      </c>
      <c r="AH4707" s="164">
        <f t="shared" si="590"/>
        <v>0</v>
      </c>
      <c r="AK4707" s="184">
        <f t="shared" si="585"/>
        <v>0</v>
      </c>
      <c r="AL4707" s="164">
        <f t="shared" si="591"/>
        <v>0</v>
      </c>
      <c r="AO4707" s="184">
        <f t="shared" si="586"/>
        <v>0</v>
      </c>
      <c r="AP4707" s="164">
        <f t="shared" si="587"/>
        <v>0</v>
      </c>
      <c r="AS4707" s="184">
        <f t="shared" si="588"/>
        <v>0</v>
      </c>
      <c r="AT4707" s="164">
        <f t="shared" si="589"/>
        <v>0</v>
      </c>
    </row>
    <row r="4708" spans="2:46" x14ac:dyDescent="0.75">
      <c r="B4708" s="22">
        <v>4705</v>
      </c>
      <c r="AG4708" s="184">
        <f t="shared" si="584"/>
        <v>0</v>
      </c>
      <c r="AH4708" s="164">
        <f t="shared" si="590"/>
        <v>0</v>
      </c>
      <c r="AK4708" s="184">
        <f t="shared" si="585"/>
        <v>0</v>
      </c>
      <c r="AL4708" s="164">
        <f t="shared" si="591"/>
        <v>0</v>
      </c>
      <c r="AO4708" s="184">
        <f t="shared" si="586"/>
        <v>0</v>
      </c>
      <c r="AP4708" s="164">
        <f t="shared" si="587"/>
        <v>0</v>
      </c>
      <c r="AS4708" s="184">
        <f t="shared" si="588"/>
        <v>0</v>
      </c>
      <c r="AT4708" s="164">
        <f t="shared" si="589"/>
        <v>0</v>
      </c>
    </row>
    <row r="4709" spans="2:46" x14ac:dyDescent="0.75">
      <c r="B4709" s="22">
        <v>4706</v>
      </c>
      <c r="AG4709" s="184">
        <f t="shared" si="584"/>
        <v>0</v>
      </c>
      <c r="AH4709" s="164">
        <f t="shared" si="590"/>
        <v>0</v>
      </c>
      <c r="AK4709" s="184">
        <f t="shared" si="585"/>
        <v>0</v>
      </c>
      <c r="AL4709" s="164">
        <f t="shared" si="591"/>
        <v>0</v>
      </c>
      <c r="AO4709" s="184">
        <f t="shared" si="586"/>
        <v>0</v>
      </c>
      <c r="AP4709" s="164">
        <f t="shared" si="587"/>
        <v>0</v>
      </c>
      <c r="AS4709" s="184">
        <f t="shared" si="588"/>
        <v>0</v>
      </c>
      <c r="AT4709" s="164">
        <f t="shared" si="589"/>
        <v>0</v>
      </c>
    </row>
    <row r="4710" spans="2:46" x14ac:dyDescent="0.75">
      <c r="B4710" s="22">
        <v>4707</v>
      </c>
      <c r="AG4710" s="184">
        <f t="shared" si="584"/>
        <v>0</v>
      </c>
      <c r="AH4710" s="164">
        <f t="shared" si="590"/>
        <v>0</v>
      </c>
      <c r="AK4710" s="184">
        <f t="shared" si="585"/>
        <v>0</v>
      </c>
      <c r="AL4710" s="164">
        <f t="shared" si="591"/>
        <v>0</v>
      </c>
      <c r="AO4710" s="184">
        <f t="shared" si="586"/>
        <v>0</v>
      </c>
      <c r="AP4710" s="164">
        <f t="shared" si="587"/>
        <v>0</v>
      </c>
      <c r="AS4710" s="184">
        <f t="shared" si="588"/>
        <v>0</v>
      </c>
      <c r="AT4710" s="164">
        <f t="shared" si="589"/>
        <v>0</v>
      </c>
    </row>
    <row r="4711" spans="2:46" x14ac:dyDescent="0.75">
      <c r="B4711" s="22">
        <v>4708</v>
      </c>
      <c r="AG4711" s="184">
        <f t="shared" si="584"/>
        <v>0</v>
      </c>
      <c r="AH4711" s="164">
        <f t="shared" si="590"/>
        <v>0</v>
      </c>
      <c r="AK4711" s="184">
        <f t="shared" si="585"/>
        <v>0</v>
      </c>
      <c r="AL4711" s="164">
        <f t="shared" si="591"/>
        <v>0</v>
      </c>
      <c r="AO4711" s="184">
        <f t="shared" si="586"/>
        <v>0</v>
      </c>
      <c r="AP4711" s="164">
        <f t="shared" si="587"/>
        <v>0</v>
      </c>
      <c r="AS4711" s="184">
        <f t="shared" si="588"/>
        <v>0</v>
      </c>
      <c r="AT4711" s="164">
        <f t="shared" si="589"/>
        <v>0</v>
      </c>
    </row>
    <row r="4712" spans="2:46" x14ac:dyDescent="0.75">
      <c r="B4712" s="22">
        <v>4709</v>
      </c>
      <c r="AG4712" s="184">
        <f t="shared" si="584"/>
        <v>0</v>
      </c>
      <c r="AH4712" s="164">
        <f t="shared" si="590"/>
        <v>0</v>
      </c>
      <c r="AK4712" s="184">
        <f t="shared" si="585"/>
        <v>0</v>
      </c>
      <c r="AL4712" s="164">
        <f t="shared" si="591"/>
        <v>0</v>
      </c>
      <c r="AO4712" s="184">
        <f t="shared" si="586"/>
        <v>0</v>
      </c>
      <c r="AP4712" s="164">
        <f t="shared" si="587"/>
        <v>0</v>
      </c>
      <c r="AS4712" s="184">
        <f t="shared" si="588"/>
        <v>0</v>
      </c>
      <c r="AT4712" s="164">
        <f t="shared" si="589"/>
        <v>0</v>
      </c>
    </row>
    <row r="4713" spans="2:46" x14ac:dyDescent="0.75">
      <c r="B4713" s="22">
        <v>4710</v>
      </c>
      <c r="AG4713" s="184">
        <f t="shared" si="584"/>
        <v>0</v>
      </c>
      <c r="AH4713" s="164">
        <f t="shared" si="590"/>
        <v>0</v>
      </c>
      <c r="AK4713" s="184">
        <f t="shared" si="585"/>
        <v>0</v>
      </c>
      <c r="AL4713" s="164">
        <f t="shared" si="591"/>
        <v>0</v>
      </c>
      <c r="AO4713" s="184">
        <f t="shared" si="586"/>
        <v>0</v>
      </c>
      <c r="AP4713" s="164">
        <f t="shared" si="587"/>
        <v>0</v>
      </c>
      <c r="AS4713" s="184">
        <f t="shared" si="588"/>
        <v>0</v>
      </c>
      <c r="AT4713" s="164">
        <f t="shared" si="589"/>
        <v>0</v>
      </c>
    </row>
    <row r="4714" spans="2:46" x14ac:dyDescent="0.75">
      <c r="B4714" s="22">
        <v>4711</v>
      </c>
      <c r="AG4714" s="184">
        <f t="shared" si="584"/>
        <v>0</v>
      </c>
      <c r="AH4714" s="164">
        <f t="shared" si="590"/>
        <v>0</v>
      </c>
      <c r="AK4714" s="184">
        <f t="shared" si="585"/>
        <v>0</v>
      </c>
      <c r="AL4714" s="164">
        <f t="shared" si="591"/>
        <v>0</v>
      </c>
      <c r="AO4714" s="184">
        <f t="shared" si="586"/>
        <v>0</v>
      </c>
      <c r="AP4714" s="164">
        <f t="shared" si="587"/>
        <v>0</v>
      </c>
      <c r="AS4714" s="184">
        <f t="shared" si="588"/>
        <v>0</v>
      </c>
      <c r="AT4714" s="164">
        <f t="shared" si="589"/>
        <v>0</v>
      </c>
    </row>
    <row r="4715" spans="2:46" x14ac:dyDescent="0.75">
      <c r="B4715" s="22">
        <v>4712</v>
      </c>
      <c r="AG4715" s="184">
        <f t="shared" si="584"/>
        <v>0</v>
      </c>
      <c r="AH4715" s="164">
        <f t="shared" si="590"/>
        <v>0</v>
      </c>
      <c r="AK4715" s="184">
        <f t="shared" si="585"/>
        <v>0</v>
      </c>
      <c r="AL4715" s="164">
        <f t="shared" si="591"/>
        <v>0</v>
      </c>
      <c r="AO4715" s="184">
        <f t="shared" si="586"/>
        <v>0</v>
      </c>
      <c r="AP4715" s="164">
        <f t="shared" si="587"/>
        <v>0</v>
      </c>
      <c r="AS4715" s="184">
        <f t="shared" si="588"/>
        <v>0</v>
      </c>
      <c r="AT4715" s="164">
        <f t="shared" si="589"/>
        <v>0</v>
      </c>
    </row>
    <row r="4716" spans="2:46" x14ac:dyDescent="0.75">
      <c r="B4716" s="22">
        <v>4713</v>
      </c>
      <c r="AG4716" s="184">
        <f t="shared" si="584"/>
        <v>0</v>
      </c>
      <c r="AH4716" s="164">
        <f t="shared" si="590"/>
        <v>0</v>
      </c>
      <c r="AK4716" s="184">
        <f t="shared" si="585"/>
        <v>0</v>
      </c>
      <c r="AL4716" s="164">
        <f t="shared" si="591"/>
        <v>0</v>
      </c>
      <c r="AO4716" s="184">
        <f t="shared" si="586"/>
        <v>0</v>
      </c>
      <c r="AP4716" s="164">
        <f t="shared" si="587"/>
        <v>0</v>
      </c>
      <c r="AS4716" s="184">
        <f t="shared" si="588"/>
        <v>0</v>
      </c>
      <c r="AT4716" s="164">
        <f t="shared" si="589"/>
        <v>0</v>
      </c>
    </row>
    <row r="4717" spans="2:46" x14ac:dyDescent="0.75">
      <c r="B4717" s="22">
        <v>4714</v>
      </c>
      <c r="AG4717" s="184">
        <f t="shared" si="584"/>
        <v>0</v>
      </c>
      <c r="AH4717" s="164">
        <f t="shared" si="590"/>
        <v>0</v>
      </c>
      <c r="AK4717" s="184">
        <f t="shared" si="585"/>
        <v>0</v>
      </c>
      <c r="AL4717" s="164">
        <f t="shared" si="591"/>
        <v>0</v>
      </c>
      <c r="AO4717" s="184">
        <f t="shared" si="586"/>
        <v>0</v>
      </c>
      <c r="AP4717" s="164">
        <f t="shared" si="587"/>
        <v>0</v>
      </c>
      <c r="AS4717" s="184">
        <f t="shared" si="588"/>
        <v>0</v>
      </c>
      <c r="AT4717" s="164">
        <f t="shared" si="589"/>
        <v>0</v>
      </c>
    </row>
    <row r="4718" spans="2:46" x14ac:dyDescent="0.75">
      <c r="B4718" s="22">
        <v>4715</v>
      </c>
      <c r="AG4718" s="184">
        <f t="shared" si="584"/>
        <v>0</v>
      </c>
      <c r="AH4718" s="164">
        <f t="shared" si="590"/>
        <v>0</v>
      </c>
      <c r="AK4718" s="184">
        <f t="shared" si="585"/>
        <v>0</v>
      </c>
      <c r="AL4718" s="164">
        <f t="shared" si="591"/>
        <v>0</v>
      </c>
      <c r="AO4718" s="184">
        <f t="shared" si="586"/>
        <v>0</v>
      </c>
      <c r="AP4718" s="164">
        <f t="shared" si="587"/>
        <v>0</v>
      </c>
      <c r="AS4718" s="184">
        <f t="shared" si="588"/>
        <v>0</v>
      </c>
      <c r="AT4718" s="164">
        <f t="shared" si="589"/>
        <v>0</v>
      </c>
    </row>
    <row r="4719" spans="2:46" x14ac:dyDescent="0.75">
      <c r="B4719" s="22">
        <v>4716</v>
      </c>
      <c r="AG4719" s="184">
        <f t="shared" si="584"/>
        <v>0</v>
      </c>
      <c r="AH4719" s="164">
        <f t="shared" si="590"/>
        <v>0</v>
      </c>
      <c r="AK4719" s="184">
        <f t="shared" si="585"/>
        <v>0</v>
      </c>
      <c r="AL4719" s="164">
        <f t="shared" si="591"/>
        <v>0</v>
      </c>
      <c r="AO4719" s="184">
        <f t="shared" si="586"/>
        <v>0</v>
      </c>
      <c r="AP4719" s="164">
        <f t="shared" si="587"/>
        <v>0</v>
      </c>
      <c r="AS4719" s="184">
        <f t="shared" si="588"/>
        <v>0</v>
      </c>
      <c r="AT4719" s="164">
        <f t="shared" si="589"/>
        <v>0</v>
      </c>
    </row>
    <row r="4720" spans="2:46" x14ac:dyDescent="0.75">
      <c r="B4720" s="22">
        <v>4717</v>
      </c>
      <c r="AG4720" s="184">
        <f t="shared" si="584"/>
        <v>0</v>
      </c>
      <c r="AH4720" s="164">
        <f t="shared" si="590"/>
        <v>0</v>
      </c>
      <c r="AK4720" s="184">
        <f t="shared" si="585"/>
        <v>0</v>
      </c>
      <c r="AL4720" s="164">
        <f t="shared" si="591"/>
        <v>0</v>
      </c>
      <c r="AO4720" s="184">
        <f t="shared" si="586"/>
        <v>0</v>
      </c>
      <c r="AP4720" s="164">
        <f t="shared" si="587"/>
        <v>0</v>
      </c>
      <c r="AS4720" s="184">
        <f t="shared" si="588"/>
        <v>0</v>
      </c>
      <c r="AT4720" s="164">
        <f t="shared" si="589"/>
        <v>0</v>
      </c>
    </row>
    <row r="4721" spans="2:46" x14ac:dyDescent="0.75">
      <c r="B4721" s="22">
        <v>4718</v>
      </c>
      <c r="AG4721" s="184">
        <f t="shared" si="584"/>
        <v>0</v>
      </c>
      <c r="AH4721" s="164">
        <f t="shared" si="590"/>
        <v>0</v>
      </c>
      <c r="AK4721" s="184">
        <f t="shared" si="585"/>
        <v>0</v>
      </c>
      <c r="AL4721" s="164">
        <f t="shared" si="591"/>
        <v>0</v>
      </c>
      <c r="AO4721" s="184">
        <f t="shared" si="586"/>
        <v>0</v>
      </c>
      <c r="AP4721" s="164">
        <f t="shared" si="587"/>
        <v>0</v>
      </c>
      <c r="AS4721" s="184">
        <f t="shared" si="588"/>
        <v>0</v>
      </c>
      <c r="AT4721" s="164">
        <f t="shared" si="589"/>
        <v>0</v>
      </c>
    </row>
    <row r="4722" spans="2:46" x14ac:dyDescent="0.75">
      <c r="B4722" s="22">
        <v>4719</v>
      </c>
      <c r="AG4722" s="184">
        <f t="shared" si="584"/>
        <v>0</v>
      </c>
      <c r="AH4722" s="164">
        <f t="shared" si="590"/>
        <v>0</v>
      </c>
      <c r="AK4722" s="184">
        <f t="shared" si="585"/>
        <v>0</v>
      </c>
      <c r="AL4722" s="164">
        <f t="shared" si="591"/>
        <v>0</v>
      </c>
      <c r="AO4722" s="184">
        <f t="shared" si="586"/>
        <v>0</v>
      </c>
      <c r="AP4722" s="164">
        <f t="shared" si="587"/>
        <v>0</v>
      </c>
      <c r="AS4722" s="184">
        <f t="shared" si="588"/>
        <v>0</v>
      </c>
      <c r="AT4722" s="164">
        <f t="shared" si="589"/>
        <v>0</v>
      </c>
    </row>
    <row r="4723" spans="2:46" x14ac:dyDescent="0.75">
      <c r="B4723" s="22">
        <v>4720</v>
      </c>
      <c r="AG4723" s="184">
        <f t="shared" si="584"/>
        <v>0</v>
      </c>
      <c r="AH4723" s="164">
        <f t="shared" si="590"/>
        <v>0</v>
      </c>
      <c r="AK4723" s="184">
        <f t="shared" si="585"/>
        <v>0</v>
      </c>
      <c r="AL4723" s="164">
        <f t="shared" si="591"/>
        <v>0</v>
      </c>
      <c r="AO4723" s="184">
        <f t="shared" si="586"/>
        <v>0</v>
      </c>
      <c r="AP4723" s="164">
        <f t="shared" si="587"/>
        <v>0</v>
      </c>
      <c r="AS4723" s="184">
        <f t="shared" si="588"/>
        <v>0</v>
      </c>
      <c r="AT4723" s="164">
        <f t="shared" si="589"/>
        <v>0</v>
      </c>
    </row>
    <row r="4724" spans="2:46" x14ac:dyDescent="0.75">
      <c r="B4724" s="22">
        <v>4721</v>
      </c>
      <c r="AG4724" s="184">
        <f t="shared" si="584"/>
        <v>0</v>
      </c>
      <c r="AH4724" s="164">
        <f t="shared" si="590"/>
        <v>0</v>
      </c>
      <c r="AK4724" s="184">
        <f t="shared" si="585"/>
        <v>0</v>
      </c>
      <c r="AL4724" s="164">
        <f t="shared" si="591"/>
        <v>0</v>
      </c>
      <c r="AO4724" s="184">
        <f t="shared" si="586"/>
        <v>0</v>
      </c>
      <c r="AP4724" s="164">
        <f t="shared" si="587"/>
        <v>0</v>
      </c>
      <c r="AS4724" s="184">
        <f t="shared" si="588"/>
        <v>0</v>
      </c>
      <c r="AT4724" s="164">
        <f t="shared" si="589"/>
        <v>0</v>
      </c>
    </row>
    <row r="4725" spans="2:46" x14ac:dyDescent="0.75">
      <c r="B4725" s="22">
        <v>4722</v>
      </c>
      <c r="AG4725" s="184">
        <f t="shared" si="584"/>
        <v>0</v>
      </c>
      <c r="AH4725" s="164">
        <f t="shared" si="590"/>
        <v>0</v>
      </c>
      <c r="AK4725" s="184">
        <f t="shared" si="585"/>
        <v>0</v>
      </c>
      <c r="AL4725" s="164">
        <f t="shared" si="591"/>
        <v>0</v>
      </c>
      <c r="AO4725" s="184">
        <f t="shared" si="586"/>
        <v>0</v>
      </c>
      <c r="AP4725" s="164">
        <f t="shared" si="587"/>
        <v>0</v>
      </c>
      <c r="AS4725" s="184">
        <f t="shared" si="588"/>
        <v>0</v>
      </c>
      <c r="AT4725" s="164">
        <f t="shared" si="589"/>
        <v>0</v>
      </c>
    </row>
    <row r="4726" spans="2:46" x14ac:dyDescent="0.75">
      <c r="B4726" s="22">
        <v>4723</v>
      </c>
      <c r="AG4726" s="184">
        <f t="shared" si="584"/>
        <v>0</v>
      </c>
      <c r="AH4726" s="164">
        <f t="shared" si="590"/>
        <v>0</v>
      </c>
      <c r="AK4726" s="184">
        <f t="shared" si="585"/>
        <v>0</v>
      </c>
      <c r="AL4726" s="164">
        <f t="shared" si="591"/>
        <v>0</v>
      </c>
      <c r="AO4726" s="184">
        <f t="shared" si="586"/>
        <v>0</v>
      </c>
      <c r="AP4726" s="164">
        <f t="shared" si="587"/>
        <v>0</v>
      </c>
      <c r="AS4726" s="184">
        <f t="shared" si="588"/>
        <v>0</v>
      </c>
      <c r="AT4726" s="164">
        <f t="shared" si="589"/>
        <v>0</v>
      </c>
    </row>
    <row r="4727" spans="2:46" x14ac:dyDescent="0.75">
      <c r="B4727" s="22">
        <v>4724</v>
      </c>
      <c r="AG4727" s="184">
        <f t="shared" si="584"/>
        <v>0</v>
      </c>
      <c r="AH4727" s="164">
        <f t="shared" si="590"/>
        <v>0</v>
      </c>
      <c r="AK4727" s="184">
        <f t="shared" si="585"/>
        <v>0</v>
      </c>
      <c r="AL4727" s="164">
        <f t="shared" si="591"/>
        <v>0</v>
      </c>
      <c r="AO4727" s="184">
        <f t="shared" si="586"/>
        <v>0</v>
      </c>
      <c r="AP4727" s="164">
        <f t="shared" si="587"/>
        <v>0</v>
      </c>
      <c r="AS4727" s="184">
        <f t="shared" si="588"/>
        <v>0</v>
      </c>
      <c r="AT4727" s="164">
        <f t="shared" si="589"/>
        <v>0</v>
      </c>
    </row>
    <row r="4728" spans="2:46" x14ac:dyDescent="0.75">
      <c r="B4728" s="22">
        <v>4725</v>
      </c>
      <c r="AG4728" s="184">
        <f t="shared" si="584"/>
        <v>0</v>
      </c>
      <c r="AH4728" s="164">
        <f t="shared" si="590"/>
        <v>0</v>
      </c>
      <c r="AK4728" s="184">
        <f t="shared" si="585"/>
        <v>0</v>
      </c>
      <c r="AL4728" s="164">
        <f t="shared" si="591"/>
        <v>0</v>
      </c>
      <c r="AO4728" s="184">
        <f t="shared" si="586"/>
        <v>0</v>
      </c>
      <c r="AP4728" s="164">
        <f t="shared" si="587"/>
        <v>0</v>
      </c>
      <c r="AS4728" s="184">
        <f t="shared" si="588"/>
        <v>0</v>
      </c>
      <c r="AT4728" s="164">
        <f t="shared" si="589"/>
        <v>0</v>
      </c>
    </row>
    <row r="4729" spans="2:46" x14ac:dyDescent="0.75">
      <c r="B4729" s="22">
        <v>4726</v>
      </c>
      <c r="AG4729" s="184">
        <f t="shared" si="584"/>
        <v>0</v>
      </c>
      <c r="AH4729" s="164">
        <f t="shared" si="590"/>
        <v>0</v>
      </c>
      <c r="AK4729" s="184">
        <f t="shared" si="585"/>
        <v>0</v>
      </c>
      <c r="AL4729" s="164">
        <f t="shared" si="591"/>
        <v>0</v>
      </c>
      <c r="AO4729" s="184">
        <f t="shared" si="586"/>
        <v>0</v>
      </c>
      <c r="AP4729" s="164">
        <f t="shared" si="587"/>
        <v>0</v>
      </c>
      <c r="AS4729" s="184">
        <f t="shared" si="588"/>
        <v>0</v>
      </c>
      <c r="AT4729" s="164">
        <f t="shared" si="589"/>
        <v>0</v>
      </c>
    </row>
    <row r="4730" spans="2:46" x14ac:dyDescent="0.75">
      <c r="B4730" s="22">
        <v>4727</v>
      </c>
      <c r="AG4730" s="184">
        <f t="shared" si="584"/>
        <v>0</v>
      </c>
      <c r="AH4730" s="164">
        <f t="shared" si="590"/>
        <v>0</v>
      </c>
      <c r="AK4730" s="184">
        <f t="shared" si="585"/>
        <v>0</v>
      </c>
      <c r="AL4730" s="164">
        <f t="shared" si="591"/>
        <v>0</v>
      </c>
      <c r="AO4730" s="184">
        <f t="shared" si="586"/>
        <v>0</v>
      </c>
      <c r="AP4730" s="164">
        <f t="shared" si="587"/>
        <v>0</v>
      </c>
      <c r="AS4730" s="184">
        <f t="shared" si="588"/>
        <v>0</v>
      </c>
      <c r="AT4730" s="164">
        <f t="shared" si="589"/>
        <v>0</v>
      </c>
    </row>
    <row r="4731" spans="2:46" x14ac:dyDescent="0.75">
      <c r="B4731" s="22">
        <v>4728</v>
      </c>
      <c r="AG4731" s="184">
        <f t="shared" si="584"/>
        <v>0</v>
      </c>
      <c r="AH4731" s="164">
        <f t="shared" si="590"/>
        <v>0</v>
      </c>
      <c r="AK4731" s="184">
        <f t="shared" si="585"/>
        <v>0</v>
      </c>
      <c r="AL4731" s="164">
        <f t="shared" si="591"/>
        <v>0</v>
      </c>
      <c r="AO4731" s="184">
        <f t="shared" si="586"/>
        <v>0</v>
      </c>
      <c r="AP4731" s="164">
        <f t="shared" si="587"/>
        <v>0</v>
      </c>
      <c r="AS4731" s="184">
        <f t="shared" si="588"/>
        <v>0</v>
      </c>
      <c r="AT4731" s="164">
        <f t="shared" si="589"/>
        <v>0</v>
      </c>
    </row>
    <row r="4732" spans="2:46" x14ac:dyDescent="0.75">
      <c r="B4732" s="22">
        <v>4729</v>
      </c>
      <c r="AG4732" s="184">
        <f t="shared" si="584"/>
        <v>0</v>
      </c>
      <c r="AH4732" s="164">
        <f t="shared" si="590"/>
        <v>0</v>
      </c>
      <c r="AK4732" s="184">
        <f t="shared" si="585"/>
        <v>0</v>
      </c>
      <c r="AL4732" s="164">
        <f t="shared" si="591"/>
        <v>0</v>
      </c>
      <c r="AO4732" s="184">
        <f t="shared" si="586"/>
        <v>0</v>
      </c>
      <c r="AP4732" s="164">
        <f t="shared" si="587"/>
        <v>0</v>
      </c>
      <c r="AS4732" s="184">
        <f t="shared" si="588"/>
        <v>0</v>
      </c>
      <c r="AT4732" s="164">
        <f t="shared" si="589"/>
        <v>0</v>
      </c>
    </row>
    <row r="4733" spans="2:46" x14ac:dyDescent="0.75">
      <c r="B4733" s="22">
        <v>4730</v>
      </c>
      <c r="AG4733" s="184">
        <f t="shared" si="584"/>
        <v>0</v>
      </c>
      <c r="AH4733" s="164">
        <f t="shared" si="590"/>
        <v>0</v>
      </c>
      <c r="AK4733" s="184">
        <f t="shared" si="585"/>
        <v>0</v>
      </c>
      <c r="AL4733" s="164">
        <f t="shared" si="591"/>
        <v>0</v>
      </c>
      <c r="AO4733" s="184">
        <f t="shared" si="586"/>
        <v>0</v>
      </c>
      <c r="AP4733" s="164">
        <f t="shared" si="587"/>
        <v>0</v>
      </c>
      <c r="AS4733" s="184">
        <f t="shared" si="588"/>
        <v>0</v>
      </c>
      <c r="AT4733" s="164">
        <f t="shared" si="589"/>
        <v>0</v>
      </c>
    </row>
    <row r="4734" spans="2:46" x14ac:dyDescent="0.75">
      <c r="B4734" s="22">
        <v>4731</v>
      </c>
      <c r="AG4734" s="184">
        <f t="shared" si="584"/>
        <v>0</v>
      </c>
      <c r="AH4734" s="164">
        <f t="shared" si="590"/>
        <v>0</v>
      </c>
      <c r="AK4734" s="184">
        <f t="shared" si="585"/>
        <v>0</v>
      </c>
      <c r="AL4734" s="164">
        <f t="shared" si="591"/>
        <v>0</v>
      </c>
      <c r="AO4734" s="184">
        <f t="shared" si="586"/>
        <v>0</v>
      </c>
      <c r="AP4734" s="164">
        <f t="shared" si="587"/>
        <v>0</v>
      </c>
      <c r="AS4734" s="184">
        <f t="shared" si="588"/>
        <v>0</v>
      </c>
      <c r="AT4734" s="164">
        <f t="shared" si="589"/>
        <v>0</v>
      </c>
    </row>
    <row r="4735" spans="2:46" x14ac:dyDescent="0.75">
      <c r="B4735" s="22">
        <v>4732</v>
      </c>
      <c r="AG4735" s="184">
        <f t="shared" si="584"/>
        <v>0</v>
      </c>
      <c r="AH4735" s="164">
        <f t="shared" si="590"/>
        <v>0</v>
      </c>
      <c r="AK4735" s="184">
        <f t="shared" si="585"/>
        <v>0</v>
      </c>
      <c r="AL4735" s="164">
        <f t="shared" si="591"/>
        <v>0</v>
      </c>
      <c r="AO4735" s="184">
        <f t="shared" si="586"/>
        <v>0</v>
      </c>
      <c r="AP4735" s="164">
        <f t="shared" si="587"/>
        <v>0</v>
      </c>
      <c r="AS4735" s="184">
        <f t="shared" si="588"/>
        <v>0</v>
      </c>
      <c r="AT4735" s="164">
        <f t="shared" si="589"/>
        <v>0</v>
      </c>
    </row>
    <row r="4736" spans="2:46" x14ac:dyDescent="0.75">
      <c r="B4736" s="22">
        <v>4733</v>
      </c>
      <c r="AG4736" s="184">
        <f t="shared" si="584"/>
        <v>0</v>
      </c>
      <c r="AH4736" s="164">
        <f t="shared" si="590"/>
        <v>0</v>
      </c>
      <c r="AK4736" s="184">
        <f t="shared" si="585"/>
        <v>0</v>
      </c>
      <c r="AL4736" s="164">
        <f t="shared" si="591"/>
        <v>0</v>
      </c>
      <c r="AO4736" s="184">
        <f t="shared" si="586"/>
        <v>0</v>
      </c>
      <c r="AP4736" s="164">
        <f t="shared" si="587"/>
        <v>0</v>
      </c>
      <c r="AS4736" s="184">
        <f t="shared" si="588"/>
        <v>0</v>
      </c>
      <c r="AT4736" s="164">
        <f t="shared" si="589"/>
        <v>0</v>
      </c>
    </row>
    <row r="4737" spans="2:46" x14ac:dyDescent="0.75">
      <c r="B4737" s="22">
        <v>4734</v>
      </c>
      <c r="AG4737" s="184">
        <f t="shared" si="584"/>
        <v>0</v>
      </c>
      <c r="AH4737" s="164">
        <f t="shared" si="590"/>
        <v>0</v>
      </c>
      <c r="AK4737" s="184">
        <f t="shared" si="585"/>
        <v>0</v>
      </c>
      <c r="AL4737" s="164">
        <f t="shared" si="591"/>
        <v>0</v>
      </c>
      <c r="AO4737" s="184">
        <f t="shared" si="586"/>
        <v>0</v>
      </c>
      <c r="AP4737" s="164">
        <f t="shared" si="587"/>
        <v>0</v>
      </c>
      <c r="AS4737" s="184">
        <f t="shared" si="588"/>
        <v>0</v>
      </c>
      <c r="AT4737" s="164">
        <f t="shared" si="589"/>
        <v>0</v>
      </c>
    </row>
    <row r="4738" spans="2:46" x14ac:dyDescent="0.75">
      <c r="B4738" s="22">
        <v>4735</v>
      </c>
      <c r="AG4738" s="184">
        <f t="shared" si="584"/>
        <v>0</v>
      </c>
      <c r="AH4738" s="164">
        <f t="shared" si="590"/>
        <v>0</v>
      </c>
      <c r="AK4738" s="184">
        <f t="shared" si="585"/>
        <v>0</v>
      </c>
      <c r="AL4738" s="164">
        <f t="shared" si="591"/>
        <v>0</v>
      </c>
      <c r="AO4738" s="184">
        <f t="shared" si="586"/>
        <v>0</v>
      </c>
      <c r="AP4738" s="164">
        <f t="shared" si="587"/>
        <v>0</v>
      </c>
      <c r="AS4738" s="184">
        <f t="shared" si="588"/>
        <v>0</v>
      </c>
      <c r="AT4738" s="164">
        <f t="shared" si="589"/>
        <v>0</v>
      </c>
    </row>
    <row r="4739" spans="2:46" x14ac:dyDescent="0.75">
      <c r="B4739" s="22">
        <v>4736</v>
      </c>
      <c r="AG4739" s="184">
        <f t="shared" si="584"/>
        <v>0</v>
      </c>
      <c r="AH4739" s="164">
        <f t="shared" si="590"/>
        <v>0</v>
      </c>
      <c r="AK4739" s="184">
        <f t="shared" si="585"/>
        <v>0</v>
      </c>
      <c r="AL4739" s="164">
        <f t="shared" si="591"/>
        <v>0</v>
      </c>
      <c r="AO4739" s="184">
        <f t="shared" si="586"/>
        <v>0</v>
      </c>
      <c r="AP4739" s="164">
        <f t="shared" si="587"/>
        <v>0</v>
      </c>
      <c r="AS4739" s="184">
        <f t="shared" si="588"/>
        <v>0</v>
      </c>
      <c r="AT4739" s="164">
        <f t="shared" si="589"/>
        <v>0</v>
      </c>
    </row>
    <row r="4740" spans="2:46" x14ac:dyDescent="0.75">
      <c r="B4740" s="22">
        <v>4737</v>
      </c>
      <c r="AG4740" s="184">
        <f t="shared" ref="AG4740:AG4803" si="592">(U4740*wtp)-T4740</f>
        <v>0</v>
      </c>
      <c r="AH4740" s="164">
        <f t="shared" si="590"/>
        <v>0</v>
      </c>
      <c r="AK4740" s="184">
        <f t="shared" ref="AK4740:AK4803" si="593">(X4740*wtp)-W4740</f>
        <v>0</v>
      </c>
      <c r="AL4740" s="164">
        <f t="shared" si="591"/>
        <v>0</v>
      </c>
      <c r="AO4740" s="184">
        <f t="shared" ref="AO4740:AO4803" si="594">(AA4740*wtp)-Z4740</f>
        <v>0</v>
      </c>
      <c r="AP4740" s="164">
        <f t="shared" ref="AP4740:AP4803" si="595">IF(AO4740&gt;0,1,0)</f>
        <v>0</v>
      </c>
      <c r="AS4740" s="184">
        <f t="shared" ref="AS4740:AS4803" si="596">(AD4740*wtp)-AC4740</f>
        <v>0</v>
      </c>
      <c r="AT4740" s="164">
        <f t="shared" ref="AT4740:AT4803" si="597">IF(AS4740&gt;0,1,0)</f>
        <v>0</v>
      </c>
    </row>
    <row r="4741" spans="2:46" x14ac:dyDescent="0.75">
      <c r="B4741" s="22">
        <v>4738</v>
      </c>
      <c r="AG4741" s="184">
        <f t="shared" si="592"/>
        <v>0</v>
      </c>
      <c r="AH4741" s="164">
        <f t="shared" ref="AH4741:AH4804" si="598">IF(AG4741&gt;0,1,0)</f>
        <v>0</v>
      </c>
      <c r="AK4741" s="184">
        <f t="shared" si="593"/>
        <v>0</v>
      </c>
      <c r="AL4741" s="164">
        <f t="shared" ref="AL4741:AL4804" si="599">IF(AK4741&gt;0,1,0)</f>
        <v>0</v>
      </c>
      <c r="AO4741" s="184">
        <f t="shared" si="594"/>
        <v>0</v>
      </c>
      <c r="AP4741" s="164">
        <f t="shared" si="595"/>
        <v>0</v>
      </c>
      <c r="AS4741" s="184">
        <f t="shared" si="596"/>
        <v>0</v>
      </c>
      <c r="AT4741" s="164">
        <f t="shared" si="597"/>
        <v>0</v>
      </c>
    </row>
    <row r="4742" spans="2:46" x14ac:dyDescent="0.75">
      <c r="B4742" s="22">
        <v>4739</v>
      </c>
      <c r="AG4742" s="184">
        <f t="shared" si="592"/>
        <v>0</v>
      </c>
      <c r="AH4742" s="164">
        <f t="shared" si="598"/>
        <v>0</v>
      </c>
      <c r="AK4742" s="184">
        <f t="shared" si="593"/>
        <v>0</v>
      </c>
      <c r="AL4742" s="164">
        <f t="shared" si="599"/>
        <v>0</v>
      </c>
      <c r="AO4742" s="184">
        <f t="shared" si="594"/>
        <v>0</v>
      </c>
      <c r="AP4742" s="164">
        <f t="shared" si="595"/>
        <v>0</v>
      </c>
      <c r="AS4742" s="184">
        <f t="shared" si="596"/>
        <v>0</v>
      </c>
      <c r="AT4742" s="164">
        <f t="shared" si="597"/>
        <v>0</v>
      </c>
    </row>
    <row r="4743" spans="2:46" x14ac:dyDescent="0.75">
      <c r="B4743" s="22">
        <v>4740</v>
      </c>
      <c r="AG4743" s="184">
        <f t="shared" si="592"/>
        <v>0</v>
      </c>
      <c r="AH4743" s="164">
        <f t="shared" si="598"/>
        <v>0</v>
      </c>
      <c r="AK4743" s="184">
        <f t="shared" si="593"/>
        <v>0</v>
      </c>
      <c r="AL4743" s="164">
        <f t="shared" si="599"/>
        <v>0</v>
      </c>
      <c r="AO4743" s="184">
        <f t="shared" si="594"/>
        <v>0</v>
      </c>
      <c r="AP4743" s="164">
        <f t="shared" si="595"/>
        <v>0</v>
      </c>
      <c r="AS4743" s="184">
        <f t="shared" si="596"/>
        <v>0</v>
      </c>
      <c r="AT4743" s="164">
        <f t="shared" si="597"/>
        <v>0</v>
      </c>
    </row>
    <row r="4744" spans="2:46" x14ac:dyDescent="0.75">
      <c r="B4744" s="22">
        <v>4741</v>
      </c>
      <c r="AG4744" s="184">
        <f t="shared" si="592"/>
        <v>0</v>
      </c>
      <c r="AH4744" s="164">
        <f t="shared" si="598"/>
        <v>0</v>
      </c>
      <c r="AK4744" s="184">
        <f t="shared" si="593"/>
        <v>0</v>
      </c>
      <c r="AL4744" s="164">
        <f t="shared" si="599"/>
        <v>0</v>
      </c>
      <c r="AO4744" s="184">
        <f t="shared" si="594"/>
        <v>0</v>
      </c>
      <c r="AP4744" s="164">
        <f t="shared" si="595"/>
        <v>0</v>
      </c>
      <c r="AS4744" s="184">
        <f t="shared" si="596"/>
        <v>0</v>
      </c>
      <c r="AT4744" s="164">
        <f t="shared" si="597"/>
        <v>0</v>
      </c>
    </row>
    <row r="4745" spans="2:46" x14ac:dyDescent="0.75">
      <c r="B4745" s="22">
        <v>4742</v>
      </c>
      <c r="AG4745" s="184">
        <f t="shared" si="592"/>
        <v>0</v>
      </c>
      <c r="AH4745" s="164">
        <f t="shared" si="598"/>
        <v>0</v>
      </c>
      <c r="AK4745" s="184">
        <f t="shared" si="593"/>
        <v>0</v>
      </c>
      <c r="AL4745" s="164">
        <f t="shared" si="599"/>
        <v>0</v>
      </c>
      <c r="AO4745" s="184">
        <f t="shared" si="594"/>
        <v>0</v>
      </c>
      <c r="AP4745" s="164">
        <f t="shared" si="595"/>
        <v>0</v>
      </c>
      <c r="AS4745" s="184">
        <f t="shared" si="596"/>
        <v>0</v>
      </c>
      <c r="AT4745" s="164">
        <f t="shared" si="597"/>
        <v>0</v>
      </c>
    </row>
    <row r="4746" spans="2:46" x14ac:dyDescent="0.75">
      <c r="B4746" s="22">
        <v>4743</v>
      </c>
      <c r="AG4746" s="184">
        <f t="shared" si="592"/>
        <v>0</v>
      </c>
      <c r="AH4746" s="164">
        <f t="shared" si="598"/>
        <v>0</v>
      </c>
      <c r="AK4746" s="184">
        <f t="shared" si="593"/>
        <v>0</v>
      </c>
      <c r="AL4746" s="164">
        <f t="shared" si="599"/>
        <v>0</v>
      </c>
      <c r="AO4746" s="184">
        <f t="shared" si="594"/>
        <v>0</v>
      </c>
      <c r="AP4746" s="164">
        <f t="shared" si="595"/>
        <v>0</v>
      </c>
      <c r="AS4746" s="184">
        <f t="shared" si="596"/>
        <v>0</v>
      </c>
      <c r="AT4746" s="164">
        <f t="shared" si="597"/>
        <v>0</v>
      </c>
    </row>
    <row r="4747" spans="2:46" x14ac:dyDescent="0.75">
      <c r="B4747" s="22">
        <v>4744</v>
      </c>
      <c r="AG4747" s="184">
        <f t="shared" si="592"/>
        <v>0</v>
      </c>
      <c r="AH4747" s="164">
        <f t="shared" si="598"/>
        <v>0</v>
      </c>
      <c r="AK4747" s="184">
        <f t="shared" si="593"/>
        <v>0</v>
      </c>
      <c r="AL4747" s="164">
        <f t="shared" si="599"/>
        <v>0</v>
      </c>
      <c r="AO4747" s="184">
        <f t="shared" si="594"/>
        <v>0</v>
      </c>
      <c r="AP4747" s="164">
        <f t="shared" si="595"/>
        <v>0</v>
      </c>
      <c r="AS4747" s="184">
        <f t="shared" si="596"/>
        <v>0</v>
      </c>
      <c r="AT4747" s="164">
        <f t="shared" si="597"/>
        <v>0</v>
      </c>
    </row>
    <row r="4748" spans="2:46" x14ac:dyDescent="0.75">
      <c r="B4748" s="22">
        <v>4745</v>
      </c>
      <c r="AG4748" s="184">
        <f t="shared" si="592"/>
        <v>0</v>
      </c>
      <c r="AH4748" s="164">
        <f t="shared" si="598"/>
        <v>0</v>
      </c>
      <c r="AK4748" s="184">
        <f t="shared" si="593"/>
        <v>0</v>
      </c>
      <c r="AL4748" s="164">
        <f t="shared" si="599"/>
        <v>0</v>
      </c>
      <c r="AO4748" s="184">
        <f t="shared" si="594"/>
        <v>0</v>
      </c>
      <c r="AP4748" s="164">
        <f t="shared" si="595"/>
        <v>0</v>
      </c>
      <c r="AS4748" s="184">
        <f t="shared" si="596"/>
        <v>0</v>
      </c>
      <c r="AT4748" s="164">
        <f t="shared" si="597"/>
        <v>0</v>
      </c>
    </row>
    <row r="4749" spans="2:46" x14ac:dyDescent="0.75">
      <c r="B4749" s="22">
        <v>4746</v>
      </c>
      <c r="AG4749" s="184">
        <f t="shared" si="592"/>
        <v>0</v>
      </c>
      <c r="AH4749" s="164">
        <f t="shared" si="598"/>
        <v>0</v>
      </c>
      <c r="AK4749" s="184">
        <f t="shared" si="593"/>
        <v>0</v>
      </c>
      <c r="AL4749" s="164">
        <f t="shared" si="599"/>
        <v>0</v>
      </c>
      <c r="AO4749" s="184">
        <f t="shared" si="594"/>
        <v>0</v>
      </c>
      <c r="AP4749" s="164">
        <f t="shared" si="595"/>
        <v>0</v>
      </c>
      <c r="AS4749" s="184">
        <f t="shared" si="596"/>
        <v>0</v>
      </c>
      <c r="AT4749" s="164">
        <f t="shared" si="597"/>
        <v>0</v>
      </c>
    </row>
    <row r="4750" spans="2:46" x14ac:dyDescent="0.75">
      <c r="B4750" s="22">
        <v>4747</v>
      </c>
      <c r="AG4750" s="184">
        <f t="shared" si="592"/>
        <v>0</v>
      </c>
      <c r="AH4750" s="164">
        <f t="shared" si="598"/>
        <v>0</v>
      </c>
      <c r="AK4750" s="184">
        <f t="shared" si="593"/>
        <v>0</v>
      </c>
      <c r="AL4750" s="164">
        <f t="shared" si="599"/>
        <v>0</v>
      </c>
      <c r="AO4750" s="184">
        <f t="shared" si="594"/>
        <v>0</v>
      </c>
      <c r="AP4750" s="164">
        <f t="shared" si="595"/>
        <v>0</v>
      </c>
      <c r="AS4750" s="184">
        <f t="shared" si="596"/>
        <v>0</v>
      </c>
      <c r="AT4750" s="164">
        <f t="shared" si="597"/>
        <v>0</v>
      </c>
    </row>
    <row r="4751" spans="2:46" x14ac:dyDescent="0.75">
      <c r="B4751" s="22">
        <v>4748</v>
      </c>
      <c r="AG4751" s="184">
        <f t="shared" si="592"/>
        <v>0</v>
      </c>
      <c r="AH4751" s="164">
        <f t="shared" si="598"/>
        <v>0</v>
      </c>
      <c r="AK4751" s="184">
        <f t="shared" si="593"/>
        <v>0</v>
      </c>
      <c r="AL4751" s="164">
        <f t="shared" si="599"/>
        <v>0</v>
      </c>
      <c r="AO4751" s="184">
        <f t="shared" si="594"/>
        <v>0</v>
      </c>
      <c r="AP4751" s="164">
        <f t="shared" si="595"/>
        <v>0</v>
      </c>
      <c r="AS4751" s="184">
        <f t="shared" si="596"/>
        <v>0</v>
      </c>
      <c r="AT4751" s="164">
        <f t="shared" si="597"/>
        <v>0</v>
      </c>
    </row>
    <row r="4752" spans="2:46" x14ac:dyDescent="0.75">
      <c r="B4752" s="22">
        <v>4749</v>
      </c>
      <c r="AG4752" s="184">
        <f t="shared" si="592"/>
        <v>0</v>
      </c>
      <c r="AH4752" s="164">
        <f t="shared" si="598"/>
        <v>0</v>
      </c>
      <c r="AK4752" s="184">
        <f t="shared" si="593"/>
        <v>0</v>
      </c>
      <c r="AL4752" s="164">
        <f t="shared" si="599"/>
        <v>0</v>
      </c>
      <c r="AO4752" s="184">
        <f t="shared" si="594"/>
        <v>0</v>
      </c>
      <c r="AP4752" s="164">
        <f t="shared" si="595"/>
        <v>0</v>
      </c>
      <c r="AS4752" s="184">
        <f t="shared" si="596"/>
        <v>0</v>
      </c>
      <c r="AT4752" s="164">
        <f t="shared" si="597"/>
        <v>0</v>
      </c>
    </row>
    <row r="4753" spans="2:46" x14ac:dyDescent="0.75">
      <c r="B4753" s="22">
        <v>4750</v>
      </c>
      <c r="AG4753" s="184">
        <f t="shared" si="592"/>
        <v>0</v>
      </c>
      <c r="AH4753" s="164">
        <f t="shared" si="598"/>
        <v>0</v>
      </c>
      <c r="AK4753" s="184">
        <f t="shared" si="593"/>
        <v>0</v>
      </c>
      <c r="AL4753" s="164">
        <f t="shared" si="599"/>
        <v>0</v>
      </c>
      <c r="AO4753" s="184">
        <f t="shared" si="594"/>
        <v>0</v>
      </c>
      <c r="AP4753" s="164">
        <f t="shared" si="595"/>
        <v>0</v>
      </c>
      <c r="AS4753" s="184">
        <f t="shared" si="596"/>
        <v>0</v>
      </c>
      <c r="AT4753" s="164">
        <f t="shared" si="597"/>
        <v>0</v>
      </c>
    </row>
    <row r="4754" spans="2:46" x14ac:dyDescent="0.75">
      <c r="B4754" s="22">
        <v>4751</v>
      </c>
      <c r="AG4754" s="184">
        <f t="shared" si="592"/>
        <v>0</v>
      </c>
      <c r="AH4754" s="164">
        <f t="shared" si="598"/>
        <v>0</v>
      </c>
      <c r="AK4754" s="184">
        <f t="shared" si="593"/>
        <v>0</v>
      </c>
      <c r="AL4754" s="164">
        <f t="shared" si="599"/>
        <v>0</v>
      </c>
      <c r="AO4754" s="184">
        <f t="shared" si="594"/>
        <v>0</v>
      </c>
      <c r="AP4754" s="164">
        <f t="shared" si="595"/>
        <v>0</v>
      </c>
      <c r="AS4754" s="184">
        <f t="shared" si="596"/>
        <v>0</v>
      </c>
      <c r="AT4754" s="164">
        <f t="shared" si="597"/>
        <v>0</v>
      </c>
    </row>
    <row r="4755" spans="2:46" x14ac:dyDescent="0.75">
      <c r="B4755" s="22">
        <v>4752</v>
      </c>
      <c r="AG4755" s="184">
        <f t="shared" si="592"/>
        <v>0</v>
      </c>
      <c r="AH4755" s="164">
        <f t="shared" si="598"/>
        <v>0</v>
      </c>
      <c r="AK4755" s="184">
        <f t="shared" si="593"/>
        <v>0</v>
      </c>
      <c r="AL4755" s="164">
        <f t="shared" si="599"/>
        <v>0</v>
      </c>
      <c r="AO4755" s="184">
        <f t="shared" si="594"/>
        <v>0</v>
      </c>
      <c r="AP4755" s="164">
        <f t="shared" si="595"/>
        <v>0</v>
      </c>
      <c r="AS4755" s="184">
        <f t="shared" si="596"/>
        <v>0</v>
      </c>
      <c r="AT4755" s="164">
        <f t="shared" si="597"/>
        <v>0</v>
      </c>
    </row>
    <row r="4756" spans="2:46" x14ac:dyDescent="0.75">
      <c r="B4756" s="22">
        <v>4753</v>
      </c>
      <c r="AG4756" s="184">
        <f t="shared" si="592"/>
        <v>0</v>
      </c>
      <c r="AH4756" s="164">
        <f t="shared" si="598"/>
        <v>0</v>
      </c>
      <c r="AK4756" s="184">
        <f t="shared" si="593"/>
        <v>0</v>
      </c>
      <c r="AL4756" s="164">
        <f t="shared" si="599"/>
        <v>0</v>
      </c>
      <c r="AO4756" s="184">
        <f t="shared" si="594"/>
        <v>0</v>
      </c>
      <c r="AP4756" s="164">
        <f t="shared" si="595"/>
        <v>0</v>
      </c>
      <c r="AS4756" s="184">
        <f t="shared" si="596"/>
        <v>0</v>
      </c>
      <c r="AT4756" s="164">
        <f t="shared" si="597"/>
        <v>0</v>
      </c>
    </row>
    <row r="4757" spans="2:46" x14ac:dyDescent="0.75">
      <c r="B4757" s="22">
        <v>4754</v>
      </c>
      <c r="AG4757" s="184">
        <f t="shared" si="592"/>
        <v>0</v>
      </c>
      <c r="AH4757" s="164">
        <f t="shared" si="598"/>
        <v>0</v>
      </c>
      <c r="AK4757" s="184">
        <f t="shared" si="593"/>
        <v>0</v>
      </c>
      <c r="AL4757" s="164">
        <f t="shared" si="599"/>
        <v>0</v>
      </c>
      <c r="AO4757" s="184">
        <f t="shared" si="594"/>
        <v>0</v>
      </c>
      <c r="AP4757" s="164">
        <f t="shared" si="595"/>
        <v>0</v>
      </c>
      <c r="AS4757" s="184">
        <f t="shared" si="596"/>
        <v>0</v>
      </c>
      <c r="AT4757" s="164">
        <f t="shared" si="597"/>
        <v>0</v>
      </c>
    </row>
    <row r="4758" spans="2:46" x14ac:dyDescent="0.75">
      <c r="B4758" s="22">
        <v>4755</v>
      </c>
      <c r="AG4758" s="184">
        <f t="shared" si="592"/>
        <v>0</v>
      </c>
      <c r="AH4758" s="164">
        <f t="shared" si="598"/>
        <v>0</v>
      </c>
      <c r="AK4758" s="184">
        <f t="shared" si="593"/>
        <v>0</v>
      </c>
      <c r="AL4758" s="164">
        <f t="shared" si="599"/>
        <v>0</v>
      </c>
      <c r="AO4758" s="184">
        <f t="shared" si="594"/>
        <v>0</v>
      </c>
      <c r="AP4758" s="164">
        <f t="shared" si="595"/>
        <v>0</v>
      </c>
      <c r="AS4758" s="184">
        <f t="shared" si="596"/>
        <v>0</v>
      </c>
      <c r="AT4758" s="164">
        <f t="shared" si="597"/>
        <v>0</v>
      </c>
    </row>
    <row r="4759" spans="2:46" x14ac:dyDescent="0.75">
      <c r="B4759" s="22">
        <v>4756</v>
      </c>
      <c r="AG4759" s="184">
        <f t="shared" si="592"/>
        <v>0</v>
      </c>
      <c r="AH4759" s="164">
        <f t="shared" si="598"/>
        <v>0</v>
      </c>
      <c r="AK4759" s="184">
        <f t="shared" si="593"/>
        <v>0</v>
      </c>
      <c r="AL4759" s="164">
        <f t="shared" si="599"/>
        <v>0</v>
      </c>
      <c r="AO4759" s="184">
        <f t="shared" si="594"/>
        <v>0</v>
      </c>
      <c r="AP4759" s="164">
        <f t="shared" si="595"/>
        <v>0</v>
      </c>
      <c r="AS4759" s="184">
        <f t="shared" si="596"/>
        <v>0</v>
      </c>
      <c r="AT4759" s="164">
        <f t="shared" si="597"/>
        <v>0</v>
      </c>
    </row>
    <row r="4760" spans="2:46" x14ac:dyDescent="0.75">
      <c r="B4760" s="22">
        <v>4757</v>
      </c>
      <c r="AG4760" s="184">
        <f t="shared" si="592"/>
        <v>0</v>
      </c>
      <c r="AH4760" s="164">
        <f t="shared" si="598"/>
        <v>0</v>
      </c>
      <c r="AK4760" s="184">
        <f t="shared" si="593"/>
        <v>0</v>
      </c>
      <c r="AL4760" s="164">
        <f t="shared" si="599"/>
        <v>0</v>
      </c>
      <c r="AO4760" s="184">
        <f t="shared" si="594"/>
        <v>0</v>
      </c>
      <c r="AP4760" s="164">
        <f t="shared" si="595"/>
        <v>0</v>
      </c>
      <c r="AS4760" s="184">
        <f t="shared" si="596"/>
        <v>0</v>
      </c>
      <c r="AT4760" s="164">
        <f t="shared" si="597"/>
        <v>0</v>
      </c>
    </row>
    <row r="4761" spans="2:46" x14ac:dyDescent="0.75">
      <c r="B4761" s="22">
        <v>4758</v>
      </c>
      <c r="AG4761" s="184">
        <f t="shared" si="592"/>
        <v>0</v>
      </c>
      <c r="AH4761" s="164">
        <f t="shared" si="598"/>
        <v>0</v>
      </c>
      <c r="AK4761" s="184">
        <f t="shared" si="593"/>
        <v>0</v>
      </c>
      <c r="AL4761" s="164">
        <f t="shared" si="599"/>
        <v>0</v>
      </c>
      <c r="AO4761" s="184">
        <f t="shared" si="594"/>
        <v>0</v>
      </c>
      <c r="AP4761" s="164">
        <f t="shared" si="595"/>
        <v>0</v>
      </c>
      <c r="AS4761" s="184">
        <f t="shared" si="596"/>
        <v>0</v>
      </c>
      <c r="AT4761" s="164">
        <f t="shared" si="597"/>
        <v>0</v>
      </c>
    </row>
    <row r="4762" spans="2:46" x14ac:dyDescent="0.75">
      <c r="B4762" s="22">
        <v>4759</v>
      </c>
      <c r="AG4762" s="184">
        <f t="shared" si="592"/>
        <v>0</v>
      </c>
      <c r="AH4762" s="164">
        <f t="shared" si="598"/>
        <v>0</v>
      </c>
      <c r="AK4762" s="184">
        <f t="shared" si="593"/>
        <v>0</v>
      </c>
      <c r="AL4762" s="164">
        <f t="shared" si="599"/>
        <v>0</v>
      </c>
      <c r="AO4762" s="184">
        <f t="shared" si="594"/>
        <v>0</v>
      </c>
      <c r="AP4762" s="164">
        <f t="shared" si="595"/>
        <v>0</v>
      </c>
      <c r="AS4762" s="184">
        <f t="shared" si="596"/>
        <v>0</v>
      </c>
      <c r="AT4762" s="164">
        <f t="shared" si="597"/>
        <v>0</v>
      </c>
    </row>
    <row r="4763" spans="2:46" x14ac:dyDescent="0.75">
      <c r="B4763" s="22">
        <v>4760</v>
      </c>
      <c r="AG4763" s="184">
        <f t="shared" si="592"/>
        <v>0</v>
      </c>
      <c r="AH4763" s="164">
        <f t="shared" si="598"/>
        <v>0</v>
      </c>
      <c r="AK4763" s="184">
        <f t="shared" si="593"/>
        <v>0</v>
      </c>
      <c r="AL4763" s="164">
        <f t="shared" si="599"/>
        <v>0</v>
      </c>
      <c r="AO4763" s="184">
        <f t="shared" si="594"/>
        <v>0</v>
      </c>
      <c r="AP4763" s="164">
        <f t="shared" si="595"/>
        <v>0</v>
      </c>
      <c r="AS4763" s="184">
        <f t="shared" si="596"/>
        <v>0</v>
      </c>
      <c r="AT4763" s="164">
        <f t="shared" si="597"/>
        <v>0</v>
      </c>
    </row>
    <row r="4764" spans="2:46" x14ac:dyDescent="0.75">
      <c r="B4764" s="22">
        <v>4761</v>
      </c>
      <c r="AG4764" s="184">
        <f t="shared" si="592"/>
        <v>0</v>
      </c>
      <c r="AH4764" s="164">
        <f t="shared" si="598"/>
        <v>0</v>
      </c>
      <c r="AK4764" s="184">
        <f t="shared" si="593"/>
        <v>0</v>
      </c>
      <c r="AL4764" s="164">
        <f t="shared" si="599"/>
        <v>0</v>
      </c>
      <c r="AO4764" s="184">
        <f t="shared" si="594"/>
        <v>0</v>
      </c>
      <c r="AP4764" s="164">
        <f t="shared" si="595"/>
        <v>0</v>
      </c>
      <c r="AS4764" s="184">
        <f t="shared" si="596"/>
        <v>0</v>
      </c>
      <c r="AT4764" s="164">
        <f t="shared" si="597"/>
        <v>0</v>
      </c>
    </row>
    <row r="4765" spans="2:46" x14ac:dyDescent="0.75">
      <c r="B4765" s="22">
        <v>4762</v>
      </c>
      <c r="AG4765" s="184">
        <f t="shared" si="592"/>
        <v>0</v>
      </c>
      <c r="AH4765" s="164">
        <f t="shared" si="598"/>
        <v>0</v>
      </c>
      <c r="AK4765" s="184">
        <f t="shared" si="593"/>
        <v>0</v>
      </c>
      <c r="AL4765" s="164">
        <f t="shared" si="599"/>
        <v>0</v>
      </c>
      <c r="AO4765" s="184">
        <f t="shared" si="594"/>
        <v>0</v>
      </c>
      <c r="AP4765" s="164">
        <f t="shared" si="595"/>
        <v>0</v>
      </c>
      <c r="AS4765" s="184">
        <f t="shared" si="596"/>
        <v>0</v>
      </c>
      <c r="AT4765" s="164">
        <f t="shared" si="597"/>
        <v>0</v>
      </c>
    </row>
    <row r="4766" spans="2:46" x14ac:dyDescent="0.75">
      <c r="B4766" s="22">
        <v>4763</v>
      </c>
      <c r="AG4766" s="184">
        <f t="shared" si="592"/>
        <v>0</v>
      </c>
      <c r="AH4766" s="164">
        <f t="shared" si="598"/>
        <v>0</v>
      </c>
      <c r="AK4766" s="184">
        <f t="shared" si="593"/>
        <v>0</v>
      </c>
      <c r="AL4766" s="164">
        <f t="shared" si="599"/>
        <v>0</v>
      </c>
      <c r="AO4766" s="184">
        <f t="shared" si="594"/>
        <v>0</v>
      </c>
      <c r="AP4766" s="164">
        <f t="shared" si="595"/>
        <v>0</v>
      </c>
      <c r="AS4766" s="184">
        <f t="shared" si="596"/>
        <v>0</v>
      </c>
      <c r="AT4766" s="164">
        <f t="shared" si="597"/>
        <v>0</v>
      </c>
    </row>
    <row r="4767" spans="2:46" x14ac:dyDescent="0.75">
      <c r="B4767" s="22">
        <v>4764</v>
      </c>
      <c r="AG4767" s="184">
        <f t="shared" si="592"/>
        <v>0</v>
      </c>
      <c r="AH4767" s="164">
        <f t="shared" si="598"/>
        <v>0</v>
      </c>
      <c r="AK4767" s="184">
        <f t="shared" si="593"/>
        <v>0</v>
      </c>
      <c r="AL4767" s="164">
        <f t="shared" si="599"/>
        <v>0</v>
      </c>
      <c r="AO4767" s="184">
        <f t="shared" si="594"/>
        <v>0</v>
      </c>
      <c r="AP4767" s="164">
        <f t="shared" si="595"/>
        <v>0</v>
      </c>
      <c r="AS4767" s="184">
        <f t="shared" si="596"/>
        <v>0</v>
      </c>
      <c r="AT4767" s="164">
        <f t="shared" si="597"/>
        <v>0</v>
      </c>
    </row>
    <row r="4768" spans="2:46" x14ac:dyDescent="0.75">
      <c r="B4768" s="22">
        <v>4765</v>
      </c>
      <c r="AG4768" s="184">
        <f t="shared" si="592"/>
        <v>0</v>
      </c>
      <c r="AH4768" s="164">
        <f t="shared" si="598"/>
        <v>0</v>
      </c>
      <c r="AK4768" s="184">
        <f t="shared" si="593"/>
        <v>0</v>
      </c>
      <c r="AL4768" s="164">
        <f t="shared" si="599"/>
        <v>0</v>
      </c>
      <c r="AO4768" s="184">
        <f t="shared" si="594"/>
        <v>0</v>
      </c>
      <c r="AP4768" s="164">
        <f t="shared" si="595"/>
        <v>0</v>
      </c>
      <c r="AS4768" s="184">
        <f t="shared" si="596"/>
        <v>0</v>
      </c>
      <c r="AT4768" s="164">
        <f t="shared" si="597"/>
        <v>0</v>
      </c>
    </row>
    <row r="4769" spans="2:46" x14ac:dyDescent="0.75">
      <c r="B4769" s="22">
        <v>4766</v>
      </c>
      <c r="AG4769" s="184">
        <f t="shared" si="592"/>
        <v>0</v>
      </c>
      <c r="AH4769" s="164">
        <f t="shared" si="598"/>
        <v>0</v>
      </c>
      <c r="AK4769" s="184">
        <f t="shared" si="593"/>
        <v>0</v>
      </c>
      <c r="AL4769" s="164">
        <f t="shared" si="599"/>
        <v>0</v>
      </c>
      <c r="AO4769" s="184">
        <f t="shared" si="594"/>
        <v>0</v>
      </c>
      <c r="AP4769" s="164">
        <f t="shared" si="595"/>
        <v>0</v>
      </c>
      <c r="AS4769" s="184">
        <f t="shared" si="596"/>
        <v>0</v>
      </c>
      <c r="AT4769" s="164">
        <f t="shared" si="597"/>
        <v>0</v>
      </c>
    </row>
    <row r="4770" spans="2:46" x14ac:dyDescent="0.75">
      <c r="B4770" s="22">
        <v>4767</v>
      </c>
      <c r="AG4770" s="184">
        <f t="shared" si="592"/>
        <v>0</v>
      </c>
      <c r="AH4770" s="164">
        <f t="shared" si="598"/>
        <v>0</v>
      </c>
      <c r="AK4770" s="184">
        <f t="shared" si="593"/>
        <v>0</v>
      </c>
      <c r="AL4770" s="164">
        <f t="shared" si="599"/>
        <v>0</v>
      </c>
      <c r="AO4770" s="184">
        <f t="shared" si="594"/>
        <v>0</v>
      </c>
      <c r="AP4770" s="164">
        <f t="shared" si="595"/>
        <v>0</v>
      </c>
      <c r="AS4770" s="184">
        <f t="shared" si="596"/>
        <v>0</v>
      </c>
      <c r="AT4770" s="164">
        <f t="shared" si="597"/>
        <v>0</v>
      </c>
    </row>
    <row r="4771" spans="2:46" x14ac:dyDescent="0.75">
      <c r="B4771" s="22">
        <v>4768</v>
      </c>
      <c r="AG4771" s="184">
        <f t="shared" si="592"/>
        <v>0</v>
      </c>
      <c r="AH4771" s="164">
        <f t="shared" si="598"/>
        <v>0</v>
      </c>
      <c r="AK4771" s="184">
        <f t="shared" si="593"/>
        <v>0</v>
      </c>
      <c r="AL4771" s="164">
        <f t="shared" si="599"/>
        <v>0</v>
      </c>
      <c r="AO4771" s="184">
        <f t="shared" si="594"/>
        <v>0</v>
      </c>
      <c r="AP4771" s="164">
        <f t="shared" si="595"/>
        <v>0</v>
      </c>
      <c r="AS4771" s="184">
        <f t="shared" si="596"/>
        <v>0</v>
      </c>
      <c r="AT4771" s="164">
        <f t="shared" si="597"/>
        <v>0</v>
      </c>
    </row>
    <row r="4772" spans="2:46" x14ac:dyDescent="0.75">
      <c r="B4772" s="22">
        <v>4769</v>
      </c>
      <c r="AG4772" s="184">
        <f t="shared" si="592"/>
        <v>0</v>
      </c>
      <c r="AH4772" s="164">
        <f t="shared" si="598"/>
        <v>0</v>
      </c>
      <c r="AK4772" s="184">
        <f t="shared" si="593"/>
        <v>0</v>
      </c>
      <c r="AL4772" s="164">
        <f t="shared" si="599"/>
        <v>0</v>
      </c>
      <c r="AO4772" s="184">
        <f t="shared" si="594"/>
        <v>0</v>
      </c>
      <c r="AP4772" s="164">
        <f t="shared" si="595"/>
        <v>0</v>
      </c>
      <c r="AS4772" s="184">
        <f t="shared" si="596"/>
        <v>0</v>
      </c>
      <c r="AT4772" s="164">
        <f t="shared" si="597"/>
        <v>0</v>
      </c>
    </row>
    <row r="4773" spans="2:46" x14ac:dyDescent="0.75">
      <c r="B4773" s="22">
        <v>4770</v>
      </c>
      <c r="AG4773" s="184">
        <f t="shared" si="592"/>
        <v>0</v>
      </c>
      <c r="AH4773" s="164">
        <f t="shared" si="598"/>
        <v>0</v>
      </c>
      <c r="AK4773" s="184">
        <f t="shared" si="593"/>
        <v>0</v>
      </c>
      <c r="AL4773" s="164">
        <f t="shared" si="599"/>
        <v>0</v>
      </c>
      <c r="AO4773" s="184">
        <f t="shared" si="594"/>
        <v>0</v>
      </c>
      <c r="AP4773" s="164">
        <f t="shared" si="595"/>
        <v>0</v>
      </c>
      <c r="AS4773" s="184">
        <f t="shared" si="596"/>
        <v>0</v>
      </c>
      <c r="AT4773" s="164">
        <f t="shared" si="597"/>
        <v>0</v>
      </c>
    </row>
    <row r="4774" spans="2:46" x14ac:dyDescent="0.75">
      <c r="B4774" s="22">
        <v>4771</v>
      </c>
      <c r="AG4774" s="184">
        <f t="shared" si="592"/>
        <v>0</v>
      </c>
      <c r="AH4774" s="164">
        <f t="shared" si="598"/>
        <v>0</v>
      </c>
      <c r="AK4774" s="184">
        <f t="shared" si="593"/>
        <v>0</v>
      </c>
      <c r="AL4774" s="164">
        <f t="shared" si="599"/>
        <v>0</v>
      </c>
      <c r="AO4774" s="184">
        <f t="shared" si="594"/>
        <v>0</v>
      </c>
      <c r="AP4774" s="164">
        <f t="shared" si="595"/>
        <v>0</v>
      </c>
      <c r="AS4774" s="184">
        <f t="shared" si="596"/>
        <v>0</v>
      </c>
      <c r="AT4774" s="164">
        <f t="shared" si="597"/>
        <v>0</v>
      </c>
    </row>
    <row r="4775" spans="2:46" x14ac:dyDescent="0.75">
      <c r="B4775" s="22">
        <v>4772</v>
      </c>
      <c r="AG4775" s="184">
        <f t="shared" si="592"/>
        <v>0</v>
      </c>
      <c r="AH4775" s="164">
        <f t="shared" si="598"/>
        <v>0</v>
      </c>
      <c r="AK4775" s="184">
        <f t="shared" si="593"/>
        <v>0</v>
      </c>
      <c r="AL4775" s="164">
        <f t="shared" si="599"/>
        <v>0</v>
      </c>
      <c r="AO4775" s="184">
        <f t="shared" si="594"/>
        <v>0</v>
      </c>
      <c r="AP4775" s="164">
        <f t="shared" si="595"/>
        <v>0</v>
      </c>
      <c r="AS4775" s="184">
        <f t="shared" si="596"/>
        <v>0</v>
      </c>
      <c r="AT4775" s="164">
        <f t="shared" si="597"/>
        <v>0</v>
      </c>
    </row>
    <row r="4776" spans="2:46" x14ac:dyDescent="0.75">
      <c r="B4776" s="22">
        <v>4773</v>
      </c>
      <c r="AG4776" s="184">
        <f t="shared" si="592"/>
        <v>0</v>
      </c>
      <c r="AH4776" s="164">
        <f t="shared" si="598"/>
        <v>0</v>
      </c>
      <c r="AK4776" s="184">
        <f t="shared" si="593"/>
        <v>0</v>
      </c>
      <c r="AL4776" s="164">
        <f t="shared" si="599"/>
        <v>0</v>
      </c>
      <c r="AO4776" s="184">
        <f t="shared" si="594"/>
        <v>0</v>
      </c>
      <c r="AP4776" s="164">
        <f t="shared" si="595"/>
        <v>0</v>
      </c>
      <c r="AS4776" s="184">
        <f t="shared" si="596"/>
        <v>0</v>
      </c>
      <c r="AT4776" s="164">
        <f t="shared" si="597"/>
        <v>0</v>
      </c>
    </row>
    <row r="4777" spans="2:46" x14ac:dyDescent="0.75">
      <c r="B4777" s="22">
        <v>4774</v>
      </c>
      <c r="AG4777" s="184">
        <f t="shared" si="592"/>
        <v>0</v>
      </c>
      <c r="AH4777" s="164">
        <f t="shared" si="598"/>
        <v>0</v>
      </c>
      <c r="AK4777" s="184">
        <f t="shared" si="593"/>
        <v>0</v>
      </c>
      <c r="AL4777" s="164">
        <f t="shared" si="599"/>
        <v>0</v>
      </c>
      <c r="AO4777" s="184">
        <f t="shared" si="594"/>
        <v>0</v>
      </c>
      <c r="AP4777" s="164">
        <f t="shared" si="595"/>
        <v>0</v>
      </c>
      <c r="AS4777" s="184">
        <f t="shared" si="596"/>
        <v>0</v>
      </c>
      <c r="AT4777" s="164">
        <f t="shared" si="597"/>
        <v>0</v>
      </c>
    </row>
    <row r="4778" spans="2:46" x14ac:dyDescent="0.75">
      <c r="B4778" s="22">
        <v>4775</v>
      </c>
      <c r="AG4778" s="184">
        <f t="shared" si="592"/>
        <v>0</v>
      </c>
      <c r="AH4778" s="164">
        <f t="shared" si="598"/>
        <v>0</v>
      </c>
      <c r="AK4778" s="184">
        <f t="shared" si="593"/>
        <v>0</v>
      </c>
      <c r="AL4778" s="164">
        <f t="shared" si="599"/>
        <v>0</v>
      </c>
      <c r="AO4778" s="184">
        <f t="shared" si="594"/>
        <v>0</v>
      </c>
      <c r="AP4778" s="164">
        <f t="shared" si="595"/>
        <v>0</v>
      </c>
      <c r="AS4778" s="184">
        <f t="shared" si="596"/>
        <v>0</v>
      </c>
      <c r="AT4778" s="164">
        <f t="shared" si="597"/>
        <v>0</v>
      </c>
    </row>
    <row r="4779" spans="2:46" x14ac:dyDescent="0.75">
      <c r="B4779" s="22">
        <v>4776</v>
      </c>
      <c r="AG4779" s="184">
        <f t="shared" si="592"/>
        <v>0</v>
      </c>
      <c r="AH4779" s="164">
        <f t="shared" si="598"/>
        <v>0</v>
      </c>
      <c r="AK4779" s="184">
        <f t="shared" si="593"/>
        <v>0</v>
      </c>
      <c r="AL4779" s="164">
        <f t="shared" si="599"/>
        <v>0</v>
      </c>
      <c r="AO4779" s="184">
        <f t="shared" si="594"/>
        <v>0</v>
      </c>
      <c r="AP4779" s="164">
        <f t="shared" si="595"/>
        <v>0</v>
      </c>
      <c r="AS4779" s="184">
        <f t="shared" si="596"/>
        <v>0</v>
      </c>
      <c r="AT4779" s="164">
        <f t="shared" si="597"/>
        <v>0</v>
      </c>
    </row>
    <row r="4780" spans="2:46" x14ac:dyDescent="0.75">
      <c r="B4780" s="22">
        <v>4777</v>
      </c>
      <c r="AG4780" s="184">
        <f t="shared" si="592"/>
        <v>0</v>
      </c>
      <c r="AH4780" s="164">
        <f t="shared" si="598"/>
        <v>0</v>
      </c>
      <c r="AK4780" s="184">
        <f t="shared" si="593"/>
        <v>0</v>
      </c>
      <c r="AL4780" s="164">
        <f t="shared" si="599"/>
        <v>0</v>
      </c>
      <c r="AO4780" s="184">
        <f t="shared" si="594"/>
        <v>0</v>
      </c>
      <c r="AP4780" s="164">
        <f t="shared" si="595"/>
        <v>0</v>
      </c>
      <c r="AS4780" s="184">
        <f t="shared" si="596"/>
        <v>0</v>
      </c>
      <c r="AT4780" s="164">
        <f t="shared" si="597"/>
        <v>0</v>
      </c>
    </row>
    <row r="4781" spans="2:46" x14ac:dyDescent="0.75">
      <c r="B4781" s="22">
        <v>4778</v>
      </c>
      <c r="AG4781" s="184">
        <f t="shared" si="592"/>
        <v>0</v>
      </c>
      <c r="AH4781" s="164">
        <f t="shared" si="598"/>
        <v>0</v>
      </c>
      <c r="AK4781" s="184">
        <f t="shared" si="593"/>
        <v>0</v>
      </c>
      <c r="AL4781" s="164">
        <f t="shared" si="599"/>
        <v>0</v>
      </c>
      <c r="AO4781" s="184">
        <f t="shared" si="594"/>
        <v>0</v>
      </c>
      <c r="AP4781" s="164">
        <f t="shared" si="595"/>
        <v>0</v>
      </c>
      <c r="AS4781" s="184">
        <f t="shared" si="596"/>
        <v>0</v>
      </c>
      <c r="AT4781" s="164">
        <f t="shared" si="597"/>
        <v>0</v>
      </c>
    </row>
    <row r="4782" spans="2:46" x14ac:dyDescent="0.75">
      <c r="B4782" s="22">
        <v>4779</v>
      </c>
      <c r="AG4782" s="184">
        <f t="shared" si="592"/>
        <v>0</v>
      </c>
      <c r="AH4782" s="164">
        <f t="shared" si="598"/>
        <v>0</v>
      </c>
      <c r="AK4782" s="184">
        <f t="shared" si="593"/>
        <v>0</v>
      </c>
      <c r="AL4782" s="164">
        <f t="shared" si="599"/>
        <v>0</v>
      </c>
      <c r="AO4782" s="184">
        <f t="shared" si="594"/>
        <v>0</v>
      </c>
      <c r="AP4782" s="164">
        <f t="shared" si="595"/>
        <v>0</v>
      </c>
      <c r="AS4782" s="184">
        <f t="shared" si="596"/>
        <v>0</v>
      </c>
      <c r="AT4782" s="164">
        <f t="shared" si="597"/>
        <v>0</v>
      </c>
    </row>
    <row r="4783" spans="2:46" x14ac:dyDescent="0.75">
      <c r="B4783" s="22">
        <v>4780</v>
      </c>
      <c r="AG4783" s="184">
        <f t="shared" si="592"/>
        <v>0</v>
      </c>
      <c r="AH4783" s="164">
        <f t="shared" si="598"/>
        <v>0</v>
      </c>
      <c r="AK4783" s="184">
        <f t="shared" si="593"/>
        <v>0</v>
      </c>
      <c r="AL4783" s="164">
        <f t="shared" si="599"/>
        <v>0</v>
      </c>
      <c r="AO4783" s="184">
        <f t="shared" si="594"/>
        <v>0</v>
      </c>
      <c r="AP4783" s="164">
        <f t="shared" si="595"/>
        <v>0</v>
      </c>
      <c r="AS4783" s="184">
        <f t="shared" si="596"/>
        <v>0</v>
      </c>
      <c r="AT4783" s="164">
        <f t="shared" si="597"/>
        <v>0</v>
      </c>
    </row>
    <row r="4784" spans="2:46" x14ac:dyDescent="0.75">
      <c r="B4784" s="22">
        <v>4781</v>
      </c>
      <c r="AG4784" s="184">
        <f t="shared" si="592"/>
        <v>0</v>
      </c>
      <c r="AH4784" s="164">
        <f t="shared" si="598"/>
        <v>0</v>
      </c>
      <c r="AK4784" s="184">
        <f t="shared" si="593"/>
        <v>0</v>
      </c>
      <c r="AL4784" s="164">
        <f t="shared" si="599"/>
        <v>0</v>
      </c>
      <c r="AO4784" s="184">
        <f t="shared" si="594"/>
        <v>0</v>
      </c>
      <c r="AP4784" s="164">
        <f t="shared" si="595"/>
        <v>0</v>
      </c>
      <c r="AS4784" s="184">
        <f t="shared" si="596"/>
        <v>0</v>
      </c>
      <c r="AT4784" s="164">
        <f t="shared" si="597"/>
        <v>0</v>
      </c>
    </row>
    <row r="4785" spans="2:46" x14ac:dyDescent="0.75">
      <c r="B4785" s="22">
        <v>4782</v>
      </c>
      <c r="AG4785" s="184">
        <f t="shared" si="592"/>
        <v>0</v>
      </c>
      <c r="AH4785" s="164">
        <f t="shared" si="598"/>
        <v>0</v>
      </c>
      <c r="AK4785" s="184">
        <f t="shared" si="593"/>
        <v>0</v>
      </c>
      <c r="AL4785" s="164">
        <f t="shared" si="599"/>
        <v>0</v>
      </c>
      <c r="AO4785" s="184">
        <f t="shared" si="594"/>
        <v>0</v>
      </c>
      <c r="AP4785" s="164">
        <f t="shared" si="595"/>
        <v>0</v>
      </c>
      <c r="AS4785" s="184">
        <f t="shared" si="596"/>
        <v>0</v>
      </c>
      <c r="AT4785" s="164">
        <f t="shared" si="597"/>
        <v>0</v>
      </c>
    </row>
    <row r="4786" spans="2:46" x14ac:dyDescent="0.75">
      <c r="B4786" s="22">
        <v>4783</v>
      </c>
      <c r="AG4786" s="184">
        <f t="shared" si="592"/>
        <v>0</v>
      </c>
      <c r="AH4786" s="164">
        <f t="shared" si="598"/>
        <v>0</v>
      </c>
      <c r="AK4786" s="184">
        <f t="shared" si="593"/>
        <v>0</v>
      </c>
      <c r="AL4786" s="164">
        <f t="shared" si="599"/>
        <v>0</v>
      </c>
      <c r="AO4786" s="184">
        <f t="shared" si="594"/>
        <v>0</v>
      </c>
      <c r="AP4786" s="164">
        <f t="shared" si="595"/>
        <v>0</v>
      </c>
      <c r="AS4786" s="184">
        <f t="shared" si="596"/>
        <v>0</v>
      </c>
      <c r="AT4786" s="164">
        <f t="shared" si="597"/>
        <v>0</v>
      </c>
    </row>
    <row r="4787" spans="2:46" x14ac:dyDescent="0.75">
      <c r="B4787" s="22">
        <v>4784</v>
      </c>
      <c r="AG4787" s="184">
        <f t="shared" si="592"/>
        <v>0</v>
      </c>
      <c r="AH4787" s="164">
        <f t="shared" si="598"/>
        <v>0</v>
      </c>
      <c r="AK4787" s="184">
        <f t="shared" si="593"/>
        <v>0</v>
      </c>
      <c r="AL4787" s="164">
        <f t="shared" si="599"/>
        <v>0</v>
      </c>
      <c r="AO4787" s="184">
        <f t="shared" si="594"/>
        <v>0</v>
      </c>
      <c r="AP4787" s="164">
        <f t="shared" si="595"/>
        <v>0</v>
      </c>
      <c r="AS4787" s="184">
        <f t="shared" si="596"/>
        <v>0</v>
      </c>
      <c r="AT4787" s="164">
        <f t="shared" si="597"/>
        <v>0</v>
      </c>
    </row>
    <row r="4788" spans="2:46" x14ac:dyDescent="0.75">
      <c r="B4788" s="22">
        <v>4785</v>
      </c>
      <c r="AG4788" s="184">
        <f t="shared" si="592"/>
        <v>0</v>
      </c>
      <c r="AH4788" s="164">
        <f t="shared" si="598"/>
        <v>0</v>
      </c>
      <c r="AK4788" s="184">
        <f t="shared" si="593"/>
        <v>0</v>
      </c>
      <c r="AL4788" s="164">
        <f t="shared" si="599"/>
        <v>0</v>
      </c>
      <c r="AO4788" s="184">
        <f t="shared" si="594"/>
        <v>0</v>
      </c>
      <c r="AP4788" s="164">
        <f t="shared" si="595"/>
        <v>0</v>
      </c>
      <c r="AS4788" s="184">
        <f t="shared" si="596"/>
        <v>0</v>
      </c>
      <c r="AT4788" s="164">
        <f t="shared" si="597"/>
        <v>0</v>
      </c>
    </row>
    <row r="4789" spans="2:46" x14ac:dyDescent="0.75">
      <c r="B4789" s="22">
        <v>4786</v>
      </c>
      <c r="AG4789" s="184">
        <f t="shared" si="592"/>
        <v>0</v>
      </c>
      <c r="AH4789" s="164">
        <f t="shared" si="598"/>
        <v>0</v>
      </c>
      <c r="AK4789" s="184">
        <f t="shared" si="593"/>
        <v>0</v>
      </c>
      <c r="AL4789" s="164">
        <f t="shared" si="599"/>
        <v>0</v>
      </c>
      <c r="AO4789" s="184">
        <f t="shared" si="594"/>
        <v>0</v>
      </c>
      <c r="AP4789" s="164">
        <f t="shared" si="595"/>
        <v>0</v>
      </c>
      <c r="AS4789" s="184">
        <f t="shared" si="596"/>
        <v>0</v>
      </c>
      <c r="AT4789" s="164">
        <f t="shared" si="597"/>
        <v>0</v>
      </c>
    </row>
    <row r="4790" spans="2:46" x14ac:dyDescent="0.75">
      <c r="B4790" s="22">
        <v>4787</v>
      </c>
      <c r="AG4790" s="184">
        <f t="shared" si="592"/>
        <v>0</v>
      </c>
      <c r="AH4790" s="164">
        <f t="shared" si="598"/>
        <v>0</v>
      </c>
      <c r="AK4790" s="184">
        <f t="shared" si="593"/>
        <v>0</v>
      </c>
      <c r="AL4790" s="164">
        <f t="shared" si="599"/>
        <v>0</v>
      </c>
      <c r="AO4790" s="184">
        <f t="shared" si="594"/>
        <v>0</v>
      </c>
      <c r="AP4790" s="164">
        <f t="shared" si="595"/>
        <v>0</v>
      </c>
      <c r="AS4790" s="184">
        <f t="shared" si="596"/>
        <v>0</v>
      </c>
      <c r="AT4790" s="164">
        <f t="shared" si="597"/>
        <v>0</v>
      </c>
    </row>
    <row r="4791" spans="2:46" x14ac:dyDescent="0.75">
      <c r="B4791" s="22">
        <v>4788</v>
      </c>
      <c r="AG4791" s="184">
        <f t="shared" si="592"/>
        <v>0</v>
      </c>
      <c r="AH4791" s="164">
        <f t="shared" si="598"/>
        <v>0</v>
      </c>
      <c r="AK4791" s="184">
        <f t="shared" si="593"/>
        <v>0</v>
      </c>
      <c r="AL4791" s="164">
        <f t="shared" si="599"/>
        <v>0</v>
      </c>
      <c r="AO4791" s="184">
        <f t="shared" si="594"/>
        <v>0</v>
      </c>
      <c r="AP4791" s="164">
        <f t="shared" si="595"/>
        <v>0</v>
      </c>
      <c r="AS4791" s="184">
        <f t="shared" si="596"/>
        <v>0</v>
      </c>
      <c r="AT4791" s="164">
        <f t="shared" si="597"/>
        <v>0</v>
      </c>
    </row>
    <row r="4792" spans="2:46" x14ac:dyDescent="0.75">
      <c r="B4792" s="22">
        <v>4789</v>
      </c>
      <c r="AG4792" s="184">
        <f t="shared" si="592"/>
        <v>0</v>
      </c>
      <c r="AH4792" s="164">
        <f t="shared" si="598"/>
        <v>0</v>
      </c>
      <c r="AK4792" s="184">
        <f t="shared" si="593"/>
        <v>0</v>
      </c>
      <c r="AL4792" s="164">
        <f t="shared" si="599"/>
        <v>0</v>
      </c>
      <c r="AO4792" s="184">
        <f t="shared" si="594"/>
        <v>0</v>
      </c>
      <c r="AP4792" s="164">
        <f t="shared" si="595"/>
        <v>0</v>
      </c>
      <c r="AS4792" s="184">
        <f t="shared" si="596"/>
        <v>0</v>
      </c>
      <c r="AT4792" s="164">
        <f t="shared" si="597"/>
        <v>0</v>
      </c>
    </row>
    <row r="4793" spans="2:46" x14ac:dyDescent="0.75">
      <c r="B4793" s="22">
        <v>4790</v>
      </c>
      <c r="AG4793" s="184">
        <f t="shared" si="592"/>
        <v>0</v>
      </c>
      <c r="AH4793" s="164">
        <f t="shared" si="598"/>
        <v>0</v>
      </c>
      <c r="AK4793" s="184">
        <f t="shared" si="593"/>
        <v>0</v>
      </c>
      <c r="AL4793" s="164">
        <f t="shared" si="599"/>
        <v>0</v>
      </c>
      <c r="AO4793" s="184">
        <f t="shared" si="594"/>
        <v>0</v>
      </c>
      <c r="AP4793" s="164">
        <f t="shared" si="595"/>
        <v>0</v>
      </c>
      <c r="AS4793" s="184">
        <f t="shared" si="596"/>
        <v>0</v>
      </c>
      <c r="AT4793" s="164">
        <f t="shared" si="597"/>
        <v>0</v>
      </c>
    </row>
    <row r="4794" spans="2:46" x14ac:dyDescent="0.75">
      <c r="B4794" s="22">
        <v>4791</v>
      </c>
      <c r="AG4794" s="184">
        <f t="shared" si="592"/>
        <v>0</v>
      </c>
      <c r="AH4794" s="164">
        <f t="shared" si="598"/>
        <v>0</v>
      </c>
      <c r="AK4794" s="184">
        <f t="shared" si="593"/>
        <v>0</v>
      </c>
      <c r="AL4794" s="164">
        <f t="shared" si="599"/>
        <v>0</v>
      </c>
      <c r="AO4794" s="184">
        <f t="shared" si="594"/>
        <v>0</v>
      </c>
      <c r="AP4794" s="164">
        <f t="shared" si="595"/>
        <v>0</v>
      </c>
      <c r="AS4794" s="184">
        <f t="shared" si="596"/>
        <v>0</v>
      </c>
      <c r="AT4794" s="164">
        <f t="shared" si="597"/>
        <v>0</v>
      </c>
    </row>
    <row r="4795" spans="2:46" x14ac:dyDescent="0.75">
      <c r="B4795" s="22">
        <v>4792</v>
      </c>
      <c r="AG4795" s="184">
        <f t="shared" si="592"/>
        <v>0</v>
      </c>
      <c r="AH4795" s="164">
        <f t="shared" si="598"/>
        <v>0</v>
      </c>
      <c r="AK4795" s="184">
        <f t="shared" si="593"/>
        <v>0</v>
      </c>
      <c r="AL4795" s="164">
        <f t="shared" si="599"/>
        <v>0</v>
      </c>
      <c r="AO4795" s="184">
        <f t="shared" si="594"/>
        <v>0</v>
      </c>
      <c r="AP4795" s="164">
        <f t="shared" si="595"/>
        <v>0</v>
      </c>
      <c r="AS4795" s="184">
        <f t="shared" si="596"/>
        <v>0</v>
      </c>
      <c r="AT4795" s="164">
        <f t="shared" si="597"/>
        <v>0</v>
      </c>
    </row>
    <row r="4796" spans="2:46" x14ac:dyDescent="0.75">
      <c r="B4796" s="22">
        <v>4793</v>
      </c>
      <c r="AG4796" s="184">
        <f t="shared" si="592"/>
        <v>0</v>
      </c>
      <c r="AH4796" s="164">
        <f t="shared" si="598"/>
        <v>0</v>
      </c>
      <c r="AK4796" s="184">
        <f t="shared" si="593"/>
        <v>0</v>
      </c>
      <c r="AL4796" s="164">
        <f t="shared" si="599"/>
        <v>0</v>
      </c>
      <c r="AO4796" s="184">
        <f t="shared" si="594"/>
        <v>0</v>
      </c>
      <c r="AP4796" s="164">
        <f t="shared" si="595"/>
        <v>0</v>
      </c>
      <c r="AS4796" s="184">
        <f t="shared" si="596"/>
        <v>0</v>
      </c>
      <c r="AT4796" s="164">
        <f t="shared" si="597"/>
        <v>0</v>
      </c>
    </row>
    <row r="4797" spans="2:46" x14ac:dyDescent="0.75">
      <c r="B4797" s="22">
        <v>4794</v>
      </c>
      <c r="AG4797" s="184">
        <f t="shared" si="592"/>
        <v>0</v>
      </c>
      <c r="AH4797" s="164">
        <f t="shared" si="598"/>
        <v>0</v>
      </c>
      <c r="AK4797" s="184">
        <f t="shared" si="593"/>
        <v>0</v>
      </c>
      <c r="AL4797" s="164">
        <f t="shared" si="599"/>
        <v>0</v>
      </c>
      <c r="AO4797" s="184">
        <f t="shared" si="594"/>
        <v>0</v>
      </c>
      <c r="AP4797" s="164">
        <f t="shared" si="595"/>
        <v>0</v>
      </c>
      <c r="AS4797" s="184">
        <f t="shared" si="596"/>
        <v>0</v>
      </c>
      <c r="AT4797" s="164">
        <f t="shared" si="597"/>
        <v>0</v>
      </c>
    </row>
    <row r="4798" spans="2:46" x14ac:dyDescent="0.75">
      <c r="B4798" s="22">
        <v>4795</v>
      </c>
      <c r="AG4798" s="184">
        <f t="shared" si="592"/>
        <v>0</v>
      </c>
      <c r="AH4798" s="164">
        <f t="shared" si="598"/>
        <v>0</v>
      </c>
      <c r="AK4798" s="184">
        <f t="shared" si="593"/>
        <v>0</v>
      </c>
      <c r="AL4798" s="164">
        <f t="shared" si="599"/>
        <v>0</v>
      </c>
      <c r="AO4798" s="184">
        <f t="shared" si="594"/>
        <v>0</v>
      </c>
      <c r="AP4798" s="164">
        <f t="shared" si="595"/>
        <v>0</v>
      </c>
      <c r="AS4798" s="184">
        <f t="shared" si="596"/>
        <v>0</v>
      </c>
      <c r="AT4798" s="164">
        <f t="shared" si="597"/>
        <v>0</v>
      </c>
    </row>
    <row r="4799" spans="2:46" x14ac:dyDescent="0.75">
      <c r="B4799" s="22">
        <v>4796</v>
      </c>
      <c r="AG4799" s="184">
        <f t="shared" si="592"/>
        <v>0</v>
      </c>
      <c r="AH4799" s="164">
        <f t="shared" si="598"/>
        <v>0</v>
      </c>
      <c r="AK4799" s="184">
        <f t="shared" si="593"/>
        <v>0</v>
      </c>
      <c r="AL4799" s="164">
        <f t="shared" si="599"/>
        <v>0</v>
      </c>
      <c r="AO4799" s="184">
        <f t="shared" si="594"/>
        <v>0</v>
      </c>
      <c r="AP4799" s="164">
        <f t="shared" si="595"/>
        <v>0</v>
      </c>
      <c r="AS4799" s="184">
        <f t="shared" si="596"/>
        <v>0</v>
      </c>
      <c r="AT4799" s="164">
        <f t="shared" si="597"/>
        <v>0</v>
      </c>
    </row>
    <row r="4800" spans="2:46" x14ac:dyDescent="0.75">
      <c r="B4800" s="22">
        <v>4797</v>
      </c>
      <c r="AG4800" s="184">
        <f t="shared" si="592"/>
        <v>0</v>
      </c>
      <c r="AH4800" s="164">
        <f t="shared" si="598"/>
        <v>0</v>
      </c>
      <c r="AK4800" s="184">
        <f t="shared" si="593"/>
        <v>0</v>
      </c>
      <c r="AL4800" s="164">
        <f t="shared" si="599"/>
        <v>0</v>
      </c>
      <c r="AO4800" s="184">
        <f t="shared" si="594"/>
        <v>0</v>
      </c>
      <c r="AP4800" s="164">
        <f t="shared" si="595"/>
        <v>0</v>
      </c>
      <c r="AS4800" s="184">
        <f t="shared" si="596"/>
        <v>0</v>
      </c>
      <c r="AT4800" s="164">
        <f t="shared" si="597"/>
        <v>0</v>
      </c>
    </row>
    <row r="4801" spans="2:46" x14ac:dyDescent="0.75">
      <c r="B4801" s="22">
        <v>4798</v>
      </c>
      <c r="AG4801" s="184">
        <f t="shared" si="592"/>
        <v>0</v>
      </c>
      <c r="AH4801" s="164">
        <f t="shared" si="598"/>
        <v>0</v>
      </c>
      <c r="AK4801" s="184">
        <f t="shared" si="593"/>
        <v>0</v>
      </c>
      <c r="AL4801" s="164">
        <f t="shared" si="599"/>
        <v>0</v>
      </c>
      <c r="AO4801" s="184">
        <f t="shared" si="594"/>
        <v>0</v>
      </c>
      <c r="AP4801" s="164">
        <f t="shared" si="595"/>
        <v>0</v>
      </c>
      <c r="AS4801" s="184">
        <f t="shared" si="596"/>
        <v>0</v>
      </c>
      <c r="AT4801" s="164">
        <f t="shared" si="597"/>
        <v>0</v>
      </c>
    </row>
    <row r="4802" spans="2:46" x14ac:dyDescent="0.75">
      <c r="B4802" s="22">
        <v>4799</v>
      </c>
      <c r="AG4802" s="184">
        <f t="shared" si="592"/>
        <v>0</v>
      </c>
      <c r="AH4802" s="164">
        <f t="shared" si="598"/>
        <v>0</v>
      </c>
      <c r="AK4802" s="184">
        <f t="shared" si="593"/>
        <v>0</v>
      </c>
      <c r="AL4802" s="164">
        <f t="shared" si="599"/>
        <v>0</v>
      </c>
      <c r="AO4802" s="184">
        <f t="shared" si="594"/>
        <v>0</v>
      </c>
      <c r="AP4802" s="164">
        <f t="shared" si="595"/>
        <v>0</v>
      </c>
      <c r="AS4802" s="184">
        <f t="shared" si="596"/>
        <v>0</v>
      </c>
      <c r="AT4802" s="164">
        <f t="shared" si="597"/>
        <v>0</v>
      </c>
    </row>
    <row r="4803" spans="2:46" x14ac:dyDescent="0.75">
      <c r="B4803" s="22">
        <v>4800</v>
      </c>
      <c r="AG4803" s="184">
        <f t="shared" si="592"/>
        <v>0</v>
      </c>
      <c r="AH4803" s="164">
        <f t="shared" si="598"/>
        <v>0</v>
      </c>
      <c r="AK4803" s="184">
        <f t="shared" si="593"/>
        <v>0</v>
      </c>
      <c r="AL4803" s="164">
        <f t="shared" si="599"/>
        <v>0</v>
      </c>
      <c r="AO4803" s="184">
        <f t="shared" si="594"/>
        <v>0</v>
      </c>
      <c r="AP4803" s="164">
        <f t="shared" si="595"/>
        <v>0</v>
      </c>
      <c r="AS4803" s="184">
        <f t="shared" si="596"/>
        <v>0</v>
      </c>
      <c r="AT4803" s="164">
        <f t="shared" si="597"/>
        <v>0</v>
      </c>
    </row>
    <row r="4804" spans="2:46" x14ac:dyDescent="0.75">
      <c r="B4804" s="22">
        <v>4801</v>
      </c>
      <c r="AG4804" s="184">
        <f t="shared" ref="AG4804:AG4867" si="600">(U4804*wtp)-T4804</f>
        <v>0</v>
      </c>
      <c r="AH4804" s="164">
        <f t="shared" si="598"/>
        <v>0</v>
      </c>
      <c r="AK4804" s="184">
        <f t="shared" ref="AK4804:AK4867" si="601">(X4804*wtp)-W4804</f>
        <v>0</v>
      </c>
      <c r="AL4804" s="164">
        <f t="shared" si="599"/>
        <v>0</v>
      </c>
      <c r="AO4804" s="184">
        <f t="shared" ref="AO4804:AO4867" si="602">(AA4804*wtp)-Z4804</f>
        <v>0</v>
      </c>
      <c r="AP4804" s="164">
        <f t="shared" ref="AP4804:AP4867" si="603">IF(AO4804&gt;0,1,0)</f>
        <v>0</v>
      </c>
      <c r="AS4804" s="184">
        <f t="shared" ref="AS4804:AS4867" si="604">(AD4804*wtp)-AC4804</f>
        <v>0</v>
      </c>
      <c r="AT4804" s="164">
        <f t="shared" ref="AT4804:AT4867" si="605">IF(AS4804&gt;0,1,0)</f>
        <v>0</v>
      </c>
    </row>
    <row r="4805" spans="2:46" x14ac:dyDescent="0.75">
      <c r="B4805" s="22">
        <v>4802</v>
      </c>
      <c r="AG4805" s="184">
        <f t="shared" si="600"/>
        <v>0</v>
      </c>
      <c r="AH4805" s="164">
        <f t="shared" ref="AH4805:AH4868" si="606">IF(AG4805&gt;0,1,0)</f>
        <v>0</v>
      </c>
      <c r="AK4805" s="184">
        <f t="shared" si="601"/>
        <v>0</v>
      </c>
      <c r="AL4805" s="164">
        <f t="shared" ref="AL4805:AL4868" si="607">IF(AK4805&gt;0,1,0)</f>
        <v>0</v>
      </c>
      <c r="AO4805" s="184">
        <f t="shared" si="602"/>
        <v>0</v>
      </c>
      <c r="AP4805" s="164">
        <f t="shared" si="603"/>
        <v>0</v>
      </c>
      <c r="AS4805" s="184">
        <f t="shared" si="604"/>
        <v>0</v>
      </c>
      <c r="AT4805" s="164">
        <f t="shared" si="605"/>
        <v>0</v>
      </c>
    </row>
    <row r="4806" spans="2:46" x14ac:dyDescent="0.75">
      <c r="B4806" s="22">
        <v>4803</v>
      </c>
      <c r="AG4806" s="184">
        <f t="shared" si="600"/>
        <v>0</v>
      </c>
      <c r="AH4806" s="164">
        <f t="shared" si="606"/>
        <v>0</v>
      </c>
      <c r="AK4806" s="184">
        <f t="shared" si="601"/>
        <v>0</v>
      </c>
      <c r="AL4806" s="164">
        <f t="shared" si="607"/>
        <v>0</v>
      </c>
      <c r="AO4806" s="184">
        <f t="shared" si="602"/>
        <v>0</v>
      </c>
      <c r="AP4806" s="164">
        <f t="shared" si="603"/>
        <v>0</v>
      </c>
      <c r="AS4806" s="184">
        <f t="shared" si="604"/>
        <v>0</v>
      </c>
      <c r="AT4806" s="164">
        <f t="shared" si="605"/>
        <v>0</v>
      </c>
    </row>
    <row r="4807" spans="2:46" x14ac:dyDescent="0.75">
      <c r="B4807" s="22">
        <v>4804</v>
      </c>
      <c r="AG4807" s="184">
        <f t="shared" si="600"/>
        <v>0</v>
      </c>
      <c r="AH4807" s="164">
        <f t="shared" si="606"/>
        <v>0</v>
      </c>
      <c r="AK4807" s="184">
        <f t="shared" si="601"/>
        <v>0</v>
      </c>
      <c r="AL4807" s="164">
        <f t="shared" si="607"/>
        <v>0</v>
      </c>
      <c r="AO4807" s="184">
        <f t="shared" si="602"/>
        <v>0</v>
      </c>
      <c r="AP4807" s="164">
        <f t="shared" si="603"/>
        <v>0</v>
      </c>
      <c r="AS4807" s="184">
        <f t="shared" si="604"/>
        <v>0</v>
      </c>
      <c r="AT4807" s="164">
        <f t="shared" si="605"/>
        <v>0</v>
      </c>
    </row>
    <row r="4808" spans="2:46" x14ac:dyDescent="0.75">
      <c r="B4808" s="22">
        <v>4805</v>
      </c>
      <c r="AG4808" s="184">
        <f t="shared" si="600"/>
        <v>0</v>
      </c>
      <c r="AH4808" s="164">
        <f t="shared" si="606"/>
        <v>0</v>
      </c>
      <c r="AK4808" s="184">
        <f t="shared" si="601"/>
        <v>0</v>
      </c>
      <c r="AL4808" s="164">
        <f t="shared" si="607"/>
        <v>0</v>
      </c>
      <c r="AO4808" s="184">
        <f t="shared" si="602"/>
        <v>0</v>
      </c>
      <c r="AP4808" s="164">
        <f t="shared" si="603"/>
        <v>0</v>
      </c>
      <c r="AS4808" s="184">
        <f t="shared" si="604"/>
        <v>0</v>
      </c>
      <c r="AT4808" s="164">
        <f t="shared" si="605"/>
        <v>0</v>
      </c>
    </row>
    <row r="4809" spans="2:46" x14ac:dyDescent="0.75">
      <c r="B4809" s="22">
        <v>4806</v>
      </c>
      <c r="AG4809" s="184">
        <f t="shared" si="600"/>
        <v>0</v>
      </c>
      <c r="AH4809" s="164">
        <f t="shared" si="606"/>
        <v>0</v>
      </c>
      <c r="AK4809" s="184">
        <f t="shared" si="601"/>
        <v>0</v>
      </c>
      <c r="AL4809" s="164">
        <f t="shared" si="607"/>
        <v>0</v>
      </c>
      <c r="AO4809" s="184">
        <f t="shared" si="602"/>
        <v>0</v>
      </c>
      <c r="AP4809" s="164">
        <f t="shared" si="603"/>
        <v>0</v>
      </c>
      <c r="AS4809" s="184">
        <f t="shared" si="604"/>
        <v>0</v>
      </c>
      <c r="AT4809" s="164">
        <f t="shared" si="605"/>
        <v>0</v>
      </c>
    </row>
    <row r="4810" spans="2:46" x14ac:dyDescent="0.75">
      <c r="B4810" s="22">
        <v>4807</v>
      </c>
      <c r="AG4810" s="184">
        <f t="shared" si="600"/>
        <v>0</v>
      </c>
      <c r="AH4810" s="164">
        <f t="shared" si="606"/>
        <v>0</v>
      </c>
      <c r="AK4810" s="184">
        <f t="shared" si="601"/>
        <v>0</v>
      </c>
      <c r="AL4810" s="164">
        <f t="shared" si="607"/>
        <v>0</v>
      </c>
      <c r="AO4810" s="184">
        <f t="shared" si="602"/>
        <v>0</v>
      </c>
      <c r="AP4810" s="164">
        <f t="shared" si="603"/>
        <v>0</v>
      </c>
      <c r="AS4810" s="184">
        <f t="shared" si="604"/>
        <v>0</v>
      </c>
      <c r="AT4810" s="164">
        <f t="shared" si="605"/>
        <v>0</v>
      </c>
    </row>
    <row r="4811" spans="2:46" x14ac:dyDescent="0.75">
      <c r="B4811" s="22">
        <v>4808</v>
      </c>
      <c r="AG4811" s="184">
        <f t="shared" si="600"/>
        <v>0</v>
      </c>
      <c r="AH4811" s="164">
        <f t="shared" si="606"/>
        <v>0</v>
      </c>
      <c r="AK4811" s="184">
        <f t="shared" si="601"/>
        <v>0</v>
      </c>
      <c r="AL4811" s="164">
        <f t="shared" si="607"/>
        <v>0</v>
      </c>
      <c r="AO4811" s="184">
        <f t="shared" si="602"/>
        <v>0</v>
      </c>
      <c r="AP4811" s="164">
        <f t="shared" si="603"/>
        <v>0</v>
      </c>
      <c r="AS4811" s="184">
        <f t="shared" si="604"/>
        <v>0</v>
      </c>
      <c r="AT4811" s="164">
        <f t="shared" si="605"/>
        <v>0</v>
      </c>
    </row>
    <row r="4812" spans="2:46" x14ac:dyDescent="0.75">
      <c r="B4812" s="22">
        <v>4809</v>
      </c>
      <c r="AG4812" s="184">
        <f t="shared" si="600"/>
        <v>0</v>
      </c>
      <c r="AH4812" s="164">
        <f t="shared" si="606"/>
        <v>0</v>
      </c>
      <c r="AK4812" s="184">
        <f t="shared" si="601"/>
        <v>0</v>
      </c>
      <c r="AL4812" s="164">
        <f t="shared" si="607"/>
        <v>0</v>
      </c>
      <c r="AO4812" s="184">
        <f t="shared" si="602"/>
        <v>0</v>
      </c>
      <c r="AP4812" s="164">
        <f t="shared" si="603"/>
        <v>0</v>
      </c>
      <c r="AS4812" s="184">
        <f t="shared" si="604"/>
        <v>0</v>
      </c>
      <c r="AT4812" s="164">
        <f t="shared" si="605"/>
        <v>0</v>
      </c>
    </row>
    <row r="4813" spans="2:46" x14ac:dyDescent="0.75">
      <c r="B4813" s="22">
        <v>4810</v>
      </c>
      <c r="AG4813" s="184">
        <f t="shared" si="600"/>
        <v>0</v>
      </c>
      <c r="AH4813" s="164">
        <f t="shared" si="606"/>
        <v>0</v>
      </c>
      <c r="AK4813" s="184">
        <f t="shared" si="601"/>
        <v>0</v>
      </c>
      <c r="AL4813" s="164">
        <f t="shared" si="607"/>
        <v>0</v>
      </c>
      <c r="AO4813" s="184">
        <f t="shared" si="602"/>
        <v>0</v>
      </c>
      <c r="AP4813" s="164">
        <f t="shared" si="603"/>
        <v>0</v>
      </c>
      <c r="AS4813" s="184">
        <f t="shared" si="604"/>
        <v>0</v>
      </c>
      <c r="AT4813" s="164">
        <f t="shared" si="605"/>
        <v>0</v>
      </c>
    </row>
    <row r="4814" spans="2:46" x14ac:dyDescent="0.75">
      <c r="B4814" s="22">
        <v>4811</v>
      </c>
      <c r="AG4814" s="184">
        <f t="shared" si="600"/>
        <v>0</v>
      </c>
      <c r="AH4814" s="164">
        <f t="shared" si="606"/>
        <v>0</v>
      </c>
      <c r="AK4814" s="184">
        <f t="shared" si="601"/>
        <v>0</v>
      </c>
      <c r="AL4814" s="164">
        <f t="shared" si="607"/>
        <v>0</v>
      </c>
      <c r="AO4814" s="184">
        <f t="shared" si="602"/>
        <v>0</v>
      </c>
      <c r="AP4814" s="164">
        <f t="shared" si="603"/>
        <v>0</v>
      </c>
      <c r="AS4814" s="184">
        <f t="shared" si="604"/>
        <v>0</v>
      </c>
      <c r="AT4814" s="164">
        <f t="shared" si="605"/>
        <v>0</v>
      </c>
    </row>
    <row r="4815" spans="2:46" x14ac:dyDescent="0.75">
      <c r="B4815" s="22">
        <v>4812</v>
      </c>
      <c r="AG4815" s="184">
        <f t="shared" si="600"/>
        <v>0</v>
      </c>
      <c r="AH4815" s="164">
        <f t="shared" si="606"/>
        <v>0</v>
      </c>
      <c r="AK4815" s="184">
        <f t="shared" si="601"/>
        <v>0</v>
      </c>
      <c r="AL4815" s="164">
        <f t="shared" si="607"/>
        <v>0</v>
      </c>
      <c r="AO4815" s="184">
        <f t="shared" si="602"/>
        <v>0</v>
      </c>
      <c r="AP4815" s="164">
        <f t="shared" si="603"/>
        <v>0</v>
      </c>
      <c r="AS4815" s="184">
        <f t="shared" si="604"/>
        <v>0</v>
      </c>
      <c r="AT4815" s="164">
        <f t="shared" si="605"/>
        <v>0</v>
      </c>
    </row>
    <row r="4816" spans="2:46" x14ac:dyDescent="0.75">
      <c r="B4816" s="22">
        <v>4813</v>
      </c>
      <c r="AG4816" s="184">
        <f t="shared" si="600"/>
        <v>0</v>
      </c>
      <c r="AH4816" s="164">
        <f t="shared" si="606"/>
        <v>0</v>
      </c>
      <c r="AK4816" s="184">
        <f t="shared" si="601"/>
        <v>0</v>
      </c>
      <c r="AL4816" s="164">
        <f t="shared" si="607"/>
        <v>0</v>
      </c>
      <c r="AO4816" s="184">
        <f t="shared" si="602"/>
        <v>0</v>
      </c>
      <c r="AP4816" s="164">
        <f t="shared" si="603"/>
        <v>0</v>
      </c>
      <c r="AS4816" s="184">
        <f t="shared" si="604"/>
        <v>0</v>
      </c>
      <c r="AT4816" s="164">
        <f t="shared" si="605"/>
        <v>0</v>
      </c>
    </row>
    <row r="4817" spans="2:46" x14ac:dyDescent="0.75">
      <c r="B4817" s="22">
        <v>4814</v>
      </c>
      <c r="AG4817" s="184">
        <f t="shared" si="600"/>
        <v>0</v>
      </c>
      <c r="AH4817" s="164">
        <f t="shared" si="606"/>
        <v>0</v>
      </c>
      <c r="AK4817" s="184">
        <f t="shared" si="601"/>
        <v>0</v>
      </c>
      <c r="AL4817" s="164">
        <f t="shared" si="607"/>
        <v>0</v>
      </c>
      <c r="AO4817" s="184">
        <f t="shared" si="602"/>
        <v>0</v>
      </c>
      <c r="AP4817" s="164">
        <f t="shared" si="603"/>
        <v>0</v>
      </c>
      <c r="AS4817" s="184">
        <f t="shared" si="604"/>
        <v>0</v>
      </c>
      <c r="AT4817" s="164">
        <f t="shared" si="605"/>
        <v>0</v>
      </c>
    </row>
    <row r="4818" spans="2:46" x14ac:dyDescent="0.75">
      <c r="B4818" s="22">
        <v>4815</v>
      </c>
      <c r="AG4818" s="184">
        <f t="shared" si="600"/>
        <v>0</v>
      </c>
      <c r="AH4818" s="164">
        <f t="shared" si="606"/>
        <v>0</v>
      </c>
      <c r="AK4818" s="184">
        <f t="shared" si="601"/>
        <v>0</v>
      </c>
      <c r="AL4818" s="164">
        <f t="shared" si="607"/>
        <v>0</v>
      </c>
      <c r="AO4818" s="184">
        <f t="shared" si="602"/>
        <v>0</v>
      </c>
      <c r="AP4818" s="164">
        <f t="shared" si="603"/>
        <v>0</v>
      </c>
      <c r="AS4818" s="184">
        <f t="shared" si="604"/>
        <v>0</v>
      </c>
      <c r="AT4818" s="164">
        <f t="shared" si="605"/>
        <v>0</v>
      </c>
    </row>
    <row r="4819" spans="2:46" x14ac:dyDescent="0.75">
      <c r="B4819" s="22">
        <v>4816</v>
      </c>
      <c r="AG4819" s="184">
        <f t="shared" si="600"/>
        <v>0</v>
      </c>
      <c r="AH4819" s="164">
        <f t="shared" si="606"/>
        <v>0</v>
      </c>
      <c r="AK4819" s="184">
        <f t="shared" si="601"/>
        <v>0</v>
      </c>
      <c r="AL4819" s="164">
        <f t="shared" si="607"/>
        <v>0</v>
      </c>
      <c r="AO4819" s="184">
        <f t="shared" si="602"/>
        <v>0</v>
      </c>
      <c r="AP4819" s="164">
        <f t="shared" si="603"/>
        <v>0</v>
      </c>
      <c r="AS4819" s="184">
        <f t="shared" si="604"/>
        <v>0</v>
      </c>
      <c r="AT4819" s="164">
        <f t="shared" si="605"/>
        <v>0</v>
      </c>
    </row>
    <row r="4820" spans="2:46" x14ac:dyDescent="0.75">
      <c r="B4820" s="22">
        <v>4817</v>
      </c>
      <c r="AG4820" s="184">
        <f t="shared" si="600"/>
        <v>0</v>
      </c>
      <c r="AH4820" s="164">
        <f t="shared" si="606"/>
        <v>0</v>
      </c>
      <c r="AK4820" s="184">
        <f t="shared" si="601"/>
        <v>0</v>
      </c>
      <c r="AL4820" s="164">
        <f t="shared" si="607"/>
        <v>0</v>
      </c>
      <c r="AO4820" s="184">
        <f t="shared" si="602"/>
        <v>0</v>
      </c>
      <c r="AP4820" s="164">
        <f t="shared" si="603"/>
        <v>0</v>
      </c>
      <c r="AS4820" s="184">
        <f t="shared" si="604"/>
        <v>0</v>
      </c>
      <c r="AT4820" s="164">
        <f t="shared" si="605"/>
        <v>0</v>
      </c>
    </row>
    <row r="4821" spans="2:46" x14ac:dyDescent="0.75">
      <c r="B4821" s="22">
        <v>4818</v>
      </c>
      <c r="AG4821" s="184">
        <f t="shared" si="600"/>
        <v>0</v>
      </c>
      <c r="AH4821" s="164">
        <f t="shared" si="606"/>
        <v>0</v>
      </c>
      <c r="AK4821" s="184">
        <f t="shared" si="601"/>
        <v>0</v>
      </c>
      <c r="AL4821" s="164">
        <f t="shared" si="607"/>
        <v>0</v>
      </c>
      <c r="AO4821" s="184">
        <f t="shared" si="602"/>
        <v>0</v>
      </c>
      <c r="AP4821" s="164">
        <f t="shared" si="603"/>
        <v>0</v>
      </c>
      <c r="AS4821" s="184">
        <f t="shared" si="604"/>
        <v>0</v>
      </c>
      <c r="AT4821" s="164">
        <f t="shared" si="605"/>
        <v>0</v>
      </c>
    </row>
    <row r="4822" spans="2:46" x14ac:dyDescent="0.75">
      <c r="B4822" s="22">
        <v>4819</v>
      </c>
      <c r="AG4822" s="184">
        <f t="shared" si="600"/>
        <v>0</v>
      </c>
      <c r="AH4822" s="164">
        <f t="shared" si="606"/>
        <v>0</v>
      </c>
      <c r="AK4822" s="184">
        <f t="shared" si="601"/>
        <v>0</v>
      </c>
      <c r="AL4822" s="164">
        <f t="shared" si="607"/>
        <v>0</v>
      </c>
      <c r="AO4822" s="184">
        <f t="shared" si="602"/>
        <v>0</v>
      </c>
      <c r="AP4822" s="164">
        <f t="shared" si="603"/>
        <v>0</v>
      </c>
      <c r="AS4822" s="184">
        <f t="shared" si="604"/>
        <v>0</v>
      </c>
      <c r="AT4822" s="164">
        <f t="shared" si="605"/>
        <v>0</v>
      </c>
    </row>
    <row r="4823" spans="2:46" x14ac:dyDescent="0.75">
      <c r="B4823" s="22">
        <v>4820</v>
      </c>
      <c r="AG4823" s="184">
        <f t="shared" si="600"/>
        <v>0</v>
      </c>
      <c r="AH4823" s="164">
        <f t="shared" si="606"/>
        <v>0</v>
      </c>
      <c r="AK4823" s="184">
        <f t="shared" si="601"/>
        <v>0</v>
      </c>
      <c r="AL4823" s="164">
        <f t="shared" si="607"/>
        <v>0</v>
      </c>
      <c r="AO4823" s="184">
        <f t="shared" si="602"/>
        <v>0</v>
      </c>
      <c r="AP4823" s="164">
        <f t="shared" si="603"/>
        <v>0</v>
      </c>
      <c r="AS4823" s="184">
        <f t="shared" si="604"/>
        <v>0</v>
      </c>
      <c r="AT4823" s="164">
        <f t="shared" si="605"/>
        <v>0</v>
      </c>
    </row>
    <row r="4824" spans="2:46" x14ac:dyDescent="0.75">
      <c r="B4824" s="22">
        <v>4821</v>
      </c>
      <c r="AG4824" s="184">
        <f t="shared" si="600"/>
        <v>0</v>
      </c>
      <c r="AH4824" s="164">
        <f t="shared" si="606"/>
        <v>0</v>
      </c>
      <c r="AK4824" s="184">
        <f t="shared" si="601"/>
        <v>0</v>
      </c>
      <c r="AL4824" s="164">
        <f t="shared" si="607"/>
        <v>0</v>
      </c>
      <c r="AO4824" s="184">
        <f t="shared" si="602"/>
        <v>0</v>
      </c>
      <c r="AP4824" s="164">
        <f t="shared" si="603"/>
        <v>0</v>
      </c>
      <c r="AS4824" s="184">
        <f t="shared" si="604"/>
        <v>0</v>
      </c>
      <c r="AT4824" s="164">
        <f t="shared" si="605"/>
        <v>0</v>
      </c>
    </row>
    <row r="4825" spans="2:46" x14ac:dyDescent="0.75">
      <c r="B4825" s="22">
        <v>4822</v>
      </c>
      <c r="AG4825" s="184">
        <f t="shared" si="600"/>
        <v>0</v>
      </c>
      <c r="AH4825" s="164">
        <f t="shared" si="606"/>
        <v>0</v>
      </c>
      <c r="AK4825" s="184">
        <f t="shared" si="601"/>
        <v>0</v>
      </c>
      <c r="AL4825" s="164">
        <f t="shared" si="607"/>
        <v>0</v>
      </c>
      <c r="AO4825" s="184">
        <f t="shared" si="602"/>
        <v>0</v>
      </c>
      <c r="AP4825" s="164">
        <f t="shared" si="603"/>
        <v>0</v>
      </c>
      <c r="AS4825" s="184">
        <f t="shared" si="604"/>
        <v>0</v>
      </c>
      <c r="AT4825" s="164">
        <f t="shared" si="605"/>
        <v>0</v>
      </c>
    </row>
    <row r="4826" spans="2:46" x14ac:dyDescent="0.75">
      <c r="B4826" s="22">
        <v>4823</v>
      </c>
      <c r="AG4826" s="184">
        <f t="shared" si="600"/>
        <v>0</v>
      </c>
      <c r="AH4826" s="164">
        <f t="shared" si="606"/>
        <v>0</v>
      </c>
      <c r="AK4826" s="184">
        <f t="shared" si="601"/>
        <v>0</v>
      </c>
      <c r="AL4826" s="164">
        <f t="shared" si="607"/>
        <v>0</v>
      </c>
      <c r="AO4826" s="184">
        <f t="shared" si="602"/>
        <v>0</v>
      </c>
      <c r="AP4826" s="164">
        <f t="shared" si="603"/>
        <v>0</v>
      </c>
      <c r="AS4826" s="184">
        <f t="shared" si="604"/>
        <v>0</v>
      </c>
      <c r="AT4826" s="164">
        <f t="shared" si="605"/>
        <v>0</v>
      </c>
    </row>
    <row r="4827" spans="2:46" x14ac:dyDescent="0.75">
      <c r="B4827" s="22">
        <v>4824</v>
      </c>
      <c r="AG4827" s="184">
        <f t="shared" si="600"/>
        <v>0</v>
      </c>
      <c r="AH4827" s="164">
        <f t="shared" si="606"/>
        <v>0</v>
      </c>
      <c r="AK4827" s="184">
        <f t="shared" si="601"/>
        <v>0</v>
      </c>
      <c r="AL4827" s="164">
        <f t="shared" si="607"/>
        <v>0</v>
      </c>
      <c r="AO4827" s="184">
        <f t="shared" si="602"/>
        <v>0</v>
      </c>
      <c r="AP4827" s="164">
        <f t="shared" si="603"/>
        <v>0</v>
      </c>
      <c r="AS4827" s="184">
        <f t="shared" si="604"/>
        <v>0</v>
      </c>
      <c r="AT4827" s="164">
        <f t="shared" si="605"/>
        <v>0</v>
      </c>
    </row>
    <row r="4828" spans="2:46" x14ac:dyDescent="0.75">
      <c r="B4828" s="22">
        <v>4825</v>
      </c>
      <c r="AG4828" s="184">
        <f t="shared" si="600"/>
        <v>0</v>
      </c>
      <c r="AH4828" s="164">
        <f t="shared" si="606"/>
        <v>0</v>
      </c>
      <c r="AK4828" s="184">
        <f t="shared" si="601"/>
        <v>0</v>
      </c>
      <c r="AL4828" s="164">
        <f t="shared" si="607"/>
        <v>0</v>
      </c>
      <c r="AO4828" s="184">
        <f t="shared" si="602"/>
        <v>0</v>
      </c>
      <c r="AP4828" s="164">
        <f t="shared" si="603"/>
        <v>0</v>
      </c>
      <c r="AS4828" s="184">
        <f t="shared" si="604"/>
        <v>0</v>
      </c>
      <c r="AT4828" s="164">
        <f t="shared" si="605"/>
        <v>0</v>
      </c>
    </row>
    <row r="4829" spans="2:46" x14ac:dyDescent="0.75">
      <c r="B4829" s="22">
        <v>4826</v>
      </c>
      <c r="AG4829" s="184">
        <f t="shared" si="600"/>
        <v>0</v>
      </c>
      <c r="AH4829" s="164">
        <f t="shared" si="606"/>
        <v>0</v>
      </c>
      <c r="AK4829" s="184">
        <f t="shared" si="601"/>
        <v>0</v>
      </c>
      <c r="AL4829" s="164">
        <f t="shared" si="607"/>
        <v>0</v>
      </c>
      <c r="AO4829" s="184">
        <f t="shared" si="602"/>
        <v>0</v>
      </c>
      <c r="AP4829" s="164">
        <f t="shared" si="603"/>
        <v>0</v>
      </c>
      <c r="AS4829" s="184">
        <f t="shared" si="604"/>
        <v>0</v>
      </c>
      <c r="AT4829" s="164">
        <f t="shared" si="605"/>
        <v>0</v>
      </c>
    </row>
    <row r="4830" spans="2:46" x14ac:dyDescent="0.75">
      <c r="B4830" s="22">
        <v>4827</v>
      </c>
      <c r="AG4830" s="184">
        <f t="shared" si="600"/>
        <v>0</v>
      </c>
      <c r="AH4830" s="164">
        <f t="shared" si="606"/>
        <v>0</v>
      </c>
      <c r="AK4830" s="184">
        <f t="shared" si="601"/>
        <v>0</v>
      </c>
      <c r="AL4830" s="164">
        <f t="shared" si="607"/>
        <v>0</v>
      </c>
      <c r="AO4830" s="184">
        <f t="shared" si="602"/>
        <v>0</v>
      </c>
      <c r="AP4830" s="164">
        <f t="shared" si="603"/>
        <v>0</v>
      </c>
      <c r="AS4830" s="184">
        <f t="shared" si="604"/>
        <v>0</v>
      </c>
      <c r="AT4830" s="164">
        <f t="shared" si="605"/>
        <v>0</v>
      </c>
    </row>
    <row r="4831" spans="2:46" x14ac:dyDescent="0.75">
      <c r="B4831" s="22">
        <v>4828</v>
      </c>
      <c r="AG4831" s="184">
        <f t="shared" si="600"/>
        <v>0</v>
      </c>
      <c r="AH4831" s="164">
        <f t="shared" si="606"/>
        <v>0</v>
      </c>
      <c r="AK4831" s="184">
        <f t="shared" si="601"/>
        <v>0</v>
      </c>
      <c r="AL4831" s="164">
        <f t="shared" si="607"/>
        <v>0</v>
      </c>
      <c r="AO4831" s="184">
        <f t="shared" si="602"/>
        <v>0</v>
      </c>
      <c r="AP4831" s="164">
        <f t="shared" si="603"/>
        <v>0</v>
      </c>
      <c r="AS4831" s="184">
        <f t="shared" si="604"/>
        <v>0</v>
      </c>
      <c r="AT4831" s="164">
        <f t="shared" si="605"/>
        <v>0</v>
      </c>
    </row>
    <row r="4832" spans="2:46" x14ac:dyDescent="0.75">
      <c r="B4832" s="22">
        <v>4829</v>
      </c>
      <c r="AG4832" s="184">
        <f t="shared" si="600"/>
        <v>0</v>
      </c>
      <c r="AH4832" s="164">
        <f t="shared" si="606"/>
        <v>0</v>
      </c>
      <c r="AK4832" s="184">
        <f t="shared" si="601"/>
        <v>0</v>
      </c>
      <c r="AL4832" s="164">
        <f t="shared" si="607"/>
        <v>0</v>
      </c>
      <c r="AO4832" s="184">
        <f t="shared" si="602"/>
        <v>0</v>
      </c>
      <c r="AP4832" s="164">
        <f t="shared" si="603"/>
        <v>0</v>
      </c>
      <c r="AS4832" s="184">
        <f t="shared" si="604"/>
        <v>0</v>
      </c>
      <c r="AT4832" s="164">
        <f t="shared" si="605"/>
        <v>0</v>
      </c>
    </row>
    <row r="4833" spans="2:46" x14ac:dyDescent="0.75">
      <c r="B4833" s="22">
        <v>4830</v>
      </c>
      <c r="AG4833" s="184">
        <f t="shared" si="600"/>
        <v>0</v>
      </c>
      <c r="AH4833" s="164">
        <f t="shared" si="606"/>
        <v>0</v>
      </c>
      <c r="AK4833" s="184">
        <f t="shared" si="601"/>
        <v>0</v>
      </c>
      <c r="AL4833" s="164">
        <f t="shared" si="607"/>
        <v>0</v>
      </c>
      <c r="AO4833" s="184">
        <f t="shared" si="602"/>
        <v>0</v>
      </c>
      <c r="AP4833" s="164">
        <f t="shared" si="603"/>
        <v>0</v>
      </c>
      <c r="AS4833" s="184">
        <f t="shared" si="604"/>
        <v>0</v>
      </c>
      <c r="AT4833" s="164">
        <f t="shared" si="605"/>
        <v>0</v>
      </c>
    </row>
    <row r="4834" spans="2:46" x14ac:dyDescent="0.75">
      <c r="B4834" s="22">
        <v>4831</v>
      </c>
      <c r="AG4834" s="184">
        <f t="shared" si="600"/>
        <v>0</v>
      </c>
      <c r="AH4834" s="164">
        <f t="shared" si="606"/>
        <v>0</v>
      </c>
      <c r="AK4834" s="184">
        <f t="shared" si="601"/>
        <v>0</v>
      </c>
      <c r="AL4834" s="164">
        <f t="shared" si="607"/>
        <v>0</v>
      </c>
      <c r="AO4834" s="184">
        <f t="shared" si="602"/>
        <v>0</v>
      </c>
      <c r="AP4834" s="164">
        <f t="shared" si="603"/>
        <v>0</v>
      </c>
      <c r="AS4834" s="184">
        <f t="shared" si="604"/>
        <v>0</v>
      </c>
      <c r="AT4834" s="164">
        <f t="shared" si="605"/>
        <v>0</v>
      </c>
    </row>
    <row r="4835" spans="2:46" x14ac:dyDescent="0.75">
      <c r="B4835" s="22">
        <v>4832</v>
      </c>
      <c r="AG4835" s="184">
        <f t="shared" si="600"/>
        <v>0</v>
      </c>
      <c r="AH4835" s="164">
        <f t="shared" si="606"/>
        <v>0</v>
      </c>
      <c r="AK4835" s="184">
        <f t="shared" si="601"/>
        <v>0</v>
      </c>
      <c r="AL4835" s="164">
        <f t="shared" si="607"/>
        <v>0</v>
      </c>
      <c r="AO4835" s="184">
        <f t="shared" si="602"/>
        <v>0</v>
      </c>
      <c r="AP4835" s="164">
        <f t="shared" si="603"/>
        <v>0</v>
      </c>
      <c r="AS4835" s="184">
        <f t="shared" si="604"/>
        <v>0</v>
      </c>
      <c r="AT4835" s="164">
        <f t="shared" si="605"/>
        <v>0</v>
      </c>
    </row>
    <row r="4836" spans="2:46" x14ac:dyDescent="0.75">
      <c r="B4836" s="22">
        <v>4833</v>
      </c>
      <c r="AG4836" s="184">
        <f t="shared" si="600"/>
        <v>0</v>
      </c>
      <c r="AH4836" s="164">
        <f t="shared" si="606"/>
        <v>0</v>
      </c>
      <c r="AK4836" s="184">
        <f t="shared" si="601"/>
        <v>0</v>
      </c>
      <c r="AL4836" s="164">
        <f t="shared" si="607"/>
        <v>0</v>
      </c>
      <c r="AO4836" s="184">
        <f t="shared" si="602"/>
        <v>0</v>
      </c>
      <c r="AP4836" s="164">
        <f t="shared" si="603"/>
        <v>0</v>
      </c>
      <c r="AS4836" s="184">
        <f t="shared" si="604"/>
        <v>0</v>
      </c>
      <c r="AT4836" s="164">
        <f t="shared" si="605"/>
        <v>0</v>
      </c>
    </row>
    <row r="4837" spans="2:46" x14ac:dyDescent="0.75">
      <c r="B4837" s="22">
        <v>4834</v>
      </c>
      <c r="AG4837" s="184">
        <f t="shared" si="600"/>
        <v>0</v>
      </c>
      <c r="AH4837" s="164">
        <f t="shared" si="606"/>
        <v>0</v>
      </c>
      <c r="AK4837" s="184">
        <f t="shared" si="601"/>
        <v>0</v>
      </c>
      <c r="AL4837" s="164">
        <f t="shared" si="607"/>
        <v>0</v>
      </c>
      <c r="AO4837" s="184">
        <f t="shared" si="602"/>
        <v>0</v>
      </c>
      <c r="AP4837" s="164">
        <f t="shared" si="603"/>
        <v>0</v>
      </c>
      <c r="AS4837" s="184">
        <f t="shared" si="604"/>
        <v>0</v>
      </c>
      <c r="AT4837" s="164">
        <f t="shared" si="605"/>
        <v>0</v>
      </c>
    </row>
    <row r="4838" spans="2:46" x14ac:dyDescent="0.75">
      <c r="B4838" s="22">
        <v>4835</v>
      </c>
      <c r="AG4838" s="184">
        <f t="shared" si="600"/>
        <v>0</v>
      </c>
      <c r="AH4838" s="164">
        <f t="shared" si="606"/>
        <v>0</v>
      </c>
      <c r="AK4838" s="184">
        <f t="shared" si="601"/>
        <v>0</v>
      </c>
      <c r="AL4838" s="164">
        <f t="shared" si="607"/>
        <v>0</v>
      </c>
      <c r="AO4838" s="184">
        <f t="shared" si="602"/>
        <v>0</v>
      </c>
      <c r="AP4838" s="164">
        <f t="shared" si="603"/>
        <v>0</v>
      </c>
      <c r="AS4838" s="184">
        <f t="shared" si="604"/>
        <v>0</v>
      </c>
      <c r="AT4838" s="164">
        <f t="shared" si="605"/>
        <v>0</v>
      </c>
    </row>
    <row r="4839" spans="2:46" x14ac:dyDescent="0.75">
      <c r="B4839" s="22">
        <v>4836</v>
      </c>
      <c r="AG4839" s="184">
        <f t="shared" si="600"/>
        <v>0</v>
      </c>
      <c r="AH4839" s="164">
        <f t="shared" si="606"/>
        <v>0</v>
      </c>
      <c r="AK4839" s="184">
        <f t="shared" si="601"/>
        <v>0</v>
      </c>
      <c r="AL4839" s="164">
        <f t="shared" si="607"/>
        <v>0</v>
      </c>
      <c r="AO4839" s="184">
        <f t="shared" si="602"/>
        <v>0</v>
      </c>
      <c r="AP4839" s="164">
        <f t="shared" si="603"/>
        <v>0</v>
      </c>
      <c r="AS4839" s="184">
        <f t="shared" si="604"/>
        <v>0</v>
      </c>
      <c r="AT4839" s="164">
        <f t="shared" si="605"/>
        <v>0</v>
      </c>
    </row>
    <row r="4840" spans="2:46" x14ac:dyDescent="0.75">
      <c r="B4840" s="22">
        <v>4837</v>
      </c>
      <c r="AG4840" s="184">
        <f t="shared" si="600"/>
        <v>0</v>
      </c>
      <c r="AH4840" s="164">
        <f t="shared" si="606"/>
        <v>0</v>
      </c>
      <c r="AK4840" s="184">
        <f t="shared" si="601"/>
        <v>0</v>
      </c>
      <c r="AL4840" s="164">
        <f t="shared" si="607"/>
        <v>0</v>
      </c>
      <c r="AO4840" s="184">
        <f t="shared" si="602"/>
        <v>0</v>
      </c>
      <c r="AP4840" s="164">
        <f t="shared" si="603"/>
        <v>0</v>
      </c>
      <c r="AS4840" s="184">
        <f t="shared" si="604"/>
        <v>0</v>
      </c>
      <c r="AT4840" s="164">
        <f t="shared" si="605"/>
        <v>0</v>
      </c>
    </row>
    <row r="4841" spans="2:46" x14ac:dyDescent="0.75">
      <c r="B4841" s="22">
        <v>4838</v>
      </c>
      <c r="AG4841" s="184">
        <f t="shared" si="600"/>
        <v>0</v>
      </c>
      <c r="AH4841" s="164">
        <f t="shared" si="606"/>
        <v>0</v>
      </c>
      <c r="AK4841" s="184">
        <f t="shared" si="601"/>
        <v>0</v>
      </c>
      <c r="AL4841" s="164">
        <f t="shared" si="607"/>
        <v>0</v>
      </c>
      <c r="AO4841" s="184">
        <f t="shared" si="602"/>
        <v>0</v>
      </c>
      <c r="AP4841" s="164">
        <f t="shared" si="603"/>
        <v>0</v>
      </c>
      <c r="AS4841" s="184">
        <f t="shared" si="604"/>
        <v>0</v>
      </c>
      <c r="AT4841" s="164">
        <f t="shared" si="605"/>
        <v>0</v>
      </c>
    </row>
    <row r="4842" spans="2:46" x14ac:dyDescent="0.75">
      <c r="B4842" s="22">
        <v>4839</v>
      </c>
      <c r="AG4842" s="184">
        <f t="shared" si="600"/>
        <v>0</v>
      </c>
      <c r="AH4842" s="164">
        <f t="shared" si="606"/>
        <v>0</v>
      </c>
      <c r="AK4842" s="184">
        <f t="shared" si="601"/>
        <v>0</v>
      </c>
      <c r="AL4842" s="164">
        <f t="shared" si="607"/>
        <v>0</v>
      </c>
      <c r="AO4842" s="184">
        <f t="shared" si="602"/>
        <v>0</v>
      </c>
      <c r="AP4842" s="164">
        <f t="shared" si="603"/>
        <v>0</v>
      </c>
      <c r="AS4842" s="184">
        <f t="shared" si="604"/>
        <v>0</v>
      </c>
      <c r="AT4842" s="164">
        <f t="shared" si="605"/>
        <v>0</v>
      </c>
    </row>
    <row r="4843" spans="2:46" x14ac:dyDescent="0.75">
      <c r="B4843" s="22">
        <v>4840</v>
      </c>
      <c r="AG4843" s="184">
        <f t="shared" si="600"/>
        <v>0</v>
      </c>
      <c r="AH4843" s="164">
        <f t="shared" si="606"/>
        <v>0</v>
      </c>
      <c r="AK4843" s="184">
        <f t="shared" si="601"/>
        <v>0</v>
      </c>
      <c r="AL4843" s="164">
        <f t="shared" si="607"/>
        <v>0</v>
      </c>
      <c r="AO4843" s="184">
        <f t="shared" si="602"/>
        <v>0</v>
      </c>
      <c r="AP4843" s="164">
        <f t="shared" si="603"/>
        <v>0</v>
      </c>
      <c r="AS4843" s="184">
        <f t="shared" si="604"/>
        <v>0</v>
      </c>
      <c r="AT4843" s="164">
        <f t="shared" si="605"/>
        <v>0</v>
      </c>
    </row>
    <row r="4844" spans="2:46" x14ac:dyDescent="0.75">
      <c r="B4844" s="22">
        <v>4841</v>
      </c>
      <c r="AG4844" s="184">
        <f t="shared" si="600"/>
        <v>0</v>
      </c>
      <c r="AH4844" s="164">
        <f t="shared" si="606"/>
        <v>0</v>
      </c>
      <c r="AK4844" s="184">
        <f t="shared" si="601"/>
        <v>0</v>
      </c>
      <c r="AL4844" s="164">
        <f t="shared" si="607"/>
        <v>0</v>
      </c>
      <c r="AO4844" s="184">
        <f t="shared" si="602"/>
        <v>0</v>
      </c>
      <c r="AP4844" s="164">
        <f t="shared" si="603"/>
        <v>0</v>
      </c>
      <c r="AS4844" s="184">
        <f t="shared" si="604"/>
        <v>0</v>
      </c>
      <c r="AT4844" s="164">
        <f t="shared" si="605"/>
        <v>0</v>
      </c>
    </row>
    <row r="4845" spans="2:46" x14ac:dyDescent="0.75">
      <c r="B4845" s="22">
        <v>4842</v>
      </c>
      <c r="AG4845" s="184">
        <f t="shared" si="600"/>
        <v>0</v>
      </c>
      <c r="AH4845" s="164">
        <f t="shared" si="606"/>
        <v>0</v>
      </c>
      <c r="AK4845" s="184">
        <f t="shared" si="601"/>
        <v>0</v>
      </c>
      <c r="AL4845" s="164">
        <f t="shared" si="607"/>
        <v>0</v>
      </c>
      <c r="AO4845" s="184">
        <f t="shared" si="602"/>
        <v>0</v>
      </c>
      <c r="AP4845" s="164">
        <f t="shared" si="603"/>
        <v>0</v>
      </c>
      <c r="AS4845" s="184">
        <f t="shared" si="604"/>
        <v>0</v>
      </c>
      <c r="AT4845" s="164">
        <f t="shared" si="605"/>
        <v>0</v>
      </c>
    </row>
    <row r="4846" spans="2:46" x14ac:dyDescent="0.75">
      <c r="B4846" s="22">
        <v>4843</v>
      </c>
      <c r="AG4846" s="184">
        <f t="shared" si="600"/>
        <v>0</v>
      </c>
      <c r="AH4846" s="164">
        <f t="shared" si="606"/>
        <v>0</v>
      </c>
      <c r="AK4846" s="184">
        <f t="shared" si="601"/>
        <v>0</v>
      </c>
      <c r="AL4846" s="164">
        <f t="shared" si="607"/>
        <v>0</v>
      </c>
      <c r="AO4846" s="184">
        <f t="shared" si="602"/>
        <v>0</v>
      </c>
      <c r="AP4846" s="164">
        <f t="shared" si="603"/>
        <v>0</v>
      </c>
      <c r="AS4846" s="184">
        <f t="shared" si="604"/>
        <v>0</v>
      </c>
      <c r="AT4846" s="164">
        <f t="shared" si="605"/>
        <v>0</v>
      </c>
    </row>
    <row r="4847" spans="2:46" x14ac:dyDescent="0.75">
      <c r="B4847" s="22">
        <v>4844</v>
      </c>
      <c r="AG4847" s="184">
        <f t="shared" si="600"/>
        <v>0</v>
      </c>
      <c r="AH4847" s="164">
        <f t="shared" si="606"/>
        <v>0</v>
      </c>
      <c r="AK4847" s="184">
        <f t="shared" si="601"/>
        <v>0</v>
      </c>
      <c r="AL4847" s="164">
        <f t="shared" si="607"/>
        <v>0</v>
      </c>
      <c r="AO4847" s="184">
        <f t="shared" si="602"/>
        <v>0</v>
      </c>
      <c r="AP4847" s="164">
        <f t="shared" si="603"/>
        <v>0</v>
      </c>
      <c r="AS4847" s="184">
        <f t="shared" si="604"/>
        <v>0</v>
      </c>
      <c r="AT4847" s="164">
        <f t="shared" si="605"/>
        <v>0</v>
      </c>
    </row>
    <row r="4848" spans="2:46" x14ac:dyDescent="0.75">
      <c r="B4848" s="22">
        <v>4845</v>
      </c>
      <c r="AG4848" s="184">
        <f t="shared" si="600"/>
        <v>0</v>
      </c>
      <c r="AH4848" s="164">
        <f t="shared" si="606"/>
        <v>0</v>
      </c>
      <c r="AK4848" s="184">
        <f t="shared" si="601"/>
        <v>0</v>
      </c>
      <c r="AL4848" s="164">
        <f t="shared" si="607"/>
        <v>0</v>
      </c>
      <c r="AO4848" s="184">
        <f t="shared" si="602"/>
        <v>0</v>
      </c>
      <c r="AP4848" s="164">
        <f t="shared" si="603"/>
        <v>0</v>
      </c>
      <c r="AS4848" s="184">
        <f t="shared" si="604"/>
        <v>0</v>
      </c>
      <c r="AT4848" s="164">
        <f t="shared" si="605"/>
        <v>0</v>
      </c>
    </row>
    <row r="4849" spans="2:46" x14ac:dyDescent="0.75">
      <c r="B4849" s="22">
        <v>4846</v>
      </c>
      <c r="AG4849" s="184">
        <f t="shared" si="600"/>
        <v>0</v>
      </c>
      <c r="AH4849" s="164">
        <f t="shared" si="606"/>
        <v>0</v>
      </c>
      <c r="AK4849" s="184">
        <f t="shared" si="601"/>
        <v>0</v>
      </c>
      <c r="AL4849" s="164">
        <f t="shared" si="607"/>
        <v>0</v>
      </c>
      <c r="AO4849" s="184">
        <f t="shared" si="602"/>
        <v>0</v>
      </c>
      <c r="AP4849" s="164">
        <f t="shared" si="603"/>
        <v>0</v>
      </c>
      <c r="AS4849" s="184">
        <f t="shared" si="604"/>
        <v>0</v>
      </c>
      <c r="AT4849" s="164">
        <f t="shared" si="605"/>
        <v>0</v>
      </c>
    </row>
    <row r="4850" spans="2:46" x14ac:dyDescent="0.75">
      <c r="B4850" s="22">
        <v>4847</v>
      </c>
      <c r="AG4850" s="184">
        <f t="shared" si="600"/>
        <v>0</v>
      </c>
      <c r="AH4850" s="164">
        <f t="shared" si="606"/>
        <v>0</v>
      </c>
      <c r="AK4850" s="184">
        <f t="shared" si="601"/>
        <v>0</v>
      </c>
      <c r="AL4850" s="164">
        <f t="shared" si="607"/>
        <v>0</v>
      </c>
      <c r="AO4850" s="184">
        <f t="shared" si="602"/>
        <v>0</v>
      </c>
      <c r="AP4850" s="164">
        <f t="shared" si="603"/>
        <v>0</v>
      </c>
      <c r="AS4850" s="184">
        <f t="shared" si="604"/>
        <v>0</v>
      </c>
      <c r="AT4850" s="164">
        <f t="shared" si="605"/>
        <v>0</v>
      </c>
    </row>
    <row r="4851" spans="2:46" x14ac:dyDescent="0.75">
      <c r="B4851" s="22">
        <v>4848</v>
      </c>
      <c r="AG4851" s="184">
        <f t="shared" si="600"/>
        <v>0</v>
      </c>
      <c r="AH4851" s="164">
        <f t="shared" si="606"/>
        <v>0</v>
      </c>
      <c r="AK4851" s="184">
        <f t="shared" si="601"/>
        <v>0</v>
      </c>
      <c r="AL4851" s="164">
        <f t="shared" si="607"/>
        <v>0</v>
      </c>
      <c r="AO4851" s="184">
        <f t="shared" si="602"/>
        <v>0</v>
      </c>
      <c r="AP4851" s="164">
        <f t="shared" si="603"/>
        <v>0</v>
      </c>
      <c r="AS4851" s="184">
        <f t="shared" si="604"/>
        <v>0</v>
      </c>
      <c r="AT4851" s="164">
        <f t="shared" si="605"/>
        <v>0</v>
      </c>
    </row>
    <row r="4852" spans="2:46" x14ac:dyDescent="0.75">
      <c r="B4852" s="22">
        <v>4849</v>
      </c>
      <c r="AG4852" s="184">
        <f t="shared" si="600"/>
        <v>0</v>
      </c>
      <c r="AH4852" s="164">
        <f t="shared" si="606"/>
        <v>0</v>
      </c>
      <c r="AK4852" s="184">
        <f t="shared" si="601"/>
        <v>0</v>
      </c>
      <c r="AL4852" s="164">
        <f t="shared" si="607"/>
        <v>0</v>
      </c>
      <c r="AO4852" s="184">
        <f t="shared" si="602"/>
        <v>0</v>
      </c>
      <c r="AP4852" s="164">
        <f t="shared" si="603"/>
        <v>0</v>
      </c>
      <c r="AS4852" s="184">
        <f t="shared" si="604"/>
        <v>0</v>
      </c>
      <c r="AT4852" s="164">
        <f t="shared" si="605"/>
        <v>0</v>
      </c>
    </row>
    <row r="4853" spans="2:46" x14ac:dyDescent="0.75">
      <c r="B4853" s="22">
        <v>4850</v>
      </c>
      <c r="AG4853" s="184">
        <f t="shared" si="600"/>
        <v>0</v>
      </c>
      <c r="AH4853" s="164">
        <f t="shared" si="606"/>
        <v>0</v>
      </c>
      <c r="AK4853" s="184">
        <f t="shared" si="601"/>
        <v>0</v>
      </c>
      <c r="AL4853" s="164">
        <f t="shared" si="607"/>
        <v>0</v>
      </c>
      <c r="AO4853" s="184">
        <f t="shared" si="602"/>
        <v>0</v>
      </c>
      <c r="AP4853" s="164">
        <f t="shared" si="603"/>
        <v>0</v>
      </c>
      <c r="AS4853" s="184">
        <f t="shared" si="604"/>
        <v>0</v>
      </c>
      <c r="AT4853" s="164">
        <f t="shared" si="605"/>
        <v>0</v>
      </c>
    </row>
    <row r="4854" spans="2:46" x14ac:dyDescent="0.75">
      <c r="B4854" s="22">
        <v>4851</v>
      </c>
      <c r="AG4854" s="184">
        <f t="shared" si="600"/>
        <v>0</v>
      </c>
      <c r="AH4854" s="164">
        <f t="shared" si="606"/>
        <v>0</v>
      </c>
      <c r="AK4854" s="184">
        <f t="shared" si="601"/>
        <v>0</v>
      </c>
      <c r="AL4854" s="164">
        <f t="shared" si="607"/>
        <v>0</v>
      </c>
      <c r="AO4854" s="184">
        <f t="shared" si="602"/>
        <v>0</v>
      </c>
      <c r="AP4854" s="164">
        <f t="shared" si="603"/>
        <v>0</v>
      </c>
      <c r="AS4854" s="184">
        <f t="shared" si="604"/>
        <v>0</v>
      </c>
      <c r="AT4854" s="164">
        <f t="shared" si="605"/>
        <v>0</v>
      </c>
    </row>
    <row r="4855" spans="2:46" x14ac:dyDescent="0.75">
      <c r="B4855" s="22">
        <v>4852</v>
      </c>
      <c r="AG4855" s="184">
        <f t="shared" si="600"/>
        <v>0</v>
      </c>
      <c r="AH4855" s="164">
        <f t="shared" si="606"/>
        <v>0</v>
      </c>
      <c r="AK4855" s="184">
        <f t="shared" si="601"/>
        <v>0</v>
      </c>
      <c r="AL4855" s="164">
        <f t="shared" si="607"/>
        <v>0</v>
      </c>
      <c r="AO4855" s="184">
        <f t="shared" si="602"/>
        <v>0</v>
      </c>
      <c r="AP4855" s="164">
        <f t="shared" si="603"/>
        <v>0</v>
      </c>
      <c r="AS4855" s="184">
        <f t="shared" si="604"/>
        <v>0</v>
      </c>
      <c r="AT4855" s="164">
        <f t="shared" si="605"/>
        <v>0</v>
      </c>
    </row>
    <row r="4856" spans="2:46" x14ac:dyDescent="0.75">
      <c r="B4856" s="22">
        <v>4853</v>
      </c>
      <c r="AG4856" s="184">
        <f t="shared" si="600"/>
        <v>0</v>
      </c>
      <c r="AH4856" s="164">
        <f t="shared" si="606"/>
        <v>0</v>
      </c>
      <c r="AK4856" s="184">
        <f t="shared" si="601"/>
        <v>0</v>
      </c>
      <c r="AL4856" s="164">
        <f t="shared" si="607"/>
        <v>0</v>
      </c>
      <c r="AO4856" s="184">
        <f t="shared" si="602"/>
        <v>0</v>
      </c>
      <c r="AP4856" s="164">
        <f t="shared" si="603"/>
        <v>0</v>
      </c>
      <c r="AS4856" s="184">
        <f t="shared" si="604"/>
        <v>0</v>
      </c>
      <c r="AT4856" s="164">
        <f t="shared" si="605"/>
        <v>0</v>
      </c>
    </row>
    <row r="4857" spans="2:46" x14ac:dyDescent="0.75">
      <c r="B4857" s="22">
        <v>4854</v>
      </c>
      <c r="AG4857" s="184">
        <f t="shared" si="600"/>
        <v>0</v>
      </c>
      <c r="AH4857" s="164">
        <f t="shared" si="606"/>
        <v>0</v>
      </c>
      <c r="AK4857" s="184">
        <f t="shared" si="601"/>
        <v>0</v>
      </c>
      <c r="AL4857" s="164">
        <f t="shared" si="607"/>
        <v>0</v>
      </c>
      <c r="AO4857" s="184">
        <f t="shared" si="602"/>
        <v>0</v>
      </c>
      <c r="AP4857" s="164">
        <f t="shared" si="603"/>
        <v>0</v>
      </c>
      <c r="AS4857" s="184">
        <f t="shared" si="604"/>
        <v>0</v>
      </c>
      <c r="AT4857" s="164">
        <f t="shared" si="605"/>
        <v>0</v>
      </c>
    </row>
    <row r="4858" spans="2:46" x14ac:dyDescent="0.75">
      <c r="B4858" s="22">
        <v>4855</v>
      </c>
      <c r="AG4858" s="184">
        <f t="shared" si="600"/>
        <v>0</v>
      </c>
      <c r="AH4858" s="164">
        <f t="shared" si="606"/>
        <v>0</v>
      </c>
      <c r="AK4858" s="184">
        <f t="shared" si="601"/>
        <v>0</v>
      </c>
      <c r="AL4858" s="164">
        <f t="shared" si="607"/>
        <v>0</v>
      </c>
      <c r="AO4858" s="184">
        <f t="shared" si="602"/>
        <v>0</v>
      </c>
      <c r="AP4858" s="164">
        <f t="shared" si="603"/>
        <v>0</v>
      </c>
      <c r="AS4858" s="184">
        <f t="shared" si="604"/>
        <v>0</v>
      </c>
      <c r="AT4858" s="164">
        <f t="shared" si="605"/>
        <v>0</v>
      </c>
    </row>
    <row r="4859" spans="2:46" x14ac:dyDescent="0.75">
      <c r="B4859" s="22">
        <v>4856</v>
      </c>
      <c r="AG4859" s="184">
        <f t="shared" si="600"/>
        <v>0</v>
      </c>
      <c r="AH4859" s="164">
        <f t="shared" si="606"/>
        <v>0</v>
      </c>
      <c r="AK4859" s="184">
        <f t="shared" si="601"/>
        <v>0</v>
      </c>
      <c r="AL4859" s="164">
        <f t="shared" si="607"/>
        <v>0</v>
      </c>
      <c r="AO4859" s="184">
        <f t="shared" si="602"/>
        <v>0</v>
      </c>
      <c r="AP4859" s="164">
        <f t="shared" si="603"/>
        <v>0</v>
      </c>
      <c r="AS4859" s="184">
        <f t="shared" si="604"/>
        <v>0</v>
      </c>
      <c r="AT4859" s="164">
        <f t="shared" si="605"/>
        <v>0</v>
      </c>
    </row>
    <row r="4860" spans="2:46" x14ac:dyDescent="0.75">
      <c r="B4860" s="22">
        <v>4857</v>
      </c>
      <c r="AG4860" s="184">
        <f t="shared" si="600"/>
        <v>0</v>
      </c>
      <c r="AH4860" s="164">
        <f t="shared" si="606"/>
        <v>0</v>
      </c>
      <c r="AK4860" s="184">
        <f t="shared" si="601"/>
        <v>0</v>
      </c>
      <c r="AL4860" s="164">
        <f t="shared" si="607"/>
        <v>0</v>
      </c>
      <c r="AO4860" s="184">
        <f t="shared" si="602"/>
        <v>0</v>
      </c>
      <c r="AP4860" s="164">
        <f t="shared" si="603"/>
        <v>0</v>
      </c>
      <c r="AS4860" s="184">
        <f t="shared" si="604"/>
        <v>0</v>
      </c>
      <c r="AT4860" s="164">
        <f t="shared" si="605"/>
        <v>0</v>
      </c>
    </row>
    <row r="4861" spans="2:46" x14ac:dyDescent="0.75">
      <c r="B4861" s="22">
        <v>4858</v>
      </c>
      <c r="AG4861" s="184">
        <f t="shared" si="600"/>
        <v>0</v>
      </c>
      <c r="AH4861" s="164">
        <f t="shared" si="606"/>
        <v>0</v>
      </c>
      <c r="AK4861" s="184">
        <f t="shared" si="601"/>
        <v>0</v>
      </c>
      <c r="AL4861" s="164">
        <f t="shared" si="607"/>
        <v>0</v>
      </c>
      <c r="AO4861" s="184">
        <f t="shared" si="602"/>
        <v>0</v>
      </c>
      <c r="AP4861" s="164">
        <f t="shared" si="603"/>
        <v>0</v>
      </c>
      <c r="AS4861" s="184">
        <f t="shared" si="604"/>
        <v>0</v>
      </c>
      <c r="AT4861" s="164">
        <f t="shared" si="605"/>
        <v>0</v>
      </c>
    </row>
    <row r="4862" spans="2:46" x14ac:dyDescent="0.75">
      <c r="B4862" s="22">
        <v>4859</v>
      </c>
      <c r="AG4862" s="184">
        <f t="shared" si="600"/>
        <v>0</v>
      </c>
      <c r="AH4862" s="164">
        <f t="shared" si="606"/>
        <v>0</v>
      </c>
      <c r="AK4862" s="184">
        <f t="shared" si="601"/>
        <v>0</v>
      </c>
      <c r="AL4862" s="164">
        <f t="shared" si="607"/>
        <v>0</v>
      </c>
      <c r="AO4862" s="184">
        <f t="shared" si="602"/>
        <v>0</v>
      </c>
      <c r="AP4862" s="164">
        <f t="shared" si="603"/>
        <v>0</v>
      </c>
      <c r="AS4862" s="184">
        <f t="shared" si="604"/>
        <v>0</v>
      </c>
      <c r="AT4862" s="164">
        <f t="shared" si="605"/>
        <v>0</v>
      </c>
    </row>
    <row r="4863" spans="2:46" x14ac:dyDescent="0.75">
      <c r="B4863" s="22">
        <v>4860</v>
      </c>
      <c r="AG4863" s="184">
        <f t="shared" si="600"/>
        <v>0</v>
      </c>
      <c r="AH4863" s="164">
        <f t="shared" si="606"/>
        <v>0</v>
      </c>
      <c r="AK4863" s="184">
        <f t="shared" si="601"/>
        <v>0</v>
      </c>
      <c r="AL4863" s="164">
        <f t="shared" si="607"/>
        <v>0</v>
      </c>
      <c r="AO4863" s="184">
        <f t="shared" si="602"/>
        <v>0</v>
      </c>
      <c r="AP4863" s="164">
        <f t="shared" si="603"/>
        <v>0</v>
      </c>
      <c r="AS4863" s="184">
        <f t="shared" si="604"/>
        <v>0</v>
      </c>
      <c r="AT4863" s="164">
        <f t="shared" si="605"/>
        <v>0</v>
      </c>
    </row>
    <row r="4864" spans="2:46" x14ac:dyDescent="0.75">
      <c r="B4864" s="22">
        <v>4861</v>
      </c>
      <c r="AG4864" s="184">
        <f t="shared" si="600"/>
        <v>0</v>
      </c>
      <c r="AH4864" s="164">
        <f t="shared" si="606"/>
        <v>0</v>
      </c>
      <c r="AK4864" s="184">
        <f t="shared" si="601"/>
        <v>0</v>
      </c>
      <c r="AL4864" s="164">
        <f t="shared" si="607"/>
        <v>0</v>
      </c>
      <c r="AO4864" s="184">
        <f t="shared" si="602"/>
        <v>0</v>
      </c>
      <c r="AP4864" s="164">
        <f t="shared" si="603"/>
        <v>0</v>
      </c>
      <c r="AS4864" s="184">
        <f t="shared" si="604"/>
        <v>0</v>
      </c>
      <c r="AT4864" s="164">
        <f t="shared" si="605"/>
        <v>0</v>
      </c>
    </row>
    <row r="4865" spans="2:46" x14ac:dyDescent="0.75">
      <c r="B4865" s="22">
        <v>4862</v>
      </c>
      <c r="AG4865" s="184">
        <f t="shared" si="600"/>
        <v>0</v>
      </c>
      <c r="AH4865" s="164">
        <f t="shared" si="606"/>
        <v>0</v>
      </c>
      <c r="AK4865" s="184">
        <f t="shared" si="601"/>
        <v>0</v>
      </c>
      <c r="AL4865" s="164">
        <f t="shared" si="607"/>
        <v>0</v>
      </c>
      <c r="AO4865" s="184">
        <f t="shared" si="602"/>
        <v>0</v>
      </c>
      <c r="AP4865" s="164">
        <f t="shared" si="603"/>
        <v>0</v>
      </c>
      <c r="AS4865" s="184">
        <f t="shared" si="604"/>
        <v>0</v>
      </c>
      <c r="AT4865" s="164">
        <f t="shared" si="605"/>
        <v>0</v>
      </c>
    </row>
    <row r="4866" spans="2:46" x14ac:dyDescent="0.75">
      <c r="B4866" s="22">
        <v>4863</v>
      </c>
      <c r="AG4866" s="184">
        <f t="shared" si="600"/>
        <v>0</v>
      </c>
      <c r="AH4866" s="164">
        <f t="shared" si="606"/>
        <v>0</v>
      </c>
      <c r="AK4866" s="184">
        <f t="shared" si="601"/>
        <v>0</v>
      </c>
      <c r="AL4866" s="164">
        <f t="shared" si="607"/>
        <v>0</v>
      </c>
      <c r="AO4866" s="184">
        <f t="shared" si="602"/>
        <v>0</v>
      </c>
      <c r="AP4866" s="164">
        <f t="shared" si="603"/>
        <v>0</v>
      </c>
      <c r="AS4866" s="184">
        <f t="shared" si="604"/>
        <v>0</v>
      </c>
      <c r="AT4866" s="164">
        <f t="shared" si="605"/>
        <v>0</v>
      </c>
    </row>
    <row r="4867" spans="2:46" x14ac:dyDescent="0.75">
      <c r="B4867" s="22">
        <v>4864</v>
      </c>
      <c r="AG4867" s="184">
        <f t="shared" si="600"/>
        <v>0</v>
      </c>
      <c r="AH4867" s="164">
        <f t="shared" si="606"/>
        <v>0</v>
      </c>
      <c r="AK4867" s="184">
        <f t="shared" si="601"/>
        <v>0</v>
      </c>
      <c r="AL4867" s="164">
        <f t="shared" si="607"/>
        <v>0</v>
      </c>
      <c r="AO4867" s="184">
        <f t="shared" si="602"/>
        <v>0</v>
      </c>
      <c r="AP4867" s="164">
        <f t="shared" si="603"/>
        <v>0</v>
      </c>
      <c r="AS4867" s="184">
        <f t="shared" si="604"/>
        <v>0</v>
      </c>
      <c r="AT4867" s="164">
        <f t="shared" si="605"/>
        <v>0</v>
      </c>
    </row>
    <row r="4868" spans="2:46" x14ac:dyDescent="0.75">
      <c r="B4868" s="22">
        <v>4865</v>
      </c>
      <c r="AG4868" s="184">
        <f t="shared" ref="AG4868:AG4931" si="608">(U4868*wtp)-T4868</f>
        <v>0</v>
      </c>
      <c r="AH4868" s="164">
        <f t="shared" si="606"/>
        <v>0</v>
      </c>
      <c r="AK4868" s="184">
        <f t="shared" ref="AK4868:AK4931" si="609">(X4868*wtp)-W4868</f>
        <v>0</v>
      </c>
      <c r="AL4868" s="164">
        <f t="shared" si="607"/>
        <v>0</v>
      </c>
      <c r="AO4868" s="184">
        <f t="shared" ref="AO4868:AO4931" si="610">(AA4868*wtp)-Z4868</f>
        <v>0</v>
      </c>
      <c r="AP4868" s="164">
        <f t="shared" ref="AP4868:AP4931" si="611">IF(AO4868&gt;0,1,0)</f>
        <v>0</v>
      </c>
      <c r="AS4868" s="184">
        <f t="shared" ref="AS4868:AS4931" si="612">(AD4868*wtp)-AC4868</f>
        <v>0</v>
      </c>
      <c r="AT4868" s="164">
        <f t="shared" ref="AT4868:AT4931" si="613">IF(AS4868&gt;0,1,0)</f>
        <v>0</v>
      </c>
    </row>
    <row r="4869" spans="2:46" x14ac:dyDescent="0.75">
      <c r="B4869" s="22">
        <v>4866</v>
      </c>
      <c r="AG4869" s="184">
        <f t="shared" si="608"/>
        <v>0</v>
      </c>
      <c r="AH4869" s="164">
        <f t="shared" ref="AH4869:AH4932" si="614">IF(AG4869&gt;0,1,0)</f>
        <v>0</v>
      </c>
      <c r="AK4869" s="184">
        <f t="shared" si="609"/>
        <v>0</v>
      </c>
      <c r="AL4869" s="164">
        <f t="shared" ref="AL4869:AL4932" si="615">IF(AK4869&gt;0,1,0)</f>
        <v>0</v>
      </c>
      <c r="AO4869" s="184">
        <f t="shared" si="610"/>
        <v>0</v>
      </c>
      <c r="AP4869" s="164">
        <f t="shared" si="611"/>
        <v>0</v>
      </c>
      <c r="AS4869" s="184">
        <f t="shared" si="612"/>
        <v>0</v>
      </c>
      <c r="AT4869" s="164">
        <f t="shared" si="613"/>
        <v>0</v>
      </c>
    </row>
    <row r="4870" spans="2:46" x14ac:dyDescent="0.75">
      <c r="B4870" s="22">
        <v>4867</v>
      </c>
      <c r="AG4870" s="184">
        <f t="shared" si="608"/>
        <v>0</v>
      </c>
      <c r="AH4870" s="164">
        <f t="shared" si="614"/>
        <v>0</v>
      </c>
      <c r="AK4870" s="184">
        <f t="shared" si="609"/>
        <v>0</v>
      </c>
      <c r="AL4870" s="164">
        <f t="shared" si="615"/>
        <v>0</v>
      </c>
      <c r="AO4870" s="184">
        <f t="shared" si="610"/>
        <v>0</v>
      </c>
      <c r="AP4870" s="164">
        <f t="shared" si="611"/>
        <v>0</v>
      </c>
      <c r="AS4870" s="184">
        <f t="shared" si="612"/>
        <v>0</v>
      </c>
      <c r="AT4870" s="164">
        <f t="shared" si="613"/>
        <v>0</v>
      </c>
    </row>
    <row r="4871" spans="2:46" x14ac:dyDescent="0.75">
      <c r="B4871" s="22">
        <v>4868</v>
      </c>
      <c r="AG4871" s="184">
        <f t="shared" si="608"/>
        <v>0</v>
      </c>
      <c r="AH4871" s="164">
        <f t="shared" si="614"/>
        <v>0</v>
      </c>
      <c r="AK4871" s="184">
        <f t="shared" si="609"/>
        <v>0</v>
      </c>
      <c r="AL4871" s="164">
        <f t="shared" si="615"/>
        <v>0</v>
      </c>
      <c r="AO4871" s="184">
        <f t="shared" si="610"/>
        <v>0</v>
      </c>
      <c r="AP4871" s="164">
        <f t="shared" si="611"/>
        <v>0</v>
      </c>
      <c r="AS4871" s="184">
        <f t="shared" si="612"/>
        <v>0</v>
      </c>
      <c r="AT4871" s="164">
        <f t="shared" si="613"/>
        <v>0</v>
      </c>
    </row>
    <row r="4872" spans="2:46" x14ac:dyDescent="0.75">
      <c r="B4872" s="22">
        <v>4869</v>
      </c>
      <c r="AG4872" s="184">
        <f t="shared" si="608"/>
        <v>0</v>
      </c>
      <c r="AH4872" s="164">
        <f t="shared" si="614"/>
        <v>0</v>
      </c>
      <c r="AK4872" s="184">
        <f t="shared" si="609"/>
        <v>0</v>
      </c>
      <c r="AL4872" s="164">
        <f t="shared" si="615"/>
        <v>0</v>
      </c>
      <c r="AO4872" s="184">
        <f t="shared" si="610"/>
        <v>0</v>
      </c>
      <c r="AP4872" s="164">
        <f t="shared" si="611"/>
        <v>0</v>
      </c>
      <c r="AS4872" s="184">
        <f t="shared" si="612"/>
        <v>0</v>
      </c>
      <c r="AT4872" s="164">
        <f t="shared" si="613"/>
        <v>0</v>
      </c>
    </row>
    <row r="4873" spans="2:46" x14ac:dyDescent="0.75">
      <c r="B4873" s="22">
        <v>4870</v>
      </c>
      <c r="AG4873" s="184">
        <f t="shared" si="608"/>
        <v>0</v>
      </c>
      <c r="AH4873" s="164">
        <f t="shared" si="614"/>
        <v>0</v>
      </c>
      <c r="AK4873" s="184">
        <f t="shared" si="609"/>
        <v>0</v>
      </c>
      <c r="AL4873" s="164">
        <f t="shared" si="615"/>
        <v>0</v>
      </c>
      <c r="AO4873" s="184">
        <f t="shared" si="610"/>
        <v>0</v>
      </c>
      <c r="AP4873" s="164">
        <f t="shared" si="611"/>
        <v>0</v>
      </c>
      <c r="AS4873" s="184">
        <f t="shared" si="612"/>
        <v>0</v>
      </c>
      <c r="AT4873" s="164">
        <f t="shared" si="613"/>
        <v>0</v>
      </c>
    </row>
    <row r="4874" spans="2:46" x14ac:dyDescent="0.75">
      <c r="B4874" s="22">
        <v>4871</v>
      </c>
      <c r="AG4874" s="184">
        <f t="shared" si="608"/>
        <v>0</v>
      </c>
      <c r="AH4874" s="164">
        <f t="shared" si="614"/>
        <v>0</v>
      </c>
      <c r="AK4874" s="184">
        <f t="shared" si="609"/>
        <v>0</v>
      </c>
      <c r="AL4874" s="164">
        <f t="shared" si="615"/>
        <v>0</v>
      </c>
      <c r="AO4874" s="184">
        <f t="shared" si="610"/>
        <v>0</v>
      </c>
      <c r="AP4874" s="164">
        <f t="shared" si="611"/>
        <v>0</v>
      </c>
      <c r="AS4874" s="184">
        <f t="shared" si="612"/>
        <v>0</v>
      </c>
      <c r="AT4874" s="164">
        <f t="shared" si="613"/>
        <v>0</v>
      </c>
    </row>
    <row r="4875" spans="2:46" x14ac:dyDescent="0.75">
      <c r="B4875" s="22">
        <v>4872</v>
      </c>
      <c r="AG4875" s="184">
        <f t="shared" si="608"/>
        <v>0</v>
      </c>
      <c r="AH4875" s="164">
        <f t="shared" si="614"/>
        <v>0</v>
      </c>
      <c r="AK4875" s="184">
        <f t="shared" si="609"/>
        <v>0</v>
      </c>
      <c r="AL4875" s="164">
        <f t="shared" si="615"/>
        <v>0</v>
      </c>
      <c r="AO4875" s="184">
        <f t="shared" si="610"/>
        <v>0</v>
      </c>
      <c r="AP4875" s="164">
        <f t="shared" si="611"/>
        <v>0</v>
      </c>
      <c r="AS4875" s="184">
        <f t="shared" si="612"/>
        <v>0</v>
      </c>
      <c r="AT4875" s="164">
        <f t="shared" si="613"/>
        <v>0</v>
      </c>
    </row>
    <row r="4876" spans="2:46" x14ac:dyDescent="0.75">
      <c r="B4876" s="22">
        <v>4873</v>
      </c>
      <c r="AG4876" s="184">
        <f t="shared" si="608"/>
        <v>0</v>
      </c>
      <c r="AH4876" s="164">
        <f t="shared" si="614"/>
        <v>0</v>
      </c>
      <c r="AK4876" s="184">
        <f t="shared" si="609"/>
        <v>0</v>
      </c>
      <c r="AL4876" s="164">
        <f t="shared" si="615"/>
        <v>0</v>
      </c>
      <c r="AO4876" s="184">
        <f t="shared" si="610"/>
        <v>0</v>
      </c>
      <c r="AP4876" s="164">
        <f t="shared" si="611"/>
        <v>0</v>
      </c>
      <c r="AS4876" s="184">
        <f t="shared" si="612"/>
        <v>0</v>
      </c>
      <c r="AT4876" s="164">
        <f t="shared" si="613"/>
        <v>0</v>
      </c>
    </row>
    <row r="4877" spans="2:46" x14ac:dyDescent="0.75">
      <c r="B4877" s="22">
        <v>4874</v>
      </c>
      <c r="AG4877" s="184">
        <f t="shared" si="608"/>
        <v>0</v>
      </c>
      <c r="AH4877" s="164">
        <f t="shared" si="614"/>
        <v>0</v>
      </c>
      <c r="AK4877" s="184">
        <f t="shared" si="609"/>
        <v>0</v>
      </c>
      <c r="AL4877" s="164">
        <f t="shared" si="615"/>
        <v>0</v>
      </c>
      <c r="AO4877" s="184">
        <f t="shared" si="610"/>
        <v>0</v>
      </c>
      <c r="AP4877" s="164">
        <f t="shared" si="611"/>
        <v>0</v>
      </c>
      <c r="AS4877" s="184">
        <f t="shared" si="612"/>
        <v>0</v>
      </c>
      <c r="AT4877" s="164">
        <f t="shared" si="613"/>
        <v>0</v>
      </c>
    </row>
    <row r="4878" spans="2:46" x14ac:dyDescent="0.75">
      <c r="B4878" s="22">
        <v>4875</v>
      </c>
      <c r="AG4878" s="184">
        <f t="shared" si="608"/>
        <v>0</v>
      </c>
      <c r="AH4878" s="164">
        <f t="shared" si="614"/>
        <v>0</v>
      </c>
      <c r="AK4878" s="184">
        <f t="shared" si="609"/>
        <v>0</v>
      </c>
      <c r="AL4878" s="164">
        <f t="shared" si="615"/>
        <v>0</v>
      </c>
      <c r="AO4878" s="184">
        <f t="shared" si="610"/>
        <v>0</v>
      </c>
      <c r="AP4878" s="164">
        <f t="shared" si="611"/>
        <v>0</v>
      </c>
      <c r="AS4878" s="184">
        <f t="shared" si="612"/>
        <v>0</v>
      </c>
      <c r="AT4878" s="164">
        <f t="shared" si="613"/>
        <v>0</v>
      </c>
    </row>
    <row r="4879" spans="2:46" x14ac:dyDescent="0.75">
      <c r="B4879" s="22">
        <v>4876</v>
      </c>
      <c r="AG4879" s="184">
        <f t="shared" si="608"/>
        <v>0</v>
      </c>
      <c r="AH4879" s="164">
        <f t="shared" si="614"/>
        <v>0</v>
      </c>
      <c r="AK4879" s="184">
        <f t="shared" si="609"/>
        <v>0</v>
      </c>
      <c r="AL4879" s="164">
        <f t="shared" si="615"/>
        <v>0</v>
      </c>
      <c r="AO4879" s="184">
        <f t="shared" si="610"/>
        <v>0</v>
      </c>
      <c r="AP4879" s="164">
        <f t="shared" si="611"/>
        <v>0</v>
      </c>
      <c r="AS4879" s="184">
        <f t="shared" si="612"/>
        <v>0</v>
      </c>
      <c r="AT4879" s="164">
        <f t="shared" si="613"/>
        <v>0</v>
      </c>
    </row>
    <row r="4880" spans="2:46" x14ac:dyDescent="0.75">
      <c r="B4880" s="22">
        <v>4877</v>
      </c>
      <c r="AG4880" s="184">
        <f t="shared" si="608"/>
        <v>0</v>
      </c>
      <c r="AH4880" s="164">
        <f t="shared" si="614"/>
        <v>0</v>
      </c>
      <c r="AK4880" s="184">
        <f t="shared" si="609"/>
        <v>0</v>
      </c>
      <c r="AL4880" s="164">
        <f t="shared" si="615"/>
        <v>0</v>
      </c>
      <c r="AO4880" s="184">
        <f t="shared" si="610"/>
        <v>0</v>
      </c>
      <c r="AP4880" s="164">
        <f t="shared" si="611"/>
        <v>0</v>
      </c>
      <c r="AS4880" s="184">
        <f t="shared" si="612"/>
        <v>0</v>
      </c>
      <c r="AT4880" s="164">
        <f t="shared" si="613"/>
        <v>0</v>
      </c>
    </row>
    <row r="4881" spans="2:46" x14ac:dyDescent="0.75">
      <c r="B4881" s="22">
        <v>4878</v>
      </c>
      <c r="AG4881" s="184">
        <f t="shared" si="608"/>
        <v>0</v>
      </c>
      <c r="AH4881" s="164">
        <f t="shared" si="614"/>
        <v>0</v>
      </c>
      <c r="AK4881" s="184">
        <f t="shared" si="609"/>
        <v>0</v>
      </c>
      <c r="AL4881" s="164">
        <f t="shared" si="615"/>
        <v>0</v>
      </c>
      <c r="AO4881" s="184">
        <f t="shared" si="610"/>
        <v>0</v>
      </c>
      <c r="AP4881" s="164">
        <f t="shared" si="611"/>
        <v>0</v>
      </c>
      <c r="AS4881" s="184">
        <f t="shared" si="612"/>
        <v>0</v>
      </c>
      <c r="AT4881" s="164">
        <f t="shared" si="613"/>
        <v>0</v>
      </c>
    </row>
    <row r="4882" spans="2:46" x14ac:dyDescent="0.75">
      <c r="B4882" s="22">
        <v>4879</v>
      </c>
      <c r="AG4882" s="184">
        <f t="shared" si="608"/>
        <v>0</v>
      </c>
      <c r="AH4882" s="164">
        <f t="shared" si="614"/>
        <v>0</v>
      </c>
      <c r="AK4882" s="184">
        <f t="shared" si="609"/>
        <v>0</v>
      </c>
      <c r="AL4882" s="164">
        <f t="shared" si="615"/>
        <v>0</v>
      </c>
      <c r="AO4882" s="184">
        <f t="shared" si="610"/>
        <v>0</v>
      </c>
      <c r="AP4882" s="164">
        <f t="shared" si="611"/>
        <v>0</v>
      </c>
      <c r="AS4882" s="184">
        <f t="shared" si="612"/>
        <v>0</v>
      </c>
      <c r="AT4882" s="164">
        <f t="shared" si="613"/>
        <v>0</v>
      </c>
    </row>
    <row r="4883" spans="2:46" x14ac:dyDescent="0.75">
      <c r="B4883" s="22">
        <v>4880</v>
      </c>
      <c r="AG4883" s="184">
        <f t="shared" si="608"/>
        <v>0</v>
      </c>
      <c r="AH4883" s="164">
        <f t="shared" si="614"/>
        <v>0</v>
      </c>
      <c r="AK4883" s="184">
        <f t="shared" si="609"/>
        <v>0</v>
      </c>
      <c r="AL4883" s="164">
        <f t="shared" si="615"/>
        <v>0</v>
      </c>
      <c r="AO4883" s="184">
        <f t="shared" si="610"/>
        <v>0</v>
      </c>
      <c r="AP4883" s="164">
        <f t="shared" si="611"/>
        <v>0</v>
      </c>
      <c r="AS4883" s="184">
        <f t="shared" si="612"/>
        <v>0</v>
      </c>
      <c r="AT4883" s="164">
        <f t="shared" si="613"/>
        <v>0</v>
      </c>
    </row>
    <row r="4884" spans="2:46" x14ac:dyDescent="0.75">
      <c r="B4884" s="22">
        <v>4881</v>
      </c>
      <c r="AG4884" s="184">
        <f t="shared" si="608"/>
        <v>0</v>
      </c>
      <c r="AH4884" s="164">
        <f t="shared" si="614"/>
        <v>0</v>
      </c>
      <c r="AK4884" s="184">
        <f t="shared" si="609"/>
        <v>0</v>
      </c>
      <c r="AL4884" s="164">
        <f t="shared" si="615"/>
        <v>0</v>
      </c>
      <c r="AO4884" s="184">
        <f t="shared" si="610"/>
        <v>0</v>
      </c>
      <c r="AP4884" s="164">
        <f t="shared" si="611"/>
        <v>0</v>
      </c>
      <c r="AS4884" s="184">
        <f t="shared" si="612"/>
        <v>0</v>
      </c>
      <c r="AT4884" s="164">
        <f t="shared" si="613"/>
        <v>0</v>
      </c>
    </row>
    <row r="4885" spans="2:46" x14ac:dyDescent="0.75">
      <c r="B4885" s="22">
        <v>4882</v>
      </c>
      <c r="AG4885" s="184">
        <f t="shared" si="608"/>
        <v>0</v>
      </c>
      <c r="AH4885" s="164">
        <f t="shared" si="614"/>
        <v>0</v>
      </c>
      <c r="AK4885" s="184">
        <f t="shared" si="609"/>
        <v>0</v>
      </c>
      <c r="AL4885" s="164">
        <f t="shared" si="615"/>
        <v>0</v>
      </c>
      <c r="AO4885" s="184">
        <f t="shared" si="610"/>
        <v>0</v>
      </c>
      <c r="AP4885" s="164">
        <f t="shared" si="611"/>
        <v>0</v>
      </c>
      <c r="AS4885" s="184">
        <f t="shared" si="612"/>
        <v>0</v>
      </c>
      <c r="AT4885" s="164">
        <f t="shared" si="613"/>
        <v>0</v>
      </c>
    </row>
    <row r="4886" spans="2:46" x14ac:dyDescent="0.75">
      <c r="B4886" s="22">
        <v>4883</v>
      </c>
      <c r="AG4886" s="184">
        <f t="shared" si="608"/>
        <v>0</v>
      </c>
      <c r="AH4886" s="164">
        <f t="shared" si="614"/>
        <v>0</v>
      </c>
      <c r="AK4886" s="184">
        <f t="shared" si="609"/>
        <v>0</v>
      </c>
      <c r="AL4886" s="164">
        <f t="shared" si="615"/>
        <v>0</v>
      </c>
      <c r="AO4886" s="184">
        <f t="shared" si="610"/>
        <v>0</v>
      </c>
      <c r="AP4886" s="164">
        <f t="shared" si="611"/>
        <v>0</v>
      </c>
      <c r="AS4886" s="184">
        <f t="shared" si="612"/>
        <v>0</v>
      </c>
      <c r="AT4886" s="164">
        <f t="shared" si="613"/>
        <v>0</v>
      </c>
    </row>
    <row r="4887" spans="2:46" x14ac:dyDescent="0.75">
      <c r="B4887" s="22">
        <v>4884</v>
      </c>
      <c r="AG4887" s="184">
        <f t="shared" si="608"/>
        <v>0</v>
      </c>
      <c r="AH4887" s="164">
        <f t="shared" si="614"/>
        <v>0</v>
      </c>
      <c r="AK4887" s="184">
        <f t="shared" si="609"/>
        <v>0</v>
      </c>
      <c r="AL4887" s="164">
        <f t="shared" si="615"/>
        <v>0</v>
      </c>
      <c r="AO4887" s="184">
        <f t="shared" si="610"/>
        <v>0</v>
      </c>
      <c r="AP4887" s="164">
        <f t="shared" si="611"/>
        <v>0</v>
      </c>
      <c r="AS4887" s="184">
        <f t="shared" si="612"/>
        <v>0</v>
      </c>
      <c r="AT4887" s="164">
        <f t="shared" si="613"/>
        <v>0</v>
      </c>
    </row>
    <row r="4888" spans="2:46" x14ac:dyDescent="0.75">
      <c r="B4888" s="22">
        <v>4885</v>
      </c>
      <c r="AG4888" s="184">
        <f t="shared" si="608"/>
        <v>0</v>
      </c>
      <c r="AH4888" s="164">
        <f t="shared" si="614"/>
        <v>0</v>
      </c>
      <c r="AK4888" s="184">
        <f t="shared" si="609"/>
        <v>0</v>
      </c>
      <c r="AL4888" s="164">
        <f t="shared" si="615"/>
        <v>0</v>
      </c>
      <c r="AO4888" s="184">
        <f t="shared" si="610"/>
        <v>0</v>
      </c>
      <c r="AP4888" s="164">
        <f t="shared" si="611"/>
        <v>0</v>
      </c>
      <c r="AS4888" s="184">
        <f t="shared" si="612"/>
        <v>0</v>
      </c>
      <c r="AT4888" s="164">
        <f t="shared" si="613"/>
        <v>0</v>
      </c>
    </row>
    <row r="4889" spans="2:46" x14ac:dyDescent="0.75">
      <c r="B4889" s="22">
        <v>4886</v>
      </c>
      <c r="AG4889" s="184">
        <f t="shared" si="608"/>
        <v>0</v>
      </c>
      <c r="AH4889" s="164">
        <f t="shared" si="614"/>
        <v>0</v>
      </c>
      <c r="AK4889" s="184">
        <f t="shared" si="609"/>
        <v>0</v>
      </c>
      <c r="AL4889" s="164">
        <f t="shared" si="615"/>
        <v>0</v>
      </c>
      <c r="AO4889" s="184">
        <f t="shared" si="610"/>
        <v>0</v>
      </c>
      <c r="AP4889" s="164">
        <f t="shared" si="611"/>
        <v>0</v>
      </c>
      <c r="AS4889" s="184">
        <f t="shared" si="612"/>
        <v>0</v>
      </c>
      <c r="AT4889" s="164">
        <f t="shared" si="613"/>
        <v>0</v>
      </c>
    </row>
    <row r="4890" spans="2:46" x14ac:dyDescent="0.75">
      <c r="B4890" s="22">
        <v>4887</v>
      </c>
      <c r="AG4890" s="184">
        <f t="shared" si="608"/>
        <v>0</v>
      </c>
      <c r="AH4890" s="164">
        <f t="shared" si="614"/>
        <v>0</v>
      </c>
      <c r="AK4890" s="184">
        <f t="shared" si="609"/>
        <v>0</v>
      </c>
      <c r="AL4890" s="164">
        <f t="shared" si="615"/>
        <v>0</v>
      </c>
      <c r="AO4890" s="184">
        <f t="shared" si="610"/>
        <v>0</v>
      </c>
      <c r="AP4890" s="164">
        <f t="shared" si="611"/>
        <v>0</v>
      </c>
      <c r="AS4890" s="184">
        <f t="shared" si="612"/>
        <v>0</v>
      </c>
      <c r="AT4890" s="164">
        <f t="shared" si="613"/>
        <v>0</v>
      </c>
    </row>
    <row r="4891" spans="2:46" x14ac:dyDescent="0.75">
      <c r="B4891" s="22">
        <v>4888</v>
      </c>
      <c r="AG4891" s="184">
        <f t="shared" si="608"/>
        <v>0</v>
      </c>
      <c r="AH4891" s="164">
        <f t="shared" si="614"/>
        <v>0</v>
      </c>
      <c r="AK4891" s="184">
        <f t="shared" si="609"/>
        <v>0</v>
      </c>
      <c r="AL4891" s="164">
        <f t="shared" si="615"/>
        <v>0</v>
      </c>
      <c r="AO4891" s="184">
        <f t="shared" si="610"/>
        <v>0</v>
      </c>
      <c r="AP4891" s="164">
        <f t="shared" si="611"/>
        <v>0</v>
      </c>
      <c r="AS4891" s="184">
        <f t="shared" si="612"/>
        <v>0</v>
      </c>
      <c r="AT4891" s="164">
        <f t="shared" si="613"/>
        <v>0</v>
      </c>
    </row>
    <row r="4892" spans="2:46" x14ac:dyDescent="0.75">
      <c r="B4892" s="22">
        <v>4889</v>
      </c>
      <c r="AG4892" s="184">
        <f t="shared" si="608"/>
        <v>0</v>
      </c>
      <c r="AH4892" s="164">
        <f t="shared" si="614"/>
        <v>0</v>
      </c>
      <c r="AK4892" s="184">
        <f t="shared" si="609"/>
        <v>0</v>
      </c>
      <c r="AL4892" s="164">
        <f t="shared" si="615"/>
        <v>0</v>
      </c>
      <c r="AO4892" s="184">
        <f t="shared" si="610"/>
        <v>0</v>
      </c>
      <c r="AP4892" s="164">
        <f t="shared" si="611"/>
        <v>0</v>
      </c>
      <c r="AS4892" s="184">
        <f t="shared" si="612"/>
        <v>0</v>
      </c>
      <c r="AT4892" s="164">
        <f t="shared" si="613"/>
        <v>0</v>
      </c>
    </row>
    <row r="4893" spans="2:46" x14ac:dyDescent="0.75">
      <c r="B4893" s="22">
        <v>4890</v>
      </c>
      <c r="AG4893" s="184">
        <f t="shared" si="608"/>
        <v>0</v>
      </c>
      <c r="AH4893" s="164">
        <f t="shared" si="614"/>
        <v>0</v>
      </c>
      <c r="AK4893" s="184">
        <f t="shared" si="609"/>
        <v>0</v>
      </c>
      <c r="AL4893" s="164">
        <f t="shared" si="615"/>
        <v>0</v>
      </c>
      <c r="AO4893" s="184">
        <f t="shared" si="610"/>
        <v>0</v>
      </c>
      <c r="AP4893" s="164">
        <f t="shared" si="611"/>
        <v>0</v>
      </c>
      <c r="AS4893" s="184">
        <f t="shared" si="612"/>
        <v>0</v>
      </c>
      <c r="AT4893" s="164">
        <f t="shared" si="613"/>
        <v>0</v>
      </c>
    </row>
    <row r="4894" spans="2:46" x14ac:dyDescent="0.75">
      <c r="B4894" s="22">
        <v>4891</v>
      </c>
      <c r="AG4894" s="184">
        <f t="shared" si="608"/>
        <v>0</v>
      </c>
      <c r="AH4894" s="164">
        <f t="shared" si="614"/>
        <v>0</v>
      </c>
      <c r="AK4894" s="184">
        <f t="shared" si="609"/>
        <v>0</v>
      </c>
      <c r="AL4894" s="164">
        <f t="shared" si="615"/>
        <v>0</v>
      </c>
      <c r="AO4894" s="184">
        <f t="shared" si="610"/>
        <v>0</v>
      </c>
      <c r="AP4894" s="164">
        <f t="shared" si="611"/>
        <v>0</v>
      </c>
      <c r="AS4894" s="184">
        <f t="shared" si="612"/>
        <v>0</v>
      </c>
      <c r="AT4894" s="164">
        <f t="shared" si="613"/>
        <v>0</v>
      </c>
    </row>
    <row r="4895" spans="2:46" x14ac:dyDescent="0.75">
      <c r="B4895" s="22">
        <v>4892</v>
      </c>
      <c r="AG4895" s="184">
        <f t="shared" si="608"/>
        <v>0</v>
      </c>
      <c r="AH4895" s="164">
        <f t="shared" si="614"/>
        <v>0</v>
      </c>
      <c r="AK4895" s="184">
        <f t="shared" si="609"/>
        <v>0</v>
      </c>
      <c r="AL4895" s="164">
        <f t="shared" si="615"/>
        <v>0</v>
      </c>
      <c r="AO4895" s="184">
        <f t="shared" si="610"/>
        <v>0</v>
      </c>
      <c r="AP4895" s="164">
        <f t="shared" si="611"/>
        <v>0</v>
      </c>
      <c r="AS4895" s="184">
        <f t="shared" si="612"/>
        <v>0</v>
      </c>
      <c r="AT4895" s="164">
        <f t="shared" si="613"/>
        <v>0</v>
      </c>
    </row>
    <row r="4896" spans="2:46" x14ac:dyDescent="0.75">
      <c r="B4896" s="22">
        <v>4893</v>
      </c>
      <c r="AG4896" s="184">
        <f t="shared" si="608"/>
        <v>0</v>
      </c>
      <c r="AH4896" s="164">
        <f t="shared" si="614"/>
        <v>0</v>
      </c>
      <c r="AK4896" s="184">
        <f t="shared" si="609"/>
        <v>0</v>
      </c>
      <c r="AL4896" s="164">
        <f t="shared" si="615"/>
        <v>0</v>
      </c>
      <c r="AO4896" s="184">
        <f t="shared" si="610"/>
        <v>0</v>
      </c>
      <c r="AP4896" s="164">
        <f t="shared" si="611"/>
        <v>0</v>
      </c>
      <c r="AS4896" s="184">
        <f t="shared" si="612"/>
        <v>0</v>
      </c>
      <c r="AT4896" s="164">
        <f t="shared" si="613"/>
        <v>0</v>
      </c>
    </row>
    <row r="4897" spans="2:46" x14ac:dyDescent="0.75">
      <c r="B4897" s="22">
        <v>4894</v>
      </c>
      <c r="AG4897" s="184">
        <f t="shared" si="608"/>
        <v>0</v>
      </c>
      <c r="AH4897" s="164">
        <f t="shared" si="614"/>
        <v>0</v>
      </c>
      <c r="AK4897" s="184">
        <f t="shared" si="609"/>
        <v>0</v>
      </c>
      <c r="AL4897" s="164">
        <f t="shared" si="615"/>
        <v>0</v>
      </c>
      <c r="AO4897" s="184">
        <f t="shared" si="610"/>
        <v>0</v>
      </c>
      <c r="AP4897" s="164">
        <f t="shared" si="611"/>
        <v>0</v>
      </c>
      <c r="AS4897" s="184">
        <f t="shared" si="612"/>
        <v>0</v>
      </c>
      <c r="AT4897" s="164">
        <f t="shared" si="613"/>
        <v>0</v>
      </c>
    </row>
    <row r="4898" spans="2:46" x14ac:dyDescent="0.75">
      <c r="B4898" s="22">
        <v>4895</v>
      </c>
      <c r="AG4898" s="184">
        <f t="shared" si="608"/>
        <v>0</v>
      </c>
      <c r="AH4898" s="164">
        <f t="shared" si="614"/>
        <v>0</v>
      </c>
      <c r="AK4898" s="184">
        <f t="shared" si="609"/>
        <v>0</v>
      </c>
      <c r="AL4898" s="164">
        <f t="shared" si="615"/>
        <v>0</v>
      </c>
      <c r="AO4898" s="184">
        <f t="shared" si="610"/>
        <v>0</v>
      </c>
      <c r="AP4898" s="164">
        <f t="shared" si="611"/>
        <v>0</v>
      </c>
      <c r="AS4898" s="184">
        <f t="shared" si="612"/>
        <v>0</v>
      </c>
      <c r="AT4898" s="164">
        <f t="shared" si="613"/>
        <v>0</v>
      </c>
    </row>
    <row r="4899" spans="2:46" x14ac:dyDescent="0.75">
      <c r="B4899" s="22">
        <v>4896</v>
      </c>
      <c r="AG4899" s="184">
        <f t="shared" si="608"/>
        <v>0</v>
      </c>
      <c r="AH4899" s="164">
        <f t="shared" si="614"/>
        <v>0</v>
      </c>
      <c r="AK4899" s="184">
        <f t="shared" si="609"/>
        <v>0</v>
      </c>
      <c r="AL4899" s="164">
        <f t="shared" si="615"/>
        <v>0</v>
      </c>
      <c r="AO4899" s="184">
        <f t="shared" si="610"/>
        <v>0</v>
      </c>
      <c r="AP4899" s="164">
        <f t="shared" si="611"/>
        <v>0</v>
      </c>
      <c r="AS4899" s="184">
        <f t="shared" si="612"/>
        <v>0</v>
      </c>
      <c r="AT4899" s="164">
        <f t="shared" si="613"/>
        <v>0</v>
      </c>
    </row>
    <row r="4900" spans="2:46" x14ac:dyDescent="0.75">
      <c r="B4900" s="22">
        <v>4897</v>
      </c>
      <c r="AG4900" s="184">
        <f t="shared" si="608"/>
        <v>0</v>
      </c>
      <c r="AH4900" s="164">
        <f t="shared" si="614"/>
        <v>0</v>
      </c>
      <c r="AK4900" s="184">
        <f t="shared" si="609"/>
        <v>0</v>
      </c>
      <c r="AL4900" s="164">
        <f t="shared" si="615"/>
        <v>0</v>
      </c>
      <c r="AO4900" s="184">
        <f t="shared" si="610"/>
        <v>0</v>
      </c>
      <c r="AP4900" s="164">
        <f t="shared" si="611"/>
        <v>0</v>
      </c>
      <c r="AS4900" s="184">
        <f t="shared" si="612"/>
        <v>0</v>
      </c>
      <c r="AT4900" s="164">
        <f t="shared" si="613"/>
        <v>0</v>
      </c>
    </row>
    <row r="4901" spans="2:46" x14ac:dyDescent="0.75">
      <c r="B4901" s="22">
        <v>4898</v>
      </c>
      <c r="AG4901" s="184">
        <f t="shared" si="608"/>
        <v>0</v>
      </c>
      <c r="AH4901" s="164">
        <f t="shared" si="614"/>
        <v>0</v>
      </c>
      <c r="AK4901" s="184">
        <f t="shared" si="609"/>
        <v>0</v>
      </c>
      <c r="AL4901" s="164">
        <f t="shared" si="615"/>
        <v>0</v>
      </c>
      <c r="AO4901" s="184">
        <f t="shared" si="610"/>
        <v>0</v>
      </c>
      <c r="AP4901" s="164">
        <f t="shared" si="611"/>
        <v>0</v>
      </c>
      <c r="AS4901" s="184">
        <f t="shared" si="612"/>
        <v>0</v>
      </c>
      <c r="AT4901" s="164">
        <f t="shared" si="613"/>
        <v>0</v>
      </c>
    </row>
    <row r="4902" spans="2:46" x14ac:dyDescent="0.75">
      <c r="B4902" s="22">
        <v>4899</v>
      </c>
      <c r="AG4902" s="184">
        <f t="shared" si="608"/>
        <v>0</v>
      </c>
      <c r="AH4902" s="164">
        <f t="shared" si="614"/>
        <v>0</v>
      </c>
      <c r="AK4902" s="184">
        <f t="shared" si="609"/>
        <v>0</v>
      </c>
      <c r="AL4902" s="164">
        <f t="shared" si="615"/>
        <v>0</v>
      </c>
      <c r="AO4902" s="184">
        <f t="shared" si="610"/>
        <v>0</v>
      </c>
      <c r="AP4902" s="164">
        <f t="shared" si="611"/>
        <v>0</v>
      </c>
      <c r="AS4902" s="184">
        <f t="shared" si="612"/>
        <v>0</v>
      </c>
      <c r="AT4902" s="164">
        <f t="shared" si="613"/>
        <v>0</v>
      </c>
    </row>
    <row r="4903" spans="2:46" x14ac:dyDescent="0.75">
      <c r="B4903" s="22">
        <v>4900</v>
      </c>
      <c r="AG4903" s="184">
        <f t="shared" si="608"/>
        <v>0</v>
      </c>
      <c r="AH4903" s="164">
        <f t="shared" si="614"/>
        <v>0</v>
      </c>
      <c r="AK4903" s="184">
        <f t="shared" si="609"/>
        <v>0</v>
      </c>
      <c r="AL4903" s="164">
        <f t="shared" si="615"/>
        <v>0</v>
      </c>
      <c r="AO4903" s="184">
        <f t="shared" si="610"/>
        <v>0</v>
      </c>
      <c r="AP4903" s="164">
        <f t="shared" si="611"/>
        <v>0</v>
      </c>
      <c r="AS4903" s="184">
        <f t="shared" si="612"/>
        <v>0</v>
      </c>
      <c r="AT4903" s="164">
        <f t="shared" si="613"/>
        <v>0</v>
      </c>
    </row>
    <row r="4904" spans="2:46" x14ac:dyDescent="0.75">
      <c r="B4904" s="22">
        <v>4901</v>
      </c>
      <c r="AG4904" s="184">
        <f t="shared" si="608"/>
        <v>0</v>
      </c>
      <c r="AH4904" s="164">
        <f t="shared" si="614"/>
        <v>0</v>
      </c>
      <c r="AK4904" s="184">
        <f t="shared" si="609"/>
        <v>0</v>
      </c>
      <c r="AL4904" s="164">
        <f t="shared" si="615"/>
        <v>0</v>
      </c>
      <c r="AO4904" s="184">
        <f t="shared" si="610"/>
        <v>0</v>
      </c>
      <c r="AP4904" s="164">
        <f t="shared" si="611"/>
        <v>0</v>
      </c>
      <c r="AS4904" s="184">
        <f t="shared" si="612"/>
        <v>0</v>
      </c>
      <c r="AT4904" s="164">
        <f t="shared" si="613"/>
        <v>0</v>
      </c>
    </row>
    <row r="4905" spans="2:46" x14ac:dyDescent="0.75">
      <c r="B4905" s="22">
        <v>4902</v>
      </c>
      <c r="AG4905" s="184">
        <f t="shared" si="608"/>
        <v>0</v>
      </c>
      <c r="AH4905" s="164">
        <f t="shared" si="614"/>
        <v>0</v>
      </c>
      <c r="AK4905" s="184">
        <f t="shared" si="609"/>
        <v>0</v>
      </c>
      <c r="AL4905" s="164">
        <f t="shared" si="615"/>
        <v>0</v>
      </c>
      <c r="AO4905" s="184">
        <f t="shared" si="610"/>
        <v>0</v>
      </c>
      <c r="AP4905" s="164">
        <f t="shared" si="611"/>
        <v>0</v>
      </c>
      <c r="AS4905" s="184">
        <f t="shared" si="612"/>
        <v>0</v>
      </c>
      <c r="AT4905" s="164">
        <f t="shared" si="613"/>
        <v>0</v>
      </c>
    </row>
    <row r="4906" spans="2:46" x14ac:dyDescent="0.75">
      <c r="B4906" s="22">
        <v>4903</v>
      </c>
      <c r="AG4906" s="184">
        <f t="shared" si="608"/>
        <v>0</v>
      </c>
      <c r="AH4906" s="164">
        <f t="shared" si="614"/>
        <v>0</v>
      </c>
      <c r="AK4906" s="184">
        <f t="shared" si="609"/>
        <v>0</v>
      </c>
      <c r="AL4906" s="164">
        <f t="shared" si="615"/>
        <v>0</v>
      </c>
      <c r="AO4906" s="184">
        <f t="shared" si="610"/>
        <v>0</v>
      </c>
      <c r="AP4906" s="164">
        <f t="shared" si="611"/>
        <v>0</v>
      </c>
      <c r="AS4906" s="184">
        <f t="shared" si="612"/>
        <v>0</v>
      </c>
      <c r="AT4906" s="164">
        <f t="shared" si="613"/>
        <v>0</v>
      </c>
    </row>
    <row r="4907" spans="2:46" x14ac:dyDescent="0.75">
      <c r="B4907" s="22">
        <v>4904</v>
      </c>
      <c r="AG4907" s="184">
        <f t="shared" si="608"/>
        <v>0</v>
      </c>
      <c r="AH4907" s="164">
        <f t="shared" si="614"/>
        <v>0</v>
      </c>
      <c r="AK4907" s="184">
        <f t="shared" si="609"/>
        <v>0</v>
      </c>
      <c r="AL4907" s="164">
        <f t="shared" si="615"/>
        <v>0</v>
      </c>
      <c r="AO4907" s="184">
        <f t="shared" si="610"/>
        <v>0</v>
      </c>
      <c r="AP4907" s="164">
        <f t="shared" si="611"/>
        <v>0</v>
      </c>
      <c r="AS4907" s="184">
        <f t="shared" si="612"/>
        <v>0</v>
      </c>
      <c r="AT4907" s="164">
        <f t="shared" si="613"/>
        <v>0</v>
      </c>
    </row>
    <row r="4908" spans="2:46" x14ac:dyDescent="0.75">
      <c r="B4908" s="22">
        <v>4905</v>
      </c>
      <c r="AG4908" s="184">
        <f t="shared" si="608"/>
        <v>0</v>
      </c>
      <c r="AH4908" s="164">
        <f t="shared" si="614"/>
        <v>0</v>
      </c>
      <c r="AK4908" s="184">
        <f t="shared" si="609"/>
        <v>0</v>
      </c>
      <c r="AL4908" s="164">
        <f t="shared" si="615"/>
        <v>0</v>
      </c>
      <c r="AO4908" s="184">
        <f t="shared" si="610"/>
        <v>0</v>
      </c>
      <c r="AP4908" s="164">
        <f t="shared" si="611"/>
        <v>0</v>
      </c>
      <c r="AS4908" s="184">
        <f t="shared" si="612"/>
        <v>0</v>
      </c>
      <c r="AT4908" s="164">
        <f t="shared" si="613"/>
        <v>0</v>
      </c>
    </row>
    <row r="4909" spans="2:46" x14ac:dyDescent="0.75">
      <c r="B4909" s="22">
        <v>4906</v>
      </c>
      <c r="AG4909" s="184">
        <f t="shared" si="608"/>
        <v>0</v>
      </c>
      <c r="AH4909" s="164">
        <f t="shared" si="614"/>
        <v>0</v>
      </c>
      <c r="AK4909" s="184">
        <f t="shared" si="609"/>
        <v>0</v>
      </c>
      <c r="AL4909" s="164">
        <f t="shared" si="615"/>
        <v>0</v>
      </c>
      <c r="AO4909" s="184">
        <f t="shared" si="610"/>
        <v>0</v>
      </c>
      <c r="AP4909" s="164">
        <f t="shared" si="611"/>
        <v>0</v>
      </c>
      <c r="AS4909" s="184">
        <f t="shared" si="612"/>
        <v>0</v>
      </c>
      <c r="AT4909" s="164">
        <f t="shared" si="613"/>
        <v>0</v>
      </c>
    </row>
    <row r="4910" spans="2:46" x14ac:dyDescent="0.75">
      <c r="B4910" s="22">
        <v>4907</v>
      </c>
      <c r="AG4910" s="184">
        <f t="shared" si="608"/>
        <v>0</v>
      </c>
      <c r="AH4910" s="164">
        <f t="shared" si="614"/>
        <v>0</v>
      </c>
      <c r="AK4910" s="184">
        <f t="shared" si="609"/>
        <v>0</v>
      </c>
      <c r="AL4910" s="164">
        <f t="shared" si="615"/>
        <v>0</v>
      </c>
      <c r="AO4910" s="184">
        <f t="shared" si="610"/>
        <v>0</v>
      </c>
      <c r="AP4910" s="164">
        <f t="shared" si="611"/>
        <v>0</v>
      </c>
      <c r="AS4910" s="184">
        <f t="shared" si="612"/>
        <v>0</v>
      </c>
      <c r="AT4910" s="164">
        <f t="shared" si="613"/>
        <v>0</v>
      </c>
    </row>
    <row r="4911" spans="2:46" x14ac:dyDescent="0.75">
      <c r="B4911" s="22">
        <v>4908</v>
      </c>
      <c r="AG4911" s="184">
        <f t="shared" si="608"/>
        <v>0</v>
      </c>
      <c r="AH4911" s="164">
        <f t="shared" si="614"/>
        <v>0</v>
      </c>
      <c r="AK4911" s="184">
        <f t="shared" si="609"/>
        <v>0</v>
      </c>
      <c r="AL4911" s="164">
        <f t="shared" si="615"/>
        <v>0</v>
      </c>
      <c r="AO4911" s="184">
        <f t="shared" si="610"/>
        <v>0</v>
      </c>
      <c r="AP4911" s="164">
        <f t="shared" si="611"/>
        <v>0</v>
      </c>
      <c r="AS4911" s="184">
        <f t="shared" si="612"/>
        <v>0</v>
      </c>
      <c r="AT4911" s="164">
        <f t="shared" si="613"/>
        <v>0</v>
      </c>
    </row>
    <row r="4912" spans="2:46" x14ac:dyDescent="0.75">
      <c r="B4912" s="22">
        <v>4909</v>
      </c>
      <c r="AG4912" s="184">
        <f t="shared" si="608"/>
        <v>0</v>
      </c>
      <c r="AH4912" s="164">
        <f t="shared" si="614"/>
        <v>0</v>
      </c>
      <c r="AK4912" s="184">
        <f t="shared" si="609"/>
        <v>0</v>
      </c>
      <c r="AL4912" s="164">
        <f t="shared" si="615"/>
        <v>0</v>
      </c>
      <c r="AO4912" s="184">
        <f t="shared" si="610"/>
        <v>0</v>
      </c>
      <c r="AP4912" s="164">
        <f t="shared" si="611"/>
        <v>0</v>
      </c>
      <c r="AS4912" s="184">
        <f t="shared" si="612"/>
        <v>0</v>
      </c>
      <c r="AT4912" s="164">
        <f t="shared" si="613"/>
        <v>0</v>
      </c>
    </row>
    <row r="4913" spans="2:46" x14ac:dyDescent="0.75">
      <c r="B4913" s="22">
        <v>4910</v>
      </c>
      <c r="AG4913" s="184">
        <f t="shared" si="608"/>
        <v>0</v>
      </c>
      <c r="AH4913" s="164">
        <f t="shared" si="614"/>
        <v>0</v>
      </c>
      <c r="AK4913" s="184">
        <f t="shared" si="609"/>
        <v>0</v>
      </c>
      <c r="AL4913" s="164">
        <f t="shared" si="615"/>
        <v>0</v>
      </c>
      <c r="AO4913" s="184">
        <f t="shared" si="610"/>
        <v>0</v>
      </c>
      <c r="AP4913" s="164">
        <f t="shared" si="611"/>
        <v>0</v>
      </c>
      <c r="AS4913" s="184">
        <f t="shared" si="612"/>
        <v>0</v>
      </c>
      <c r="AT4913" s="164">
        <f t="shared" si="613"/>
        <v>0</v>
      </c>
    </row>
    <row r="4914" spans="2:46" x14ac:dyDescent="0.75">
      <c r="B4914" s="22">
        <v>4911</v>
      </c>
      <c r="AG4914" s="184">
        <f t="shared" si="608"/>
        <v>0</v>
      </c>
      <c r="AH4914" s="164">
        <f t="shared" si="614"/>
        <v>0</v>
      </c>
      <c r="AK4914" s="184">
        <f t="shared" si="609"/>
        <v>0</v>
      </c>
      <c r="AL4914" s="164">
        <f t="shared" si="615"/>
        <v>0</v>
      </c>
      <c r="AO4914" s="184">
        <f t="shared" si="610"/>
        <v>0</v>
      </c>
      <c r="AP4914" s="164">
        <f t="shared" si="611"/>
        <v>0</v>
      </c>
      <c r="AS4914" s="184">
        <f t="shared" si="612"/>
        <v>0</v>
      </c>
      <c r="AT4914" s="164">
        <f t="shared" si="613"/>
        <v>0</v>
      </c>
    </row>
    <row r="4915" spans="2:46" x14ac:dyDescent="0.75">
      <c r="B4915" s="22">
        <v>4912</v>
      </c>
      <c r="AG4915" s="184">
        <f t="shared" si="608"/>
        <v>0</v>
      </c>
      <c r="AH4915" s="164">
        <f t="shared" si="614"/>
        <v>0</v>
      </c>
      <c r="AK4915" s="184">
        <f t="shared" si="609"/>
        <v>0</v>
      </c>
      <c r="AL4915" s="164">
        <f t="shared" si="615"/>
        <v>0</v>
      </c>
      <c r="AO4915" s="184">
        <f t="shared" si="610"/>
        <v>0</v>
      </c>
      <c r="AP4915" s="164">
        <f t="shared" si="611"/>
        <v>0</v>
      </c>
      <c r="AS4915" s="184">
        <f t="shared" si="612"/>
        <v>0</v>
      </c>
      <c r="AT4915" s="164">
        <f t="shared" si="613"/>
        <v>0</v>
      </c>
    </row>
    <row r="4916" spans="2:46" x14ac:dyDescent="0.75">
      <c r="B4916" s="22">
        <v>4913</v>
      </c>
      <c r="AG4916" s="184">
        <f t="shared" si="608"/>
        <v>0</v>
      </c>
      <c r="AH4916" s="164">
        <f t="shared" si="614"/>
        <v>0</v>
      </c>
      <c r="AK4916" s="184">
        <f t="shared" si="609"/>
        <v>0</v>
      </c>
      <c r="AL4916" s="164">
        <f t="shared" si="615"/>
        <v>0</v>
      </c>
      <c r="AO4916" s="184">
        <f t="shared" si="610"/>
        <v>0</v>
      </c>
      <c r="AP4916" s="164">
        <f t="shared" si="611"/>
        <v>0</v>
      </c>
      <c r="AS4916" s="184">
        <f t="shared" si="612"/>
        <v>0</v>
      </c>
      <c r="AT4916" s="164">
        <f t="shared" si="613"/>
        <v>0</v>
      </c>
    </row>
    <row r="4917" spans="2:46" x14ac:dyDescent="0.75">
      <c r="B4917" s="22">
        <v>4914</v>
      </c>
      <c r="AG4917" s="184">
        <f t="shared" si="608"/>
        <v>0</v>
      </c>
      <c r="AH4917" s="164">
        <f t="shared" si="614"/>
        <v>0</v>
      </c>
      <c r="AK4917" s="184">
        <f t="shared" si="609"/>
        <v>0</v>
      </c>
      <c r="AL4917" s="164">
        <f t="shared" si="615"/>
        <v>0</v>
      </c>
      <c r="AO4917" s="184">
        <f t="shared" si="610"/>
        <v>0</v>
      </c>
      <c r="AP4917" s="164">
        <f t="shared" si="611"/>
        <v>0</v>
      </c>
      <c r="AS4917" s="184">
        <f t="shared" si="612"/>
        <v>0</v>
      </c>
      <c r="AT4917" s="164">
        <f t="shared" si="613"/>
        <v>0</v>
      </c>
    </row>
    <row r="4918" spans="2:46" x14ac:dyDescent="0.75">
      <c r="B4918" s="22">
        <v>4915</v>
      </c>
      <c r="AG4918" s="184">
        <f t="shared" si="608"/>
        <v>0</v>
      </c>
      <c r="AH4918" s="164">
        <f t="shared" si="614"/>
        <v>0</v>
      </c>
      <c r="AK4918" s="184">
        <f t="shared" si="609"/>
        <v>0</v>
      </c>
      <c r="AL4918" s="164">
        <f t="shared" si="615"/>
        <v>0</v>
      </c>
      <c r="AO4918" s="184">
        <f t="shared" si="610"/>
        <v>0</v>
      </c>
      <c r="AP4918" s="164">
        <f t="shared" si="611"/>
        <v>0</v>
      </c>
      <c r="AS4918" s="184">
        <f t="shared" si="612"/>
        <v>0</v>
      </c>
      <c r="AT4918" s="164">
        <f t="shared" si="613"/>
        <v>0</v>
      </c>
    </row>
    <row r="4919" spans="2:46" x14ac:dyDescent="0.75">
      <c r="B4919" s="22">
        <v>4916</v>
      </c>
      <c r="AG4919" s="184">
        <f t="shared" si="608"/>
        <v>0</v>
      </c>
      <c r="AH4919" s="164">
        <f t="shared" si="614"/>
        <v>0</v>
      </c>
      <c r="AK4919" s="184">
        <f t="shared" si="609"/>
        <v>0</v>
      </c>
      <c r="AL4919" s="164">
        <f t="shared" si="615"/>
        <v>0</v>
      </c>
      <c r="AO4919" s="184">
        <f t="shared" si="610"/>
        <v>0</v>
      </c>
      <c r="AP4919" s="164">
        <f t="shared" si="611"/>
        <v>0</v>
      </c>
      <c r="AS4919" s="184">
        <f t="shared" si="612"/>
        <v>0</v>
      </c>
      <c r="AT4919" s="164">
        <f t="shared" si="613"/>
        <v>0</v>
      </c>
    </row>
    <row r="4920" spans="2:46" x14ac:dyDescent="0.75">
      <c r="B4920" s="22">
        <v>4917</v>
      </c>
      <c r="AG4920" s="184">
        <f t="shared" si="608"/>
        <v>0</v>
      </c>
      <c r="AH4920" s="164">
        <f t="shared" si="614"/>
        <v>0</v>
      </c>
      <c r="AK4920" s="184">
        <f t="shared" si="609"/>
        <v>0</v>
      </c>
      <c r="AL4920" s="164">
        <f t="shared" si="615"/>
        <v>0</v>
      </c>
      <c r="AO4920" s="184">
        <f t="shared" si="610"/>
        <v>0</v>
      </c>
      <c r="AP4920" s="164">
        <f t="shared" si="611"/>
        <v>0</v>
      </c>
      <c r="AS4920" s="184">
        <f t="shared" si="612"/>
        <v>0</v>
      </c>
      <c r="AT4920" s="164">
        <f t="shared" si="613"/>
        <v>0</v>
      </c>
    </row>
    <row r="4921" spans="2:46" x14ac:dyDescent="0.75">
      <c r="B4921" s="22">
        <v>4918</v>
      </c>
      <c r="AG4921" s="184">
        <f t="shared" si="608"/>
        <v>0</v>
      </c>
      <c r="AH4921" s="164">
        <f t="shared" si="614"/>
        <v>0</v>
      </c>
      <c r="AK4921" s="184">
        <f t="shared" si="609"/>
        <v>0</v>
      </c>
      <c r="AL4921" s="164">
        <f t="shared" si="615"/>
        <v>0</v>
      </c>
      <c r="AO4921" s="184">
        <f t="shared" si="610"/>
        <v>0</v>
      </c>
      <c r="AP4921" s="164">
        <f t="shared" si="611"/>
        <v>0</v>
      </c>
      <c r="AS4921" s="184">
        <f t="shared" si="612"/>
        <v>0</v>
      </c>
      <c r="AT4921" s="164">
        <f t="shared" si="613"/>
        <v>0</v>
      </c>
    </row>
    <row r="4922" spans="2:46" x14ac:dyDescent="0.75">
      <c r="B4922" s="22">
        <v>4919</v>
      </c>
      <c r="AG4922" s="184">
        <f t="shared" si="608"/>
        <v>0</v>
      </c>
      <c r="AH4922" s="164">
        <f t="shared" si="614"/>
        <v>0</v>
      </c>
      <c r="AK4922" s="184">
        <f t="shared" si="609"/>
        <v>0</v>
      </c>
      <c r="AL4922" s="164">
        <f t="shared" si="615"/>
        <v>0</v>
      </c>
      <c r="AO4922" s="184">
        <f t="shared" si="610"/>
        <v>0</v>
      </c>
      <c r="AP4922" s="164">
        <f t="shared" si="611"/>
        <v>0</v>
      </c>
      <c r="AS4922" s="184">
        <f t="shared" si="612"/>
        <v>0</v>
      </c>
      <c r="AT4922" s="164">
        <f t="shared" si="613"/>
        <v>0</v>
      </c>
    </row>
    <row r="4923" spans="2:46" x14ac:dyDescent="0.75">
      <c r="B4923" s="22">
        <v>4920</v>
      </c>
      <c r="AG4923" s="184">
        <f t="shared" si="608"/>
        <v>0</v>
      </c>
      <c r="AH4923" s="164">
        <f t="shared" si="614"/>
        <v>0</v>
      </c>
      <c r="AK4923" s="184">
        <f t="shared" si="609"/>
        <v>0</v>
      </c>
      <c r="AL4923" s="164">
        <f t="shared" si="615"/>
        <v>0</v>
      </c>
      <c r="AO4923" s="184">
        <f t="shared" si="610"/>
        <v>0</v>
      </c>
      <c r="AP4923" s="164">
        <f t="shared" si="611"/>
        <v>0</v>
      </c>
      <c r="AS4923" s="184">
        <f t="shared" si="612"/>
        <v>0</v>
      </c>
      <c r="AT4923" s="164">
        <f t="shared" si="613"/>
        <v>0</v>
      </c>
    </row>
    <row r="4924" spans="2:46" x14ac:dyDescent="0.75">
      <c r="B4924" s="22">
        <v>4921</v>
      </c>
      <c r="AG4924" s="184">
        <f t="shared" si="608"/>
        <v>0</v>
      </c>
      <c r="AH4924" s="164">
        <f t="shared" si="614"/>
        <v>0</v>
      </c>
      <c r="AK4924" s="184">
        <f t="shared" si="609"/>
        <v>0</v>
      </c>
      <c r="AL4924" s="164">
        <f t="shared" si="615"/>
        <v>0</v>
      </c>
      <c r="AO4924" s="184">
        <f t="shared" si="610"/>
        <v>0</v>
      </c>
      <c r="AP4924" s="164">
        <f t="shared" si="611"/>
        <v>0</v>
      </c>
      <c r="AS4924" s="184">
        <f t="shared" si="612"/>
        <v>0</v>
      </c>
      <c r="AT4924" s="164">
        <f t="shared" si="613"/>
        <v>0</v>
      </c>
    </row>
    <row r="4925" spans="2:46" x14ac:dyDescent="0.75">
      <c r="B4925" s="22">
        <v>4922</v>
      </c>
      <c r="AG4925" s="184">
        <f t="shared" si="608"/>
        <v>0</v>
      </c>
      <c r="AH4925" s="164">
        <f t="shared" si="614"/>
        <v>0</v>
      </c>
      <c r="AK4925" s="184">
        <f t="shared" si="609"/>
        <v>0</v>
      </c>
      <c r="AL4925" s="164">
        <f t="shared" si="615"/>
        <v>0</v>
      </c>
      <c r="AO4925" s="184">
        <f t="shared" si="610"/>
        <v>0</v>
      </c>
      <c r="AP4925" s="164">
        <f t="shared" si="611"/>
        <v>0</v>
      </c>
      <c r="AS4925" s="184">
        <f t="shared" si="612"/>
        <v>0</v>
      </c>
      <c r="AT4925" s="164">
        <f t="shared" si="613"/>
        <v>0</v>
      </c>
    </row>
    <row r="4926" spans="2:46" x14ac:dyDescent="0.75">
      <c r="B4926" s="22">
        <v>4923</v>
      </c>
      <c r="AG4926" s="184">
        <f t="shared" si="608"/>
        <v>0</v>
      </c>
      <c r="AH4926" s="164">
        <f t="shared" si="614"/>
        <v>0</v>
      </c>
      <c r="AK4926" s="184">
        <f t="shared" si="609"/>
        <v>0</v>
      </c>
      <c r="AL4926" s="164">
        <f t="shared" si="615"/>
        <v>0</v>
      </c>
      <c r="AO4926" s="184">
        <f t="shared" si="610"/>
        <v>0</v>
      </c>
      <c r="AP4926" s="164">
        <f t="shared" si="611"/>
        <v>0</v>
      </c>
      <c r="AS4926" s="184">
        <f t="shared" si="612"/>
        <v>0</v>
      </c>
      <c r="AT4926" s="164">
        <f t="shared" si="613"/>
        <v>0</v>
      </c>
    </row>
    <row r="4927" spans="2:46" x14ac:dyDescent="0.75">
      <c r="B4927" s="22">
        <v>4924</v>
      </c>
      <c r="AG4927" s="184">
        <f t="shared" si="608"/>
        <v>0</v>
      </c>
      <c r="AH4927" s="164">
        <f t="shared" si="614"/>
        <v>0</v>
      </c>
      <c r="AK4927" s="184">
        <f t="shared" si="609"/>
        <v>0</v>
      </c>
      <c r="AL4927" s="164">
        <f t="shared" si="615"/>
        <v>0</v>
      </c>
      <c r="AO4927" s="184">
        <f t="shared" si="610"/>
        <v>0</v>
      </c>
      <c r="AP4927" s="164">
        <f t="shared" si="611"/>
        <v>0</v>
      </c>
      <c r="AS4927" s="184">
        <f t="shared" si="612"/>
        <v>0</v>
      </c>
      <c r="AT4927" s="164">
        <f t="shared" si="613"/>
        <v>0</v>
      </c>
    </row>
    <row r="4928" spans="2:46" x14ac:dyDescent="0.75">
      <c r="B4928" s="22">
        <v>4925</v>
      </c>
      <c r="AG4928" s="184">
        <f t="shared" si="608"/>
        <v>0</v>
      </c>
      <c r="AH4928" s="164">
        <f t="shared" si="614"/>
        <v>0</v>
      </c>
      <c r="AK4928" s="184">
        <f t="shared" si="609"/>
        <v>0</v>
      </c>
      <c r="AL4928" s="164">
        <f t="shared" si="615"/>
        <v>0</v>
      </c>
      <c r="AO4928" s="184">
        <f t="shared" si="610"/>
        <v>0</v>
      </c>
      <c r="AP4928" s="164">
        <f t="shared" si="611"/>
        <v>0</v>
      </c>
      <c r="AS4928" s="184">
        <f t="shared" si="612"/>
        <v>0</v>
      </c>
      <c r="AT4928" s="164">
        <f t="shared" si="613"/>
        <v>0</v>
      </c>
    </row>
    <row r="4929" spans="2:46" x14ac:dyDescent="0.75">
      <c r="B4929" s="22">
        <v>4926</v>
      </c>
      <c r="AG4929" s="184">
        <f t="shared" si="608"/>
        <v>0</v>
      </c>
      <c r="AH4929" s="164">
        <f t="shared" si="614"/>
        <v>0</v>
      </c>
      <c r="AK4929" s="184">
        <f t="shared" si="609"/>
        <v>0</v>
      </c>
      <c r="AL4929" s="164">
        <f t="shared" si="615"/>
        <v>0</v>
      </c>
      <c r="AO4929" s="184">
        <f t="shared" si="610"/>
        <v>0</v>
      </c>
      <c r="AP4929" s="164">
        <f t="shared" si="611"/>
        <v>0</v>
      </c>
      <c r="AS4929" s="184">
        <f t="shared" si="612"/>
        <v>0</v>
      </c>
      <c r="AT4929" s="164">
        <f t="shared" si="613"/>
        <v>0</v>
      </c>
    </row>
    <row r="4930" spans="2:46" x14ac:dyDescent="0.75">
      <c r="B4930" s="22">
        <v>4927</v>
      </c>
      <c r="AG4930" s="184">
        <f t="shared" si="608"/>
        <v>0</v>
      </c>
      <c r="AH4930" s="164">
        <f t="shared" si="614"/>
        <v>0</v>
      </c>
      <c r="AK4930" s="184">
        <f t="shared" si="609"/>
        <v>0</v>
      </c>
      <c r="AL4930" s="164">
        <f t="shared" si="615"/>
        <v>0</v>
      </c>
      <c r="AO4930" s="184">
        <f t="shared" si="610"/>
        <v>0</v>
      </c>
      <c r="AP4930" s="164">
        <f t="shared" si="611"/>
        <v>0</v>
      </c>
      <c r="AS4930" s="184">
        <f t="shared" si="612"/>
        <v>0</v>
      </c>
      <c r="AT4930" s="164">
        <f t="shared" si="613"/>
        <v>0</v>
      </c>
    </row>
    <row r="4931" spans="2:46" x14ac:dyDescent="0.75">
      <c r="B4931" s="22">
        <v>4928</v>
      </c>
      <c r="AG4931" s="184">
        <f t="shared" si="608"/>
        <v>0</v>
      </c>
      <c r="AH4931" s="164">
        <f t="shared" si="614"/>
        <v>0</v>
      </c>
      <c r="AK4931" s="184">
        <f t="shared" si="609"/>
        <v>0</v>
      </c>
      <c r="AL4931" s="164">
        <f t="shared" si="615"/>
        <v>0</v>
      </c>
      <c r="AO4931" s="184">
        <f t="shared" si="610"/>
        <v>0</v>
      </c>
      <c r="AP4931" s="164">
        <f t="shared" si="611"/>
        <v>0</v>
      </c>
      <c r="AS4931" s="184">
        <f t="shared" si="612"/>
        <v>0</v>
      </c>
      <c r="AT4931" s="164">
        <f t="shared" si="613"/>
        <v>0</v>
      </c>
    </row>
    <row r="4932" spans="2:46" x14ac:dyDescent="0.75">
      <c r="B4932" s="22">
        <v>4929</v>
      </c>
      <c r="AG4932" s="184">
        <f t="shared" ref="AG4932:AG4995" si="616">(U4932*wtp)-T4932</f>
        <v>0</v>
      </c>
      <c r="AH4932" s="164">
        <f t="shared" si="614"/>
        <v>0</v>
      </c>
      <c r="AK4932" s="184">
        <f t="shared" ref="AK4932:AK4995" si="617">(X4932*wtp)-W4932</f>
        <v>0</v>
      </c>
      <c r="AL4932" s="164">
        <f t="shared" si="615"/>
        <v>0</v>
      </c>
      <c r="AO4932" s="184">
        <f t="shared" ref="AO4932:AO4995" si="618">(AA4932*wtp)-Z4932</f>
        <v>0</v>
      </c>
      <c r="AP4932" s="164">
        <f t="shared" ref="AP4932:AP4995" si="619">IF(AO4932&gt;0,1,0)</f>
        <v>0</v>
      </c>
      <c r="AS4932" s="184">
        <f t="shared" ref="AS4932:AS4995" si="620">(AD4932*wtp)-AC4932</f>
        <v>0</v>
      </c>
      <c r="AT4932" s="164">
        <f t="shared" ref="AT4932:AT4995" si="621">IF(AS4932&gt;0,1,0)</f>
        <v>0</v>
      </c>
    </row>
    <row r="4933" spans="2:46" x14ac:dyDescent="0.75">
      <c r="B4933" s="22">
        <v>4930</v>
      </c>
      <c r="AG4933" s="184">
        <f t="shared" si="616"/>
        <v>0</v>
      </c>
      <c r="AH4933" s="164">
        <f t="shared" ref="AH4933:AH4996" si="622">IF(AG4933&gt;0,1,0)</f>
        <v>0</v>
      </c>
      <c r="AK4933" s="184">
        <f t="shared" si="617"/>
        <v>0</v>
      </c>
      <c r="AL4933" s="164">
        <f t="shared" ref="AL4933:AL4996" si="623">IF(AK4933&gt;0,1,0)</f>
        <v>0</v>
      </c>
      <c r="AO4933" s="184">
        <f t="shared" si="618"/>
        <v>0</v>
      </c>
      <c r="AP4933" s="164">
        <f t="shared" si="619"/>
        <v>0</v>
      </c>
      <c r="AS4933" s="184">
        <f t="shared" si="620"/>
        <v>0</v>
      </c>
      <c r="AT4933" s="164">
        <f t="shared" si="621"/>
        <v>0</v>
      </c>
    </row>
    <row r="4934" spans="2:46" x14ac:dyDescent="0.75">
      <c r="B4934" s="22">
        <v>4931</v>
      </c>
      <c r="AG4934" s="184">
        <f t="shared" si="616"/>
        <v>0</v>
      </c>
      <c r="AH4934" s="164">
        <f t="shared" si="622"/>
        <v>0</v>
      </c>
      <c r="AK4934" s="184">
        <f t="shared" si="617"/>
        <v>0</v>
      </c>
      <c r="AL4934" s="164">
        <f t="shared" si="623"/>
        <v>0</v>
      </c>
      <c r="AO4934" s="184">
        <f t="shared" si="618"/>
        <v>0</v>
      </c>
      <c r="AP4934" s="164">
        <f t="shared" si="619"/>
        <v>0</v>
      </c>
      <c r="AS4934" s="184">
        <f t="shared" si="620"/>
        <v>0</v>
      </c>
      <c r="AT4934" s="164">
        <f t="shared" si="621"/>
        <v>0</v>
      </c>
    </row>
    <row r="4935" spans="2:46" x14ac:dyDescent="0.75">
      <c r="B4935" s="22">
        <v>4932</v>
      </c>
      <c r="AG4935" s="184">
        <f t="shared" si="616"/>
        <v>0</v>
      </c>
      <c r="AH4935" s="164">
        <f t="shared" si="622"/>
        <v>0</v>
      </c>
      <c r="AK4935" s="184">
        <f t="shared" si="617"/>
        <v>0</v>
      </c>
      <c r="AL4935" s="164">
        <f t="shared" si="623"/>
        <v>0</v>
      </c>
      <c r="AO4935" s="184">
        <f t="shared" si="618"/>
        <v>0</v>
      </c>
      <c r="AP4935" s="164">
        <f t="shared" si="619"/>
        <v>0</v>
      </c>
      <c r="AS4935" s="184">
        <f t="shared" si="620"/>
        <v>0</v>
      </c>
      <c r="AT4935" s="164">
        <f t="shared" si="621"/>
        <v>0</v>
      </c>
    </row>
    <row r="4936" spans="2:46" x14ac:dyDescent="0.75">
      <c r="B4936" s="22">
        <v>4933</v>
      </c>
      <c r="AG4936" s="184">
        <f t="shared" si="616"/>
        <v>0</v>
      </c>
      <c r="AH4936" s="164">
        <f t="shared" si="622"/>
        <v>0</v>
      </c>
      <c r="AK4936" s="184">
        <f t="shared" si="617"/>
        <v>0</v>
      </c>
      <c r="AL4936" s="164">
        <f t="shared" si="623"/>
        <v>0</v>
      </c>
      <c r="AO4936" s="184">
        <f t="shared" si="618"/>
        <v>0</v>
      </c>
      <c r="AP4936" s="164">
        <f t="shared" si="619"/>
        <v>0</v>
      </c>
      <c r="AS4936" s="184">
        <f t="shared" si="620"/>
        <v>0</v>
      </c>
      <c r="AT4936" s="164">
        <f t="shared" si="621"/>
        <v>0</v>
      </c>
    </row>
    <row r="4937" spans="2:46" x14ac:dyDescent="0.75">
      <c r="B4937" s="22">
        <v>4934</v>
      </c>
      <c r="AG4937" s="184">
        <f t="shared" si="616"/>
        <v>0</v>
      </c>
      <c r="AH4937" s="164">
        <f t="shared" si="622"/>
        <v>0</v>
      </c>
      <c r="AK4937" s="184">
        <f t="shared" si="617"/>
        <v>0</v>
      </c>
      <c r="AL4937" s="164">
        <f t="shared" si="623"/>
        <v>0</v>
      </c>
      <c r="AO4937" s="184">
        <f t="shared" si="618"/>
        <v>0</v>
      </c>
      <c r="AP4937" s="164">
        <f t="shared" si="619"/>
        <v>0</v>
      </c>
      <c r="AS4937" s="184">
        <f t="shared" si="620"/>
        <v>0</v>
      </c>
      <c r="AT4937" s="164">
        <f t="shared" si="621"/>
        <v>0</v>
      </c>
    </row>
    <row r="4938" spans="2:46" x14ac:dyDescent="0.75">
      <c r="B4938" s="22">
        <v>4935</v>
      </c>
      <c r="AG4938" s="184">
        <f t="shared" si="616"/>
        <v>0</v>
      </c>
      <c r="AH4938" s="164">
        <f t="shared" si="622"/>
        <v>0</v>
      </c>
      <c r="AK4938" s="184">
        <f t="shared" si="617"/>
        <v>0</v>
      </c>
      <c r="AL4938" s="164">
        <f t="shared" si="623"/>
        <v>0</v>
      </c>
      <c r="AO4938" s="184">
        <f t="shared" si="618"/>
        <v>0</v>
      </c>
      <c r="AP4938" s="164">
        <f t="shared" si="619"/>
        <v>0</v>
      </c>
      <c r="AS4938" s="184">
        <f t="shared" si="620"/>
        <v>0</v>
      </c>
      <c r="AT4938" s="164">
        <f t="shared" si="621"/>
        <v>0</v>
      </c>
    </row>
    <row r="4939" spans="2:46" x14ac:dyDescent="0.75">
      <c r="B4939" s="22">
        <v>4936</v>
      </c>
      <c r="AG4939" s="184">
        <f t="shared" si="616"/>
        <v>0</v>
      </c>
      <c r="AH4939" s="164">
        <f t="shared" si="622"/>
        <v>0</v>
      </c>
      <c r="AK4939" s="184">
        <f t="shared" si="617"/>
        <v>0</v>
      </c>
      <c r="AL4939" s="164">
        <f t="shared" si="623"/>
        <v>0</v>
      </c>
      <c r="AO4939" s="184">
        <f t="shared" si="618"/>
        <v>0</v>
      </c>
      <c r="AP4939" s="164">
        <f t="shared" si="619"/>
        <v>0</v>
      </c>
      <c r="AS4939" s="184">
        <f t="shared" si="620"/>
        <v>0</v>
      </c>
      <c r="AT4939" s="164">
        <f t="shared" si="621"/>
        <v>0</v>
      </c>
    </row>
    <row r="4940" spans="2:46" x14ac:dyDescent="0.75">
      <c r="B4940" s="22">
        <v>4937</v>
      </c>
      <c r="AG4940" s="184">
        <f t="shared" si="616"/>
        <v>0</v>
      </c>
      <c r="AH4940" s="164">
        <f t="shared" si="622"/>
        <v>0</v>
      </c>
      <c r="AK4940" s="184">
        <f t="shared" si="617"/>
        <v>0</v>
      </c>
      <c r="AL4940" s="164">
        <f t="shared" si="623"/>
        <v>0</v>
      </c>
      <c r="AO4940" s="184">
        <f t="shared" si="618"/>
        <v>0</v>
      </c>
      <c r="AP4940" s="164">
        <f t="shared" si="619"/>
        <v>0</v>
      </c>
      <c r="AS4940" s="184">
        <f t="shared" si="620"/>
        <v>0</v>
      </c>
      <c r="AT4940" s="164">
        <f t="shared" si="621"/>
        <v>0</v>
      </c>
    </row>
    <row r="4941" spans="2:46" x14ac:dyDescent="0.75">
      <c r="B4941" s="22">
        <v>4938</v>
      </c>
      <c r="AG4941" s="184">
        <f t="shared" si="616"/>
        <v>0</v>
      </c>
      <c r="AH4941" s="164">
        <f t="shared" si="622"/>
        <v>0</v>
      </c>
      <c r="AK4941" s="184">
        <f t="shared" si="617"/>
        <v>0</v>
      </c>
      <c r="AL4941" s="164">
        <f t="shared" si="623"/>
        <v>0</v>
      </c>
      <c r="AO4941" s="184">
        <f t="shared" si="618"/>
        <v>0</v>
      </c>
      <c r="AP4941" s="164">
        <f t="shared" si="619"/>
        <v>0</v>
      </c>
      <c r="AS4941" s="184">
        <f t="shared" si="620"/>
        <v>0</v>
      </c>
      <c r="AT4941" s="164">
        <f t="shared" si="621"/>
        <v>0</v>
      </c>
    </row>
    <row r="4942" spans="2:46" x14ac:dyDescent="0.75">
      <c r="B4942" s="22">
        <v>4939</v>
      </c>
      <c r="AG4942" s="184">
        <f t="shared" si="616"/>
        <v>0</v>
      </c>
      <c r="AH4942" s="164">
        <f t="shared" si="622"/>
        <v>0</v>
      </c>
      <c r="AK4942" s="184">
        <f t="shared" si="617"/>
        <v>0</v>
      </c>
      <c r="AL4942" s="164">
        <f t="shared" si="623"/>
        <v>0</v>
      </c>
      <c r="AO4942" s="184">
        <f t="shared" si="618"/>
        <v>0</v>
      </c>
      <c r="AP4942" s="164">
        <f t="shared" si="619"/>
        <v>0</v>
      </c>
      <c r="AS4942" s="184">
        <f t="shared" si="620"/>
        <v>0</v>
      </c>
      <c r="AT4942" s="164">
        <f t="shared" si="621"/>
        <v>0</v>
      </c>
    </row>
    <row r="4943" spans="2:46" x14ac:dyDescent="0.75">
      <c r="B4943" s="22">
        <v>4940</v>
      </c>
      <c r="AG4943" s="184">
        <f t="shared" si="616"/>
        <v>0</v>
      </c>
      <c r="AH4943" s="164">
        <f t="shared" si="622"/>
        <v>0</v>
      </c>
      <c r="AK4943" s="184">
        <f t="shared" si="617"/>
        <v>0</v>
      </c>
      <c r="AL4943" s="164">
        <f t="shared" si="623"/>
        <v>0</v>
      </c>
      <c r="AO4943" s="184">
        <f t="shared" si="618"/>
        <v>0</v>
      </c>
      <c r="AP4943" s="164">
        <f t="shared" si="619"/>
        <v>0</v>
      </c>
      <c r="AS4943" s="184">
        <f t="shared" si="620"/>
        <v>0</v>
      </c>
      <c r="AT4943" s="164">
        <f t="shared" si="621"/>
        <v>0</v>
      </c>
    </row>
    <row r="4944" spans="2:46" x14ac:dyDescent="0.75">
      <c r="B4944" s="22">
        <v>4941</v>
      </c>
      <c r="AG4944" s="184">
        <f t="shared" si="616"/>
        <v>0</v>
      </c>
      <c r="AH4944" s="164">
        <f t="shared" si="622"/>
        <v>0</v>
      </c>
      <c r="AK4944" s="184">
        <f t="shared" si="617"/>
        <v>0</v>
      </c>
      <c r="AL4944" s="164">
        <f t="shared" si="623"/>
        <v>0</v>
      </c>
      <c r="AO4944" s="184">
        <f t="shared" si="618"/>
        <v>0</v>
      </c>
      <c r="AP4944" s="164">
        <f t="shared" si="619"/>
        <v>0</v>
      </c>
      <c r="AS4944" s="184">
        <f t="shared" si="620"/>
        <v>0</v>
      </c>
      <c r="AT4944" s="164">
        <f t="shared" si="621"/>
        <v>0</v>
      </c>
    </row>
    <row r="4945" spans="2:46" x14ac:dyDescent="0.75">
      <c r="B4945" s="22">
        <v>4942</v>
      </c>
      <c r="AG4945" s="184">
        <f t="shared" si="616"/>
        <v>0</v>
      </c>
      <c r="AH4945" s="164">
        <f t="shared" si="622"/>
        <v>0</v>
      </c>
      <c r="AK4945" s="184">
        <f t="shared" si="617"/>
        <v>0</v>
      </c>
      <c r="AL4945" s="164">
        <f t="shared" si="623"/>
        <v>0</v>
      </c>
      <c r="AO4945" s="184">
        <f t="shared" si="618"/>
        <v>0</v>
      </c>
      <c r="AP4945" s="164">
        <f t="shared" si="619"/>
        <v>0</v>
      </c>
      <c r="AS4945" s="184">
        <f t="shared" si="620"/>
        <v>0</v>
      </c>
      <c r="AT4945" s="164">
        <f t="shared" si="621"/>
        <v>0</v>
      </c>
    </row>
    <row r="4946" spans="2:46" x14ac:dyDescent="0.75">
      <c r="B4946" s="22">
        <v>4943</v>
      </c>
      <c r="AG4946" s="184">
        <f t="shared" si="616"/>
        <v>0</v>
      </c>
      <c r="AH4946" s="164">
        <f t="shared" si="622"/>
        <v>0</v>
      </c>
      <c r="AK4946" s="184">
        <f t="shared" si="617"/>
        <v>0</v>
      </c>
      <c r="AL4946" s="164">
        <f t="shared" si="623"/>
        <v>0</v>
      </c>
      <c r="AO4946" s="184">
        <f t="shared" si="618"/>
        <v>0</v>
      </c>
      <c r="AP4946" s="164">
        <f t="shared" si="619"/>
        <v>0</v>
      </c>
      <c r="AS4946" s="184">
        <f t="shared" si="620"/>
        <v>0</v>
      </c>
      <c r="AT4946" s="164">
        <f t="shared" si="621"/>
        <v>0</v>
      </c>
    </row>
    <row r="4947" spans="2:46" x14ac:dyDescent="0.75">
      <c r="B4947" s="22">
        <v>4944</v>
      </c>
      <c r="AG4947" s="184">
        <f t="shared" si="616"/>
        <v>0</v>
      </c>
      <c r="AH4947" s="164">
        <f t="shared" si="622"/>
        <v>0</v>
      </c>
      <c r="AK4947" s="184">
        <f t="shared" si="617"/>
        <v>0</v>
      </c>
      <c r="AL4947" s="164">
        <f t="shared" si="623"/>
        <v>0</v>
      </c>
      <c r="AO4947" s="184">
        <f t="shared" si="618"/>
        <v>0</v>
      </c>
      <c r="AP4947" s="164">
        <f t="shared" si="619"/>
        <v>0</v>
      </c>
      <c r="AS4947" s="184">
        <f t="shared" si="620"/>
        <v>0</v>
      </c>
      <c r="AT4947" s="164">
        <f t="shared" si="621"/>
        <v>0</v>
      </c>
    </row>
    <row r="4948" spans="2:46" x14ac:dyDescent="0.75">
      <c r="B4948" s="22">
        <v>4945</v>
      </c>
      <c r="AG4948" s="184">
        <f t="shared" si="616"/>
        <v>0</v>
      </c>
      <c r="AH4948" s="164">
        <f t="shared" si="622"/>
        <v>0</v>
      </c>
      <c r="AK4948" s="184">
        <f t="shared" si="617"/>
        <v>0</v>
      </c>
      <c r="AL4948" s="164">
        <f t="shared" si="623"/>
        <v>0</v>
      </c>
      <c r="AO4948" s="184">
        <f t="shared" si="618"/>
        <v>0</v>
      </c>
      <c r="AP4948" s="164">
        <f t="shared" si="619"/>
        <v>0</v>
      </c>
      <c r="AS4948" s="184">
        <f t="shared" si="620"/>
        <v>0</v>
      </c>
      <c r="AT4948" s="164">
        <f t="shared" si="621"/>
        <v>0</v>
      </c>
    </row>
    <row r="4949" spans="2:46" x14ac:dyDescent="0.75">
      <c r="B4949" s="22">
        <v>4946</v>
      </c>
      <c r="AG4949" s="184">
        <f t="shared" si="616"/>
        <v>0</v>
      </c>
      <c r="AH4949" s="164">
        <f t="shared" si="622"/>
        <v>0</v>
      </c>
      <c r="AK4949" s="184">
        <f t="shared" si="617"/>
        <v>0</v>
      </c>
      <c r="AL4949" s="164">
        <f t="shared" si="623"/>
        <v>0</v>
      </c>
      <c r="AO4949" s="184">
        <f t="shared" si="618"/>
        <v>0</v>
      </c>
      <c r="AP4949" s="164">
        <f t="shared" si="619"/>
        <v>0</v>
      </c>
      <c r="AS4949" s="184">
        <f t="shared" si="620"/>
        <v>0</v>
      </c>
      <c r="AT4949" s="164">
        <f t="shared" si="621"/>
        <v>0</v>
      </c>
    </row>
    <row r="4950" spans="2:46" x14ac:dyDescent="0.75">
      <c r="B4950" s="22">
        <v>4947</v>
      </c>
      <c r="AG4950" s="184">
        <f t="shared" si="616"/>
        <v>0</v>
      </c>
      <c r="AH4950" s="164">
        <f t="shared" si="622"/>
        <v>0</v>
      </c>
      <c r="AK4950" s="184">
        <f t="shared" si="617"/>
        <v>0</v>
      </c>
      <c r="AL4950" s="164">
        <f t="shared" si="623"/>
        <v>0</v>
      </c>
      <c r="AO4950" s="184">
        <f t="shared" si="618"/>
        <v>0</v>
      </c>
      <c r="AP4950" s="164">
        <f t="shared" si="619"/>
        <v>0</v>
      </c>
      <c r="AS4950" s="184">
        <f t="shared" si="620"/>
        <v>0</v>
      </c>
      <c r="AT4950" s="164">
        <f t="shared" si="621"/>
        <v>0</v>
      </c>
    </row>
    <row r="4951" spans="2:46" x14ac:dyDescent="0.75">
      <c r="B4951" s="22">
        <v>4948</v>
      </c>
      <c r="AG4951" s="184">
        <f t="shared" si="616"/>
        <v>0</v>
      </c>
      <c r="AH4951" s="164">
        <f t="shared" si="622"/>
        <v>0</v>
      </c>
      <c r="AK4951" s="184">
        <f t="shared" si="617"/>
        <v>0</v>
      </c>
      <c r="AL4951" s="164">
        <f t="shared" si="623"/>
        <v>0</v>
      </c>
      <c r="AO4951" s="184">
        <f t="shared" si="618"/>
        <v>0</v>
      </c>
      <c r="AP4951" s="164">
        <f t="shared" si="619"/>
        <v>0</v>
      </c>
      <c r="AS4951" s="184">
        <f t="shared" si="620"/>
        <v>0</v>
      </c>
      <c r="AT4951" s="164">
        <f t="shared" si="621"/>
        <v>0</v>
      </c>
    </row>
    <row r="4952" spans="2:46" x14ac:dyDescent="0.75">
      <c r="B4952" s="22">
        <v>4949</v>
      </c>
      <c r="AG4952" s="184">
        <f t="shared" si="616"/>
        <v>0</v>
      </c>
      <c r="AH4952" s="164">
        <f t="shared" si="622"/>
        <v>0</v>
      </c>
      <c r="AK4952" s="184">
        <f t="shared" si="617"/>
        <v>0</v>
      </c>
      <c r="AL4952" s="164">
        <f t="shared" si="623"/>
        <v>0</v>
      </c>
      <c r="AO4952" s="184">
        <f t="shared" si="618"/>
        <v>0</v>
      </c>
      <c r="AP4952" s="164">
        <f t="shared" si="619"/>
        <v>0</v>
      </c>
      <c r="AS4952" s="184">
        <f t="shared" si="620"/>
        <v>0</v>
      </c>
      <c r="AT4952" s="164">
        <f t="shared" si="621"/>
        <v>0</v>
      </c>
    </row>
    <row r="4953" spans="2:46" x14ac:dyDescent="0.75">
      <c r="B4953" s="22">
        <v>4950</v>
      </c>
      <c r="AG4953" s="184">
        <f t="shared" si="616"/>
        <v>0</v>
      </c>
      <c r="AH4953" s="164">
        <f t="shared" si="622"/>
        <v>0</v>
      </c>
      <c r="AK4953" s="184">
        <f t="shared" si="617"/>
        <v>0</v>
      </c>
      <c r="AL4953" s="164">
        <f t="shared" si="623"/>
        <v>0</v>
      </c>
      <c r="AO4953" s="184">
        <f t="shared" si="618"/>
        <v>0</v>
      </c>
      <c r="AP4953" s="164">
        <f t="shared" si="619"/>
        <v>0</v>
      </c>
      <c r="AS4953" s="184">
        <f t="shared" si="620"/>
        <v>0</v>
      </c>
      <c r="AT4953" s="164">
        <f t="shared" si="621"/>
        <v>0</v>
      </c>
    </row>
    <row r="4954" spans="2:46" x14ac:dyDescent="0.75">
      <c r="B4954" s="22">
        <v>4951</v>
      </c>
      <c r="AG4954" s="184">
        <f t="shared" si="616"/>
        <v>0</v>
      </c>
      <c r="AH4954" s="164">
        <f t="shared" si="622"/>
        <v>0</v>
      </c>
      <c r="AK4954" s="184">
        <f t="shared" si="617"/>
        <v>0</v>
      </c>
      <c r="AL4954" s="164">
        <f t="shared" si="623"/>
        <v>0</v>
      </c>
      <c r="AO4954" s="184">
        <f t="shared" si="618"/>
        <v>0</v>
      </c>
      <c r="AP4954" s="164">
        <f t="shared" si="619"/>
        <v>0</v>
      </c>
      <c r="AS4954" s="184">
        <f t="shared" si="620"/>
        <v>0</v>
      </c>
      <c r="AT4954" s="164">
        <f t="shared" si="621"/>
        <v>0</v>
      </c>
    </row>
    <row r="4955" spans="2:46" x14ac:dyDescent="0.75">
      <c r="B4955" s="22">
        <v>4952</v>
      </c>
      <c r="AG4955" s="184">
        <f t="shared" si="616"/>
        <v>0</v>
      </c>
      <c r="AH4955" s="164">
        <f t="shared" si="622"/>
        <v>0</v>
      </c>
      <c r="AK4955" s="184">
        <f t="shared" si="617"/>
        <v>0</v>
      </c>
      <c r="AL4955" s="164">
        <f t="shared" si="623"/>
        <v>0</v>
      </c>
      <c r="AO4955" s="184">
        <f t="shared" si="618"/>
        <v>0</v>
      </c>
      <c r="AP4955" s="164">
        <f t="shared" si="619"/>
        <v>0</v>
      </c>
      <c r="AS4955" s="184">
        <f t="shared" si="620"/>
        <v>0</v>
      </c>
      <c r="AT4955" s="164">
        <f t="shared" si="621"/>
        <v>0</v>
      </c>
    </row>
    <row r="4956" spans="2:46" x14ac:dyDescent="0.75">
      <c r="B4956" s="22">
        <v>4953</v>
      </c>
      <c r="AG4956" s="184">
        <f t="shared" si="616"/>
        <v>0</v>
      </c>
      <c r="AH4956" s="164">
        <f t="shared" si="622"/>
        <v>0</v>
      </c>
      <c r="AK4956" s="184">
        <f t="shared" si="617"/>
        <v>0</v>
      </c>
      <c r="AL4956" s="164">
        <f t="shared" si="623"/>
        <v>0</v>
      </c>
      <c r="AO4956" s="184">
        <f t="shared" si="618"/>
        <v>0</v>
      </c>
      <c r="AP4956" s="164">
        <f t="shared" si="619"/>
        <v>0</v>
      </c>
      <c r="AS4956" s="184">
        <f t="shared" si="620"/>
        <v>0</v>
      </c>
      <c r="AT4956" s="164">
        <f t="shared" si="621"/>
        <v>0</v>
      </c>
    </row>
    <row r="4957" spans="2:46" x14ac:dyDescent="0.75">
      <c r="B4957" s="22">
        <v>4954</v>
      </c>
      <c r="AG4957" s="184">
        <f t="shared" si="616"/>
        <v>0</v>
      </c>
      <c r="AH4957" s="164">
        <f t="shared" si="622"/>
        <v>0</v>
      </c>
      <c r="AK4957" s="184">
        <f t="shared" si="617"/>
        <v>0</v>
      </c>
      <c r="AL4957" s="164">
        <f t="shared" si="623"/>
        <v>0</v>
      </c>
      <c r="AO4957" s="184">
        <f t="shared" si="618"/>
        <v>0</v>
      </c>
      <c r="AP4957" s="164">
        <f t="shared" si="619"/>
        <v>0</v>
      </c>
      <c r="AS4957" s="184">
        <f t="shared" si="620"/>
        <v>0</v>
      </c>
      <c r="AT4957" s="164">
        <f t="shared" si="621"/>
        <v>0</v>
      </c>
    </row>
    <row r="4958" spans="2:46" x14ac:dyDescent="0.75">
      <c r="B4958" s="22">
        <v>4955</v>
      </c>
      <c r="AG4958" s="184">
        <f t="shared" si="616"/>
        <v>0</v>
      </c>
      <c r="AH4958" s="164">
        <f t="shared" si="622"/>
        <v>0</v>
      </c>
      <c r="AK4958" s="184">
        <f t="shared" si="617"/>
        <v>0</v>
      </c>
      <c r="AL4958" s="164">
        <f t="shared" si="623"/>
        <v>0</v>
      </c>
      <c r="AO4958" s="184">
        <f t="shared" si="618"/>
        <v>0</v>
      </c>
      <c r="AP4958" s="164">
        <f t="shared" si="619"/>
        <v>0</v>
      </c>
      <c r="AS4958" s="184">
        <f t="shared" si="620"/>
        <v>0</v>
      </c>
      <c r="AT4958" s="164">
        <f t="shared" si="621"/>
        <v>0</v>
      </c>
    </row>
    <row r="4959" spans="2:46" x14ac:dyDescent="0.75">
      <c r="B4959" s="22">
        <v>4956</v>
      </c>
      <c r="AG4959" s="184">
        <f t="shared" si="616"/>
        <v>0</v>
      </c>
      <c r="AH4959" s="164">
        <f t="shared" si="622"/>
        <v>0</v>
      </c>
      <c r="AK4959" s="184">
        <f t="shared" si="617"/>
        <v>0</v>
      </c>
      <c r="AL4959" s="164">
        <f t="shared" si="623"/>
        <v>0</v>
      </c>
      <c r="AO4959" s="184">
        <f t="shared" si="618"/>
        <v>0</v>
      </c>
      <c r="AP4959" s="164">
        <f t="shared" si="619"/>
        <v>0</v>
      </c>
      <c r="AS4959" s="184">
        <f t="shared" si="620"/>
        <v>0</v>
      </c>
      <c r="AT4959" s="164">
        <f t="shared" si="621"/>
        <v>0</v>
      </c>
    </row>
    <row r="4960" spans="2:46" x14ac:dyDescent="0.75">
      <c r="B4960" s="22">
        <v>4957</v>
      </c>
      <c r="AG4960" s="184">
        <f t="shared" si="616"/>
        <v>0</v>
      </c>
      <c r="AH4960" s="164">
        <f t="shared" si="622"/>
        <v>0</v>
      </c>
      <c r="AK4960" s="184">
        <f t="shared" si="617"/>
        <v>0</v>
      </c>
      <c r="AL4960" s="164">
        <f t="shared" si="623"/>
        <v>0</v>
      </c>
      <c r="AO4960" s="184">
        <f t="shared" si="618"/>
        <v>0</v>
      </c>
      <c r="AP4960" s="164">
        <f t="shared" si="619"/>
        <v>0</v>
      </c>
      <c r="AS4960" s="184">
        <f t="shared" si="620"/>
        <v>0</v>
      </c>
      <c r="AT4960" s="164">
        <f t="shared" si="621"/>
        <v>0</v>
      </c>
    </row>
    <row r="4961" spans="2:46" x14ac:dyDescent="0.75">
      <c r="B4961" s="22">
        <v>4958</v>
      </c>
      <c r="AG4961" s="184">
        <f t="shared" si="616"/>
        <v>0</v>
      </c>
      <c r="AH4961" s="164">
        <f t="shared" si="622"/>
        <v>0</v>
      </c>
      <c r="AK4961" s="184">
        <f t="shared" si="617"/>
        <v>0</v>
      </c>
      <c r="AL4961" s="164">
        <f t="shared" si="623"/>
        <v>0</v>
      </c>
      <c r="AO4961" s="184">
        <f t="shared" si="618"/>
        <v>0</v>
      </c>
      <c r="AP4961" s="164">
        <f t="shared" si="619"/>
        <v>0</v>
      </c>
      <c r="AS4961" s="184">
        <f t="shared" si="620"/>
        <v>0</v>
      </c>
      <c r="AT4961" s="164">
        <f t="shared" si="621"/>
        <v>0</v>
      </c>
    </row>
    <row r="4962" spans="2:46" x14ac:dyDescent="0.75">
      <c r="B4962" s="22">
        <v>4959</v>
      </c>
      <c r="AG4962" s="184">
        <f t="shared" si="616"/>
        <v>0</v>
      </c>
      <c r="AH4962" s="164">
        <f t="shared" si="622"/>
        <v>0</v>
      </c>
      <c r="AK4962" s="184">
        <f t="shared" si="617"/>
        <v>0</v>
      </c>
      <c r="AL4962" s="164">
        <f t="shared" si="623"/>
        <v>0</v>
      </c>
      <c r="AO4962" s="184">
        <f t="shared" si="618"/>
        <v>0</v>
      </c>
      <c r="AP4962" s="164">
        <f t="shared" si="619"/>
        <v>0</v>
      </c>
      <c r="AS4962" s="184">
        <f t="shared" si="620"/>
        <v>0</v>
      </c>
      <c r="AT4962" s="164">
        <f t="shared" si="621"/>
        <v>0</v>
      </c>
    </row>
    <row r="4963" spans="2:46" x14ac:dyDescent="0.75">
      <c r="B4963" s="22">
        <v>4960</v>
      </c>
      <c r="AG4963" s="184">
        <f t="shared" si="616"/>
        <v>0</v>
      </c>
      <c r="AH4963" s="164">
        <f t="shared" si="622"/>
        <v>0</v>
      </c>
      <c r="AK4963" s="184">
        <f t="shared" si="617"/>
        <v>0</v>
      </c>
      <c r="AL4963" s="164">
        <f t="shared" si="623"/>
        <v>0</v>
      </c>
      <c r="AO4963" s="184">
        <f t="shared" si="618"/>
        <v>0</v>
      </c>
      <c r="AP4963" s="164">
        <f t="shared" si="619"/>
        <v>0</v>
      </c>
      <c r="AS4963" s="184">
        <f t="shared" si="620"/>
        <v>0</v>
      </c>
      <c r="AT4963" s="164">
        <f t="shared" si="621"/>
        <v>0</v>
      </c>
    </row>
    <row r="4964" spans="2:46" x14ac:dyDescent="0.75">
      <c r="B4964" s="22">
        <v>4961</v>
      </c>
      <c r="AG4964" s="184">
        <f t="shared" si="616"/>
        <v>0</v>
      </c>
      <c r="AH4964" s="164">
        <f t="shared" si="622"/>
        <v>0</v>
      </c>
      <c r="AK4964" s="184">
        <f t="shared" si="617"/>
        <v>0</v>
      </c>
      <c r="AL4964" s="164">
        <f t="shared" si="623"/>
        <v>0</v>
      </c>
      <c r="AO4964" s="184">
        <f t="shared" si="618"/>
        <v>0</v>
      </c>
      <c r="AP4964" s="164">
        <f t="shared" si="619"/>
        <v>0</v>
      </c>
      <c r="AS4964" s="184">
        <f t="shared" si="620"/>
        <v>0</v>
      </c>
      <c r="AT4964" s="164">
        <f t="shared" si="621"/>
        <v>0</v>
      </c>
    </row>
    <row r="4965" spans="2:46" x14ac:dyDescent="0.75">
      <c r="B4965" s="22">
        <v>4962</v>
      </c>
      <c r="AG4965" s="184">
        <f t="shared" si="616"/>
        <v>0</v>
      </c>
      <c r="AH4965" s="164">
        <f t="shared" si="622"/>
        <v>0</v>
      </c>
      <c r="AK4965" s="184">
        <f t="shared" si="617"/>
        <v>0</v>
      </c>
      <c r="AL4965" s="164">
        <f t="shared" si="623"/>
        <v>0</v>
      </c>
      <c r="AO4965" s="184">
        <f t="shared" si="618"/>
        <v>0</v>
      </c>
      <c r="AP4965" s="164">
        <f t="shared" si="619"/>
        <v>0</v>
      </c>
      <c r="AS4965" s="184">
        <f t="shared" si="620"/>
        <v>0</v>
      </c>
      <c r="AT4965" s="164">
        <f t="shared" si="621"/>
        <v>0</v>
      </c>
    </row>
    <row r="4966" spans="2:46" x14ac:dyDescent="0.75">
      <c r="B4966" s="22">
        <v>4963</v>
      </c>
      <c r="AG4966" s="184">
        <f t="shared" si="616"/>
        <v>0</v>
      </c>
      <c r="AH4966" s="164">
        <f t="shared" si="622"/>
        <v>0</v>
      </c>
      <c r="AK4966" s="184">
        <f t="shared" si="617"/>
        <v>0</v>
      </c>
      <c r="AL4966" s="164">
        <f t="shared" si="623"/>
        <v>0</v>
      </c>
      <c r="AO4966" s="184">
        <f t="shared" si="618"/>
        <v>0</v>
      </c>
      <c r="AP4966" s="164">
        <f t="shared" si="619"/>
        <v>0</v>
      </c>
      <c r="AS4966" s="184">
        <f t="shared" si="620"/>
        <v>0</v>
      </c>
      <c r="AT4966" s="164">
        <f t="shared" si="621"/>
        <v>0</v>
      </c>
    </row>
    <row r="4967" spans="2:46" x14ac:dyDescent="0.75">
      <c r="B4967" s="22">
        <v>4964</v>
      </c>
      <c r="AG4967" s="184">
        <f t="shared" si="616"/>
        <v>0</v>
      </c>
      <c r="AH4967" s="164">
        <f t="shared" si="622"/>
        <v>0</v>
      </c>
      <c r="AK4967" s="184">
        <f t="shared" si="617"/>
        <v>0</v>
      </c>
      <c r="AL4967" s="164">
        <f t="shared" si="623"/>
        <v>0</v>
      </c>
      <c r="AO4967" s="184">
        <f t="shared" si="618"/>
        <v>0</v>
      </c>
      <c r="AP4967" s="164">
        <f t="shared" si="619"/>
        <v>0</v>
      </c>
      <c r="AS4967" s="184">
        <f t="shared" si="620"/>
        <v>0</v>
      </c>
      <c r="AT4967" s="164">
        <f t="shared" si="621"/>
        <v>0</v>
      </c>
    </row>
    <row r="4968" spans="2:46" x14ac:dyDescent="0.75">
      <c r="B4968" s="22">
        <v>4965</v>
      </c>
      <c r="AG4968" s="184">
        <f t="shared" si="616"/>
        <v>0</v>
      </c>
      <c r="AH4968" s="164">
        <f t="shared" si="622"/>
        <v>0</v>
      </c>
      <c r="AK4968" s="184">
        <f t="shared" si="617"/>
        <v>0</v>
      </c>
      <c r="AL4968" s="164">
        <f t="shared" si="623"/>
        <v>0</v>
      </c>
      <c r="AO4968" s="184">
        <f t="shared" si="618"/>
        <v>0</v>
      </c>
      <c r="AP4968" s="164">
        <f t="shared" si="619"/>
        <v>0</v>
      </c>
      <c r="AS4968" s="184">
        <f t="shared" si="620"/>
        <v>0</v>
      </c>
      <c r="AT4968" s="164">
        <f t="shared" si="621"/>
        <v>0</v>
      </c>
    </row>
    <row r="4969" spans="2:46" x14ac:dyDescent="0.75">
      <c r="B4969" s="22">
        <v>4966</v>
      </c>
      <c r="AG4969" s="184">
        <f t="shared" si="616"/>
        <v>0</v>
      </c>
      <c r="AH4969" s="164">
        <f t="shared" si="622"/>
        <v>0</v>
      </c>
      <c r="AK4969" s="184">
        <f t="shared" si="617"/>
        <v>0</v>
      </c>
      <c r="AL4969" s="164">
        <f t="shared" si="623"/>
        <v>0</v>
      </c>
      <c r="AO4969" s="184">
        <f t="shared" si="618"/>
        <v>0</v>
      </c>
      <c r="AP4969" s="164">
        <f t="shared" si="619"/>
        <v>0</v>
      </c>
      <c r="AS4969" s="184">
        <f t="shared" si="620"/>
        <v>0</v>
      </c>
      <c r="AT4969" s="164">
        <f t="shared" si="621"/>
        <v>0</v>
      </c>
    </row>
    <row r="4970" spans="2:46" x14ac:dyDescent="0.75">
      <c r="B4970" s="22">
        <v>4967</v>
      </c>
      <c r="AG4970" s="184">
        <f t="shared" si="616"/>
        <v>0</v>
      </c>
      <c r="AH4970" s="164">
        <f t="shared" si="622"/>
        <v>0</v>
      </c>
      <c r="AK4970" s="184">
        <f t="shared" si="617"/>
        <v>0</v>
      </c>
      <c r="AL4970" s="164">
        <f t="shared" si="623"/>
        <v>0</v>
      </c>
      <c r="AO4970" s="184">
        <f t="shared" si="618"/>
        <v>0</v>
      </c>
      <c r="AP4970" s="164">
        <f t="shared" si="619"/>
        <v>0</v>
      </c>
      <c r="AS4970" s="184">
        <f t="shared" si="620"/>
        <v>0</v>
      </c>
      <c r="AT4970" s="164">
        <f t="shared" si="621"/>
        <v>0</v>
      </c>
    </row>
    <row r="4971" spans="2:46" x14ac:dyDescent="0.75">
      <c r="B4971" s="22">
        <v>4968</v>
      </c>
      <c r="AG4971" s="184">
        <f t="shared" si="616"/>
        <v>0</v>
      </c>
      <c r="AH4971" s="164">
        <f t="shared" si="622"/>
        <v>0</v>
      </c>
      <c r="AK4971" s="184">
        <f t="shared" si="617"/>
        <v>0</v>
      </c>
      <c r="AL4971" s="164">
        <f t="shared" si="623"/>
        <v>0</v>
      </c>
      <c r="AO4971" s="184">
        <f t="shared" si="618"/>
        <v>0</v>
      </c>
      <c r="AP4971" s="164">
        <f t="shared" si="619"/>
        <v>0</v>
      </c>
      <c r="AS4971" s="184">
        <f t="shared" si="620"/>
        <v>0</v>
      </c>
      <c r="AT4971" s="164">
        <f t="shared" si="621"/>
        <v>0</v>
      </c>
    </row>
    <row r="4972" spans="2:46" x14ac:dyDescent="0.75">
      <c r="B4972" s="22">
        <v>4969</v>
      </c>
      <c r="AG4972" s="184">
        <f t="shared" si="616"/>
        <v>0</v>
      </c>
      <c r="AH4972" s="164">
        <f t="shared" si="622"/>
        <v>0</v>
      </c>
      <c r="AK4972" s="184">
        <f t="shared" si="617"/>
        <v>0</v>
      </c>
      <c r="AL4972" s="164">
        <f t="shared" si="623"/>
        <v>0</v>
      </c>
      <c r="AO4972" s="184">
        <f t="shared" si="618"/>
        <v>0</v>
      </c>
      <c r="AP4972" s="164">
        <f t="shared" si="619"/>
        <v>0</v>
      </c>
      <c r="AS4972" s="184">
        <f t="shared" si="620"/>
        <v>0</v>
      </c>
      <c r="AT4972" s="164">
        <f t="shared" si="621"/>
        <v>0</v>
      </c>
    </row>
    <row r="4973" spans="2:46" x14ac:dyDescent="0.75">
      <c r="B4973" s="22">
        <v>4970</v>
      </c>
      <c r="AG4973" s="184">
        <f t="shared" si="616"/>
        <v>0</v>
      </c>
      <c r="AH4973" s="164">
        <f t="shared" si="622"/>
        <v>0</v>
      </c>
      <c r="AK4973" s="184">
        <f t="shared" si="617"/>
        <v>0</v>
      </c>
      <c r="AL4973" s="164">
        <f t="shared" si="623"/>
        <v>0</v>
      </c>
      <c r="AO4973" s="184">
        <f t="shared" si="618"/>
        <v>0</v>
      </c>
      <c r="AP4973" s="164">
        <f t="shared" si="619"/>
        <v>0</v>
      </c>
      <c r="AS4973" s="184">
        <f t="shared" si="620"/>
        <v>0</v>
      </c>
      <c r="AT4973" s="164">
        <f t="shared" si="621"/>
        <v>0</v>
      </c>
    </row>
    <row r="4974" spans="2:46" x14ac:dyDescent="0.75">
      <c r="B4974" s="22">
        <v>4971</v>
      </c>
      <c r="AG4974" s="184">
        <f t="shared" si="616"/>
        <v>0</v>
      </c>
      <c r="AH4974" s="164">
        <f t="shared" si="622"/>
        <v>0</v>
      </c>
      <c r="AK4974" s="184">
        <f t="shared" si="617"/>
        <v>0</v>
      </c>
      <c r="AL4974" s="164">
        <f t="shared" si="623"/>
        <v>0</v>
      </c>
      <c r="AO4974" s="184">
        <f t="shared" si="618"/>
        <v>0</v>
      </c>
      <c r="AP4974" s="164">
        <f t="shared" si="619"/>
        <v>0</v>
      </c>
      <c r="AS4974" s="184">
        <f t="shared" si="620"/>
        <v>0</v>
      </c>
      <c r="AT4974" s="164">
        <f t="shared" si="621"/>
        <v>0</v>
      </c>
    </row>
    <row r="4975" spans="2:46" x14ac:dyDescent="0.75">
      <c r="B4975" s="22">
        <v>4972</v>
      </c>
      <c r="AG4975" s="184">
        <f t="shared" si="616"/>
        <v>0</v>
      </c>
      <c r="AH4975" s="164">
        <f t="shared" si="622"/>
        <v>0</v>
      </c>
      <c r="AK4975" s="184">
        <f t="shared" si="617"/>
        <v>0</v>
      </c>
      <c r="AL4975" s="164">
        <f t="shared" si="623"/>
        <v>0</v>
      </c>
      <c r="AO4975" s="184">
        <f t="shared" si="618"/>
        <v>0</v>
      </c>
      <c r="AP4975" s="164">
        <f t="shared" si="619"/>
        <v>0</v>
      </c>
      <c r="AS4975" s="184">
        <f t="shared" si="620"/>
        <v>0</v>
      </c>
      <c r="AT4975" s="164">
        <f t="shared" si="621"/>
        <v>0</v>
      </c>
    </row>
    <row r="4976" spans="2:46" x14ac:dyDescent="0.75">
      <c r="B4976" s="22">
        <v>4973</v>
      </c>
      <c r="AG4976" s="184">
        <f t="shared" si="616"/>
        <v>0</v>
      </c>
      <c r="AH4976" s="164">
        <f t="shared" si="622"/>
        <v>0</v>
      </c>
      <c r="AK4976" s="184">
        <f t="shared" si="617"/>
        <v>0</v>
      </c>
      <c r="AL4976" s="164">
        <f t="shared" si="623"/>
        <v>0</v>
      </c>
      <c r="AO4976" s="184">
        <f t="shared" si="618"/>
        <v>0</v>
      </c>
      <c r="AP4976" s="164">
        <f t="shared" si="619"/>
        <v>0</v>
      </c>
      <c r="AS4976" s="184">
        <f t="shared" si="620"/>
        <v>0</v>
      </c>
      <c r="AT4976" s="164">
        <f t="shared" si="621"/>
        <v>0</v>
      </c>
    </row>
    <row r="4977" spans="2:46" x14ac:dyDescent="0.75">
      <c r="B4977" s="22">
        <v>4974</v>
      </c>
      <c r="AG4977" s="184">
        <f t="shared" si="616"/>
        <v>0</v>
      </c>
      <c r="AH4977" s="164">
        <f t="shared" si="622"/>
        <v>0</v>
      </c>
      <c r="AK4977" s="184">
        <f t="shared" si="617"/>
        <v>0</v>
      </c>
      <c r="AL4977" s="164">
        <f t="shared" si="623"/>
        <v>0</v>
      </c>
      <c r="AO4977" s="184">
        <f t="shared" si="618"/>
        <v>0</v>
      </c>
      <c r="AP4977" s="164">
        <f t="shared" si="619"/>
        <v>0</v>
      </c>
      <c r="AS4977" s="184">
        <f t="shared" si="620"/>
        <v>0</v>
      </c>
      <c r="AT4977" s="164">
        <f t="shared" si="621"/>
        <v>0</v>
      </c>
    </row>
    <row r="4978" spans="2:46" x14ac:dyDescent="0.75">
      <c r="B4978" s="22">
        <v>4975</v>
      </c>
      <c r="AG4978" s="184">
        <f t="shared" si="616"/>
        <v>0</v>
      </c>
      <c r="AH4978" s="164">
        <f t="shared" si="622"/>
        <v>0</v>
      </c>
      <c r="AK4978" s="184">
        <f t="shared" si="617"/>
        <v>0</v>
      </c>
      <c r="AL4978" s="164">
        <f t="shared" si="623"/>
        <v>0</v>
      </c>
      <c r="AO4978" s="184">
        <f t="shared" si="618"/>
        <v>0</v>
      </c>
      <c r="AP4978" s="164">
        <f t="shared" si="619"/>
        <v>0</v>
      </c>
      <c r="AS4978" s="184">
        <f t="shared" si="620"/>
        <v>0</v>
      </c>
      <c r="AT4978" s="164">
        <f t="shared" si="621"/>
        <v>0</v>
      </c>
    </row>
    <row r="4979" spans="2:46" x14ac:dyDescent="0.75">
      <c r="B4979" s="22">
        <v>4976</v>
      </c>
      <c r="AG4979" s="184">
        <f t="shared" si="616"/>
        <v>0</v>
      </c>
      <c r="AH4979" s="164">
        <f t="shared" si="622"/>
        <v>0</v>
      </c>
      <c r="AK4979" s="184">
        <f t="shared" si="617"/>
        <v>0</v>
      </c>
      <c r="AL4979" s="164">
        <f t="shared" si="623"/>
        <v>0</v>
      </c>
      <c r="AO4979" s="184">
        <f t="shared" si="618"/>
        <v>0</v>
      </c>
      <c r="AP4979" s="164">
        <f t="shared" si="619"/>
        <v>0</v>
      </c>
      <c r="AS4979" s="184">
        <f t="shared" si="620"/>
        <v>0</v>
      </c>
      <c r="AT4979" s="164">
        <f t="shared" si="621"/>
        <v>0</v>
      </c>
    </row>
    <row r="4980" spans="2:46" x14ac:dyDescent="0.75">
      <c r="B4980" s="22">
        <v>4977</v>
      </c>
      <c r="AG4980" s="184">
        <f t="shared" si="616"/>
        <v>0</v>
      </c>
      <c r="AH4980" s="164">
        <f t="shared" si="622"/>
        <v>0</v>
      </c>
      <c r="AK4980" s="184">
        <f t="shared" si="617"/>
        <v>0</v>
      </c>
      <c r="AL4980" s="164">
        <f t="shared" si="623"/>
        <v>0</v>
      </c>
      <c r="AO4980" s="184">
        <f t="shared" si="618"/>
        <v>0</v>
      </c>
      <c r="AP4980" s="164">
        <f t="shared" si="619"/>
        <v>0</v>
      </c>
      <c r="AS4980" s="184">
        <f t="shared" si="620"/>
        <v>0</v>
      </c>
      <c r="AT4980" s="164">
        <f t="shared" si="621"/>
        <v>0</v>
      </c>
    </row>
    <row r="4981" spans="2:46" x14ac:dyDescent="0.75">
      <c r="B4981" s="22">
        <v>4978</v>
      </c>
      <c r="AG4981" s="184">
        <f t="shared" si="616"/>
        <v>0</v>
      </c>
      <c r="AH4981" s="164">
        <f t="shared" si="622"/>
        <v>0</v>
      </c>
      <c r="AK4981" s="184">
        <f t="shared" si="617"/>
        <v>0</v>
      </c>
      <c r="AL4981" s="164">
        <f t="shared" si="623"/>
        <v>0</v>
      </c>
      <c r="AO4981" s="184">
        <f t="shared" si="618"/>
        <v>0</v>
      </c>
      <c r="AP4981" s="164">
        <f t="shared" si="619"/>
        <v>0</v>
      </c>
      <c r="AS4981" s="184">
        <f t="shared" si="620"/>
        <v>0</v>
      </c>
      <c r="AT4981" s="164">
        <f t="shared" si="621"/>
        <v>0</v>
      </c>
    </row>
    <row r="4982" spans="2:46" x14ac:dyDescent="0.75">
      <c r="B4982" s="22">
        <v>4979</v>
      </c>
      <c r="AG4982" s="184">
        <f t="shared" si="616"/>
        <v>0</v>
      </c>
      <c r="AH4982" s="164">
        <f t="shared" si="622"/>
        <v>0</v>
      </c>
      <c r="AK4982" s="184">
        <f t="shared" si="617"/>
        <v>0</v>
      </c>
      <c r="AL4982" s="164">
        <f t="shared" si="623"/>
        <v>0</v>
      </c>
      <c r="AO4982" s="184">
        <f t="shared" si="618"/>
        <v>0</v>
      </c>
      <c r="AP4982" s="164">
        <f t="shared" si="619"/>
        <v>0</v>
      </c>
      <c r="AS4982" s="184">
        <f t="shared" si="620"/>
        <v>0</v>
      </c>
      <c r="AT4982" s="164">
        <f t="shared" si="621"/>
        <v>0</v>
      </c>
    </row>
    <row r="4983" spans="2:46" x14ac:dyDescent="0.75">
      <c r="B4983" s="22">
        <v>4980</v>
      </c>
      <c r="AG4983" s="184">
        <f t="shared" si="616"/>
        <v>0</v>
      </c>
      <c r="AH4983" s="164">
        <f t="shared" si="622"/>
        <v>0</v>
      </c>
      <c r="AK4983" s="184">
        <f t="shared" si="617"/>
        <v>0</v>
      </c>
      <c r="AL4983" s="164">
        <f t="shared" si="623"/>
        <v>0</v>
      </c>
      <c r="AO4983" s="184">
        <f t="shared" si="618"/>
        <v>0</v>
      </c>
      <c r="AP4983" s="164">
        <f t="shared" si="619"/>
        <v>0</v>
      </c>
      <c r="AS4983" s="184">
        <f t="shared" si="620"/>
        <v>0</v>
      </c>
      <c r="AT4983" s="164">
        <f t="shared" si="621"/>
        <v>0</v>
      </c>
    </row>
    <row r="4984" spans="2:46" x14ac:dyDescent="0.75">
      <c r="B4984" s="22">
        <v>4981</v>
      </c>
      <c r="AG4984" s="184">
        <f t="shared" si="616"/>
        <v>0</v>
      </c>
      <c r="AH4984" s="164">
        <f t="shared" si="622"/>
        <v>0</v>
      </c>
      <c r="AK4984" s="184">
        <f t="shared" si="617"/>
        <v>0</v>
      </c>
      <c r="AL4984" s="164">
        <f t="shared" si="623"/>
        <v>0</v>
      </c>
      <c r="AO4984" s="184">
        <f t="shared" si="618"/>
        <v>0</v>
      </c>
      <c r="AP4984" s="164">
        <f t="shared" si="619"/>
        <v>0</v>
      </c>
      <c r="AS4984" s="184">
        <f t="shared" si="620"/>
        <v>0</v>
      </c>
      <c r="AT4984" s="164">
        <f t="shared" si="621"/>
        <v>0</v>
      </c>
    </row>
    <row r="4985" spans="2:46" x14ac:dyDescent="0.75">
      <c r="B4985" s="22">
        <v>4982</v>
      </c>
      <c r="AG4985" s="184">
        <f t="shared" si="616"/>
        <v>0</v>
      </c>
      <c r="AH4985" s="164">
        <f t="shared" si="622"/>
        <v>0</v>
      </c>
      <c r="AK4985" s="184">
        <f t="shared" si="617"/>
        <v>0</v>
      </c>
      <c r="AL4985" s="164">
        <f t="shared" si="623"/>
        <v>0</v>
      </c>
      <c r="AO4985" s="184">
        <f t="shared" si="618"/>
        <v>0</v>
      </c>
      <c r="AP4985" s="164">
        <f t="shared" si="619"/>
        <v>0</v>
      </c>
      <c r="AS4985" s="184">
        <f t="shared" si="620"/>
        <v>0</v>
      </c>
      <c r="AT4985" s="164">
        <f t="shared" si="621"/>
        <v>0</v>
      </c>
    </row>
    <row r="4986" spans="2:46" x14ac:dyDescent="0.75">
      <c r="B4986" s="22">
        <v>4983</v>
      </c>
      <c r="AG4986" s="184">
        <f t="shared" si="616"/>
        <v>0</v>
      </c>
      <c r="AH4986" s="164">
        <f t="shared" si="622"/>
        <v>0</v>
      </c>
      <c r="AK4986" s="184">
        <f t="shared" si="617"/>
        <v>0</v>
      </c>
      <c r="AL4986" s="164">
        <f t="shared" si="623"/>
        <v>0</v>
      </c>
      <c r="AO4986" s="184">
        <f t="shared" si="618"/>
        <v>0</v>
      </c>
      <c r="AP4986" s="164">
        <f t="shared" si="619"/>
        <v>0</v>
      </c>
      <c r="AS4986" s="184">
        <f t="shared" si="620"/>
        <v>0</v>
      </c>
      <c r="AT4986" s="164">
        <f t="shared" si="621"/>
        <v>0</v>
      </c>
    </row>
    <row r="4987" spans="2:46" x14ac:dyDescent="0.75">
      <c r="B4987" s="22">
        <v>4984</v>
      </c>
      <c r="AG4987" s="184">
        <f t="shared" si="616"/>
        <v>0</v>
      </c>
      <c r="AH4987" s="164">
        <f t="shared" si="622"/>
        <v>0</v>
      </c>
      <c r="AK4987" s="184">
        <f t="shared" si="617"/>
        <v>0</v>
      </c>
      <c r="AL4987" s="164">
        <f t="shared" si="623"/>
        <v>0</v>
      </c>
      <c r="AO4987" s="184">
        <f t="shared" si="618"/>
        <v>0</v>
      </c>
      <c r="AP4987" s="164">
        <f t="shared" si="619"/>
        <v>0</v>
      </c>
      <c r="AS4987" s="184">
        <f t="shared" si="620"/>
        <v>0</v>
      </c>
      <c r="AT4987" s="164">
        <f t="shared" si="621"/>
        <v>0</v>
      </c>
    </row>
    <row r="4988" spans="2:46" x14ac:dyDescent="0.75">
      <c r="B4988" s="22">
        <v>4985</v>
      </c>
      <c r="AG4988" s="184">
        <f t="shared" si="616"/>
        <v>0</v>
      </c>
      <c r="AH4988" s="164">
        <f t="shared" si="622"/>
        <v>0</v>
      </c>
      <c r="AK4988" s="184">
        <f t="shared" si="617"/>
        <v>0</v>
      </c>
      <c r="AL4988" s="164">
        <f t="shared" si="623"/>
        <v>0</v>
      </c>
      <c r="AO4988" s="184">
        <f t="shared" si="618"/>
        <v>0</v>
      </c>
      <c r="AP4988" s="164">
        <f t="shared" si="619"/>
        <v>0</v>
      </c>
      <c r="AS4988" s="184">
        <f t="shared" si="620"/>
        <v>0</v>
      </c>
      <c r="AT4988" s="164">
        <f t="shared" si="621"/>
        <v>0</v>
      </c>
    </row>
    <row r="4989" spans="2:46" x14ac:dyDescent="0.75">
      <c r="B4989" s="22">
        <v>4986</v>
      </c>
      <c r="AG4989" s="184">
        <f t="shared" si="616"/>
        <v>0</v>
      </c>
      <c r="AH4989" s="164">
        <f t="shared" si="622"/>
        <v>0</v>
      </c>
      <c r="AK4989" s="184">
        <f t="shared" si="617"/>
        <v>0</v>
      </c>
      <c r="AL4989" s="164">
        <f t="shared" si="623"/>
        <v>0</v>
      </c>
      <c r="AO4989" s="184">
        <f t="shared" si="618"/>
        <v>0</v>
      </c>
      <c r="AP4989" s="164">
        <f t="shared" si="619"/>
        <v>0</v>
      </c>
      <c r="AS4989" s="184">
        <f t="shared" si="620"/>
        <v>0</v>
      </c>
      <c r="AT4989" s="164">
        <f t="shared" si="621"/>
        <v>0</v>
      </c>
    </row>
    <row r="4990" spans="2:46" x14ac:dyDescent="0.75">
      <c r="B4990" s="22">
        <v>4987</v>
      </c>
      <c r="AG4990" s="184">
        <f t="shared" si="616"/>
        <v>0</v>
      </c>
      <c r="AH4990" s="164">
        <f t="shared" si="622"/>
        <v>0</v>
      </c>
      <c r="AK4990" s="184">
        <f t="shared" si="617"/>
        <v>0</v>
      </c>
      <c r="AL4990" s="164">
        <f t="shared" si="623"/>
        <v>0</v>
      </c>
      <c r="AO4990" s="184">
        <f t="shared" si="618"/>
        <v>0</v>
      </c>
      <c r="AP4990" s="164">
        <f t="shared" si="619"/>
        <v>0</v>
      </c>
      <c r="AS4990" s="184">
        <f t="shared" si="620"/>
        <v>0</v>
      </c>
      <c r="AT4990" s="164">
        <f t="shared" si="621"/>
        <v>0</v>
      </c>
    </row>
    <row r="4991" spans="2:46" x14ac:dyDescent="0.75">
      <c r="B4991" s="22">
        <v>4988</v>
      </c>
      <c r="AG4991" s="184">
        <f t="shared" si="616"/>
        <v>0</v>
      </c>
      <c r="AH4991" s="164">
        <f t="shared" si="622"/>
        <v>0</v>
      </c>
      <c r="AK4991" s="184">
        <f t="shared" si="617"/>
        <v>0</v>
      </c>
      <c r="AL4991" s="164">
        <f t="shared" si="623"/>
        <v>0</v>
      </c>
      <c r="AO4991" s="184">
        <f t="shared" si="618"/>
        <v>0</v>
      </c>
      <c r="AP4991" s="164">
        <f t="shared" si="619"/>
        <v>0</v>
      </c>
      <c r="AS4991" s="184">
        <f t="shared" si="620"/>
        <v>0</v>
      </c>
      <c r="AT4991" s="164">
        <f t="shared" si="621"/>
        <v>0</v>
      </c>
    </row>
    <row r="4992" spans="2:46" x14ac:dyDescent="0.75">
      <c r="B4992" s="22">
        <v>4989</v>
      </c>
      <c r="AG4992" s="184">
        <f t="shared" si="616"/>
        <v>0</v>
      </c>
      <c r="AH4992" s="164">
        <f t="shared" si="622"/>
        <v>0</v>
      </c>
      <c r="AK4992" s="184">
        <f t="shared" si="617"/>
        <v>0</v>
      </c>
      <c r="AL4992" s="164">
        <f t="shared" si="623"/>
        <v>0</v>
      </c>
      <c r="AO4992" s="184">
        <f t="shared" si="618"/>
        <v>0</v>
      </c>
      <c r="AP4992" s="164">
        <f t="shared" si="619"/>
        <v>0</v>
      </c>
      <c r="AS4992" s="184">
        <f t="shared" si="620"/>
        <v>0</v>
      </c>
      <c r="AT4992" s="164">
        <f t="shared" si="621"/>
        <v>0</v>
      </c>
    </row>
    <row r="4993" spans="2:46" x14ac:dyDescent="0.75">
      <c r="B4993" s="22">
        <v>4990</v>
      </c>
      <c r="AG4993" s="184">
        <f t="shared" si="616"/>
        <v>0</v>
      </c>
      <c r="AH4993" s="164">
        <f t="shared" si="622"/>
        <v>0</v>
      </c>
      <c r="AK4993" s="184">
        <f t="shared" si="617"/>
        <v>0</v>
      </c>
      <c r="AL4993" s="164">
        <f t="shared" si="623"/>
        <v>0</v>
      </c>
      <c r="AO4993" s="184">
        <f t="shared" si="618"/>
        <v>0</v>
      </c>
      <c r="AP4993" s="164">
        <f t="shared" si="619"/>
        <v>0</v>
      </c>
      <c r="AS4993" s="184">
        <f t="shared" si="620"/>
        <v>0</v>
      </c>
      <c r="AT4993" s="164">
        <f t="shared" si="621"/>
        <v>0</v>
      </c>
    </row>
    <row r="4994" spans="2:46" x14ac:dyDescent="0.75">
      <c r="B4994" s="22">
        <v>4991</v>
      </c>
      <c r="AG4994" s="184">
        <f t="shared" si="616"/>
        <v>0</v>
      </c>
      <c r="AH4994" s="164">
        <f t="shared" si="622"/>
        <v>0</v>
      </c>
      <c r="AK4994" s="184">
        <f t="shared" si="617"/>
        <v>0</v>
      </c>
      <c r="AL4994" s="164">
        <f t="shared" si="623"/>
        <v>0</v>
      </c>
      <c r="AO4994" s="184">
        <f t="shared" si="618"/>
        <v>0</v>
      </c>
      <c r="AP4994" s="164">
        <f t="shared" si="619"/>
        <v>0</v>
      </c>
      <c r="AS4994" s="184">
        <f t="shared" si="620"/>
        <v>0</v>
      </c>
      <c r="AT4994" s="164">
        <f t="shared" si="621"/>
        <v>0</v>
      </c>
    </row>
    <row r="4995" spans="2:46" x14ac:dyDescent="0.75">
      <c r="B4995" s="22">
        <v>4992</v>
      </c>
      <c r="AG4995" s="184">
        <f t="shared" si="616"/>
        <v>0</v>
      </c>
      <c r="AH4995" s="164">
        <f t="shared" si="622"/>
        <v>0</v>
      </c>
      <c r="AK4995" s="184">
        <f t="shared" si="617"/>
        <v>0</v>
      </c>
      <c r="AL4995" s="164">
        <f t="shared" si="623"/>
        <v>0</v>
      </c>
      <c r="AO4995" s="184">
        <f t="shared" si="618"/>
        <v>0</v>
      </c>
      <c r="AP4995" s="164">
        <f t="shared" si="619"/>
        <v>0</v>
      </c>
      <c r="AS4995" s="184">
        <f t="shared" si="620"/>
        <v>0</v>
      </c>
      <c r="AT4995" s="164">
        <f t="shared" si="621"/>
        <v>0</v>
      </c>
    </row>
    <row r="4996" spans="2:46" x14ac:dyDescent="0.75">
      <c r="B4996" s="22">
        <v>4993</v>
      </c>
      <c r="AG4996" s="184">
        <f t="shared" ref="AG4996:AG5003" si="624">(U4996*wtp)-T4996</f>
        <v>0</v>
      </c>
      <c r="AH4996" s="164">
        <f t="shared" si="622"/>
        <v>0</v>
      </c>
      <c r="AK4996" s="184">
        <f t="shared" ref="AK4996:AK5003" si="625">(X4996*wtp)-W4996</f>
        <v>0</v>
      </c>
      <c r="AL4996" s="164">
        <f t="shared" si="623"/>
        <v>0</v>
      </c>
      <c r="AO4996" s="184">
        <f t="shared" ref="AO4996:AO5003" si="626">(AA4996*wtp)-Z4996</f>
        <v>0</v>
      </c>
      <c r="AP4996" s="164">
        <f t="shared" ref="AP4996:AP5003" si="627">IF(AO4996&gt;0,1,0)</f>
        <v>0</v>
      </c>
      <c r="AS4996" s="184">
        <f t="shared" ref="AS4996:AS5003" si="628">(AD4996*wtp)-AC4996</f>
        <v>0</v>
      </c>
      <c r="AT4996" s="164">
        <f t="shared" ref="AT4996:AT5003" si="629">IF(AS4996&gt;0,1,0)</f>
        <v>0</v>
      </c>
    </row>
    <row r="4997" spans="2:46" x14ac:dyDescent="0.75">
      <c r="B4997" s="22">
        <v>4994</v>
      </c>
      <c r="AG4997" s="184">
        <f t="shared" si="624"/>
        <v>0</v>
      </c>
      <c r="AH4997" s="164">
        <f t="shared" ref="AH4997:AH5003" si="630">IF(AG4997&gt;0,1,0)</f>
        <v>0</v>
      </c>
      <c r="AK4997" s="184">
        <f t="shared" si="625"/>
        <v>0</v>
      </c>
      <c r="AL4997" s="164">
        <f t="shared" ref="AL4997:AL5003" si="631">IF(AK4997&gt;0,1,0)</f>
        <v>0</v>
      </c>
      <c r="AO4997" s="184">
        <f t="shared" si="626"/>
        <v>0</v>
      </c>
      <c r="AP4997" s="164">
        <f t="shared" si="627"/>
        <v>0</v>
      </c>
      <c r="AS4997" s="184">
        <f t="shared" si="628"/>
        <v>0</v>
      </c>
      <c r="AT4997" s="164">
        <f t="shared" si="629"/>
        <v>0</v>
      </c>
    </row>
    <row r="4998" spans="2:46" x14ac:dyDescent="0.75">
      <c r="B4998" s="22">
        <v>4995</v>
      </c>
      <c r="AG4998" s="184">
        <f t="shared" si="624"/>
        <v>0</v>
      </c>
      <c r="AH4998" s="164">
        <f t="shared" si="630"/>
        <v>0</v>
      </c>
      <c r="AK4998" s="184">
        <f t="shared" si="625"/>
        <v>0</v>
      </c>
      <c r="AL4998" s="164">
        <f t="shared" si="631"/>
        <v>0</v>
      </c>
      <c r="AO4998" s="184">
        <f t="shared" si="626"/>
        <v>0</v>
      </c>
      <c r="AP4998" s="164">
        <f t="shared" si="627"/>
        <v>0</v>
      </c>
      <c r="AS4998" s="184">
        <f t="shared" si="628"/>
        <v>0</v>
      </c>
      <c r="AT4998" s="164">
        <f t="shared" si="629"/>
        <v>0</v>
      </c>
    </row>
    <row r="4999" spans="2:46" x14ac:dyDescent="0.75">
      <c r="B4999" s="22">
        <v>4996</v>
      </c>
      <c r="AG4999" s="184">
        <f t="shared" si="624"/>
        <v>0</v>
      </c>
      <c r="AH4999" s="164">
        <f t="shared" si="630"/>
        <v>0</v>
      </c>
      <c r="AK4999" s="184">
        <f t="shared" si="625"/>
        <v>0</v>
      </c>
      <c r="AL4999" s="164">
        <f t="shared" si="631"/>
        <v>0</v>
      </c>
      <c r="AO4999" s="184">
        <f t="shared" si="626"/>
        <v>0</v>
      </c>
      <c r="AP4999" s="164">
        <f t="shared" si="627"/>
        <v>0</v>
      </c>
      <c r="AS4999" s="184">
        <f t="shared" si="628"/>
        <v>0</v>
      </c>
      <c r="AT4999" s="164">
        <f t="shared" si="629"/>
        <v>0</v>
      </c>
    </row>
    <row r="5000" spans="2:46" x14ac:dyDescent="0.75">
      <c r="B5000" s="22">
        <v>4997</v>
      </c>
      <c r="AG5000" s="184">
        <f t="shared" si="624"/>
        <v>0</v>
      </c>
      <c r="AH5000" s="164">
        <f t="shared" si="630"/>
        <v>0</v>
      </c>
      <c r="AK5000" s="184">
        <f t="shared" si="625"/>
        <v>0</v>
      </c>
      <c r="AL5000" s="164">
        <f t="shared" si="631"/>
        <v>0</v>
      </c>
      <c r="AO5000" s="184">
        <f t="shared" si="626"/>
        <v>0</v>
      </c>
      <c r="AP5000" s="164">
        <f t="shared" si="627"/>
        <v>0</v>
      </c>
      <c r="AS5000" s="184">
        <f t="shared" si="628"/>
        <v>0</v>
      </c>
      <c r="AT5000" s="164">
        <f t="shared" si="629"/>
        <v>0</v>
      </c>
    </row>
    <row r="5001" spans="2:46" x14ac:dyDescent="0.75">
      <c r="B5001" s="22">
        <v>4998</v>
      </c>
      <c r="AG5001" s="184">
        <f t="shared" si="624"/>
        <v>0</v>
      </c>
      <c r="AH5001" s="164">
        <f t="shared" si="630"/>
        <v>0</v>
      </c>
      <c r="AK5001" s="184">
        <f t="shared" si="625"/>
        <v>0</v>
      </c>
      <c r="AL5001" s="164">
        <f t="shared" si="631"/>
        <v>0</v>
      </c>
      <c r="AO5001" s="184">
        <f t="shared" si="626"/>
        <v>0</v>
      </c>
      <c r="AP5001" s="164">
        <f t="shared" si="627"/>
        <v>0</v>
      </c>
      <c r="AS5001" s="184">
        <f t="shared" si="628"/>
        <v>0</v>
      </c>
      <c r="AT5001" s="164">
        <f t="shared" si="629"/>
        <v>0</v>
      </c>
    </row>
    <row r="5002" spans="2:46" x14ac:dyDescent="0.75">
      <c r="B5002" s="22">
        <v>4999</v>
      </c>
      <c r="AG5002" s="184">
        <f t="shared" si="624"/>
        <v>0</v>
      </c>
      <c r="AH5002" s="164">
        <f t="shared" si="630"/>
        <v>0</v>
      </c>
      <c r="AK5002" s="184">
        <f t="shared" si="625"/>
        <v>0</v>
      </c>
      <c r="AL5002" s="164">
        <f t="shared" si="631"/>
        <v>0</v>
      </c>
      <c r="AO5002" s="184">
        <f t="shared" si="626"/>
        <v>0</v>
      </c>
      <c r="AP5002" s="164">
        <f t="shared" si="627"/>
        <v>0</v>
      </c>
      <c r="AS5002" s="184">
        <f t="shared" si="628"/>
        <v>0</v>
      </c>
      <c r="AT5002" s="164">
        <f t="shared" si="629"/>
        <v>0</v>
      </c>
    </row>
    <row r="5003" spans="2:46" x14ac:dyDescent="0.75">
      <c r="B5003" s="22">
        <v>5000</v>
      </c>
      <c r="AG5003" s="184">
        <f t="shared" si="624"/>
        <v>0</v>
      </c>
      <c r="AH5003" s="164">
        <f t="shared" si="630"/>
        <v>0</v>
      </c>
      <c r="AK5003" s="184">
        <f t="shared" si="625"/>
        <v>0</v>
      </c>
      <c r="AL5003" s="164">
        <f t="shared" si="631"/>
        <v>0</v>
      </c>
      <c r="AO5003" s="184">
        <f t="shared" si="626"/>
        <v>0</v>
      </c>
      <c r="AP5003" s="164">
        <f t="shared" si="627"/>
        <v>0</v>
      </c>
      <c r="AS5003" s="184">
        <f t="shared" si="628"/>
        <v>0</v>
      </c>
      <c r="AT5003" s="164">
        <f t="shared" si="629"/>
        <v>0</v>
      </c>
    </row>
    <row r="5005" spans="2:46" x14ac:dyDescent="0.75">
      <c r="B5005" s="22" t="s">
        <v>255</v>
      </c>
      <c r="D5005" s="165">
        <f>MEDIAN(D1:D5003)</f>
        <v>4</v>
      </c>
      <c r="E5005" s="184">
        <f>MEDIAN(E1:E5003)</f>
        <v>5</v>
      </c>
      <c r="G5005" s="184">
        <f>MEDIAN(G1:G5003)</f>
        <v>7</v>
      </c>
      <c r="H5005" s="184">
        <f>MEDIAN(H1:H5003)</f>
        <v>8</v>
      </c>
      <c r="J5005" s="184">
        <f>MEDIAN(J1:J5003)</f>
        <v>10</v>
      </c>
      <c r="K5005" s="184">
        <f>MEDIAN(K1:K5003)</f>
        <v>11</v>
      </c>
      <c r="M5005" s="184">
        <f>MEDIAN(M1:M5003)</f>
        <v>13</v>
      </c>
      <c r="N5005" s="184">
        <f>MEDIAN(N1:N5003)</f>
        <v>14</v>
      </c>
      <c r="P5005" s="184">
        <f>MEDIAN(P1:P5003)</f>
        <v>16</v>
      </c>
      <c r="Q5005" s="184">
        <f>MEDIAN(Q1:Q5003)</f>
        <v>17</v>
      </c>
      <c r="R5005" s="166" t="s">
        <v>255</v>
      </c>
      <c r="T5005" s="22">
        <f>MEDIAN(T1:T5003)</f>
        <v>20</v>
      </c>
      <c r="U5005" s="22">
        <f>MEDIAN(U1:U5003)</f>
        <v>21</v>
      </c>
      <c r="W5005" s="22">
        <f>MEDIAN(W1:W5003)</f>
        <v>23</v>
      </c>
      <c r="X5005" s="22">
        <f>MEDIAN(X1:X5003)</f>
        <v>24</v>
      </c>
      <c r="Z5005" s="22">
        <f>MEDIAN(Z1:Z5003)</f>
        <v>26</v>
      </c>
      <c r="AA5005" s="22">
        <f>MEDIAN(AA1:AA5003)</f>
        <v>27</v>
      </c>
      <c r="AC5005" s="22">
        <f>MEDIAN(AC1:AC5003)</f>
        <v>29</v>
      </c>
      <c r="AD5005" s="22">
        <f>MEDIAN(AD1:AD5003)</f>
        <v>30</v>
      </c>
    </row>
    <row r="5006" spans="2:46" x14ac:dyDescent="0.75">
      <c r="R5006" s="166" t="s">
        <v>371</v>
      </c>
      <c r="T5006" s="22">
        <f>T5005/U5005</f>
        <v>0.95238095238095233</v>
      </c>
      <c r="W5006" s="22">
        <f>W5005/X5005</f>
        <v>0.95833333333333337</v>
      </c>
      <c r="Z5006" s="22">
        <f>Z5005/AA5005</f>
        <v>0.96296296296296291</v>
      </c>
      <c r="AC5006" s="22">
        <f>AC5005/AD5005</f>
        <v>0.96666666666666667</v>
      </c>
    </row>
  </sheetData>
  <mergeCells count="11">
    <mergeCell ref="Z2:AA2"/>
    <mergeCell ref="AC2:AD2"/>
    <mergeCell ref="AK2:AL2"/>
    <mergeCell ref="D2:E2"/>
    <mergeCell ref="G2:H2"/>
    <mergeCell ref="J2:K2"/>
    <mergeCell ref="M2:N2"/>
    <mergeCell ref="P2:Q2"/>
    <mergeCell ref="AG2:AH2"/>
    <mergeCell ref="W2:X2"/>
    <mergeCell ref="T2:U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2391B-88B7-4AFE-82B9-8851EC76C1EB}">
  <sheetPr codeName="Sheet17">
    <tabColor theme="4" tint="-0.499984740745262"/>
  </sheetPr>
  <dimension ref="A1:AF54"/>
  <sheetViews>
    <sheetView zoomScale="66" zoomScaleNormal="66" workbookViewId="0">
      <selection activeCell="U10" sqref="U10"/>
    </sheetView>
  </sheetViews>
  <sheetFormatPr defaultRowHeight="14.75" x14ac:dyDescent="0.75"/>
  <cols>
    <col min="1" max="1" width="2.81640625" style="22" customWidth="1"/>
    <col min="2" max="2" width="3.08984375" style="22" customWidth="1"/>
    <col min="3" max="3" width="3.6328125" style="22" customWidth="1"/>
    <col min="4" max="4" width="26.2265625" style="22" bestFit="1" customWidth="1"/>
    <col min="5" max="5" width="1.86328125" style="22" customWidth="1"/>
    <col min="6" max="6" width="11.2265625" style="164" bestFit="1" customWidth="1"/>
    <col min="7" max="7" width="1.76953125" style="164" customWidth="1"/>
    <col min="8" max="8" width="14.2265625" style="184" bestFit="1" customWidth="1"/>
    <col min="9" max="9" width="11.6796875" style="184" bestFit="1" customWidth="1"/>
    <col min="10" max="10" width="1.76953125" style="164" customWidth="1"/>
    <col min="11" max="11" width="14.2265625" style="184" bestFit="1" customWidth="1"/>
    <col min="12" max="12" width="12.26953125" style="184" bestFit="1" customWidth="1"/>
    <col min="13" max="13" width="1.76953125" style="164" customWidth="1"/>
    <col min="14" max="14" width="8.7265625" style="184"/>
    <col min="15" max="15" width="1.76953125" style="164" customWidth="1"/>
    <col min="16" max="17" width="8.7265625" style="22"/>
    <col min="18" max="18" width="13.7265625" style="22" customWidth="1"/>
    <col min="19" max="21" width="8.7265625" style="22"/>
    <col min="22" max="22" width="17.7265625" style="22" bestFit="1" customWidth="1"/>
    <col min="23" max="23" width="8.7265625" style="22"/>
    <col min="24" max="24" width="1.86328125" style="22" customWidth="1"/>
    <col min="25" max="25" width="9.6796875" style="22" bestFit="1" customWidth="1"/>
    <col min="26" max="26" width="8.7265625" style="22"/>
    <col min="27" max="27" width="1.86328125" style="22" customWidth="1"/>
    <col min="28" max="28" width="9.6796875" style="22" bestFit="1" customWidth="1"/>
    <col min="29" max="29" width="8.7265625" style="22"/>
    <col min="30" max="30" width="1.86328125" style="22" customWidth="1"/>
    <col min="31" max="31" width="8.7265625" style="22"/>
    <col min="32" max="32" width="1.86328125" style="22" customWidth="1"/>
    <col min="33" max="16384" width="8.7265625" style="22"/>
  </cols>
  <sheetData>
    <row r="1" spans="1:32" x14ac:dyDescent="0.75">
      <c r="A1" s="40" t="s">
        <v>549</v>
      </c>
      <c r="H1" s="255"/>
      <c r="I1" s="255"/>
      <c r="K1" s="255"/>
      <c r="L1" s="255"/>
      <c r="N1" s="255"/>
    </row>
    <row r="3" spans="1:32" x14ac:dyDescent="0.75">
      <c r="F3" s="181"/>
      <c r="G3" s="181"/>
      <c r="H3" s="203"/>
      <c r="I3" s="203"/>
      <c r="J3" s="181"/>
      <c r="K3" s="203"/>
      <c r="L3" s="203"/>
      <c r="M3" s="181"/>
      <c r="N3" s="203"/>
      <c r="O3" s="181"/>
    </row>
    <row r="4" spans="1:32" x14ac:dyDescent="0.75">
      <c r="C4" s="268"/>
      <c r="D4" s="268" t="s">
        <v>545</v>
      </c>
      <c r="E4" s="198"/>
      <c r="F4" s="275" t="s">
        <v>439</v>
      </c>
      <c r="G4" s="199"/>
      <c r="H4" s="276" t="s">
        <v>442</v>
      </c>
      <c r="I4" s="276" t="s">
        <v>328</v>
      </c>
      <c r="J4" s="199"/>
      <c r="K4" s="272" t="s">
        <v>374</v>
      </c>
      <c r="L4" s="272"/>
      <c r="M4" s="199"/>
      <c r="N4" s="276" t="s">
        <v>371</v>
      </c>
      <c r="O4" s="199"/>
      <c r="P4" s="272" t="s">
        <v>440</v>
      </c>
      <c r="Q4" s="272"/>
      <c r="R4" s="272"/>
    </row>
    <row r="5" spans="1:32" x14ac:dyDescent="0.75">
      <c r="C5" s="268"/>
      <c r="D5" s="268" t="s">
        <v>412</v>
      </c>
      <c r="E5" s="198"/>
      <c r="F5" s="274"/>
      <c r="G5" s="199"/>
      <c r="H5" s="271"/>
      <c r="I5" s="271"/>
      <c r="J5" s="199"/>
      <c r="K5" s="202" t="s">
        <v>442</v>
      </c>
      <c r="L5" s="202" t="s">
        <v>328</v>
      </c>
      <c r="M5" s="199"/>
      <c r="N5" s="271" t="s">
        <v>371</v>
      </c>
      <c r="O5" s="199"/>
      <c r="P5" s="199" t="s">
        <v>444</v>
      </c>
      <c r="Q5" s="199" t="s">
        <v>445</v>
      </c>
      <c r="R5" s="199" t="s">
        <v>446</v>
      </c>
    </row>
    <row r="6" spans="1:32" x14ac:dyDescent="0.75">
      <c r="D6" s="269" t="s">
        <v>368</v>
      </c>
      <c r="E6" s="186"/>
      <c r="F6" s="187" t="s">
        <v>15</v>
      </c>
      <c r="G6" s="195"/>
      <c r="H6" s="204">
        <v>428783953.18436521</v>
      </c>
      <c r="I6" s="204">
        <v>59778.075776719867</v>
      </c>
      <c r="J6" s="195"/>
      <c r="K6" s="204">
        <v>10886178.811985373</v>
      </c>
      <c r="L6" s="204">
        <v>-663.41047206347866</v>
      </c>
      <c r="M6" s="195"/>
      <c r="N6" s="204">
        <v>-16409.416598632957</v>
      </c>
      <c r="O6" s="195"/>
      <c r="P6" s="188">
        <v>1.2E-2</v>
      </c>
      <c r="Q6" s="188">
        <v>1.2E-2</v>
      </c>
      <c r="R6" s="189">
        <v>1.0999999999999999E-2</v>
      </c>
    </row>
    <row r="7" spans="1:32" x14ac:dyDescent="0.75">
      <c r="C7" s="219" t="s">
        <v>454</v>
      </c>
      <c r="D7" s="269"/>
      <c r="E7" s="186"/>
      <c r="F7" s="190" t="s">
        <v>17</v>
      </c>
      <c r="G7" s="196"/>
      <c r="H7" s="203">
        <v>639761094.09453928</v>
      </c>
      <c r="I7" s="203">
        <v>89681.903517622559</v>
      </c>
      <c r="J7" s="196"/>
      <c r="K7" s="203">
        <v>11701538.232624412</v>
      </c>
      <c r="L7" s="203">
        <v>-693.71947439548967</v>
      </c>
      <c r="M7" s="196"/>
      <c r="N7" s="203">
        <v>-16867.824336085108</v>
      </c>
      <c r="O7" s="196"/>
      <c r="P7" s="139">
        <v>8.0000000000000002E-3</v>
      </c>
      <c r="Q7" s="139">
        <v>8.0000000000000002E-3</v>
      </c>
      <c r="R7" s="191">
        <v>8.0000000000000002E-3</v>
      </c>
    </row>
    <row r="8" spans="1:32" x14ac:dyDescent="0.75">
      <c r="C8" s="219"/>
      <c r="D8" s="269"/>
      <c r="E8" s="186"/>
      <c r="F8" s="192" t="s">
        <v>18</v>
      </c>
      <c r="G8" s="197"/>
      <c r="H8" s="205">
        <v>729129202.98963594</v>
      </c>
      <c r="I8" s="205">
        <v>102587.75172213824</v>
      </c>
      <c r="J8" s="197"/>
      <c r="K8" s="205">
        <v>10599701.9829216</v>
      </c>
      <c r="L8" s="205">
        <v>-669.40881720604375</v>
      </c>
      <c r="M8" s="197"/>
      <c r="N8" s="205">
        <v>-15834.422419415214</v>
      </c>
      <c r="O8" s="197"/>
      <c r="P8" s="193">
        <v>1.2E-2</v>
      </c>
      <c r="Q8" s="193">
        <v>1.0999999999999999E-2</v>
      </c>
      <c r="R8" s="194">
        <v>1.0999999999999999E-2</v>
      </c>
    </row>
    <row r="9" spans="1:32" x14ac:dyDescent="0.75">
      <c r="C9" s="219"/>
      <c r="D9" s="269" t="s">
        <v>367</v>
      </c>
      <c r="E9" s="186"/>
      <c r="F9" s="190" t="s">
        <v>15</v>
      </c>
      <c r="G9" s="196"/>
      <c r="H9" s="203">
        <v>422140691.61812449</v>
      </c>
      <c r="I9" s="203">
        <v>59429.817885721728</v>
      </c>
      <c r="J9" s="196"/>
      <c r="K9" s="203">
        <v>4242917.2457446456</v>
      </c>
      <c r="L9" s="203">
        <v>-315.1525810653402</v>
      </c>
      <c r="M9" s="196"/>
      <c r="N9" s="203">
        <v>-13463.057263887573</v>
      </c>
      <c r="O9" s="196"/>
      <c r="P9" s="139">
        <v>0.20300000000000001</v>
      </c>
      <c r="Q9" s="139">
        <v>0.19700000000000001</v>
      </c>
      <c r="R9" s="191">
        <v>0.19500000000000001</v>
      </c>
    </row>
    <row r="10" spans="1:32" x14ac:dyDescent="0.75">
      <c r="C10" s="219" t="s">
        <v>455</v>
      </c>
      <c r="D10" s="269" t="s">
        <v>379</v>
      </c>
      <c r="E10" s="186"/>
      <c r="F10" s="190" t="s">
        <v>17</v>
      </c>
      <c r="G10" s="196"/>
      <c r="H10" s="203">
        <v>632483253.1850487</v>
      </c>
      <c r="I10" s="203">
        <v>89347.263239671316</v>
      </c>
      <c r="J10" s="196"/>
      <c r="K10" s="203">
        <v>4423697.3231338263</v>
      </c>
      <c r="L10" s="203">
        <v>-359.07919644424692</v>
      </c>
      <c r="M10" s="196"/>
      <c r="N10" s="203">
        <v>-12319.558935575038</v>
      </c>
      <c r="O10" s="196"/>
      <c r="P10" s="139">
        <v>0.21199999999999999</v>
      </c>
      <c r="Q10" s="139">
        <v>0.21</v>
      </c>
      <c r="R10" s="191">
        <v>0.20899999999999999</v>
      </c>
    </row>
    <row r="11" spans="1:32" x14ac:dyDescent="0.75">
      <c r="C11" s="219"/>
      <c r="D11" s="269" t="s">
        <v>413</v>
      </c>
      <c r="E11" s="186"/>
      <c r="F11" s="192" t="s">
        <v>18</v>
      </c>
      <c r="G11" s="197"/>
      <c r="H11" s="205">
        <v>722745126.34613156</v>
      </c>
      <c r="I11" s="205">
        <v>102269.90014779879</v>
      </c>
      <c r="J11" s="197"/>
      <c r="K11" s="205">
        <v>4215625.3394172192</v>
      </c>
      <c r="L11" s="205">
        <v>-351.55724286659097</v>
      </c>
      <c r="M11" s="197"/>
      <c r="N11" s="205">
        <v>-11991.291389826281</v>
      </c>
      <c r="O11" s="197"/>
      <c r="P11" s="193">
        <v>0.215</v>
      </c>
      <c r="Q11" s="193">
        <v>0.20899999999999999</v>
      </c>
      <c r="R11" s="194">
        <v>0.20899999999999999</v>
      </c>
    </row>
    <row r="12" spans="1:32" x14ac:dyDescent="0.75">
      <c r="C12" s="219"/>
      <c r="D12" s="269" t="s">
        <v>379</v>
      </c>
      <c r="E12" s="186"/>
      <c r="F12" s="190" t="s">
        <v>15</v>
      </c>
      <c r="G12" s="196"/>
      <c r="H12" s="203">
        <v>417897774.37237984</v>
      </c>
      <c r="I12" s="203">
        <v>59114.665304656388</v>
      </c>
      <c r="J12" s="196"/>
      <c r="K12" s="206"/>
      <c r="L12" s="207"/>
      <c r="M12" s="196"/>
      <c r="N12" s="207"/>
      <c r="O12" s="196"/>
      <c r="P12" s="207"/>
      <c r="Q12" s="207"/>
      <c r="R12" s="209"/>
    </row>
    <row r="13" spans="1:32" x14ac:dyDescent="0.75">
      <c r="C13" s="219" t="s">
        <v>456</v>
      </c>
      <c r="D13" s="269"/>
      <c r="E13" s="186"/>
      <c r="F13" s="190" t="s">
        <v>17</v>
      </c>
      <c r="G13" s="196"/>
      <c r="H13" s="203">
        <v>628059555.86191487</v>
      </c>
      <c r="I13" s="203">
        <v>88988.184043227069</v>
      </c>
      <c r="J13" s="196"/>
      <c r="K13" s="207"/>
      <c r="L13" s="207"/>
      <c r="M13" s="196"/>
      <c r="N13" s="207"/>
      <c r="O13" s="196"/>
      <c r="P13" s="207"/>
      <c r="Q13" s="207"/>
      <c r="R13" s="210"/>
      <c r="X13" s="220"/>
      <c r="AA13" s="220"/>
      <c r="AD13" s="220"/>
      <c r="AF13" s="220"/>
    </row>
    <row r="14" spans="1:32" x14ac:dyDescent="0.75">
      <c r="C14" s="219"/>
      <c r="D14" s="269"/>
      <c r="E14" s="186"/>
      <c r="F14" s="192" t="s">
        <v>18</v>
      </c>
      <c r="G14" s="197"/>
      <c r="H14" s="205">
        <v>718529501.00671434</v>
      </c>
      <c r="I14" s="205">
        <v>101918.3429049322</v>
      </c>
      <c r="J14" s="197"/>
      <c r="K14" s="208"/>
      <c r="L14" s="208"/>
      <c r="M14" s="197"/>
      <c r="N14" s="208"/>
      <c r="O14" s="197"/>
      <c r="P14" s="208"/>
      <c r="Q14" s="208"/>
      <c r="R14" s="211"/>
      <c r="W14" s="139"/>
      <c r="X14" s="139"/>
      <c r="Y14" s="139"/>
      <c r="Z14" s="139"/>
      <c r="AA14" s="139"/>
      <c r="AB14" s="139"/>
      <c r="AC14" s="139"/>
      <c r="AD14" s="139"/>
      <c r="AE14" s="139"/>
      <c r="AF14" s="139"/>
    </row>
    <row r="15" spans="1:32" x14ac:dyDescent="0.75">
      <c r="C15" s="219"/>
      <c r="D15" s="269" t="s">
        <v>437</v>
      </c>
      <c r="E15" s="186"/>
      <c r="F15" s="190" t="s">
        <v>15</v>
      </c>
      <c r="G15" s="196"/>
      <c r="H15" s="203">
        <v>436411794.51052243</v>
      </c>
      <c r="I15" s="203">
        <v>59060.298071881101</v>
      </c>
      <c r="J15" s="196"/>
      <c r="K15" s="203">
        <v>18514020.138142586</v>
      </c>
      <c r="L15" s="203">
        <v>54.367232775286539</v>
      </c>
      <c r="M15" s="196"/>
      <c r="N15" s="203">
        <v>340536.37077071209</v>
      </c>
      <c r="O15" s="196"/>
      <c r="P15" s="139">
        <v>0.215</v>
      </c>
      <c r="Q15" s="139">
        <v>0.72399999999999998</v>
      </c>
      <c r="R15" s="191">
        <v>0.91400000000000003</v>
      </c>
    </row>
    <row r="16" spans="1:32" x14ac:dyDescent="0.75">
      <c r="C16" s="219" t="s">
        <v>457</v>
      </c>
      <c r="D16" s="269"/>
      <c r="E16" s="186"/>
      <c r="F16" s="190" t="s">
        <v>17</v>
      </c>
      <c r="G16" s="196"/>
      <c r="H16" s="203">
        <v>646768597.78425682</v>
      </c>
      <c r="I16" s="203">
        <v>88946.508633009435</v>
      </c>
      <c r="J16" s="196"/>
      <c r="K16" s="203">
        <v>18709041.922341943</v>
      </c>
      <c r="L16" s="203">
        <v>41.675410217634635</v>
      </c>
      <c r="M16" s="196"/>
      <c r="N16" s="203">
        <v>448922.80183064286</v>
      </c>
      <c r="O16" s="196"/>
      <c r="P16" s="139">
        <v>0.17499999999999999</v>
      </c>
      <c r="Q16" s="139">
        <v>0.52300000000000002</v>
      </c>
      <c r="R16" s="191">
        <v>0.755</v>
      </c>
    </row>
    <row r="17" spans="3:18" x14ac:dyDescent="0.75">
      <c r="C17" s="219"/>
      <c r="D17" s="269"/>
      <c r="E17" s="186"/>
      <c r="F17" s="192" t="s">
        <v>18</v>
      </c>
      <c r="G17" s="197"/>
      <c r="H17" s="205">
        <v>737137825.50289881</v>
      </c>
      <c r="I17" s="205">
        <v>101867.43691812926</v>
      </c>
      <c r="J17" s="197"/>
      <c r="K17" s="205">
        <v>18608324.496184468</v>
      </c>
      <c r="L17" s="205">
        <v>50.905986802943517</v>
      </c>
      <c r="M17" s="197"/>
      <c r="N17" s="205">
        <v>365542.94818440662</v>
      </c>
      <c r="O17" s="197"/>
      <c r="P17" s="193">
        <v>0.20799999999999999</v>
      </c>
      <c r="Q17" s="193">
        <v>0.60199999999999998</v>
      </c>
      <c r="R17" s="194">
        <v>0.75700000000000001</v>
      </c>
    </row>
    <row r="18" spans="3:18" x14ac:dyDescent="0.75">
      <c r="C18" s="219"/>
      <c r="D18" s="269" t="s">
        <v>438</v>
      </c>
      <c r="E18" s="186"/>
      <c r="F18" s="190" t="s">
        <v>15</v>
      </c>
      <c r="G18" s="196"/>
      <c r="H18" s="203">
        <v>432888658.72968674</v>
      </c>
      <c r="I18" s="203">
        <v>58584.156111495642</v>
      </c>
      <c r="J18" s="196"/>
      <c r="K18" s="203">
        <v>14990884.357306898</v>
      </c>
      <c r="L18" s="203">
        <v>530.50919316074578</v>
      </c>
      <c r="M18" s="196"/>
      <c r="N18" s="203">
        <v>28257.539267118067</v>
      </c>
      <c r="O18" s="196"/>
      <c r="P18" s="139">
        <v>0.998</v>
      </c>
      <c r="Q18" s="139">
        <v>1</v>
      </c>
      <c r="R18" s="191">
        <v>1</v>
      </c>
    </row>
    <row r="19" spans="3:18" x14ac:dyDescent="0.75">
      <c r="C19" s="219" t="s">
        <v>458</v>
      </c>
      <c r="D19" s="269"/>
      <c r="E19" s="186"/>
      <c r="F19" s="190" t="s">
        <v>17</v>
      </c>
      <c r="G19" s="196"/>
      <c r="H19" s="203">
        <v>647803850.81002378</v>
      </c>
      <c r="I19" s="203">
        <v>88717.000780909686</v>
      </c>
      <c r="J19" s="196"/>
      <c r="K19" s="203">
        <v>19744294.948108912</v>
      </c>
      <c r="L19" s="203">
        <v>271.1832623173832</v>
      </c>
      <c r="M19" s="196"/>
      <c r="N19" s="203">
        <v>72807.940945119597</v>
      </c>
      <c r="O19" s="196"/>
      <c r="P19" s="139">
        <v>0.86299999999999999</v>
      </c>
      <c r="Q19" s="139">
        <v>0.92700000000000005</v>
      </c>
      <c r="R19" s="191">
        <v>0.92700000000000005</v>
      </c>
    </row>
    <row r="20" spans="3:18" x14ac:dyDescent="0.75">
      <c r="D20" s="269"/>
      <c r="E20" s="186"/>
      <c r="F20" s="192" t="s">
        <v>18</v>
      </c>
      <c r="G20" s="197"/>
      <c r="H20" s="205">
        <v>738670825.64582849</v>
      </c>
      <c r="I20" s="205">
        <v>101649.38803332997</v>
      </c>
      <c r="J20" s="197"/>
      <c r="K20" s="205">
        <v>20141324.639114141</v>
      </c>
      <c r="L20" s="205">
        <v>268.95487160222547</v>
      </c>
      <c r="M20" s="197"/>
      <c r="N20" s="205">
        <v>74887.376157671664</v>
      </c>
      <c r="O20" s="197"/>
      <c r="P20" s="193">
        <v>0.82399999999999995</v>
      </c>
      <c r="Q20" s="193">
        <v>0.90500000000000003</v>
      </c>
      <c r="R20" s="194">
        <v>0.90500000000000003</v>
      </c>
    </row>
    <row r="21" spans="3:18" x14ac:dyDescent="0.75">
      <c r="C21" s="268"/>
      <c r="D21" s="268" t="s">
        <v>441</v>
      </c>
      <c r="E21" s="198"/>
      <c r="F21" s="273" t="s">
        <v>439</v>
      </c>
      <c r="G21" s="199"/>
      <c r="H21" s="270" t="s">
        <v>442</v>
      </c>
      <c r="I21" s="270" t="s">
        <v>328</v>
      </c>
      <c r="J21" s="199"/>
      <c r="K21" s="272" t="s">
        <v>374</v>
      </c>
      <c r="L21" s="272"/>
      <c r="M21" s="199"/>
      <c r="N21" s="270" t="s">
        <v>371</v>
      </c>
      <c r="O21" s="199"/>
      <c r="P21" s="272" t="s">
        <v>440</v>
      </c>
      <c r="Q21" s="272"/>
      <c r="R21" s="272"/>
    </row>
    <row r="22" spans="3:18" x14ac:dyDescent="0.75">
      <c r="C22" s="268"/>
      <c r="D22" s="268"/>
      <c r="E22" s="198"/>
      <c r="F22" s="274"/>
      <c r="G22" s="199"/>
      <c r="H22" s="271"/>
      <c r="I22" s="271"/>
      <c r="J22" s="199"/>
      <c r="K22" s="202" t="s">
        <v>442</v>
      </c>
      <c r="L22" s="202" t="s">
        <v>328</v>
      </c>
      <c r="M22" s="199"/>
      <c r="N22" s="271"/>
      <c r="O22" s="199"/>
      <c r="P22" s="218" t="s">
        <v>444</v>
      </c>
      <c r="Q22" s="218" t="s">
        <v>445</v>
      </c>
      <c r="R22" s="218" t="s">
        <v>446</v>
      </c>
    </row>
    <row r="23" spans="3:18" x14ac:dyDescent="0.75">
      <c r="D23" s="269" t="s">
        <v>368</v>
      </c>
      <c r="F23" s="187" t="s">
        <v>15</v>
      </c>
      <c r="G23" s="195"/>
      <c r="H23" s="204">
        <v>512278.50173419446</v>
      </c>
      <c r="I23" s="204">
        <v>59855.482010569052</v>
      </c>
      <c r="J23" s="195"/>
      <c r="K23" s="204">
        <v>279709.22912590101</v>
      </c>
      <c r="L23" s="204">
        <v>-681.96240072041837</v>
      </c>
      <c r="M23" s="195"/>
      <c r="N23" s="204">
        <v>-410.15344662758378</v>
      </c>
      <c r="O23" s="195"/>
      <c r="P23" s="188">
        <v>0.01</v>
      </c>
      <c r="Q23" s="188">
        <v>0.01</v>
      </c>
      <c r="R23" s="189">
        <v>0.01</v>
      </c>
    </row>
    <row r="24" spans="3:18" x14ac:dyDescent="0.75">
      <c r="C24" s="219" t="s">
        <v>454</v>
      </c>
      <c r="D24" s="269"/>
      <c r="F24" s="190" t="s">
        <v>17</v>
      </c>
      <c r="G24" s="196"/>
      <c r="H24" s="203">
        <v>633880.21121225436</v>
      </c>
      <c r="I24" s="203">
        <v>89821.40702146056</v>
      </c>
      <c r="J24" s="196"/>
      <c r="K24" s="203">
        <v>311754.61558602512</v>
      </c>
      <c r="L24" s="203">
        <v>-667.27820763287309</v>
      </c>
      <c r="M24" s="196"/>
      <c r="N24" s="203">
        <v>-467.20335239473013</v>
      </c>
      <c r="O24" s="196"/>
      <c r="P24" s="139">
        <v>1.4999999999999999E-2</v>
      </c>
      <c r="Q24" s="139">
        <v>1.4999999999999999E-2</v>
      </c>
      <c r="R24" s="191">
        <v>1.4999999999999999E-2</v>
      </c>
    </row>
    <row r="25" spans="3:18" x14ac:dyDescent="0.75">
      <c r="C25" s="219"/>
      <c r="D25" s="269"/>
      <c r="F25" s="192" t="s">
        <v>18</v>
      </c>
      <c r="G25" s="197"/>
      <c r="H25" s="205">
        <v>656735.55390915379</v>
      </c>
      <c r="I25" s="205">
        <v>102785.43911252698</v>
      </c>
      <c r="J25" s="197"/>
      <c r="K25" s="205">
        <v>300301.20401122642</v>
      </c>
      <c r="L25" s="205">
        <v>-654.14619314517768</v>
      </c>
      <c r="M25" s="197"/>
      <c r="N25" s="205">
        <v>-459.07353303908809</v>
      </c>
      <c r="O25" s="197"/>
      <c r="P25" s="193">
        <v>8.0000000000000002E-3</v>
      </c>
      <c r="Q25" s="193">
        <v>8.0000000000000002E-3</v>
      </c>
      <c r="R25" s="194">
        <v>8.0000000000000002E-3</v>
      </c>
    </row>
    <row r="26" spans="3:18" x14ac:dyDescent="0.75">
      <c r="C26" s="219"/>
      <c r="D26" s="269" t="s">
        <v>367</v>
      </c>
      <c r="F26" s="190" t="s">
        <v>15</v>
      </c>
      <c r="G26" s="196"/>
      <c r="H26" s="203">
        <v>352711.58986431028</v>
      </c>
      <c r="I26" s="203">
        <v>59512.41125975622</v>
      </c>
      <c r="J26" s="196"/>
      <c r="K26" s="203">
        <v>120142.3172560168</v>
      </c>
      <c r="L26" s="203">
        <v>-338.89164990758582</v>
      </c>
      <c r="M26" s="196"/>
      <c r="N26" s="203">
        <v>-354.51542488219775</v>
      </c>
      <c r="O26" s="196"/>
      <c r="P26" s="139">
        <v>0.19700000000000001</v>
      </c>
      <c r="Q26" s="139">
        <v>0.19700000000000001</v>
      </c>
      <c r="R26" s="191">
        <v>0.19700000000000001</v>
      </c>
    </row>
    <row r="27" spans="3:18" x14ac:dyDescent="0.75">
      <c r="C27" s="219" t="s">
        <v>455</v>
      </c>
      <c r="D27" s="269" t="s">
        <v>379</v>
      </c>
      <c r="F27" s="190" t="s">
        <v>17</v>
      </c>
      <c r="G27" s="196"/>
      <c r="H27" s="203">
        <v>456374.32424262422</v>
      </c>
      <c r="I27" s="203">
        <v>89472.361811308554</v>
      </c>
      <c r="J27" s="196"/>
      <c r="K27" s="203">
        <v>134248.72861639498</v>
      </c>
      <c r="L27" s="203">
        <v>-318.2329974808672</v>
      </c>
      <c r="M27" s="196"/>
      <c r="N27" s="203">
        <v>-421.856720324756</v>
      </c>
      <c r="O27" s="196"/>
      <c r="P27" s="139">
        <v>0.19600000000000001</v>
      </c>
      <c r="Q27" s="139">
        <v>0.19600000000000001</v>
      </c>
      <c r="R27" s="191">
        <v>0.19600000000000001</v>
      </c>
    </row>
    <row r="28" spans="3:18" x14ac:dyDescent="0.75">
      <c r="C28" s="219"/>
      <c r="D28" s="269" t="s">
        <v>413</v>
      </c>
      <c r="F28" s="192" t="s">
        <v>18</v>
      </c>
      <c r="G28" s="197"/>
      <c r="H28" s="205">
        <v>499166.95641296392</v>
      </c>
      <c r="I28" s="205">
        <v>102439.64907475217</v>
      </c>
      <c r="J28" s="197"/>
      <c r="K28" s="205">
        <v>142732.60651503655</v>
      </c>
      <c r="L28" s="205">
        <v>-308.35615537037665</v>
      </c>
      <c r="M28" s="197"/>
      <c r="N28" s="205">
        <v>-462.8823003179416</v>
      </c>
      <c r="O28" s="197"/>
      <c r="P28" s="193">
        <v>0.20100000000000001</v>
      </c>
      <c r="Q28" s="193">
        <v>0.20100000000000001</v>
      </c>
      <c r="R28" s="194">
        <v>0.20100000000000001</v>
      </c>
    </row>
    <row r="29" spans="3:18" x14ac:dyDescent="0.75">
      <c r="C29" s="219"/>
      <c r="D29" s="269" t="s">
        <v>379</v>
      </c>
      <c r="F29" s="190" t="s">
        <v>15</v>
      </c>
      <c r="G29" s="196"/>
      <c r="H29" s="203">
        <v>232569.27260829348</v>
      </c>
      <c r="I29" s="203">
        <v>59173.519609848634</v>
      </c>
      <c r="J29" s="196"/>
      <c r="K29" s="206"/>
      <c r="L29" s="207"/>
      <c r="M29" s="196"/>
      <c r="N29" s="207"/>
      <c r="O29" s="196"/>
      <c r="P29" s="207"/>
      <c r="Q29" s="207"/>
      <c r="R29" s="209"/>
    </row>
    <row r="30" spans="3:18" x14ac:dyDescent="0.75">
      <c r="C30" s="219" t="s">
        <v>456</v>
      </c>
      <c r="D30" s="269"/>
      <c r="F30" s="190" t="s">
        <v>17</v>
      </c>
      <c r="G30" s="196"/>
      <c r="H30" s="203">
        <v>322125.59562622925</v>
      </c>
      <c r="I30" s="203">
        <v>89154.128813827687</v>
      </c>
      <c r="J30" s="196"/>
      <c r="K30" s="207"/>
      <c r="L30" s="207"/>
      <c r="M30" s="196"/>
      <c r="N30" s="207"/>
      <c r="O30" s="196"/>
      <c r="P30" s="207"/>
      <c r="Q30" s="207"/>
      <c r="R30" s="210"/>
    </row>
    <row r="31" spans="3:18" x14ac:dyDescent="0.75">
      <c r="C31" s="219"/>
      <c r="D31" s="269"/>
      <c r="F31" s="192" t="s">
        <v>18</v>
      </c>
      <c r="G31" s="197"/>
      <c r="H31" s="205">
        <v>356434.34989792737</v>
      </c>
      <c r="I31" s="205">
        <v>102131.2929193818</v>
      </c>
      <c r="J31" s="197"/>
      <c r="K31" s="208"/>
      <c r="L31" s="208"/>
      <c r="M31" s="197"/>
      <c r="N31" s="208"/>
      <c r="O31" s="197"/>
      <c r="P31" s="208"/>
      <c r="Q31" s="208"/>
      <c r="R31" s="211"/>
    </row>
    <row r="32" spans="3:18" x14ac:dyDescent="0.75">
      <c r="C32" s="219"/>
      <c r="D32" s="269" t="s">
        <v>437</v>
      </c>
      <c r="F32" s="190" t="s">
        <v>15</v>
      </c>
      <c r="G32" s="196"/>
      <c r="H32" s="203">
        <v>223728.82318156835</v>
      </c>
      <c r="I32" s="203">
        <v>59123.131891192417</v>
      </c>
      <c r="J32" s="196"/>
      <c r="K32" s="203">
        <v>-8840.4494267251284</v>
      </c>
      <c r="L32" s="203">
        <v>50.387718656216748</v>
      </c>
      <c r="M32" s="196"/>
      <c r="N32" s="203">
        <v>-175.44849543678257</v>
      </c>
      <c r="O32" s="196"/>
      <c r="P32" s="139">
        <v>1</v>
      </c>
      <c r="Q32" s="139">
        <v>1</v>
      </c>
      <c r="R32" s="191">
        <v>1</v>
      </c>
    </row>
    <row r="33" spans="3:18" x14ac:dyDescent="0.75">
      <c r="C33" s="219" t="s">
        <v>457</v>
      </c>
      <c r="D33" s="269"/>
      <c r="F33" s="190" t="s">
        <v>17</v>
      </c>
      <c r="G33" s="196"/>
      <c r="H33" s="203">
        <v>318837.61851117125</v>
      </c>
      <c r="I33" s="203">
        <v>89094.922340162695</v>
      </c>
      <c r="J33" s="196"/>
      <c r="K33" s="203">
        <v>-3287.9771150579909</v>
      </c>
      <c r="L33" s="203">
        <v>59.20647366499179</v>
      </c>
      <c r="M33" s="196"/>
      <c r="N33" s="203">
        <v>-55.534081182783559</v>
      </c>
      <c r="O33" s="196"/>
      <c r="P33" s="139">
        <v>0.996</v>
      </c>
      <c r="Q33" s="139">
        <v>0.996</v>
      </c>
      <c r="R33" s="191">
        <v>0.996</v>
      </c>
    </row>
    <row r="34" spans="3:18" x14ac:dyDescent="0.75">
      <c r="C34" s="219"/>
      <c r="D34" s="269"/>
      <c r="F34" s="192" t="s">
        <v>18</v>
      </c>
      <c r="G34" s="197"/>
      <c r="H34" s="205">
        <v>353476.74660983839</v>
      </c>
      <c r="I34" s="205">
        <v>102068.21804471017</v>
      </c>
      <c r="J34" s="197"/>
      <c r="K34" s="205">
        <v>-2957.6032880889834</v>
      </c>
      <c r="L34" s="205">
        <v>63.074874671627185</v>
      </c>
      <c r="M34" s="197"/>
      <c r="N34" s="205">
        <v>-46.89035536711728</v>
      </c>
      <c r="O34" s="197"/>
      <c r="P34" s="193">
        <v>0.99299999999999999</v>
      </c>
      <c r="Q34" s="193">
        <v>0.99299999999999999</v>
      </c>
      <c r="R34" s="194">
        <v>0.99399999999999999</v>
      </c>
    </row>
    <row r="35" spans="3:18" x14ac:dyDescent="0.75">
      <c r="C35" s="219"/>
      <c r="D35" s="269" t="s">
        <v>438</v>
      </c>
      <c r="F35" s="190" t="s">
        <v>15</v>
      </c>
      <c r="G35" s="196"/>
      <c r="H35" s="203">
        <v>123146.09858442197</v>
      </c>
      <c r="I35" s="203">
        <v>58627.196048217265</v>
      </c>
      <c r="J35" s="196"/>
      <c r="K35" s="203">
        <v>-109423.17402387151</v>
      </c>
      <c r="L35" s="203">
        <v>546.32356163136865</v>
      </c>
      <c r="M35" s="196"/>
      <c r="N35" s="203">
        <v>-200.29005100406908</v>
      </c>
      <c r="O35" s="196"/>
      <c r="P35" s="139">
        <v>1</v>
      </c>
      <c r="Q35" s="139">
        <v>1</v>
      </c>
      <c r="R35" s="191">
        <v>1</v>
      </c>
    </row>
    <row r="36" spans="3:18" x14ac:dyDescent="0.75">
      <c r="C36" s="219" t="s">
        <v>458</v>
      </c>
      <c r="D36" s="269"/>
      <c r="F36" s="190" t="s">
        <v>17</v>
      </c>
      <c r="G36" s="196"/>
      <c r="H36" s="203">
        <v>329619.32801913144</v>
      </c>
      <c r="I36" s="203">
        <v>88865.392263778223</v>
      </c>
      <c r="J36" s="196"/>
      <c r="K36" s="203">
        <v>7493.732392902195</v>
      </c>
      <c r="L36" s="203">
        <v>288.7365500494634</v>
      </c>
      <c r="M36" s="196"/>
      <c r="N36" s="203">
        <v>25.95352888859566</v>
      </c>
      <c r="O36" s="196"/>
      <c r="P36" s="139">
        <v>0.97499999999999998</v>
      </c>
      <c r="Q36" s="139">
        <v>0.97499999999999998</v>
      </c>
      <c r="R36" s="191">
        <v>0.97499999999999998</v>
      </c>
    </row>
    <row r="37" spans="3:18" x14ac:dyDescent="0.75">
      <c r="D37" s="269"/>
      <c r="F37" s="192" t="s">
        <v>18</v>
      </c>
      <c r="G37" s="197"/>
      <c r="H37" s="205">
        <v>379075.45509562944</v>
      </c>
      <c r="I37" s="205">
        <v>101870.75957781643</v>
      </c>
      <c r="J37" s="197"/>
      <c r="K37" s="205">
        <v>22641.105197702069</v>
      </c>
      <c r="L37" s="205">
        <v>260.53334156537312</v>
      </c>
      <c r="M37" s="197"/>
      <c r="N37" s="205">
        <v>86.902908708983617</v>
      </c>
      <c r="O37" s="197"/>
      <c r="P37" s="193">
        <v>0.95799999999999996</v>
      </c>
      <c r="Q37" s="193">
        <v>0.95799999999999996</v>
      </c>
      <c r="R37" s="194">
        <v>0.95799999999999996</v>
      </c>
    </row>
    <row r="38" spans="3:18" x14ac:dyDescent="0.75">
      <c r="C38" s="268"/>
      <c r="D38" s="268" t="s">
        <v>453</v>
      </c>
      <c r="E38" s="198"/>
      <c r="F38" s="273" t="s">
        <v>439</v>
      </c>
      <c r="G38" s="200"/>
      <c r="H38" s="270" t="s">
        <v>442</v>
      </c>
      <c r="I38" s="270" t="s">
        <v>328</v>
      </c>
      <c r="J38" s="200"/>
      <c r="K38" s="272" t="s">
        <v>374</v>
      </c>
      <c r="L38" s="272"/>
      <c r="M38" s="200"/>
      <c r="N38" s="270" t="s">
        <v>371</v>
      </c>
      <c r="O38" s="200"/>
      <c r="P38" s="272" t="s">
        <v>440</v>
      </c>
      <c r="Q38" s="272"/>
      <c r="R38" s="272"/>
    </row>
    <row r="39" spans="3:18" x14ac:dyDescent="0.75">
      <c r="C39" s="268"/>
      <c r="D39" s="268"/>
      <c r="E39" s="198"/>
      <c r="F39" s="274"/>
      <c r="G39" s="200"/>
      <c r="H39" s="271"/>
      <c r="I39" s="271"/>
      <c r="J39" s="200"/>
      <c r="K39" s="202" t="s">
        <v>442</v>
      </c>
      <c r="L39" s="202" t="s">
        <v>328</v>
      </c>
      <c r="M39" s="200"/>
      <c r="N39" s="271"/>
      <c r="O39" s="200"/>
      <c r="P39" s="218" t="s">
        <v>444</v>
      </c>
      <c r="Q39" s="218" t="s">
        <v>445</v>
      </c>
      <c r="R39" s="218" t="s">
        <v>446</v>
      </c>
    </row>
    <row r="40" spans="3:18" x14ac:dyDescent="0.75">
      <c r="D40" s="269" t="s">
        <v>368</v>
      </c>
      <c r="F40" s="187" t="s">
        <v>15</v>
      </c>
      <c r="G40" s="195"/>
      <c r="H40" s="204">
        <v>429166590.29924005</v>
      </c>
      <c r="I40" s="204">
        <v>81249.082740492639</v>
      </c>
      <c r="J40" s="195"/>
      <c r="K40" s="204">
        <v>11230290.359196246</v>
      </c>
      <c r="L40" s="204">
        <v>-755.55364448680484</v>
      </c>
      <c r="M40" s="195"/>
      <c r="N40" s="204">
        <v>-14863.65718852988</v>
      </c>
      <c r="O40" s="195"/>
      <c r="P40" s="188">
        <v>1.0999999999999999E-2</v>
      </c>
      <c r="Q40" s="188">
        <v>1.0999999999999999E-2</v>
      </c>
      <c r="R40" s="189">
        <v>1.0999999999999999E-2</v>
      </c>
    </row>
    <row r="41" spans="3:18" x14ac:dyDescent="0.75">
      <c r="C41" s="219" t="s">
        <v>454</v>
      </c>
      <c r="D41" s="269"/>
      <c r="F41" s="190" t="s">
        <v>17</v>
      </c>
      <c r="G41" s="196"/>
      <c r="H41" s="203">
        <v>639188085.71866524</v>
      </c>
      <c r="I41" s="203">
        <v>164065.55619923762</v>
      </c>
      <c r="J41" s="196"/>
      <c r="K41" s="203">
        <v>11308613.493490934</v>
      </c>
      <c r="L41" s="203">
        <v>-809.48484437985462</v>
      </c>
      <c r="M41" s="196"/>
      <c r="N41" s="203">
        <v>-13970.136157588533</v>
      </c>
      <c r="O41" s="196"/>
      <c r="P41" s="139">
        <v>8.0000000000000002E-3</v>
      </c>
      <c r="Q41" s="139">
        <v>8.0000000000000002E-3</v>
      </c>
      <c r="R41" s="191">
        <v>8.0000000000000002E-3</v>
      </c>
    </row>
    <row r="42" spans="3:18" x14ac:dyDescent="0.75">
      <c r="C42" s="219"/>
      <c r="D42" s="269"/>
      <c r="F42" s="192" t="s">
        <v>18</v>
      </c>
      <c r="G42" s="197"/>
      <c r="H42" s="205">
        <v>730695165.07871294</v>
      </c>
      <c r="I42" s="205">
        <v>240458.30138492718</v>
      </c>
      <c r="J42" s="197"/>
      <c r="K42" s="205">
        <v>10869500.202929497</v>
      </c>
      <c r="L42" s="205">
        <v>-750.39891291322419</v>
      </c>
      <c r="M42" s="197"/>
      <c r="N42" s="205">
        <v>-14484.96261905758</v>
      </c>
      <c r="O42" s="197"/>
      <c r="P42" s="193">
        <v>1.4999999999999999E-2</v>
      </c>
      <c r="Q42" s="193">
        <v>1.4E-2</v>
      </c>
      <c r="R42" s="194">
        <v>1.4E-2</v>
      </c>
    </row>
    <row r="43" spans="3:18" x14ac:dyDescent="0.75">
      <c r="C43" s="219"/>
      <c r="D43" s="269" t="s">
        <v>367</v>
      </c>
      <c r="F43" s="190" t="s">
        <v>15</v>
      </c>
      <c r="G43" s="196"/>
      <c r="H43" s="203">
        <v>422548132.23118138</v>
      </c>
      <c r="I43" s="203">
        <v>80886.489136292425</v>
      </c>
      <c r="J43" s="196"/>
      <c r="K43" s="203">
        <v>4611832.2911375761</v>
      </c>
      <c r="L43" s="203">
        <v>-392.96004028659081</v>
      </c>
      <c r="M43" s="196"/>
      <c r="N43" s="203">
        <v>-11736.135531170314</v>
      </c>
      <c r="O43" s="196"/>
      <c r="P43" s="139">
        <v>0.21</v>
      </c>
      <c r="Q43" s="139">
        <v>0.20699999999999999</v>
      </c>
      <c r="R43" s="191">
        <v>0.20699999999999999</v>
      </c>
    </row>
    <row r="44" spans="3:18" x14ac:dyDescent="0.75">
      <c r="C44" s="219" t="s">
        <v>455</v>
      </c>
      <c r="D44" s="269" t="s">
        <v>379</v>
      </c>
      <c r="F44" s="190" t="s">
        <v>17</v>
      </c>
      <c r="G44" s="196"/>
      <c r="H44" s="203">
        <v>632067207.37189281</v>
      </c>
      <c r="I44" s="203">
        <v>163691.82713957247</v>
      </c>
      <c r="J44" s="196"/>
      <c r="K44" s="203">
        <v>4187735.146718502</v>
      </c>
      <c r="L44" s="203">
        <v>-435.7557847147109</v>
      </c>
      <c r="M44" s="196"/>
      <c r="N44" s="203">
        <v>-9610.2801009519826</v>
      </c>
      <c r="O44" s="196"/>
      <c r="P44" s="139">
        <v>0.219</v>
      </c>
      <c r="Q44" s="139">
        <v>0.219</v>
      </c>
      <c r="R44" s="191">
        <v>0.217</v>
      </c>
    </row>
    <row r="45" spans="3:18" x14ac:dyDescent="0.75">
      <c r="C45" s="219"/>
      <c r="D45" s="269" t="s">
        <v>413</v>
      </c>
      <c r="F45" s="192" t="s">
        <v>18</v>
      </c>
      <c r="G45" s="197"/>
      <c r="H45" s="205">
        <v>724150088.6563226</v>
      </c>
      <c r="I45" s="205">
        <v>240103.01613890956</v>
      </c>
      <c r="J45" s="197"/>
      <c r="K45" s="205">
        <v>4324423.780539155</v>
      </c>
      <c r="L45" s="205">
        <v>-395.11366689560236</v>
      </c>
      <c r="M45" s="197"/>
      <c r="N45" s="205">
        <v>-10944.758794389571</v>
      </c>
      <c r="O45" s="197"/>
      <c r="P45" s="193">
        <v>0.19900000000000001</v>
      </c>
      <c r="Q45" s="193">
        <v>0.19400000000000001</v>
      </c>
      <c r="R45" s="194">
        <v>0.19400000000000001</v>
      </c>
    </row>
    <row r="46" spans="3:18" x14ac:dyDescent="0.75">
      <c r="C46" s="219"/>
      <c r="D46" s="269" t="s">
        <v>379</v>
      </c>
      <c r="F46" s="190" t="s">
        <v>15</v>
      </c>
      <c r="G46" s="196"/>
      <c r="H46" s="203">
        <v>417936299.94004381</v>
      </c>
      <c r="I46" s="203">
        <v>80493.529096005834</v>
      </c>
      <c r="J46" s="196"/>
      <c r="K46" s="206"/>
      <c r="L46" s="207"/>
      <c r="M46" s="196"/>
      <c r="N46" s="207"/>
      <c r="O46" s="196"/>
      <c r="P46" s="207"/>
      <c r="Q46" s="207"/>
      <c r="R46" s="209"/>
    </row>
    <row r="47" spans="3:18" x14ac:dyDescent="0.75">
      <c r="C47" s="219" t="s">
        <v>456</v>
      </c>
      <c r="D47" s="269"/>
      <c r="F47" s="190" t="s">
        <v>17</v>
      </c>
      <c r="G47" s="196"/>
      <c r="H47" s="203">
        <v>627879472.22517431</v>
      </c>
      <c r="I47" s="203">
        <v>163256.07135485776</v>
      </c>
      <c r="J47" s="196"/>
      <c r="K47" s="207"/>
      <c r="L47" s="207"/>
      <c r="M47" s="196"/>
      <c r="N47" s="207"/>
      <c r="O47" s="196"/>
      <c r="P47" s="207"/>
      <c r="Q47" s="207"/>
      <c r="R47" s="210"/>
    </row>
    <row r="48" spans="3:18" x14ac:dyDescent="0.75">
      <c r="C48" s="219"/>
      <c r="D48" s="269"/>
      <c r="F48" s="192" t="s">
        <v>18</v>
      </c>
      <c r="G48" s="197"/>
      <c r="H48" s="205">
        <v>719825664.87578344</v>
      </c>
      <c r="I48" s="205">
        <v>239707.90247201396</v>
      </c>
      <c r="J48" s="197"/>
      <c r="K48" s="208"/>
      <c r="L48" s="208"/>
      <c r="M48" s="197"/>
      <c r="N48" s="208"/>
      <c r="O48" s="197"/>
      <c r="P48" s="208"/>
      <c r="Q48" s="208"/>
      <c r="R48" s="211"/>
    </row>
    <row r="49" spans="3:18" x14ac:dyDescent="0.75">
      <c r="C49" s="219"/>
      <c r="D49" s="269" t="s">
        <v>437</v>
      </c>
      <c r="F49" s="190" t="s">
        <v>15</v>
      </c>
      <c r="G49" s="196"/>
      <c r="H49" s="203">
        <v>436399937.31851625</v>
      </c>
      <c r="I49" s="203">
        <v>80412.02000858674</v>
      </c>
      <c r="J49" s="196"/>
      <c r="K49" s="203">
        <v>18463637.378472447</v>
      </c>
      <c r="L49" s="203">
        <v>81.509087419093703</v>
      </c>
      <c r="M49" s="196"/>
      <c r="N49" s="203">
        <v>226522.4401733063</v>
      </c>
      <c r="O49" s="196"/>
      <c r="P49" s="139">
        <v>0.46600000000000003</v>
      </c>
      <c r="Q49" s="139">
        <v>0.89300000000000002</v>
      </c>
      <c r="R49" s="191">
        <v>0.97299999999999998</v>
      </c>
    </row>
    <row r="50" spans="3:18" x14ac:dyDescent="0.75">
      <c r="C50" s="219" t="s">
        <v>457</v>
      </c>
      <c r="D50" s="269"/>
      <c r="F50" s="190" t="s">
        <v>17</v>
      </c>
      <c r="G50" s="196"/>
      <c r="H50" s="203">
        <v>646898978.23171616</v>
      </c>
      <c r="I50" s="203">
        <v>163191.08305593836</v>
      </c>
      <c r="J50" s="196"/>
      <c r="K50" s="203">
        <v>19019506.006541848</v>
      </c>
      <c r="L50" s="203">
        <v>64.988298919401132</v>
      </c>
      <c r="M50" s="196"/>
      <c r="N50" s="203">
        <v>292660.46846571489</v>
      </c>
      <c r="O50" s="196"/>
      <c r="P50" s="139">
        <v>0.32500000000000001</v>
      </c>
      <c r="Q50" s="139">
        <v>0.60599999999999998</v>
      </c>
      <c r="R50" s="191">
        <v>0.72099999999999997</v>
      </c>
    </row>
    <row r="51" spans="3:18" x14ac:dyDescent="0.75">
      <c r="C51" s="219"/>
      <c r="D51" s="269"/>
      <c r="F51" s="192" t="s">
        <v>18</v>
      </c>
      <c r="G51" s="197"/>
      <c r="H51" s="205">
        <v>738500648.73613977</v>
      </c>
      <c r="I51" s="205">
        <v>239613.24930881066</v>
      </c>
      <c r="J51" s="197"/>
      <c r="K51" s="205">
        <v>18674983.860356331</v>
      </c>
      <c r="L51" s="205">
        <v>94.65316320330021</v>
      </c>
      <c r="M51" s="197"/>
      <c r="N51" s="205">
        <v>197299.09945265518</v>
      </c>
      <c r="O51" s="197"/>
      <c r="P51" s="193">
        <v>0.48699999999999999</v>
      </c>
      <c r="Q51" s="193">
        <v>0.755</v>
      </c>
      <c r="R51" s="194">
        <v>0.83</v>
      </c>
    </row>
    <row r="52" spans="3:18" x14ac:dyDescent="0.75">
      <c r="C52" s="219"/>
      <c r="D52" s="269" t="s">
        <v>438</v>
      </c>
      <c r="F52" s="190" t="s">
        <v>15</v>
      </c>
      <c r="G52" s="196"/>
      <c r="H52" s="203">
        <v>432519069.79437286</v>
      </c>
      <c r="I52" s="203">
        <v>79741.410175165947</v>
      </c>
      <c r="J52" s="196"/>
      <c r="K52" s="203">
        <v>14582769.85432905</v>
      </c>
      <c r="L52" s="203">
        <v>752.11892083988641</v>
      </c>
      <c r="M52" s="196"/>
      <c r="N52" s="203">
        <v>19388.915037590814</v>
      </c>
      <c r="O52" s="196"/>
      <c r="P52" s="139">
        <v>1</v>
      </c>
      <c r="Q52" s="139">
        <v>1</v>
      </c>
      <c r="R52" s="191">
        <v>1</v>
      </c>
    </row>
    <row r="53" spans="3:18" x14ac:dyDescent="0.75">
      <c r="C53" s="219" t="s">
        <v>458</v>
      </c>
      <c r="D53" s="269"/>
      <c r="F53" s="190" t="s">
        <v>17</v>
      </c>
      <c r="G53" s="196"/>
      <c r="H53" s="203">
        <v>648141786.69093513</v>
      </c>
      <c r="I53" s="203">
        <v>163180.85204866488</v>
      </c>
      <c r="J53" s="196"/>
      <c r="K53" s="203">
        <v>20262314.465760827</v>
      </c>
      <c r="L53" s="203">
        <v>75.219306192884687</v>
      </c>
      <c r="M53" s="196"/>
      <c r="N53" s="203">
        <v>269376.51370782685</v>
      </c>
      <c r="O53" s="196"/>
      <c r="P53" s="139">
        <v>0.44600000000000001</v>
      </c>
      <c r="Q53" s="139">
        <v>0.53200000000000003</v>
      </c>
      <c r="R53" s="191">
        <v>0.53200000000000003</v>
      </c>
    </row>
    <row r="54" spans="3:18" x14ac:dyDescent="0.75">
      <c r="D54" s="269"/>
      <c r="F54" s="192" t="s">
        <v>18</v>
      </c>
      <c r="G54" s="197"/>
      <c r="H54" s="205">
        <v>739948604.93146598</v>
      </c>
      <c r="I54" s="205">
        <v>239576.2010103073</v>
      </c>
      <c r="J54" s="197"/>
      <c r="K54" s="205">
        <v>20122940.05568254</v>
      </c>
      <c r="L54" s="205">
        <v>131.70146170665976</v>
      </c>
      <c r="M54" s="197"/>
      <c r="N54" s="205">
        <v>152792.07834839833</v>
      </c>
      <c r="O54" s="197"/>
      <c r="P54" s="193">
        <v>0.45600000000000002</v>
      </c>
      <c r="Q54" s="193">
        <v>0.52300000000000002</v>
      </c>
      <c r="R54" s="194">
        <v>0.52300000000000002</v>
      </c>
    </row>
  </sheetData>
  <mergeCells count="39">
    <mergeCell ref="N4:N5"/>
    <mergeCell ref="D35:D37"/>
    <mergeCell ref="K21:L21"/>
    <mergeCell ref="P21:R21"/>
    <mergeCell ref="D21:D22"/>
    <mergeCell ref="F21:F22"/>
    <mergeCell ref="I21:I22"/>
    <mergeCell ref="H21:H22"/>
    <mergeCell ref="N21:N22"/>
    <mergeCell ref="D18:D20"/>
    <mergeCell ref="P4:R4"/>
    <mergeCell ref="D23:D25"/>
    <mergeCell ref="D26:D28"/>
    <mergeCell ref="D29:D31"/>
    <mergeCell ref="D32:D34"/>
    <mergeCell ref="D4:D5"/>
    <mergeCell ref="F4:F5"/>
    <mergeCell ref="H4:H5"/>
    <mergeCell ref="I4:I5"/>
    <mergeCell ref="K4:L4"/>
    <mergeCell ref="D6:D8"/>
    <mergeCell ref="K38:L38"/>
    <mergeCell ref="N38:N39"/>
    <mergeCell ref="P38:R38"/>
    <mergeCell ref="D9:D11"/>
    <mergeCell ref="D12:D14"/>
    <mergeCell ref="D15:D17"/>
    <mergeCell ref="D38:D39"/>
    <mergeCell ref="F38:F39"/>
    <mergeCell ref="D46:D48"/>
    <mergeCell ref="D49:D51"/>
    <mergeCell ref="D52:D54"/>
    <mergeCell ref="H38:H39"/>
    <mergeCell ref="I38:I39"/>
    <mergeCell ref="C4:C5"/>
    <mergeCell ref="C21:C22"/>
    <mergeCell ref="C38:C39"/>
    <mergeCell ref="D40:D42"/>
    <mergeCell ref="D43:D4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result_table">
                <anchor moveWithCells="1" sizeWithCells="1">
                  <from>
                    <xdr:col>7</xdr:col>
                    <xdr:colOff>466725</xdr:colOff>
                    <xdr:row>1</xdr:row>
                    <xdr:rowOff>63500</xdr:rowOff>
                  </from>
                  <to>
                    <xdr:col>11</xdr:col>
                    <xdr:colOff>422275</xdr:colOff>
                    <xdr:row>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19F59-CD46-42D6-8A3D-D92389F0809C}">
  <sheetPr codeName="Sheet6"/>
  <dimension ref="C2:AG62"/>
  <sheetViews>
    <sheetView workbookViewId="0">
      <selection activeCell="F3" sqref="F3"/>
    </sheetView>
  </sheetViews>
  <sheetFormatPr defaultRowHeight="14.75" x14ac:dyDescent="0.75"/>
  <cols>
    <col min="3" max="3" width="12.08984375" bestFit="1" customWidth="1"/>
    <col min="6" max="6" width="9.6796875" bestFit="1" customWidth="1"/>
    <col min="12" max="13" width="11.6796875" bestFit="1" customWidth="1"/>
    <col min="20" max="20" width="17.6796875" bestFit="1" customWidth="1"/>
    <col min="23" max="23" width="11.1796875" bestFit="1" customWidth="1"/>
    <col min="24" max="24" width="8.76953125" bestFit="1" customWidth="1"/>
    <col min="26" max="26" width="9.6796875" bestFit="1" customWidth="1"/>
    <col min="31" max="31" width="8.7265625" customWidth="1"/>
    <col min="32" max="32" width="8.90625" customWidth="1"/>
    <col min="33" max="33" width="8.86328125" customWidth="1"/>
  </cols>
  <sheetData>
    <row r="2" spans="3:33" x14ac:dyDescent="0.75">
      <c r="E2" t="s">
        <v>328</v>
      </c>
      <c r="F2" t="s">
        <v>102</v>
      </c>
    </row>
    <row r="3" spans="3:33" ht="41.5" customHeight="1" x14ac:dyDescent="0.75">
      <c r="C3" t="s">
        <v>564</v>
      </c>
      <c r="E3" s="203">
        <v>-693.71947439548967</v>
      </c>
      <c r="F3" s="203">
        <v>11701538.232624412</v>
      </c>
      <c r="T3" s="276" t="s">
        <v>460</v>
      </c>
      <c r="U3" s="276" t="s">
        <v>459</v>
      </c>
      <c r="V3" s="221"/>
      <c r="W3" s="276" t="s">
        <v>442</v>
      </c>
      <c r="X3" s="276" t="s">
        <v>328</v>
      </c>
      <c r="Y3" s="221"/>
      <c r="Z3" s="275" t="s">
        <v>374</v>
      </c>
      <c r="AA3" s="275"/>
      <c r="AB3" s="221"/>
      <c r="AC3" s="276" t="s">
        <v>371</v>
      </c>
      <c r="AD3" s="221"/>
      <c r="AE3" s="277" t="s">
        <v>562</v>
      </c>
      <c r="AF3" s="277"/>
      <c r="AG3" s="277"/>
    </row>
    <row r="4" spans="3:33" x14ac:dyDescent="0.75">
      <c r="C4" t="s">
        <v>565</v>
      </c>
      <c r="E4" s="203">
        <v>-359.07919644424692</v>
      </c>
      <c r="F4" s="203">
        <v>4423697.3231338263</v>
      </c>
      <c r="T4" s="271"/>
      <c r="U4" s="271"/>
      <c r="V4" s="222"/>
      <c r="W4" s="271"/>
      <c r="X4" s="271"/>
      <c r="Y4" s="222"/>
      <c r="Z4" s="223" t="s">
        <v>442</v>
      </c>
      <c r="AA4" s="223" t="s">
        <v>328</v>
      </c>
      <c r="AB4" s="222"/>
      <c r="AC4" s="271" t="s">
        <v>371</v>
      </c>
      <c r="AD4" s="222"/>
      <c r="AE4" s="222" t="s">
        <v>539</v>
      </c>
      <c r="AF4" s="222" t="s">
        <v>538</v>
      </c>
      <c r="AG4" s="222" t="s">
        <v>540</v>
      </c>
    </row>
    <row r="5" spans="3:33" x14ac:dyDescent="0.75">
      <c r="C5" t="s">
        <v>566</v>
      </c>
      <c r="E5" s="203">
        <v>41.675410217634635</v>
      </c>
      <c r="F5" s="203">
        <v>18709041.922341943</v>
      </c>
      <c r="T5" s="278" t="s">
        <v>21</v>
      </c>
      <c r="U5" s="225" t="s">
        <v>454</v>
      </c>
      <c r="V5" s="195"/>
      <c r="W5" s="204">
        <v>631000942.21461892</v>
      </c>
      <c r="X5" s="204">
        <v>89340.952433243685</v>
      </c>
      <c r="Y5" s="195"/>
      <c r="Z5" s="226"/>
      <c r="AA5" s="226"/>
      <c r="AB5" s="195"/>
      <c r="AC5" s="226"/>
      <c r="AD5" s="195"/>
      <c r="AE5" s="226"/>
      <c r="AF5" s="226"/>
      <c r="AG5" s="209"/>
    </row>
    <row r="6" spans="3:33" x14ac:dyDescent="0.75">
      <c r="C6" t="s">
        <v>575</v>
      </c>
      <c r="E6" s="203">
        <v>271.1832623173832</v>
      </c>
      <c r="F6" s="203">
        <v>19744294.948108912</v>
      </c>
      <c r="T6" s="279"/>
      <c r="U6" s="220" t="s">
        <v>455</v>
      </c>
      <c r="V6" s="196"/>
      <c r="W6" s="203">
        <v>649708527.77465153</v>
      </c>
      <c r="X6" s="203">
        <v>89291.975323125414</v>
      </c>
      <c r="Y6" s="196"/>
      <c r="Z6" s="203">
        <v>18707585.560032606</v>
      </c>
      <c r="AA6" s="203">
        <v>48.977110118270502</v>
      </c>
      <c r="AB6" s="196"/>
      <c r="AC6" s="203">
        <f>Z6/AA6</f>
        <v>381965.89212506224</v>
      </c>
      <c r="AD6" s="196"/>
      <c r="AE6" s="139">
        <v>1E-3</v>
      </c>
      <c r="AF6" s="139">
        <v>1.2E-2</v>
      </c>
      <c r="AG6" s="191">
        <v>4.7E-2</v>
      </c>
    </row>
    <row r="7" spans="3:33" x14ac:dyDescent="0.75">
      <c r="C7" t="s">
        <v>567</v>
      </c>
      <c r="E7" s="203">
        <v>-667.27820763287309</v>
      </c>
      <c r="F7" s="203">
        <v>311754.61558602512</v>
      </c>
      <c r="T7" s="280"/>
      <c r="U7" s="224" t="s">
        <v>456</v>
      </c>
      <c r="V7" s="197"/>
      <c r="W7" s="205">
        <v>651010499.53412282</v>
      </c>
      <c r="X7" s="205">
        <v>89046.910686293108</v>
      </c>
      <c r="Y7" s="197"/>
      <c r="Z7" s="205">
        <v>20009557.319503903</v>
      </c>
      <c r="AA7" s="205">
        <v>294.04174695057736</v>
      </c>
      <c r="AB7" s="197"/>
      <c r="AC7" s="205">
        <f>Z7/AA7</f>
        <v>68050.055908786031</v>
      </c>
      <c r="AD7" s="197"/>
      <c r="AE7" s="193">
        <v>0.28699999999999998</v>
      </c>
      <c r="AF7" s="193">
        <v>0.46200000000000002</v>
      </c>
      <c r="AG7" s="194">
        <v>0.53200000000000003</v>
      </c>
    </row>
    <row r="8" spans="3:33" x14ac:dyDescent="0.75">
      <c r="C8" t="s">
        <v>568</v>
      </c>
      <c r="E8" s="203">
        <v>-318.2329974808672</v>
      </c>
      <c r="F8" s="203">
        <v>134248.72861639498</v>
      </c>
      <c r="T8" s="279" t="s">
        <v>461</v>
      </c>
      <c r="U8" s="220" t="s">
        <v>454</v>
      </c>
      <c r="V8" s="227"/>
      <c r="W8" s="204">
        <v>351876.03961095231</v>
      </c>
      <c r="X8" s="204">
        <v>89340.952433243685</v>
      </c>
      <c r="Y8" s="227"/>
      <c r="Z8" s="207"/>
      <c r="AA8" s="207"/>
      <c r="AB8" s="227"/>
      <c r="AC8" s="207"/>
      <c r="AD8" s="227"/>
      <c r="AE8" s="207"/>
      <c r="AF8" s="207"/>
      <c r="AG8" s="210"/>
    </row>
    <row r="9" spans="3:33" x14ac:dyDescent="0.75">
      <c r="C9" t="s">
        <v>569</v>
      </c>
      <c r="E9" s="203">
        <v>59.20647366499179</v>
      </c>
      <c r="F9" s="203">
        <v>-3287.9771150579909</v>
      </c>
      <c r="T9" s="279"/>
      <c r="U9" s="220" t="s">
        <v>455</v>
      </c>
      <c r="V9" s="196"/>
      <c r="W9" s="203">
        <v>349422.61595807126</v>
      </c>
      <c r="X9" s="203">
        <v>89291.975323125414</v>
      </c>
      <c r="Y9" s="196"/>
      <c r="Z9" s="203">
        <v>-2453.4236528810579</v>
      </c>
      <c r="AA9" s="203">
        <v>48.977110118270502</v>
      </c>
      <c r="AB9" s="196"/>
      <c r="AC9" s="203">
        <f>Z9/AA9</f>
        <v>-50.093271059817567</v>
      </c>
      <c r="AD9" s="196"/>
      <c r="AE9" s="139">
        <v>0.94299999999999995</v>
      </c>
      <c r="AF9" s="139">
        <v>0.94299999999999995</v>
      </c>
      <c r="AG9" s="191">
        <v>0.94299999999999995</v>
      </c>
    </row>
    <row r="10" spans="3:33" x14ac:dyDescent="0.75">
      <c r="C10" t="s">
        <v>570</v>
      </c>
      <c r="E10" s="203">
        <v>288.7365500494634</v>
      </c>
      <c r="F10" s="203">
        <v>7493.732392902195</v>
      </c>
      <c r="T10" s="280"/>
      <c r="U10" s="224" t="s">
        <v>456</v>
      </c>
      <c r="V10" s="197"/>
      <c r="W10" s="205">
        <v>366997.59568694921</v>
      </c>
      <c r="X10" s="205">
        <v>89046.910686293108</v>
      </c>
      <c r="Y10" s="197"/>
      <c r="Z10" s="205">
        <v>15121.556075996894</v>
      </c>
      <c r="AA10" s="205">
        <v>294.04174695057736</v>
      </c>
      <c r="AB10" s="197"/>
      <c r="AC10" s="205">
        <f>Z10/AA10</f>
        <v>51.426561815858513</v>
      </c>
      <c r="AD10" s="197"/>
      <c r="AE10" s="193">
        <v>0.745</v>
      </c>
      <c r="AF10" s="193">
        <v>0.745</v>
      </c>
      <c r="AG10" s="194">
        <v>0.745</v>
      </c>
    </row>
    <row r="11" spans="3:33" x14ac:dyDescent="0.75">
      <c r="C11" t="s">
        <v>571</v>
      </c>
      <c r="E11" s="203">
        <v>-809.48484437985462</v>
      </c>
      <c r="F11" s="203">
        <v>11308613.493490934</v>
      </c>
    </row>
    <row r="12" spans="3:33" x14ac:dyDescent="0.75">
      <c r="C12" t="s">
        <v>572</v>
      </c>
      <c r="E12" s="203">
        <v>-435.7557847147109</v>
      </c>
      <c r="F12" s="203">
        <v>4187735.146718502</v>
      </c>
      <c r="U12" s="252"/>
      <c r="AE12" s="164"/>
      <c r="AF12" s="164"/>
    </row>
    <row r="13" spans="3:33" x14ac:dyDescent="0.75">
      <c r="C13" t="s">
        <v>573</v>
      </c>
      <c r="E13" s="203">
        <v>64.988298919401132</v>
      </c>
      <c r="F13" s="203">
        <v>19019506.006541848</v>
      </c>
    </row>
    <row r="14" spans="3:33" x14ac:dyDescent="0.75">
      <c r="C14" t="s">
        <v>574</v>
      </c>
      <c r="E14" s="203">
        <v>75.219306192884687</v>
      </c>
      <c r="F14" s="203">
        <v>20262314.465760827</v>
      </c>
    </row>
    <row r="15" spans="3:33" x14ac:dyDescent="0.75">
      <c r="AD15" s="251"/>
      <c r="AE15" s="251"/>
      <c r="AF15" s="251"/>
      <c r="AG15" s="251"/>
    </row>
    <row r="16" spans="3:33" x14ac:dyDescent="0.75">
      <c r="AD16" s="251"/>
      <c r="AE16" s="251"/>
      <c r="AF16" s="251"/>
      <c r="AG16" s="251"/>
    </row>
    <row r="17" spans="12:33" x14ac:dyDescent="0.75">
      <c r="AD17" s="251"/>
      <c r="AE17" s="251"/>
      <c r="AF17" s="251"/>
      <c r="AG17" s="251"/>
    </row>
    <row r="22" spans="12:33" x14ac:dyDescent="0.75">
      <c r="L22" s="203"/>
      <c r="M22" s="203"/>
    </row>
    <row r="23" spans="12:33" x14ac:dyDescent="0.75">
      <c r="L23" s="205"/>
      <c r="M23" s="205"/>
    </row>
    <row r="24" spans="12:33" x14ac:dyDescent="0.75">
      <c r="L24" s="203"/>
      <c r="M24" s="203"/>
    </row>
    <row r="25" spans="12:33" x14ac:dyDescent="0.75">
      <c r="L25" s="205"/>
      <c r="M25" s="205"/>
    </row>
    <row r="62" spans="7:11" x14ac:dyDescent="0.75">
      <c r="G62">
        <v>5</v>
      </c>
      <c r="J62">
        <v>1.1000000000000001</v>
      </c>
      <c r="K62">
        <v>9.6999999999999993</v>
      </c>
    </row>
  </sheetData>
  <mergeCells count="9">
    <mergeCell ref="AC3:AC4"/>
    <mergeCell ref="AE3:AG3"/>
    <mergeCell ref="T5:T7"/>
    <mergeCell ref="T8:T10"/>
    <mergeCell ref="T3:T4"/>
    <mergeCell ref="U3:U4"/>
    <mergeCell ref="W3:W4"/>
    <mergeCell ref="X3:X4"/>
    <mergeCell ref="Z3:AA3"/>
  </mergeCell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8FD1A-2BFB-4965-8C3A-5100ADD2FCD6}">
  <sheetPr codeName="Sheet14"/>
  <dimension ref="B2:J11"/>
  <sheetViews>
    <sheetView workbookViewId="0">
      <selection activeCell="F13" sqref="F13"/>
    </sheetView>
  </sheetViews>
  <sheetFormatPr defaultRowHeight="14.75" x14ac:dyDescent="0.75"/>
  <cols>
    <col min="5" max="6" width="9.86328125" bestFit="1" customWidth="1"/>
  </cols>
  <sheetData>
    <row r="2" spans="2:10" x14ac:dyDescent="0.75">
      <c r="B2" t="s">
        <v>464</v>
      </c>
      <c r="E2" t="s">
        <v>469</v>
      </c>
      <c r="F2" t="s">
        <v>470</v>
      </c>
      <c r="I2" t="s">
        <v>474</v>
      </c>
    </row>
    <row r="4" spans="2:10" x14ac:dyDescent="0.75">
      <c r="C4" t="s">
        <v>465</v>
      </c>
      <c r="E4" s="228">
        <v>9256</v>
      </c>
      <c r="F4" s="228">
        <v>29494</v>
      </c>
      <c r="I4" t="s">
        <v>472</v>
      </c>
      <c r="J4">
        <v>3345</v>
      </c>
    </row>
    <row r="5" spans="2:10" x14ac:dyDescent="0.75">
      <c r="C5" t="s">
        <v>466</v>
      </c>
      <c r="E5" s="228">
        <v>5538</v>
      </c>
      <c r="F5" s="228">
        <v>7878</v>
      </c>
      <c r="I5" t="s">
        <v>473</v>
      </c>
      <c r="J5">
        <v>2731</v>
      </c>
    </row>
    <row r="6" spans="2:10" x14ac:dyDescent="0.75">
      <c r="C6" t="s">
        <v>467</v>
      </c>
      <c r="E6" s="228">
        <v>1398</v>
      </c>
      <c r="F6" s="228">
        <v>910</v>
      </c>
      <c r="J6">
        <f>SUM(J4:J5)</f>
        <v>6076</v>
      </c>
    </row>
    <row r="7" spans="2:10" x14ac:dyDescent="0.75">
      <c r="C7" t="s">
        <v>468</v>
      </c>
      <c r="E7" s="228">
        <v>6187</v>
      </c>
      <c r="F7" s="228">
        <v>8948</v>
      </c>
    </row>
    <row r="8" spans="2:10" x14ac:dyDescent="0.75">
      <c r="C8" t="s">
        <v>471</v>
      </c>
      <c r="E8" s="228">
        <f>SUM(E4:E7)</f>
        <v>22379</v>
      </c>
      <c r="F8" s="228">
        <f>SUM(F4:F7)</f>
        <v>47230</v>
      </c>
    </row>
    <row r="10" spans="2:10" x14ac:dyDescent="0.75">
      <c r="C10" t="s">
        <v>95</v>
      </c>
      <c r="E10" s="228">
        <v>20326</v>
      </c>
      <c r="F10" s="228">
        <v>45155</v>
      </c>
    </row>
    <row r="11" spans="2:10" x14ac:dyDescent="0.75">
      <c r="C11" t="s">
        <v>96</v>
      </c>
      <c r="E11" s="228">
        <v>38917</v>
      </c>
      <c r="F11" s="228">
        <v>59575</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191</vt:i4>
      </vt:variant>
    </vt:vector>
  </HeadingPairs>
  <TitlesOfParts>
    <vt:vector size="206" baseType="lpstr">
      <vt:lpstr>Introduction</vt:lpstr>
      <vt:lpstr>Summary</vt:lpstr>
      <vt:lpstr>Start table</vt:lpstr>
      <vt:lpstr>Input Parameters</vt:lpstr>
      <vt:lpstr>Quality Check Parameters</vt:lpstr>
      <vt:lpstr>Transition Matrices</vt:lpstr>
      <vt:lpstr>Intermediate calculations</vt:lpstr>
      <vt:lpstr>Markov Model</vt:lpstr>
      <vt:lpstr>Markov Model (Diagram)</vt:lpstr>
      <vt:lpstr>Results</vt:lpstr>
      <vt:lpstr>One-way sensitivity analysis</vt:lpstr>
      <vt:lpstr>PSA</vt:lpstr>
      <vt:lpstr>League Table</vt:lpstr>
      <vt:lpstr>Result Figures</vt:lpstr>
      <vt:lpstr>BIDS Tables</vt:lpstr>
      <vt:lpstr>avg_costs_empha</vt:lpstr>
      <vt:lpstr>avg_costs_il</vt:lpstr>
      <vt:lpstr>avg_costs_sq</vt:lpstr>
      <vt:lpstr>avg_costs_vacsq</vt:lpstr>
      <vt:lpstr>avg_costs_vacsq_no_test</vt:lpstr>
      <vt:lpstr>avg_dalys_empha</vt:lpstr>
      <vt:lpstr>avg_dalys_il</vt:lpstr>
      <vt:lpstr>avg_dalys_sq</vt:lpstr>
      <vt:lpstr>avg_dalys_vacsq</vt:lpstr>
      <vt:lpstr>avg_dalys_vacsq_no_test</vt:lpstr>
      <vt:lpstr>cep_25000_empha</vt:lpstr>
      <vt:lpstr>cep_25000_il</vt:lpstr>
      <vt:lpstr>cep_25000_vacsq</vt:lpstr>
      <vt:lpstr>cep_25000_vacsq_no_test</vt:lpstr>
      <vt:lpstr>cep_50000_empha</vt:lpstr>
      <vt:lpstr>cep_50000_il</vt:lpstr>
      <vt:lpstr>cep_50000_vacsq</vt:lpstr>
      <vt:lpstr>cep_50000_vacsq_no_test</vt:lpstr>
      <vt:lpstr>cep_75000_empha</vt:lpstr>
      <vt:lpstr>cep_75000_il</vt:lpstr>
      <vt:lpstr>cep_75000_vacsq</vt:lpstr>
      <vt:lpstr>cep_75000_vacsq_no_test</vt:lpstr>
      <vt:lpstr>cfr</vt:lpstr>
      <vt:lpstr>cfr_df</vt:lpstr>
      <vt:lpstr>cfr_dhf</vt:lpstr>
      <vt:lpstr>control_time</vt:lpstr>
      <vt:lpstr>Current_age</vt:lpstr>
      <vt:lpstr>Cycle</vt:lpstr>
      <vt:lpstr>daly0</vt:lpstr>
      <vt:lpstr>dalys_empha</vt:lpstr>
      <vt:lpstr>dalys_il</vt:lpstr>
      <vt:lpstr>dalys_sq</vt:lpstr>
      <vt:lpstr>dalys_vacsq</vt:lpstr>
      <vt:lpstr>dalys_vacsq_no_test</vt:lpstr>
      <vt:lpstr>ddhf</vt:lpstr>
      <vt:lpstr>dfi</vt:lpstr>
      <vt:lpstr>dfi_sn</vt:lpstr>
      <vt:lpstr>dfi_sp</vt:lpstr>
      <vt:lpstr>dhfai</vt:lpstr>
      <vt:lpstr>dhfai_sn</vt:lpstr>
      <vt:lpstr>dhfai_sp</vt:lpstr>
      <vt:lpstr>dhfhi</vt:lpstr>
      <vt:lpstr>dhfhi_sn</vt:lpstr>
      <vt:lpstr>dhfhi_sp</vt:lpstr>
      <vt:lpstr>discount</vt:lpstr>
      <vt:lpstr>dr</vt:lpstr>
      <vt:lpstr>drdf</vt:lpstr>
      <vt:lpstr>dudf</vt:lpstr>
      <vt:lpstr>dwd</vt:lpstr>
      <vt:lpstr>dwdf</vt:lpstr>
      <vt:lpstr>dwdhf</vt:lpstr>
      <vt:lpstr>efa</vt:lpstr>
      <vt:lpstr>emphac</vt:lpstr>
      <vt:lpstr>er</vt:lpstr>
      <vt:lpstr>fdc</vt:lpstr>
      <vt:lpstr>fdc_pr</vt:lpstr>
      <vt:lpstr>fdc_pu</vt:lpstr>
      <vt:lpstr>fic</vt:lpstr>
      <vt:lpstr>fic10_</vt:lpstr>
      <vt:lpstr>fic11_</vt:lpstr>
      <vt:lpstr>fic12_</vt:lpstr>
      <vt:lpstr>fic13_</vt:lpstr>
      <vt:lpstr>fic14_</vt:lpstr>
      <vt:lpstr>fic15_</vt:lpstr>
      <vt:lpstr>fic16_</vt:lpstr>
      <vt:lpstr>fic17_</vt:lpstr>
      <vt:lpstr>fic18_</vt:lpstr>
      <vt:lpstr>fic19_</vt:lpstr>
      <vt:lpstr>fic20_</vt:lpstr>
      <vt:lpstr>fic21_</vt:lpstr>
      <vt:lpstr>fic22_</vt:lpstr>
      <vt:lpstr>fic23_</vt:lpstr>
      <vt:lpstr>fic24_</vt:lpstr>
      <vt:lpstr>fic9_</vt:lpstr>
      <vt:lpstr>half_cycle</vt:lpstr>
      <vt:lpstr>hc</vt:lpstr>
      <vt:lpstr>hdr</vt:lpstr>
      <vt:lpstr>hhc</vt:lpstr>
      <vt:lpstr>i_costs_empha</vt:lpstr>
      <vt:lpstr>i_costs_il</vt:lpstr>
      <vt:lpstr>i_costs_vacsq</vt:lpstr>
      <vt:lpstr>i_costs_vacsq_no_test</vt:lpstr>
      <vt:lpstr>i_dalys_empha</vt:lpstr>
      <vt:lpstr>i_dalys_empja</vt:lpstr>
      <vt:lpstr>i_dalys_il</vt:lpstr>
      <vt:lpstr>i_dalys_vacsq</vt:lpstr>
      <vt:lpstr>i_dalys_vacsq_no_test</vt:lpstr>
      <vt:lpstr>icer_empha</vt:lpstr>
      <vt:lpstr>icer_il</vt:lpstr>
      <vt:lpstr>icer_vacsq</vt:lpstr>
      <vt:lpstr>icer_vacsq_no_test</vt:lpstr>
      <vt:lpstr>ilc</vt:lpstr>
      <vt:lpstr>ile</vt:lpstr>
      <vt:lpstr>incremental_costs</vt:lpstr>
      <vt:lpstr>incremental_dalys</vt:lpstr>
      <vt:lpstr>le10_</vt:lpstr>
      <vt:lpstr>le11_</vt:lpstr>
      <vt:lpstr>le12_</vt:lpstr>
      <vt:lpstr>le13_</vt:lpstr>
      <vt:lpstr>le14_</vt:lpstr>
      <vt:lpstr>le15_</vt:lpstr>
      <vt:lpstr>le16_</vt:lpstr>
      <vt:lpstr>le17_</vt:lpstr>
      <vt:lpstr>le18_</vt:lpstr>
      <vt:lpstr>le19_</vt:lpstr>
      <vt:lpstr>le20_</vt:lpstr>
      <vt:lpstr>le21_</vt:lpstr>
      <vt:lpstr>le22_</vt:lpstr>
      <vt:lpstr>le23_</vt:lpstr>
      <vt:lpstr>le24_</vt:lpstr>
      <vt:lpstr>le9_</vt:lpstr>
      <vt:lpstr>model_type</vt:lpstr>
      <vt:lpstr>odi_sn</vt:lpstr>
      <vt:lpstr>odi_sp</vt:lpstr>
      <vt:lpstr>p_df2dhfa</vt:lpstr>
      <vt:lpstr>p_df2dhfh</vt:lpstr>
      <vt:lpstr>p_df2h</vt:lpstr>
      <vt:lpstr>p_df2h_sn</vt:lpstr>
      <vt:lpstr>p_dfa2d_sn</vt:lpstr>
      <vt:lpstr>p_dfa2d_sp</vt:lpstr>
      <vt:lpstr>p_dfa2h_sn</vt:lpstr>
      <vt:lpstr>p_dfa2h_sp</vt:lpstr>
      <vt:lpstr>p_dfur2d_sp</vt:lpstr>
      <vt:lpstr>p_dfur2h_sp</vt:lpstr>
      <vt:lpstr>p_dhfa2d</vt:lpstr>
      <vt:lpstr>p_dhfa2d_sn</vt:lpstr>
      <vt:lpstr>p_dhfa2d_sp</vt:lpstr>
      <vt:lpstr>p_dhfa2h</vt:lpstr>
      <vt:lpstr>p_dhfa2h_sn</vt:lpstr>
      <vt:lpstr>p_dhfa2h_sp</vt:lpstr>
      <vt:lpstr>p_dhfh2d</vt:lpstr>
      <vt:lpstr>p_dhfh2d_sn</vt:lpstr>
      <vt:lpstr>p_dhfh2d_sp</vt:lpstr>
      <vt:lpstr>p_dhfh2h</vt:lpstr>
      <vt:lpstr>p_dhfh2h_sn</vt:lpstr>
      <vt:lpstr>p_dhfh2h_sp</vt:lpstr>
      <vt:lpstr>p_h2d</vt:lpstr>
      <vt:lpstr>p_h2d_sn</vt:lpstr>
      <vt:lpstr>p_h2d_sp</vt:lpstr>
      <vt:lpstr>p_h2df</vt:lpstr>
      <vt:lpstr>p_h2dfa_sn</vt:lpstr>
      <vt:lpstr>p_h2dfa_sp</vt:lpstr>
      <vt:lpstr>p_h2dfur_sp</vt:lpstr>
      <vt:lpstr>p_h2dhfa_sn</vt:lpstr>
      <vt:lpstr>p_h2dhfa_sp</vt:lpstr>
      <vt:lpstr>p_h2dhfh_sn</vt:lpstr>
      <vt:lpstr>p_h2dhfh_sp</vt:lpstr>
      <vt:lpstr>p_h2h</vt:lpstr>
      <vt:lpstr>p_h2h_sn</vt:lpstr>
      <vt:lpstr>p_h2h_sp</vt:lpstr>
      <vt:lpstr>pac</vt:lpstr>
      <vt:lpstr>pac_pr</vt:lpstr>
      <vt:lpstr>pac_pu</vt:lpstr>
      <vt:lpstr>pce_empha</vt:lpstr>
      <vt:lpstr>pce_il</vt:lpstr>
      <vt:lpstr>pce_v</vt:lpstr>
      <vt:lpstr>pce_v_nt</vt:lpstr>
      <vt:lpstr>perspective</vt:lpstr>
      <vt:lpstr>phac</vt:lpstr>
      <vt:lpstr>phae</vt:lpstr>
      <vt:lpstr>phaile</vt:lpstr>
      <vt:lpstr>phc</vt:lpstr>
      <vt:lpstr>phc_pr</vt:lpstr>
      <vt:lpstr>phc_pu</vt:lpstr>
      <vt:lpstr>pop</vt:lpstr>
      <vt:lpstr>prhp</vt:lpstr>
      <vt:lpstr>puhp</vt:lpstr>
      <vt:lpstr>sero</vt:lpstr>
      <vt:lpstr>ssac</vt:lpstr>
      <vt:lpstr>ssc</vt:lpstr>
      <vt:lpstr>th</vt:lpstr>
      <vt:lpstr>time_horizon</vt:lpstr>
      <vt:lpstr>total_costs_empha</vt:lpstr>
      <vt:lpstr>total_costs_il</vt:lpstr>
      <vt:lpstr>total_costs_sq</vt:lpstr>
      <vt:lpstr>total_costs_vacsq</vt:lpstr>
      <vt:lpstr>total_costs_vacsq_no_test</vt:lpstr>
      <vt:lpstr>tsen</vt:lpstr>
      <vt:lpstr>tspe</vt:lpstr>
      <vt:lpstr>udfi_sp</vt:lpstr>
      <vt:lpstr>vac</vt:lpstr>
      <vt:lpstr>vc</vt:lpstr>
      <vt:lpstr>vdr</vt:lpstr>
      <vt:lpstr>ven</vt:lpstr>
      <vt:lpstr>ven_p12m</vt:lpstr>
      <vt:lpstr>vep</vt:lpstr>
      <vt:lpstr>vly</vt:lpstr>
      <vt:lpstr>vsac</vt:lpstr>
      <vt:lpstr>vtc</vt:lpstr>
      <vt:lpstr>vw</vt:lpstr>
      <vt:lpstr>wtp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William Taylor</dc:creator>
  <cp:keywords/>
  <dc:description/>
  <cp:lastModifiedBy>William Taylor</cp:lastModifiedBy>
  <cp:revision/>
  <dcterms:created xsi:type="dcterms:W3CDTF">2022-04-29T04:41:34Z</dcterms:created>
  <dcterms:modified xsi:type="dcterms:W3CDTF">2022-08-08T19:32:35Z</dcterms:modified>
  <cp:category/>
  <cp:contentStatus/>
</cp:coreProperties>
</file>