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\Projects\snp_pools_package\data\"/>
    </mc:Choice>
  </mc:AlternateContent>
  <bookViews>
    <workbookView xWindow="0" yWindow="0" windowWidth="24000" windowHeight="13935" firstSheet="1" activeTab="3"/>
  </bookViews>
  <sheets>
    <sheet name="Least-squares" sheetId="6" r:id="rId1"/>
    <sheet name="Quantitative" sheetId="1" r:id="rId2"/>
    <sheet name="Discrete - geno.probs" sheetId="2" r:id="rId3"/>
    <sheet name="Discrete - assigned.genos" sheetId="3" r:id="rId4"/>
    <sheet name="Exclusion - geno.probs" sheetId="4" r:id="rId5"/>
    <sheet name="Exclusion -assigned.genos" sheetId="5" r:id="rId6"/>
  </sheets>
  <definedNames>
    <definedName name="solver_adj" localSheetId="0" hidden="1">'Least-squares'!$C$193:$C$196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'Least-squares'!$C$193</definedName>
    <definedName name="solver_lhs2" localSheetId="0" hidden="1">'Least-squares'!$C$193</definedName>
    <definedName name="solver_lhs3" localSheetId="0" hidden="1">'Least-squares'!$C$194</definedName>
    <definedName name="solver_lhs4" localSheetId="0" hidden="1">'Least-squares'!$C$194</definedName>
    <definedName name="solver_lhs5" localSheetId="0" hidden="1">'Least-squares'!$C$195</definedName>
    <definedName name="solver_lhs6" localSheetId="0" hidden="1">'Least-squares'!$C$195</definedName>
    <definedName name="solver_lhs7" localSheetId="0" hidden="1">'Least-squares'!$C$196</definedName>
    <definedName name="solver_lhs8" localSheetId="0" hidden="1">'Least-squares'!$C$196</definedName>
    <definedName name="solver_lhs9" localSheetId="0" hidden="1">'Least-squares'!$C$197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'Least-squares'!$C$206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2</definedName>
    <definedName name="solver_rhs1" localSheetId="0" hidden="1">1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hs7" localSheetId="0" hidden="1">1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9" i="6" l="1" a="1"/>
  <c r="G200" i="6" s="1"/>
  <c r="F199" i="6" a="1"/>
  <c r="F199" i="6" s="1"/>
  <c r="F197" i="6"/>
  <c r="G196" i="6"/>
  <c r="G195" i="6"/>
  <c r="G194" i="6"/>
  <c r="G193" i="6"/>
  <c r="D194" i="6"/>
  <c r="D196" i="6"/>
  <c r="D195" i="6"/>
  <c r="D193" i="6"/>
  <c r="G199" i="6" l="1"/>
  <c r="G206" i="6" s="1"/>
  <c r="G203" i="6"/>
  <c r="G202" i="6"/>
  <c r="G201" i="6"/>
  <c r="F202" i="6"/>
  <c r="F206" i="6" s="1"/>
  <c r="F201" i="6"/>
  <c r="F200" i="6"/>
  <c r="F203" i="6"/>
  <c r="G197" i="6"/>
  <c r="D197" i="6"/>
  <c r="M73" i="6"/>
  <c r="M75" i="6"/>
  <c r="M74" i="6"/>
  <c r="G77" i="1"/>
  <c r="G76" i="1"/>
  <c r="G75" i="1"/>
  <c r="G74" i="1"/>
  <c r="G81" i="2"/>
  <c r="G80" i="2"/>
  <c r="G79" i="2"/>
  <c r="G78" i="2"/>
  <c r="G77" i="3"/>
  <c r="G76" i="3"/>
  <c r="G75" i="3"/>
  <c r="G74" i="3"/>
  <c r="G81" i="4"/>
  <c r="G80" i="4"/>
  <c r="G79" i="4"/>
  <c r="G78" i="4"/>
  <c r="G75" i="6"/>
  <c r="G76" i="6"/>
  <c r="G77" i="6"/>
  <c r="G74" i="6"/>
  <c r="G79" i="5"/>
  <c r="G80" i="5"/>
  <c r="G81" i="5"/>
  <c r="G78" i="5"/>
  <c r="C244" i="5"/>
  <c r="E244" i="5" s="1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C235" i="5" s="1"/>
  <c r="F117" i="5"/>
  <c r="E117" i="5"/>
  <c r="D117" i="5"/>
  <c r="C117" i="5"/>
  <c r="F116" i="5"/>
  <c r="E116" i="5"/>
  <c r="D116" i="5"/>
  <c r="C116" i="5"/>
  <c r="F115" i="5"/>
  <c r="E115" i="5"/>
  <c r="D115" i="5"/>
  <c r="C115" i="5"/>
  <c r="F114" i="5"/>
  <c r="E114" i="5"/>
  <c r="D114" i="5"/>
  <c r="C114" i="5"/>
  <c r="F113" i="5"/>
  <c r="E113" i="5"/>
  <c r="D113" i="5"/>
  <c r="C113" i="5"/>
  <c r="F112" i="5"/>
  <c r="E112" i="5"/>
  <c r="D112" i="5"/>
  <c r="C112" i="5"/>
  <c r="F111" i="5"/>
  <c r="E111" i="5"/>
  <c r="D111" i="5"/>
  <c r="C111" i="5"/>
  <c r="F110" i="5"/>
  <c r="E110" i="5"/>
  <c r="D110" i="5"/>
  <c r="C110" i="5"/>
  <c r="F109" i="5"/>
  <c r="E109" i="5"/>
  <c r="D109" i="5"/>
  <c r="C109" i="5"/>
  <c r="F108" i="5"/>
  <c r="E108" i="5"/>
  <c r="D108" i="5"/>
  <c r="C108" i="5"/>
  <c r="F107" i="5"/>
  <c r="E107" i="5"/>
  <c r="D107" i="5"/>
  <c r="C107" i="5"/>
  <c r="F106" i="5"/>
  <c r="E106" i="5"/>
  <c r="D106" i="5"/>
  <c r="C106" i="5"/>
  <c r="F105" i="5"/>
  <c r="E105" i="5"/>
  <c r="D105" i="5"/>
  <c r="C105" i="5"/>
  <c r="F104" i="5"/>
  <c r="E104" i="5"/>
  <c r="D104" i="5"/>
  <c r="C104" i="5"/>
  <c r="F103" i="5"/>
  <c r="E103" i="5"/>
  <c r="D103" i="5"/>
  <c r="C103" i="5"/>
  <c r="F102" i="5"/>
  <c r="E102" i="5"/>
  <c r="D102" i="5"/>
  <c r="C102" i="5"/>
  <c r="F101" i="5"/>
  <c r="E101" i="5"/>
  <c r="D101" i="5"/>
  <c r="C101" i="5"/>
  <c r="F100" i="5"/>
  <c r="E100" i="5"/>
  <c r="D100" i="5"/>
  <c r="C100" i="5"/>
  <c r="F99" i="5"/>
  <c r="E99" i="5"/>
  <c r="D99" i="5"/>
  <c r="C99" i="5"/>
  <c r="F98" i="5"/>
  <c r="E98" i="5"/>
  <c r="D98" i="5"/>
  <c r="C98" i="5"/>
  <c r="F97" i="5"/>
  <c r="E97" i="5"/>
  <c r="D97" i="5"/>
  <c r="C97" i="5"/>
  <c r="F96" i="5"/>
  <c r="E96" i="5"/>
  <c r="D96" i="5"/>
  <c r="C96" i="5"/>
  <c r="F95" i="5"/>
  <c r="E95" i="5"/>
  <c r="D95" i="5"/>
  <c r="C95" i="5"/>
  <c r="F94" i="5"/>
  <c r="E94" i="5"/>
  <c r="D94" i="5"/>
  <c r="C94" i="5"/>
  <c r="F93" i="5"/>
  <c r="E93" i="5"/>
  <c r="D93" i="5"/>
  <c r="C93" i="5"/>
  <c r="F92" i="5"/>
  <c r="E92" i="5"/>
  <c r="D92" i="5"/>
  <c r="C92" i="5"/>
  <c r="F91" i="5"/>
  <c r="E91" i="5"/>
  <c r="D91" i="5"/>
  <c r="C91" i="5"/>
  <c r="F90" i="5"/>
  <c r="E90" i="5"/>
  <c r="D90" i="5"/>
  <c r="C90" i="5"/>
  <c r="F89" i="5"/>
  <c r="E89" i="5"/>
  <c r="D89" i="5"/>
  <c r="C89" i="5"/>
  <c r="F88" i="5"/>
  <c r="E88" i="5"/>
  <c r="D88" i="5"/>
  <c r="C88" i="5"/>
  <c r="D263" i="5"/>
  <c r="C263" i="5"/>
  <c r="D262" i="5"/>
  <c r="C262" i="5"/>
  <c r="D261" i="5"/>
  <c r="C261" i="5"/>
  <c r="D260" i="5"/>
  <c r="C260" i="5"/>
  <c r="D259" i="5"/>
  <c r="C259" i="5"/>
  <c r="E259" i="5" s="1"/>
  <c r="G259" i="5" s="1"/>
  <c r="D258" i="5"/>
  <c r="C258" i="5"/>
  <c r="D257" i="5"/>
  <c r="C257" i="5"/>
  <c r="D256" i="5"/>
  <c r="C256" i="5"/>
  <c r="D255" i="5"/>
  <c r="C255" i="5"/>
  <c r="D254" i="5"/>
  <c r="C254" i="5"/>
  <c r="E254" i="5" s="1"/>
  <c r="D253" i="5"/>
  <c r="C253" i="5"/>
  <c r="D252" i="5"/>
  <c r="C252" i="5"/>
  <c r="D251" i="5"/>
  <c r="C251" i="5"/>
  <c r="D250" i="5"/>
  <c r="C250" i="5"/>
  <c r="D249" i="5"/>
  <c r="C249" i="5"/>
  <c r="E249" i="5" s="1"/>
  <c r="D248" i="5"/>
  <c r="C248" i="5"/>
  <c r="D247" i="5"/>
  <c r="C247" i="5"/>
  <c r="D246" i="5"/>
  <c r="C246" i="5"/>
  <c r="D245" i="5"/>
  <c r="C245" i="5"/>
  <c r="D244" i="5"/>
  <c r="F219" i="5"/>
  <c r="G238" i="5" s="1"/>
  <c r="E219" i="5"/>
  <c r="D219" i="5"/>
  <c r="C219" i="5"/>
  <c r="B219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84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R330" i="3"/>
  <c r="Q330" i="3"/>
  <c r="P330" i="3"/>
  <c r="N330" i="3"/>
  <c r="M330" i="3"/>
  <c r="L330" i="3"/>
  <c r="H330" i="3"/>
  <c r="D330" i="3"/>
  <c r="B330" i="3"/>
  <c r="F234" i="3"/>
  <c r="E234" i="3"/>
  <c r="D234" i="3"/>
  <c r="C234" i="3"/>
  <c r="B234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C330" i="4"/>
  <c r="C329" i="4"/>
  <c r="C328" i="4"/>
  <c r="C327" i="4"/>
  <c r="C326" i="4"/>
  <c r="E326" i="4" s="1"/>
  <c r="G326" i="4" s="1"/>
  <c r="C325" i="4"/>
  <c r="C324" i="4"/>
  <c r="C323" i="4"/>
  <c r="C322" i="4"/>
  <c r="C321" i="4"/>
  <c r="E321" i="4" s="1"/>
  <c r="G321" i="4" s="1"/>
  <c r="C320" i="4"/>
  <c r="C319" i="4"/>
  <c r="C318" i="4"/>
  <c r="C317" i="4"/>
  <c r="C316" i="4"/>
  <c r="E316" i="4" s="1"/>
  <c r="G316" i="4" s="1"/>
  <c r="C315" i="4"/>
  <c r="C314" i="4"/>
  <c r="C313" i="4"/>
  <c r="C312" i="4"/>
  <c r="C311" i="4"/>
  <c r="E311" i="4" s="1"/>
  <c r="G311" i="4" s="1"/>
  <c r="F285" i="4"/>
  <c r="E285" i="4"/>
  <c r="D285" i="4"/>
  <c r="C285" i="4"/>
  <c r="B285" i="4"/>
  <c r="M81" i="4"/>
  <c r="M80" i="4"/>
  <c r="M79" i="4"/>
  <c r="M78" i="4"/>
  <c r="M77" i="4"/>
  <c r="M76" i="4"/>
  <c r="G76" i="4"/>
  <c r="M75" i="4"/>
  <c r="G75" i="4"/>
  <c r="M74" i="4"/>
  <c r="G74" i="4"/>
  <c r="M73" i="4"/>
  <c r="G73" i="4"/>
  <c r="M72" i="4"/>
  <c r="G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M59" i="4"/>
  <c r="G59" i="4"/>
  <c r="M58" i="4"/>
  <c r="G58" i="4"/>
  <c r="M57" i="4"/>
  <c r="G57" i="4"/>
  <c r="M56" i="4"/>
  <c r="G56" i="4"/>
  <c r="M55" i="4"/>
  <c r="G55" i="4"/>
  <c r="M54" i="4"/>
  <c r="F89" i="4" s="1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M44" i="4"/>
  <c r="G44" i="4"/>
  <c r="M43" i="4"/>
  <c r="G43" i="4"/>
  <c r="M42" i="4"/>
  <c r="G42" i="4"/>
  <c r="M41" i="4"/>
  <c r="G41" i="4"/>
  <c r="M40" i="4"/>
  <c r="G40" i="4"/>
  <c r="M39" i="4"/>
  <c r="G39" i="4"/>
  <c r="M38" i="4"/>
  <c r="G38" i="4"/>
  <c r="M37" i="4"/>
  <c r="G37" i="4"/>
  <c r="M36" i="4"/>
  <c r="G36" i="4"/>
  <c r="M35" i="4"/>
  <c r="G35" i="4"/>
  <c r="M34" i="4"/>
  <c r="G34" i="4"/>
  <c r="M33" i="4"/>
  <c r="G33" i="4"/>
  <c r="M32" i="4"/>
  <c r="G32" i="4"/>
  <c r="M31" i="4"/>
  <c r="G31" i="4"/>
  <c r="M30" i="4"/>
  <c r="G30" i="4"/>
  <c r="M29" i="4"/>
  <c r="G29" i="4"/>
  <c r="M28" i="4"/>
  <c r="G28" i="4"/>
  <c r="M27" i="4"/>
  <c r="G252" i="3" l="1"/>
  <c r="C251" i="3"/>
  <c r="D252" i="3"/>
  <c r="D235" i="5"/>
  <c r="F235" i="5"/>
  <c r="E235" i="5"/>
  <c r="G235" i="5"/>
  <c r="G236" i="5"/>
  <c r="C238" i="5"/>
  <c r="C239" i="5"/>
  <c r="D236" i="5"/>
  <c r="D238" i="5"/>
  <c r="D237" i="5"/>
  <c r="E238" i="5"/>
  <c r="D239" i="5"/>
  <c r="G239" i="5"/>
  <c r="C236" i="5"/>
  <c r="F236" i="5"/>
  <c r="F237" i="5"/>
  <c r="F238" i="5"/>
  <c r="F239" i="5"/>
  <c r="G237" i="5"/>
  <c r="E236" i="5"/>
  <c r="E237" i="5"/>
  <c r="E239" i="5"/>
  <c r="C237" i="5"/>
  <c r="E247" i="5"/>
  <c r="E251" i="5"/>
  <c r="E255" i="5"/>
  <c r="E253" i="5"/>
  <c r="E250" i="5"/>
  <c r="E258" i="5"/>
  <c r="E262" i="5"/>
  <c r="E248" i="5"/>
  <c r="E256" i="5"/>
  <c r="E245" i="5"/>
  <c r="E260" i="5"/>
  <c r="G249" i="5"/>
  <c r="E257" i="5"/>
  <c r="E261" i="5"/>
  <c r="E246" i="5"/>
  <c r="E252" i="5"/>
  <c r="E263" i="5"/>
  <c r="G254" i="5"/>
  <c r="G244" i="5"/>
  <c r="F253" i="3"/>
  <c r="F254" i="3"/>
  <c r="F252" i="3"/>
  <c r="D254" i="3"/>
  <c r="D253" i="3"/>
  <c r="D251" i="3"/>
  <c r="E254" i="3"/>
  <c r="C254" i="3"/>
  <c r="C253" i="3"/>
  <c r="C252" i="3"/>
  <c r="G254" i="3"/>
  <c r="E252" i="3"/>
  <c r="E251" i="3"/>
  <c r="E253" i="3"/>
  <c r="F251" i="3"/>
  <c r="G251" i="3"/>
  <c r="G253" i="3"/>
  <c r="J99" i="4"/>
  <c r="E328" i="4"/>
  <c r="E313" i="4"/>
  <c r="E329" i="4"/>
  <c r="E317" i="4"/>
  <c r="E325" i="4"/>
  <c r="E319" i="4"/>
  <c r="E327" i="4"/>
  <c r="E314" i="4"/>
  <c r="E322" i="4"/>
  <c r="E330" i="4"/>
  <c r="E312" i="4"/>
  <c r="E320" i="4"/>
  <c r="E323" i="4"/>
  <c r="E324" i="4"/>
  <c r="E315" i="4"/>
  <c r="E318" i="4"/>
  <c r="B88" i="4"/>
  <c r="B98" i="4" s="1"/>
  <c r="C90" i="4"/>
  <c r="C100" i="4" s="1"/>
  <c r="E91" i="4"/>
  <c r="D89" i="4"/>
  <c r="H99" i="4" s="1"/>
  <c r="C88" i="4"/>
  <c r="C98" i="4" s="1"/>
  <c r="E89" i="4"/>
  <c r="G90" i="4"/>
  <c r="B87" i="4"/>
  <c r="B97" i="4" s="1"/>
  <c r="D88" i="4"/>
  <c r="B91" i="4"/>
  <c r="B101" i="4" s="1"/>
  <c r="C87" i="4"/>
  <c r="C97" i="4" s="1"/>
  <c r="E88" i="4"/>
  <c r="G89" i="4"/>
  <c r="C91" i="4"/>
  <c r="C101" i="4" s="1"/>
  <c r="D87" i="4"/>
  <c r="F88" i="4"/>
  <c r="B90" i="4"/>
  <c r="B100" i="4" s="1"/>
  <c r="D91" i="4"/>
  <c r="E87" i="4"/>
  <c r="G88" i="4"/>
  <c r="F87" i="4"/>
  <c r="B89" i="4"/>
  <c r="B99" i="4" s="1"/>
  <c r="D90" i="4"/>
  <c r="F91" i="4"/>
  <c r="G87" i="4"/>
  <c r="C89" i="4"/>
  <c r="C99" i="4" s="1"/>
  <c r="E90" i="4"/>
  <c r="G91" i="4"/>
  <c r="F90" i="4"/>
  <c r="B269" i="5" l="1"/>
  <c r="B270" i="5"/>
  <c r="B271" i="5"/>
  <c r="B268" i="5"/>
  <c r="C138" i="5"/>
  <c r="C135" i="5"/>
  <c r="H98" i="4"/>
  <c r="J98" i="4"/>
  <c r="D97" i="4"/>
  <c r="F97" i="4"/>
  <c r="G99" i="4"/>
  <c r="E99" i="4"/>
  <c r="H100" i="4"/>
  <c r="J100" i="4"/>
  <c r="J97" i="4"/>
  <c r="H97" i="4"/>
  <c r="E120" i="4"/>
  <c r="I99" i="4"/>
  <c r="F294" i="4" s="1"/>
  <c r="K99" i="4"/>
  <c r="E98" i="4"/>
  <c r="G98" i="4"/>
  <c r="K100" i="4"/>
  <c r="I100" i="4"/>
  <c r="I98" i="4"/>
  <c r="K98" i="4"/>
  <c r="F99" i="4"/>
  <c r="D99" i="4"/>
  <c r="E100" i="4"/>
  <c r="G100" i="4"/>
  <c r="E97" i="4"/>
  <c r="G97" i="4"/>
  <c r="E101" i="4"/>
  <c r="G101" i="4"/>
  <c r="J101" i="4"/>
  <c r="H101" i="4"/>
  <c r="K101" i="4"/>
  <c r="I101" i="4"/>
  <c r="D101" i="4"/>
  <c r="F101" i="4"/>
  <c r="K97" i="4"/>
  <c r="I97" i="4"/>
  <c r="D98" i="4"/>
  <c r="F98" i="4"/>
  <c r="D100" i="4"/>
  <c r="F100" i="4"/>
  <c r="B338" i="4"/>
  <c r="B336" i="4"/>
  <c r="B335" i="4"/>
  <c r="B337" i="4"/>
  <c r="C293" i="4"/>
  <c r="E136" i="4"/>
  <c r="C295" i="4"/>
  <c r="D110" i="4"/>
  <c r="E119" i="4"/>
  <c r="D113" i="4"/>
  <c r="C294" i="4"/>
  <c r="C128" i="4"/>
  <c r="C123" i="4"/>
  <c r="C133" i="4"/>
  <c r="E137" i="4"/>
  <c r="D131" i="4"/>
  <c r="E114" i="4"/>
  <c r="D109" i="4"/>
  <c r="D108" i="4"/>
  <c r="E128" i="4"/>
  <c r="D117" i="4"/>
  <c r="E134" i="4"/>
  <c r="D137" i="4"/>
  <c r="D132" i="4"/>
  <c r="D124" i="4"/>
  <c r="C292" i="4"/>
  <c r="E129" i="4"/>
  <c r="C296" i="4"/>
  <c r="C137" i="4"/>
  <c r="E130" i="4"/>
  <c r="E109" i="4"/>
  <c r="E122" i="4"/>
  <c r="C127" i="4"/>
  <c r="D123" i="4"/>
  <c r="D127" i="4"/>
  <c r="C116" i="4"/>
  <c r="E125" i="4"/>
  <c r="C117" i="4"/>
  <c r="E135" i="4"/>
  <c r="E110" i="4"/>
  <c r="C113" i="4"/>
  <c r="C136" i="4"/>
  <c r="D133" i="4"/>
  <c r="D128" i="4"/>
  <c r="C131" i="4"/>
  <c r="C121" i="4"/>
  <c r="C108" i="4"/>
  <c r="F108" i="4" s="1"/>
  <c r="E111" i="4"/>
  <c r="D115" i="4"/>
  <c r="C135" i="4"/>
  <c r="C115" i="4"/>
  <c r="D134" i="4"/>
  <c r="E121" i="4"/>
  <c r="C129" i="4"/>
  <c r="C119" i="4"/>
  <c r="C124" i="4"/>
  <c r="D114" i="4"/>
  <c r="G294" i="4"/>
  <c r="D135" i="4"/>
  <c r="C114" i="4"/>
  <c r="C130" i="4"/>
  <c r="E127" i="4"/>
  <c r="E113" i="4"/>
  <c r="D119" i="4"/>
  <c r="D130" i="4"/>
  <c r="E126" i="4"/>
  <c r="D129" i="4"/>
  <c r="E131" i="4"/>
  <c r="C120" i="4"/>
  <c r="D112" i="4"/>
  <c r="C112" i="4"/>
  <c r="C126" i="4"/>
  <c r="E115" i="4"/>
  <c r="C125" i="4"/>
  <c r="E123" i="4"/>
  <c r="E118" i="4"/>
  <c r="D125" i="4"/>
  <c r="D136" i="4"/>
  <c r="D120" i="4"/>
  <c r="D111" i="4"/>
  <c r="C118" i="4"/>
  <c r="C111" i="4"/>
  <c r="E117" i="4"/>
  <c r="D126" i="4"/>
  <c r="E132" i="4"/>
  <c r="C132" i="4"/>
  <c r="D116" i="4"/>
  <c r="D118" i="4"/>
  <c r="C110" i="4"/>
  <c r="C122" i="4"/>
  <c r="E124" i="4"/>
  <c r="D121" i="4"/>
  <c r="C109" i="4"/>
  <c r="D122" i="4"/>
  <c r="E133" i="4"/>
  <c r="E116" i="4"/>
  <c r="C134" i="4"/>
  <c r="E112" i="4"/>
  <c r="E108" i="4"/>
  <c r="D215" i="6"/>
  <c r="E215" i="6"/>
  <c r="F215" i="6"/>
  <c r="C215" i="6"/>
  <c r="C124" i="5" l="1"/>
  <c r="C126" i="5"/>
  <c r="C143" i="5"/>
  <c r="C144" i="5"/>
  <c r="D143" i="5"/>
  <c r="D138" i="5"/>
  <c r="C151" i="5"/>
  <c r="C125" i="5"/>
  <c r="D135" i="5"/>
  <c r="C131" i="5"/>
  <c r="D131" i="5"/>
  <c r="D144" i="3"/>
  <c r="C129" i="3"/>
  <c r="C135" i="3"/>
  <c r="C144" i="3"/>
  <c r="D129" i="3"/>
  <c r="D132" i="3"/>
  <c r="G292" i="4"/>
  <c r="F128" i="4"/>
  <c r="G128" i="4" s="1"/>
  <c r="C164" i="4" s="1"/>
  <c r="E294" i="4"/>
  <c r="F131" i="4"/>
  <c r="J131" i="4" s="1"/>
  <c r="F167" i="4" s="1"/>
  <c r="F133" i="4"/>
  <c r="I133" i="4" s="1"/>
  <c r="E169" i="4" s="1"/>
  <c r="F123" i="4"/>
  <c r="I123" i="4" s="1"/>
  <c r="E159" i="4" s="1"/>
  <c r="I108" i="4"/>
  <c r="E144" i="4" s="1"/>
  <c r="F136" i="4"/>
  <c r="G136" i="4" s="1"/>
  <c r="C172" i="4" s="1"/>
  <c r="E295" i="4"/>
  <c r="F121" i="4"/>
  <c r="G121" i="4" s="1"/>
  <c r="C157" i="4" s="1"/>
  <c r="F295" i="4"/>
  <c r="D292" i="4"/>
  <c r="G293" i="4"/>
  <c r="J108" i="4"/>
  <c r="F144" i="4" s="1"/>
  <c r="H292" i="4"/>
  <c r="D293" i="4"/>
  <c r="F296" i="4"/>
  <c r="E293" i="4"/>
  <c r="F137" i="4"/>
  <c r="G137" i="4" s="1"/>
  <c r="C173" i="4" s="1"/>
  <c r="F117" i="4"/>
  <c r="H117" i="4" s="1"/>
  <c r="D153" i="4" s="1"/>
  <c r="E296" i="4"/>
  <c r="F293" i="4"/>
  <c r="H108" i="4"/>
  <c r="D144" i="4" s="1"/>
  <c r="F129" i="4"/>
  <c r="J129" i="4" s="1"/>
  <c r="F165" i="4" s="1"/>
  <c r="G108" i="4"/>
  <c r="C144" i="4" s="1"/>
  <c r="F120" i="4"/>
  <c r="J120" i="4" s="1"/>
  <c r="F156" i="4" s="1"/>
  <c r="F114" i="4"/>
  <c r="J114" i="4" s="1"/>
  <c r="F150" i="4" s="1"/>
  <c r="F119" i="4"/>
  <c r="J119" i="4" s="1"/>
  <c r="F155" i="4" s="1"/>
  <c r="F134" i="4"/>
  <c r="J134" i="4" s="1"/>
  <c r="F170" i="4" s="1"/>
  <c r="F292" i="4"/>
  <c r="G295" i="4"/>
  <c r="E292" i="4"/>
  <c r="D294" i="4"/>
  <c r="F124" i="4"/>
  <c r="F109" i="4"/>
  <c r="D296" i="4"/>
  <c r="F118" i="4"/>
  <c r="J118" i="4" s="1"/>
  <c r="F154" i="4" s="1"/>
  <c r="F112" i="4"/>
  <c r="I112" i="4" s="1"/>
  <c r="E148" i="4" s="1"/>
  <c r="F122" i="4"/>
  <c r="J122" i="4" s="1"/>
  <c r="F158" i="4" s="1"/>
  <c r="F132" i="4"/>
  <c r="G296" i="4"/>
  <c r="F113" i="4"/>
  <c r="J113" i="4" s="1"/>
  <c r="F149" i="4" s="1"/>
  <c r="F111" i="4"/>
  <c r="G111" i="4" s="1"/>
  <c r="C147" i="4" s="1"/>
  <c r="F125" i="4"/>
  <c r="J125" i="4" s="1"/>
  <c r="F161" i="4" s="1"/>
  <c r="F126" i="4"/>
  <c r="J126" i="4" s="1"/>
  <c r="F162" i="4" s="1"/>
  <c r="F127" i="4"/>
  <c r="J127" i="4" s="1"/>
  <c r="F163" i="4" s="1"/>
  <c r="F130" i="4"/>
  <c r="J130" i="4" s="1"/>
  <c r="F166" i="4" s="1"/>
  <c r="F115" i="4"/>
  <c r="J115" i="4" s="1"/>
  <c r="F151" i="4" s="1"/>
  <c r="F135" i="4"/>
  <c r="J135" i="4" s="1"/>
  <c r="F171" i="4" s="1"/>
  <c r="F110" i="4"/>
  <c r="D295" i="4"/>
  <c r="F116" i="4"/>
  <c r="G116" i="4" s="1"/>
  <c r="C152" i="4" s="1"/>
  <c r="C197" i="6"/>
  <c r="D130" i="5" l="1"/>
  <c r="D136" i="5"/>
  <c r="K177" i="5" s="1"/>
  <c r="D152" i="5"/>
  <c r="D140" i="5"/>
  <c r="D124" i="5"/>
  <c r="D142" i="5"/>
  <c r="C145" i="5"/>
  <c r="C147" i="5"/>
  <c r="C148" i="5"/>
  <c r="C141" i="5"/>
  <c r="C187" i="5" s="1"/>
  <c r="C212" i="5" s="1"/>
  <c r="C149" i="5"/>
  <c r="C139" i="5"/>
  <c r="D151" i="5"/>
  <c r="C152" i="5"/>
  <c r="C142" i="5"/>
  <c r="D127" i="5"/>
  <c r="D139" i="5"/>
  <c r="D125" i="5"/>
  <c r="D137" i="5"/>
  <c r="C150" i="5"/>
  <c r="D150" i="5"/>
  <c r="D144" i="5"/>
  <c r="C136" i="5"/>
  <c r="C133" i="5"/>
  <c r="C128" i="5"/>
  <c r="D126" i="5"/>
  <c r="C130" i="5"/>
  <c r="C143" i="3"/>
  <c r="C138" i="3"/>
  <c r="D138" i="3"/>
  <c r="D130" i="3"/>
  <c r="C128" i="3"/>
  <c r="D135" i="3"/>
  <c r="D148" i="3"/>
  <c r="C130" i="3"/>
  <c r="C123" i="3"/>
  <c r="D145" i="3"/>
  <c r="C133" i="3"/>
  <c r="D133" i="3"/>
  <c r="C148" i="3"/>
  <c r="D126" i="3"/>
  <c r="C137" i="3"/>
  <c r="C147" i="3"/>
  <c r="C134" i="3"/>
  <c r="D123" i="3"/>
  <c r="C127" i="3"/>
  <c r="C132" i="3"/>
  <c r="D125" i="3"/>
  <c r="D127" i="3"/>
  <c r="C125" i="3"/>
  <c r="C124" i="3"/>
  <c r="D146" i="3"/>
  <c r="C140" i="3"/>
  <c r="C142" i="3"/>
  <c r="D131" i="3"/>
  <c r="D142" i="3"/>
  <c r="M292" i="4"/>
  <c r="G302" i="4" s="1"/>
  <c r="J128" i="4"/>
  <c r="F164" i="4" s="1"/>
  <c r="G123" i="4"/>
  <c r="C159" i="4" s="1"/>
  <c r="H128" i="4"/>
  <c r="D164" i="4" s="1"/>
  <c r="I128" i="4"/>
  <c r="E164" i="4" s="1"/>
  <c r="J123" i="4"/>
  <c r="F159" i="4" s="1"/>
  <c r="H123" i="4"/>
  <c r="D159" i="4" s="1"/>
  <c r="J133" i="4"/>
  <c r="F169" i="4" s="1"/>
  <c r="H133" i="4"/>
  <c r="D169" i="4" s="1"/>
  <c r="H131" i="4"/>
  <c r="D167" i="4" s="1"/>
  <c r="J136" i="4"/>
  <c r="F172" i="4" s="1"/>
  <c r="G126" i="4"/>
  <c r="C162" i="4" s="1"/>
  <c r="H293" i="4"/>
  <c r="I293" i="4" s="1"/>
  <c r="C303" i="4" s="1"/>
  <c r="I131" i="4"/>
  <c r="E167" i="4" s="1"/>
  <c r="J117" i="4"/>
  <c r="F153" i="4" s="1"/>
  <c r="G131" i="4"/>
  <c r="C167" i="4" s="1"/>
  <c r="G133" i="4"/>
  <c r="C169" i="4" s="1"/>
  <c r="C204" i="4" s="1"/>
  <c r="G117" i="4"/>
  <c r="C153" i="4" s="1"/>
  <c r="H136" i="4"/>
  <c r="D172" i="4" s="1"/>
  <c r="I136" i="4"/>
  <c r="E172" i="4" s="1"/>
  <c r="I126" i="4"/>
  <c r="E162" i="4" s="1"/>
  <c r="J292" i="4"/>
  <c r="D302" i="4" s="1"/>
  <c r="I292" i="4"/>
  <c r="C302" i="4" s="1"/>
  <c r="H121" i="4"/>
  <c r="D157" i="4" s="1"/>
  <c r="I121" i="4"/>
  <c r="E157" i="4" s="1"/>
  <c r="I117" i="4"/>
  <c r="E153" i="4" s="1"/>
  <c r="H116" i="4"/>
  <c r="D152" i="4" s="1"/>
  <c r="I116" i="4"/>
  <c r="E152" i="4" s="1"/>
  <c r="I134" i="4"/>
  <c r="E170" i="4" s="1"/>
  <c r="J121" i="4"/>
  <c r="F157" i="4" s="1"/>
  <c r="G118" i="4"/>
  <c r="C154" i="4" s="1"/>
  <c r="K292" i="4"/>
  <c r="E302" i="4" s="1"/>
  <c r="I119" i="4"/>
  <c r="E155" i="4" s="1"/>
  <c r="D190" i="4" s="1"/>
  <c r="L292" i="4"/>
  <c r="F302" i="4" s="1"/>
  <c r="I118" i="4"/>
  <c r="E154" i="4" s="1"/>
  <c r="H125" i="4"/>
  <c r="D161" i="4" s="1"/>
  <c r="H115" i="4"/>
  <c r="D151" i="4" s="1"/>
  <c r="J116" i="4"/>
  <c r="F152" i="4" s="1"/>
  <c r="H118" i="4"/>
  <c r="D154" i="4" s="1"/>
  <c r="J137" i="4"/>
  <c r="F173" i="4" s="1"/>
  <c r="I137" i="4"/>
  <c r="E173" i="4" s="1"/>
  <c r="H137" i="4"/>
  <c r="D173" i="4" s="1"/>
  <c r="H119" i="4"/>
  <c r="D155" i="4" s="1"/>
  <c r="I120" i="4"/>
  <c r="E156" i="4" s="1"/>
  <c r="H120" i="4"/>
  <c r="D156" i="4" s="1"/>
  <c r="H111" i="4"/>
  <c r="D147" i="4" s="1"/>
  <c r="I109" i="4"/>
  <c r="E145" i="4" s="1"/>
  <c r="H109" i="4"/>
  <c r="D145" i="4" s="1"/>
  <c r="J109" i="4"/>
  <c r="F145" i="4" s="1"/>
  <c r="I130" i="4"/>
  <c r="E166" i="4" s="1"/>
  <c r="I111" i="4"/>
  <c r="E147" i="4" s="1"/>
  <c r="H114" i="4"/>
  <c r="D150" i="4" s="1"/>
  <c r="H132" i="4"/>
  <c r="D168" i="4" s="1"/>
  <c r="I132" i="4"/>
  <c r="E168" i="4" s="1"/>
  <c r="G112" i="4"/>
  <c r="C148" i="4" s="1"/>
  <c r="G109" i="4"/>
  <c r="C145" i="4" s="1"/>
  <c r="J111" i="4"/>
  <c r="F147" i="4" s="1"/>
  <c r="G129" i="4"/>
  <c r="C165" i="4" s="1"/>
  <c r="J132" i="4"/>
  <c r="F168" i="4" s="1"/>
  <c r="I115" i="4"/>
  <c r="E151" i="4" s="1"/>
  <c r="I110" i="4"/>
  <c r="E146" i="4" s="1"/>
  <c r="J110" i="4"/>
  <c r="F146" i="4" s="1"/>
  <c r="H110" i="4"/>
  <c r="D146" i="4" s="1"/>
  <c r="G115" i="4"/>
  <c r="C151" i="4" s="1"/>
  <c r="I114" i="4"/>
  <c r="E150" i="4" s="1"/>
  <c r="D185" i="4" s="1"/>
  <c r="G132" i="4"/>
  <c r="C168" i="4" s="1"/>
  <c r="I124" i="4"/>
  <c r="E160" i="4" s="1"/>
  <c r="H124" i="4"/>
  <c r="D160" i="4" s="1"/>
  <c r="H294" i="4"/>
  <c r="H122" i="4"/>
  <c r="D158" i="4" s="1"/>
  <c r="I135" i="4"/>
  <c r="E171" i="4" s="1"/>
  <c r="G110" i="4"/>
  <c r="C146" i="4" s="1"/>
  <c r="G130" i="4"/>
  <c r="C166" i="4" s="1"/>
  <c r="G125" i="4"/>
  <c r="C161" i="4" s="1"/>
  <c r="G122" i="4"/>
  <c r="C158" i="4" s="1"/>
  <c r="H126" i="4"/>
  <c r="D162" i="4" s="1"/>
  <c r="G124" i="4"/>
  <c r="C160" i="4" s="1"/>
  <c r="G119" i="4"/>
  <c r="C155" i="4" s="1"/>
  <c r="G120" i="4"/>
  <c r="C156" i="4" s="1"/>
  <c r="I122" i="4"/>
  <c r="E158" i="4" s="1"/>
  <c r="H135" i="4"/>
  <c r="D171" i="4" s="1"/>
  <c r="H296" i="4"/>
  <c r="J296" i="4" s="1"/>
  <c r="D306" i="4" s="1"/>
  <c r="G114" i="4"/>
  <c r="C150" i="4" s="1"/>
  <c r="I125" i="4"/>
  <c r="E161" i="4" s="1"/>
  <c r="D196" i="4" s="1"/>
  <c r="I129" i="4"/>
  <c r="E165" i="4" s="1"/>
  <c r="J112" i="4"/>
  <c r="F148" i="4" s="1"/>
  <c r="H129" i="4"/>
  <c r="D165" i="4" s="1"/>
  <c r="H112" i="4"/>
  <c r="D148" i="4" s="1"/>
  <c r="I113" i="4"/>
  <c r="E149" i="4" s="1"/>
  <c r="G113" i="4"/>
  <c r="C149" i="4" s="1"/>
  <c r="H113" i="4"/>
  <c r="D149" i="4" s="1"/>
  <c r="G135" i="4"/>
  <c r="C171" i="4" s="1"/>
  <c r="H295" i="4"/>
  <c r="J295" i="4" s="1"/>
  <c r="D305" i="4" s="1"/>
  <c r="G127" i="4"/>
  <c r="C163" i="4" s="1"/>
  <c r="H127" i="4"/>
  <c r="D163" i="4" s="1"/>
  <c r="I127" i="4"/>
  <c r="E163" i="4" s="1"/>
  <c r="H134" i="4"/>
  <c r="D170" i="4" s="1"/>
  <c r="J124" i="4"/>
  <c r="F160" i="4" s="1"/>
  <c r="G134" i="4"/>
  <c r="C170" i="4" s="1"/>
  <c r="H130" i="4"/>
  <c r="D166" i="4" s="1"/>
  <c r="M77" i="6"/>
  <c r="M76" i="6"/>
  <c r="M72" i="6"/>
  <c r="G72" i="6"/>
  <c r="M71" i="6"/>
  <c r="G71" i="6"/>
  <c r="M70" i="6"/>
  <c r="G70" i="6"/>
  <c r="M69" i="6"/>
  <c r="G69" i="6"/>
  <c r="M68" i="6"/>
  <c r="G68" i="6"/>
  <c r="M67" i="6"/>
  <c r="G67" i="6"/>
  <c r="M66" i="6"/>
  <c r="G66" i="6"/>
  <c r="M65" i="6"/>
  <c r="G65" i="6"/>
  <c r="M64" i="6"/>
  <c r="G64" i="6"/>
  <c r="M63" i="6"/>
  <c r="G63" i="6"/>
  <c r="M62" i="6"/>
  <c r="G62" i="6"/>
  <c r="M61" i="6"/>
  <c r="G61" i="6"/>
  <c r="M60" i="6"/>
  <c r="G60" i="6"/>
  <c r="M59" i="6"/>
  <c r="G59" i="6"/>
  <c r="M58" i="6"/>
  <c r="G58" i="6"/>
  <c r="M57" i="6"/>
  <c r="G57" i="6"/>
  <c r="M56" i="6"/>
  <c r="G56" i="6"/>
  <c r="M55" i="6"/>
  <c r="G55" i="6"/>
  <c r="M54" i="6"/>
  <c r="G54" i="6"/>
  <c r="M53" i="6"/>
  <c r="G53" i="6"/>
  <c r="M52" i="6"/>
  <c r="G52" i="6"/>
  <c r="M51" i="6"/>
  <c r="G51" i="6"/>
  <c r="M50" i="6"/>
  <c r="G50" i="6"/>
  <c r="M49" i="6"/>
  <c r="G49" i="6"/>
  <c r="M48" i="6"/>
  <c r="G48" i="6"/>
  <c r="M47" i="6"/>
  <c r="G47" i="6"/>
  <c r="M46" i="6"/>
  <c r="G46" i="6"/>
  <c r="M45" i="6"/>
  <c r="G45" i="6"/>
  <c r="M44" i="6"/>
  <c r="G44" i="6"/>
  <c r="M43" i="6"/>
  <c r="G43" i="6"/>
  <c r="M42" i="6"/>
  <c r="G42" i="6"/>
  <c r="M41" i="6"/>
  <c r="G41" i="6"/>
  <c r="M40" i="6"/>
  <c r="G40" i="6"/>
  <c r="M39" i="6"/>
  <c r="G39" i="6"/>
  <c r="M38" i="6"/>
  <c r="G38" i="6"/>
  <c r="M37" i="6"/>
  <c r="G37" i="6"/>
  <c r="M36" i="6"/>
  <c r="G36" i="6"/>
  <c r="M35" i="6"/>
  <c r="G35" i="6"/>
  <c r="M34" i="6"/>
  <c r="G34" i="6"/>
  <c r="M33" i="6"/>
  <c r="G33" i="6"/>
  <c r="M32" i="6"/>
  <c r="G32" i="6"/>
  <c r="M31" i="6"/>
  <c r="G31" i="6"/>
  <c r="M30" i="6"/>
  <c r="G30" i="6"/>
  <c r="M29" i="6"/>
  <c r="G29" i="6"/>
  <c r="M28" i="6"/>
  <c r="G28" i="6"/>
  <c r="M27" i="6"/>
  <c r="G27" i="6"/>
  <c r="M26" i="6"/>
  <c r="G26" i="6"/>
  <c r="M25" i="6"/>
  <c r="G25" i="6"/>
  <c r="M24" i="6"/>
  <c r="G24" i="6"/>
  <c r="M23" i="6"/>
  <c r="D183" i="4" l="1"/>
  <c r="D193" i="4"/>
  <c r="E176" i="5"/>
  <c r="E171" i="5"/>
  <c r="K176" i="5"/>
  <c r="K181" i="5"/>
  <c r="I177" i="5"/>
  <c r="E187" i="5"/>
  <c r="N177" i="5"/>
  <c r="F176" i="5"/>
  <c r="D128" i="5"/>
  <c r="H177" i="5"/>
  <c r="H187" i="5"/>
  <c r="D133" i="5"/>
  <c r="F177" i="5"/>
  <c r="F171" i="5"/>
  <c r="D149" i="5"/>
  <c r="F181" i="5"/>
  <c r="C176" i="5"/>
  <c r="C201" i="5" s="1"/>
  <c r="D187" i="5"/>
  <c r="N176" i="5"/>
  <c r="I186" i="5"/>
  <c r="D176" i="5"/>
  <c r="H176" i="5"/>
  <c r="I176" i="5"/>
  <c r="C134" i="5"/>
  <c r="K186" i="5"/>
  <c r="C171" i="5"/>
  <c r="C196" i="5" s="1"/>
  <c r="D134" i="5"/>
  <c r="J187" i="5"/>
  <c r="P177" i="5"/>
  <c r="O187" i="5"/>
  <c r="G187" i="5"/>
  <c r="O177" i="5"/>
  <c r="G177" i="5"/>
  <c r="M177" i="5"/>
  <c r="L187" i="5"/>
  <c r="R177" i="5"/>
  <c r="G202" i="5" s="1"/>
  <c r="Q177" i="5"/>
  <c r="L177" i="5"/>
  <c r="J177" i="5"/>
  <c r="C177" i="5"/>
  <c r="C202" i="5" s="1"/>
  <c r="E177" i="5"/>
  <c r="K171" i="5"/>
  <c r="D148" i="5"/>
  <c r="C137" i="5"/>
  <c r="D141" i="5"/>
  <c r="R187" i="5" s="1"/>
  <c r="G212" i="5" s="1"/>
  <c r="D129" i="5"/>
  <c r="O180" i="5" s="1"/>
  <c r="D146" i="5"/>
  <c r="D182" i="5" s="1"/>
  <c r="D132" i="5"/>
  <c r="Q178" i="5" s="1"/>
  <c r="C146" i="5"/>
  <c r="C172" i="5" s="1"/>
  <c r="C197" i="5" s="1"/>
  <c r="D177" i="5"/>
  <c r="D145" i="5"/>
  <c r="P181" i="5" s="1"/>
  <c r="R186" i="5"/>
  <c r="G211" i="5" s="1"/>
  <c r="P186" i="5"/>
  <c r="P176" i="5"/>
  <c r="O176" i="5"/>
  <c r="M186" i="5"/>
  <c r="M181" i="5"/>
  <c r="M176" i="5"/>
  <c r="M171" i="5"/>
  <c r="R176" i="5"/>
  <c r="G201" i="5" s="1"/>
  <c r="L171" i="5"/>
  <c r="Q186" i="5"/>
  <c r="Q171" i="5"/>
  <c r="Q181" i="5"/>
  <c r="L176" i="5"/>
  <c r="J176" i="5"/>
  <c r="G176" i="5"/>
  <c r="G171" i="5"/>
  <c r="Q176" i="5"/>
  <c r="F186" i="5"/>
  <c r="N186" i="5"/>
  <c r="C132" i="5"/>
  <c r="C140" i="5"/>
  <c r="O186" i="5" s="1"/>
  <c r="D147" i="5"/>
  <c r="C127" i="5"/>
  <c r="C129" i="5"/>
  <c r="G180" i="5" s="1"/>
  <c r="D141" i="3"/>
  <c r="D139" i="3"/>
  <c r="D121" i="3"/>
  <c r="D136" i="3"/>
  <c r="D120" i="3"/>
  <c r="O170" i="3" s="1"/>
  <c r="D124" i="3"/>
  <c r="C120" i="3"/>
  <c r="D122" i="3"/>
  <c r="C145" i="3"/>
  <c r="C131" i="3"/>
  <c r="F183" i="3"/>
  <c r="C178" i="3"/>
  <c r="C203" i="3" s="1"/>
  <c r="D183" i="3"/>
  <c r="F173" i="3"/>
  <c r="F168" i="3"/>
  <c r="C183" i="3"/>
  <c r="I173" i="3"/>
  <c r="D173" i="3"/>
  <c r="C173" i="3"/>
  <c r="C198" i="3" s="1"/>
  <c r="C168" i="3"/>
  <c r="C193" i="3" s="1"/>
  <c r="I183" i="3"/>
  <c r="F178" i="3"/>
  <c r="M183" i="3"/>
  <c r="M178" i="3"/>
  <c r="P173" i="3"/>
  <c r="G183" i="3"/>
  <c r="G173" i="3"/>
  <c r="G168" i="3"/>
  <c r="P183" i="3"/>
  <c r="M173" i="3"/>
  <c r="M168" i="3"/>
  <c r="J173" i="3"/>
  <c r="J183" i="3"/>
  <c r="G178" i="3"/>
  <c r="D134" i="3"/>
  <c r="C121" i="3"/>
  <c r="D140" i="3"/>
  <c r="C136" i="3"/>
  <c r="D137" i="3"/>
  <c r="C139" i="3"/>
  <c r="C146" i="3"/>
  <c r="D147" i="3"/>
  <c r="C126" i="3"/>
  <c r="D128" i="3"/>
  <c r="E173" i="3" s="1"/>
  <c r="C122" i="3"/>
  <c r="C141" i="3"/>
  <c r="D143" i="3"/>
  <c r="P178" i="3" s="1"/>
  <c r="C202" i="4"/>
  <c r="C191" i="4"/>
  <c r="C201" i="4"/>
  <c r="C186" i="4"/>
  <c r="D199" i="4"/>
  <c r="C185" i="4"/>
  <c r="C187" i="4"/>
  <c r="C207" i="4"/>
  <c r="D206" i="4"/>
  <c r="C190" i="4"/>
  <c r="C182" i="4"/>
  <c r="D194" i="4"/>
  <c r="C195" i="4"/>
  <c r="D205" i="4"/>
  <c r="D197" i="4"/>
  <c r="D184" i="4"/>
  <c r="D207" i="4"/>
  <c r="C184" i="4"/>
  <c r="C196" i="4"/>
  <c r="C208" i="4"/>
  <c r="D198" i="4"/>
  <c r="C181" i="4"/>
  <c r="C180" i="4"/>
  <c r="C192" i="4"/>
  <c r="D204" i="4"/>
  <c r="C183" i="4"/>
  <c r="D180" i="4"/>
  <c r="C189" i="4"/>
  <c r="C198" i="4"/>
  <c r="D203" i="4"/>
  <c r="D202" i="4"/>
  <c r="C206" i="4"/>
  <c r="D186" i="4"/>
  <c r="D191" i="4"/>
  <c r="D187" i="4"/>
  <c r="C197" i="4"/>
  <c r="D200" i="4"/>
  <c r="C205" i="4"/>
  <c r="C193" i="4"/>
  <c r="D195" i="4"/>
  <c r="D182" i="4"/>
  <c r="D189" i="4"/>
  <c r="C194" i="4"/>
  <c r="C203" i="4"/>
  <c r="C200" i="4"/>
  <c r="D201" i="4"/>
  <c r="D188" i="4"/>
  <c r="C188" i="4"/>
  <c r="D181" i="4"/>
  <c r="D208" i="4"/>
  <c r="D192" i="4"/>
  <c r="C199" i="4"/>
  <c r="J293" i="4"/>
  <c r="D303" i="4" s="1"/>
  <c r="L293" i="4"/>
  <c r="F303" i="4" s="1"/>
  <c r="M293" i="4"/>
  <c r="G303" i="4" s="1"/>
  <c r="K293" i="4"/>
  <c r="E303" i="4" s="1"/>
  <c r="M296" i="4"/>
  <c r="G306" i="4" s="1"/>
  <c r="I294" i="4"/>
  <c r="C304" i="4" s="1"/>
  <c r="L294" i="4"/>
  <c r="F304" i="4" s="1"/>
  <c r="K294" i="4"/>
  <c r="E304" i="4" s="1"/>
  <c r="M294" i="4"/>
  <c r="G304" i="4" s="1"/>
  <c r="J294" i="4"/>
  <c r="D304" i="4" s="1"/>
  <c r="I295" i="4"/>
  <c r="C305" i="4" s="1"/>
  <c r="K295" i="4"/>
  <c r="E305" i="4" s="1"/>
  <c r="L295" i="4"/>
  <c r="F305" i="4" s="1"/>
  <c r="M295" i="4"/>
  <c r="G305" i="4" s="1"/>
  <c r="I296" i="4"/>
  <c r="C306" i="4" s="1"/>
  <c r="L296" i="4"/>
  <c r="F306" i="4" s="1"/>
  <c r="K296" i="4"/>
  <c r="E306" i="4" s="1"/>
  <c r="B86" i="6"/>
  <c r="D86" i="6"/>
  <c r="C86" i="6"/>
  <c r="E83" i="6"/>
  <c r="G83" i="6"/>
  <c r="F83" i="6"/>
  <c r="H85" i="6"/>
  <c r="I85" i="6"/>
  <c r="J85" i="6"/>
  <c r="J84" i="6"/>
  <c r="I84" i="6"/>
  <c r="H84" i="6"/>
  <c r="B87" i="6"/>
  <c r="C87" i="6"/>
  <c r="D87" i="6"/>
  <c r="E86" i="6"/>
  <c r="G86" i="6"/>
  <c r="F86" i="6"/>
  <c r="C85" i="6"/>
  <c r="D85" i="6"/>
  <c r="B85" i="6"/>
  <c r="D84" i="6"/>
  <c r="C84" i="6"/>
  <c r="B84" i="6"/>
  <c r="E84" i="6"/>
  <c r="G84" i="6"/>
  <c r="F84" i="6"/>
  <c r="B83" i="6"/>
  <c r="C83" i="6"/>
  <c r="D83" i="6"/>
  <c r="G87" i="6"/>
  <c r="F87" i="6"/>
  <c r="E87" i="6"/>
  <c r="H86" i="6"/>
  <c r="J86" i="6"/>
  <c r="I86" i="6"/>
  <c r="E85" i="6"/>
  <c r="G85" i="6"/>
  <c r="F85" i="6"/>
  <c r="H83" i="6"/>
  <c r="J83" i="6"/>
  <c r="I83" i="6"/>
  <c r="I87" i="6"/>
  <c r="H87" i="6"/>
  <c r="J87" i="6"/>
  <c r="Q173" i="5" l="1"/>
  <c r="J172" i="5"/>
  <c r="H172" i="5"/>
  <c r="F202" i="5"/>
  <c r="L183" i="5"/>
  <c r="L188" i="5"/>
  <c r="C159" i="5"/>
  <c r="R188" i="5"/>
  <c r="G213" i="5" s="1"/>
  <c r="C163" i="5"/>
  <c r="Q188" i="5"/>
  <c r="O178" i="5"/>
  <c r="D202" i="5"/>
  <c r="J183" i="5"/>
  <c r="G182" i="5"/>
  <c r="P172" i="5"/>
  <c r="R173" i="5"/>
  <c r="G198" i="5" s="1"/>
  <c r="O182" i="5"/>
  <c r="R172" i="5"/>
  <c r="G197" i="5" s="1"/>
  <c r="R181" i="5"/>
  <c r="G206" i="5" s="1"/>
  <c r="J182" i="5"/>
  <c r="O172" i="5"/>
  <c r="P170" i="5"/>
  <c r="G183" i="5"/>
  <c r="L185" i="5"/>
  <c r="Q170" i="5"/>
  <c r="P180" i="5"/>
  <c r="M188" i="5"/>
  <c r="G172" i="5"/>
  <c r="R185" i="5"/>
  <c r="G210" i="5" s="1"/>
  <c r="P183" i="5"/>
  <c r="E202" i="5"/>
  <c r="L172" i="5"/>
  <c r="J175" i="5"/>
  <c r="N185" i="5"/>
  <c r="Q185" i="5"/>
  <c r="R175" i="5"/>
  <c r="G200" i="5" s="1"/>
  <c r="L182" i="5"/>
  <c r="R183" i="5"/>
  <c r="G208" i="5" s="1"/>
  <c r="K180" i="5"/>
  <c r="M170" i="5"/>
  <c r="L175" i="5"/>
  <c r="M185" i="5"/>
  <c r="K185" i="5"/>
  <c r="G170" i="5"/>
  <c r="L180" i="5"/>
  <c r="F201" i="5"/>
  <c r="M182" i="5"/>
  <c r="O175" i="5"/>
  <c r="R170" i="5"/>
  <c r="G195" i="5" s="1"/>
  <c r="F211" i="5"/>
  <c r="J181" i="5"/>
  <c r="L186" i="5"/>
  <c r="G173" i="5"/>
  <c r="P173" i="5"/>
  <c r="M173" i="5"/>
  <c r="G188" i="5"/>
  <c r="R182" i="5"/>
  <c r="G207" i="5" s="1"/>
  <c r="M187" i="5"/>
  <c r="J180" i="5"/>
  <c r="J170" i="5"/>
  <c r="P171" i="5"/>
  <c r="J171" i="5"/>
  <c r="J186" i="5"/>
  <c r="J178" i="5"/>
  <c r="L173" i="5"/>
  <c r="M178" i="5"/>
  <c r="O188" i="5"/>
  <c r="I172" i="5"/>
  <c r="H182" i="5"/>
  <c r="N172" i="5"/>
  <c r="P187" i="5"/>
  <c r="P175" i="5"/>
  <c r="O170" i="5"/>
  <c r="G185" i="5"/>
  <c r="D171" i="5"/>
  <c r="D196" i="5" s="1"/>
  <c r="I181" i="5"/>
  <c r="O183" i="5"/>
  <c r="P182" i="5"/>
  <c r="G181" i="5"/>
  <c r="L178" i="5"/>
  <c r="R178" i="5"/>
  <c r="G203" i="5" s="1"/>
  <c r="M183" i="5"/>
  <c r="P178" i="5"/>
  <c r="H185" i="5"/>
  <c r="H180" i="5"/>
  <c r="N180" i="5"/>
  <c r="E185" i="5"/>
  <c r="E180" i="5"/>
  <c r="Q180" i="5"/>
  <c r="Q175" i="5"/>
  <c r="R180" i="5"/>
  <c r="G205" i="5" s="1"/>
  <c r="O185" i="5"/>
  <c r="I171" i="5"/>
  <c r="N171" i="5"/>
  <c r="N181" i="5"/>
  <c r="H171" i="5"/>
  <c r="Q187" i="5"/>
  <c r="E201" i="5"/>
  <c r="L181" i="5"/>
  <c r="O181" i="5"/>
  <c r="K182" i="5"/>
  <c r="K187" i="5"/>
  <c r="I187" i="5"/>
  <c r="F182" i="5"/>
  <c r="F187" i="5"/>
  <c r="D212" i="5" s="1"/>
  <c r="I182" i="5"/>
  <c r="N182" i="5"/>
  <c r="N187" i="5"/>
  <c r="D170" i="5"/>
  <c r="C175" i="5"/>
  <c r="C200" i="5" s="1"/>
  <c r="H170" i="5"/>
  <c r="C170" i="5"/>
  <c r="C195" i="5" s="1"/>
  <c r="E170" i="5"/>
  <c r="D175" i="5"/>
  <c r="E175" i="5"/>
  <c r="H175" i="5"/>
  <c r="D185" i="5"/>
  <c r="D180" i="5"/>
  <c r="I185" i="5"/>
  <c r="C180" i="5"/>
  <c r="C205" i="5" s="1"/>
  <c r="I180" i="5"/>
  <c r="F185" i="5"/>
  <c r="F180" i="5"/>
  <c r="C185" i="5"/>
  <c r="C210" i="5" s="1"/>
  <c r="H188" i="5"/>
  <c r="H183" i="5"/>
  <c r="H178" i="5"/>
  <c r="E188" i="5"/>
  <c r="E183" i="5"/>
  <c r="E178" i="5"/>
  <c r="E173" i="5"/>
  <c r="D188" i="5"/>
  <c r="I183" i="5"/>
  <c r="K178" i="5"/>
  <c r="H173" i="5"/>
  <c r="D183" i="5"/>
  <c r="I178" i="5"/>
  <c r="F173" i="5"/>
  <c r="N183" i="5"/>
  <c r="D178" i="5"/>
  <c r="C173" i="5"/>
  <c r="C198" i="5" s="1"/>
  <c r="C183" i="5"/>
  <c r="C208" i="5" s="1"/>
  <c r="N173" i="5"/>
  <c r="N188" i="5"/>
  <c r="K173" i="5"/>
  <c r="K188" i="5"/>
  <c r="N178" i="5"/>
  <c r="I188" i="5"/>
  <c r="I173" i="5"/>
  <c r="F188" i="5"/>
  <c r="K183" i="5"/>
  <c r="C188" i="5"/>
  <c r="C213" i="5" s="1"/>
  <c r="F178" i="5"/>
  <c r="D173" i="5"/>
  <c r="F183" i="5"/>
  <c r="C178" i="5"/>
  <c r="C203" i="5" s="1"/>
  <c r="R171" i="5"/>
  <c r="G196" i="5" s="1"/>
  <c r="G186" i="5"/>
  <c r="J173" i="5"/>
  <c r="O173" i="5"/>
  <c r="G178" i="5"/>
  <c r="P188" i="5"/>
  <c r="Q182" i="5"/>
  <c r="L170" i="5"/>
  <c r="C160" i="5"/>
  <c r="M175" i="5"/>
  <c r="P185" i="5"/>
  <c r="D201" i="5"/>
  <c r="C161" i="5"/>
  <c r="F172" i="5"/>
  <c r="E182" i="5"/>
  <c r="C182" i="5"/>
  <c r="C207" i="5" s="1"/>
  <c r="K172" i="5"/>
  <c r="Q183" i="5"/>
  <c r="J188" i="5"/>
  <c r="C162" i="5"/>
  <c r="Q172" i="5"/>
  <c r="M172" i="5"/>
  <c r="D172" i="5"/>
  <c r="G175" i="5"/>
  <c r="M180" i="5"/>
  <c r="J185" i="5"/>
  <c r="E172" i="5"/>
  <c r="E181" i="5"/>
  <c r="D181" i="5"/>
  <c r="D186" i="5"/>
  <c r="H186" i="5"/>
  <c r="H181" i="5"/>
  <c r="C186" i="5"/>
  <c r="C211" i="5" s="1"/>
  <c r="C181" i="5"/>
  <c r="C206" i="5" s="1"/>
  <c r="E186" i="5"/>
  <c r="O171" i="5"/>
  <c r="N175" i="5"/>
  <c r="I175" i="5"/>
  <c r="K170" i="5"/>
  <c r="I170" i="5"/>
  <c r="N170" i="5"/>
  <c r="K175" i="5"/>
  <c r="F175" i="5"/>
  <c r="F170" i="5"/>
  <c r="C208" i="3"/>
  <c r="P165" i="3"/>
  <c r="M180" i="3"/>
  <c r="R180" i="3"/>
  <c r="G205" i="3" s="1"/>
  <c r="G175" i="3"/>
  <c r="L165" i="3"/>
  <c r="L175" i="3"/>
  <c r="O180" i="3"/>
  <c r="J170" i="3"/>
  <c r="M175" i="3"/>
  <c r="R181" i="3"/>
  <c r="G206" i="3" s="1"/>
  <c r="Q171" i="3"/>
  <c r="R171" i="3"/>
  <c r="G196" i="3" s="1"/>
  <c r="O171" i="3"/>
  <c r="Q166" i="3"/>
  <c r="O181" i="3"/>
  <c r="R166" i="3"/>
  <c r="G191" i="3" s="1"/>
  <c r="M171" i="3"/>
  <c r="Q165" i="3"/>
  <c r="J175" i="3"/>
  <c r="P170" i="3"/>
  <c r="Q175" i="3"/>
  <c r="M165" i="3"/>
  <c r="O165" i="3"/>
  <c r="C154" i="3"/>
  <c r="Q214" i="3" s="1"/>
  <c r="F224" i="3" s="1"/>
  <c r="J180" i="3"/>
  <c r="C156" i="3"/>
  <c r="Q216" i="3" s="1"/>
  <c r="F226" i="3" s="1"/>
  <c r="R170" i="3"/>
  <c r="G195" i="3" s="1"/>
  <c r="G165" i="3"/>
  <c r="R165" i="3"/>
  <c r="G190" i="3" s="1"/>
  <c r="C155" i="3"/>
  <c r="Q215" i="3" s="1"/>
  <c r="F225" i="3" s="1"/>
  <c r="G286" i="3" s="1"/>
  <c r="P180" i="3"/>
  <c r="Q183" i="3"/>
  <c r="Q176" i="3"/>
  <c r="L168" i="3"/>
  <c r="J178" i="3"/>
  <c r="L170" i="3"/>
  <c r="R175" i="3"/>
  <c r="G200" i="3" s="1"/>
  <c r="M170" i="3"/>
  <c r="O175" i="3"/>
  <c r="L176" i="3"/>
  <c r="R176" i="3"/>
  <c r="G201" i="3" s="1"/>
  <c r="L173" i="3"/>
  <c r="O183" i="3"/>
  <c r="K183" i="3"/>
  <c r="Q180" i="3"/>
  <c r="Q181" i="3"/>
  <c r="K173" i="3"/>
  <c r="H173" i="3"/>
  <c r="D168" i="3"/>
  <c r="H168" i="3"/>
  <c r="P175" i="3"/>
  <c r="L183" i="3"/>
  <c r="K168" i="3"/>
  <c r="J165" i="3"/>
  <c r="L180" i="3"/>
  <c r="L178" i="3"/>
  <c r="N183" i="3"/>
  <c r="Q170" i="3"/>
  <c r="G180" i="3"/>
  <c r="G170" i="3"/>
  <c r="O176" i="3"/>
  <c r="G171" i="3"/>
  <c r="L166" i="3"/>
  <c r="J166" i="3"/>
  <c r="G176" i="3"/>
  <c r="G181" i="3"/>
  <c r="R178" i="3"/>
  <c r="G203" i="3" s="1"/>
  <c r="D198" i="3"/>
  <c r="N168" i="3"/>
  <c r="D178" i="3"/>
  <c r="M181" i="3"/>
  <c r="L171" i="3"/>
  <c r="J171" i="3"/>
  <c r="P176" i="3"/>
  <c r="Q168" i="3"/>
  <c r="O178" i="3"/>
  <c r="P168" i="3"/>
  <c r="I178" i="3"/>
  <c r="N178" i="3"/>
  <c r="M182" i="3"/>
  <c r="M177" i="3"/>
  <c r="L182" i="3"/>
  <c r="P172" i="3"/>
  <c r="P167" i="3"/>
  <c r="C157" i="3"/>
  <c r="J177" i="3"/>
  <c r="O172" i="3"/>
  <c r="G172" i="3"/>
  <c r="O167" i="3"/>
  <c r="G167" i="3"/>
  <c r="J182" i="3"/>
  <c r="R177" i="3"/>
  <c r="G202" i="3" s="1"/>
  <c r="Q177" i="3"/>
  <c r="M172" i="3"/>
  <c r="M167" i="3"/>
  <c r="P182" i="3"/>
  <c r="J172" i="3"/>
  <c r="J167" i="3"/>
  <c r="O182" i="3"/>
  <c r="L177" i="3"/>
  <c r="G177" i="3"/>
  <c r="G182" i="3"/>
  <c r="R172" i="3"/>
  <c r="G197" i="3" s="1"/>
  <c r="R167" i="3"/>
  <c r="G192" i="3" s="1"/>
  <c r="Q172" i="3"/>
  <c r="Q167" i="3"/>
  <c r="Q182" i="3"/>
  <c r="R182" i="3"/>
  <c r="G207" i="3" s="1"/>
  <c r="P177" i="3"/>
  <c r="L172" i="3"/>
  <c r="L167" i="3"/>
  <c r="O177" i="3"/>
  <c r="L181" i="3"/>
  <c r="J181" i="3"/>
  <c r="P181" i="3"/>
  <c r="P166" i="3"/>
  <c r="Q173" i="3"/>
  <c r="J168" i="3"/>
  <c r="I168" i="3"/>
  <c r="N173" i="3"/>
  <c r="H183" i="3"/>
  <c r="N181" i="3"/>
  <c r="F181" i="3"/>
  <c r="E181" i="3"/>
  <c r="E176" i="3"/>
  <c r="H181" i="3"/>
  <c r="I176" i="3"/>
  <c r="H171" i="3"/>
  <c r="H166" i="3"/>
  <c r="H176" i="3"/>
  <c r="D181" i="3"/>
  <c r="N171" i="3"/>
  <c r="F171" i="3"/>
  <c r="N166" i="3"/>
  <c r="F166" i="3"/>
  <c r="C181" i="3"/>
  <c r="F176" i="3"/>
  <c r="E171" i="3"/>
  <c r="E166" i="3"/>
  <c r="K176" i="3"/>
  <c r="I181" i="3"/>
  <c r="I171" i="3"/>
  <c r="I166" i="3"/>
  <c r="K181" i="3"/>
  <c r="D176" i="3"/>
  <c r="D171" i="3"/>
  <c r="D166" i="3"/>
  <c r="C176" i="3"/>
  <c r="C201" i="3" s="1"/>
  <c r="C171" i="3"/>
  <c r="C196" i="3" s="1"/>
  <c r="C166" i="3"/>
  <c r="C191" i="3" s="1"/>
  <c r="N176" i="3"/>
  <c r="K166" i="3"/>
  <c r="K171" i="3"/>
  <c r="M176" i="3"/>
  <c r="M166" i="3"/>
  <c r="G166" i="3"/>
  <c r="P171" i="3"/>
  <c r="C158" i="3"/>
  <c r="O168" i="3"/>
  <c r="R183" i="3"/>
  <c r="G208" i="3" s="1"/>
  <c r="K178" i="3"/>
  <c r="E178" i="3"/>
  <c r="N180" i="3"/>
  <c r="F180" i="3"/>
  <c r="E180" i="3"/>
  <c r="H175" i="3"/>
  <c r="H170" i="3"/>
  <c r="H165" i="3"/>
  <c r="K180" i="3"/>
  <c r="N175" i="3"/>
  <c r="F175" i="3"/>
  <c r="N170" i="3"/>
  <c r="F170" i="3"/>
  <c r="N165" i="3"/>
  <c r="F165" i="3"/>
  <c r="I180" i="3"/>
  <c r="E175" i="3"/>
  <c r="E170" i="3"/>
  <c r="E165" i="3"/>
  <c r="D180" i="3"/>
  <c r="C180" i="3"/>
  <c r="I175" i="3"/>
  <c r="I170" i="3"/>
  <c r="I165" i="3"/>
  <c r="D175" i="3"/>
  <c r="D170" i="3"/>
  <c r="D165" i="3"/>
  <c r="C175" i="3"/>
  <c r="C200" i="3" s="1"/>
  <c r="C170" i="3"/>
  <c r="C195" i="3" s="1"/>
  <c r="C165" i="3"/>
  <c r="C190" i="3" s="1"/>
  <c r="H180" i="3"/>
  <c r="K170" i="3"/>
  <c r="K175" i="3"/>
  <c r="K165" i="3"/>
  <c r="J176" i="3"/>
  <c r="N182" i="3"/>
  <c r="F182" i="3"/>
  <c r="E182" i="3"/>
  <c r="E177" i="3"/>
  <c r="K177" i="3"/>
  <c r="H172" i="3"/>
  <c r="H167" i="3"/>
  <c r="K182" i="3"/>
  <c r="I177" i="3"/>
  <c r="N172" i="3"/>
  <c r="F172" i="3"/>
  <c r="N167" i="3"/>
  <c r="F167" i="3"/>
  <c r="I182" i="3"/>
  <c r="H177" i="3"/>
  <c r="E172" i="3"/>
  <c r="E167" i="3"/>
  <c r="N177" i="3"/>
  <c r="I172" i="3"/>
  <c r="I167" i="3"/>
  <c r="H182" i="3"/>
  <c r="D172" i="3"/>
  <c r="D167" i="3"/>
  <c r="F177" i="3"/>
  <c r="C172" i="3"/>
  <c r="C197" i="3" s="1"/>
  <c r="C167" i="3"/>
  <c r="C192" i="3" s="1"/>
  <c r="D182" i="3"/>
  <c r="D177" i="3"/>
  <c r="C182" i="3"/>
  <c r="C177" i="3"/>
  <c r="C202" i="3" s="1"/>
  <c r="K167" i="3"/>
  <c r="K172" i="3"/>
  <c r="O166" i="3"/>
  <c r="R168" i="3"/>
  <c r="G193" i="3" s="1"/>
  <c r="E168" i="3"/>
  <c r="E183" i="3"/>
  <c r="D208" i="3" s="1"/>
  <c r="Q178" i="3"/>
  <c r="R173" i="3"/>
  <c r="G198" i="3" s="1"/>
  <c r="O173" i="3"/>
  <c r="H178" i="3"/>
  <c r="F229" i="4"/>
  <c r="P244" i="4"/>
  <c r="M228" i="4"/>
  <c r="R239" i="4"/>
  <c r="G264" i="4" s="1"/>
  <c r="E242" i="4"/>
  <c r="H241" i="4"/>
  <c r="C215" i="4"/>
  <c r="D179" i="4" s="1"/>
  <c r="H242" i="4"/>
  <c r="L239" i="4"/>
  <c r="G243" i="4"/>
  <c r="O228" i="4"/>
  <c r="H232" i="4"/>
  <c r="E226" i="4"/>
  <c r="L243" i="4"/>
  <c r="F242" i="4"/>
  <c r="D241" i="4"/>
  <c r="E227" i="4"/>
  <c r="R233" i="4"/>
  <c r="G258" i="4" s="1"/>
  <c r="N232" i="4"/>
  <c r="K242" i="4"/>
  <c r="R228" i="4"/>
  <c r="G253" i="4" s="1"/>
  <c r="E236" i="4"/>
  <c r="O244" i="4"/>
  <c r="J228" i="4"/>
  <c r="O243" i="4"/>
  <c r="N242" i="4"/>
  <c r="I226" i="4"/>
  <c r="K231" i="4"/>
  <c r="L238" i="4"/>
  <c r="J233" i="4"/>
  <c r="P238" i="4"/>
  <c r="M233" i="4"/>
  <c r="C231" i="4"/>
  <c r="C256" i="4" s="1"/>
  <c r="R238" i="4"/>
  <c r="G263" i="4" s="1"/>
  <c r="P233" i="4"/>
  <c r="Q238" i="4"/>
  <c r="M238" i="4"/>
  <c r="O233" i="4"/>
  <c r="I236" i="4"/>
  <c r="D232" i="4"/>
  <c r="K226" i="4"/>
  <c r="D231" i="4"/>
  <c r="I227" i="4"/>
  <c r="P228" i="4"/>
  <c r="R243" i="4"/>
  <c r="G268" i="4" s="1"/>
  <c r="L228" i="4"/>
  <c r="M243" i="4"/>
  <c r="R244" i="4"/>
  <c r="G269" i="4" s="1"/>
  <c r="E237" i="4"/>
  <c r="H226" i="4"/>
  <c r="Q243" i="4"/>
  <c r="K237" i="4"/>
  <c r="F231" i="4"/>
  <c r="O234" i="4"/>
  <c r="G233" i="4"/>
  <c r="Q233" i="4"/>
  <c r="L233" i="4"/>
  <c r="G238" i="4"/>
  <c r="P239" i="4"/>
  <c r="I232" i="4"/>
  <c r="F232" i="4"/>
  <c r="E232" i="4"/>
  <c r="C226" i="4"/>
  <c r="C251" i="4" s="1"/>
  <c r="E231" i="4"/>
  <c r="D242" i="4"/>
  <c r="J243" i="4"/>
  <c r="G228" i="4"/>
  <c r="J238" i="4"/>
  <c r="O238" i="4"/>
  <c r="M239" i="4"/>
  <c r="K232" i="4"/>
  <c r="I231" i="4"/>
  <c r="H236" i="4"/>
  <c r="C218" i="4"/>
  <c r="B218" i="4" s="1"/>
  <c r="F278" i="4" s="1"/>
  <c r="Q228" i="4"/>
  <c r="P243" i="4"/>
  <c r="Q244" i="4"/>
  <c r="H227" i="4"/>
  <c r="I237" i="4"/>
  <c r="G244" i="4"/>
  <c r="C232" i="4"/>
  <c r="C257" i="4" s="1"/>
  <c r="I242" i="4"/>
  <c r="M234" i="4"/>
  <c r="C241" i="4"/>
  <c r="C266" i="4" s="1"/>
  <c r="H237" i="4"/>
  <c r="D227" i="4"/>
  <c r="C237" i="4"/>
  <c r="C262" i="4" s="1"/>
  <c r="Q239" i="4"/>
  <c r="L244" i="4"/>
  <c r="C242" i="4"/>
  <c r="C267" i="4" s="1"/>
  <c r="C236" i="4"/>
  <c r="C261" i="4" s="1"/>
  <c r="M244" i="4"/>
  <c r="N237" i="4"/>
  <c r="N227" i="4"/>
  <c r="N241" i="4"/>
  <c r="O239" i="4"/>
  <c r="K241" i="4"/>
  <c r="F241" i="4"/>
  <c r="J229" i="4"/>
  <c r="D237" i="4"/>
  <c r="H231" i="4"/>
  <c r="I241" i="4"/>
  <c r="D226" i="4"/>
  <c r="E241" i="4"/>
  <c r="R229" i="4"/>
  <c r="G254" i="4" s="1"/>
  <c r="P234" i="4"/>
  <c r="O229" i="4"/>
  <c r="N236" i="4"/>
  <c r="J234" i="4"/>
  <c r="G234" i="4"/>
  <c r="L229" i="4"/>
  <c r="C227" i="4"/>
  <c r="C252" i="4" s="1"/>
  <c r="N231" i="4"/>
  <c r="D236" i="4"/>
  <c r="Q234" i="4"/>
  <c r="L234" i="4"/>
  <c r="G239" i="4"/>
  <c r="F237" i="4"/>
  <c r="N226" i="4"/>
  <c r="E243" i="4"/>
  <c r="E238" i="4"/>
  <c r="F243" i="4"/>
  <c r="K238" i="4"/>
  <c r="E233" i="4"/>
  <c r="E228" i="4"/>
  <c r="D243" i="4"/>
  <c r="D233" i="4"/>
  <c r="D228" i="4"/>
  <c r="I243" i="4"/>
  <c r="C238" i="4"/>
  <c r="C263" i="4" s="1"/>
  <c r="C233" i="4"/>
  <c r="C258" i="4" s="1"/>
  <c r="I228" i="4"/>
  <c r="H243" i="4"/>
  <c r="N233" i="4"/>
  <c r="H228" i="4"/>
  <c r="C243" i="4"/>
  <c r="C268" i="4" s="1"/>
  <c r="N238" i="4"/>
  <c r="K233" i="4"/>
  <c r="I238" i="4"/>
  <c r="K228" i="4"/>
  <c r="H238" i="4"/>
  <c r="N243" i="4"/>
  <c r="F238" i="4"/>
  <c r="F228" i="4"/>
  <c r="D238" i="4"/>
  <c r="I233" i="4"/>
  <c r="C228" i="4"/>
  <c r="C253" i="4" s="1"/>
  <c r="K243" i="4"/>
  <c r="H233" i="4"/>
  <c r="F233" i="4"/>
  <c r="N228" i="4"/>
  <c r="G229" i="4"/>
  <c r="K236" i="4"/>
  <c r="O241" i="4"/>
  <c r="G241" i="4"/>
  <c r="M241" i="4"/>
  <c r="Q241" i="4"/>
  <c r="M236" i="4"/>
  <c r="M231" i="4"/>
  <c r="M226" i="4"/>
  <c r="P241" i="4"/>
  <c r="L236" i="4"/>
  <c r="L231" i="4"/>
  <c r="L226" i="4"/>
  <c r="C216" i="4"/>
  <c r="O231" i="4"/>
  <c r="J241" i="4"/>
  <c r="R236" i="4"/>
  <c r="G261" i="4" s="1"/>
  <c r="R226" i="4"/>
  <c r="G251" i="4" s="1"/>
  <c r="Q236" i="4"/>
  <c r="G236" i="4"/>
  <c r="Q226" i="4"/>
  <c r="G226" i="4"/>
  <c r="P231" i="4"/>
  <c r="J226" i="4"/>
  <c r="P236" i="4"/>
  <c r="J231" i="4"/>
  <c r="O236" i="4"/>
  <c r="G231" i="4"/>
  <c r="P226" i="4"/>
  <c r="R241" i="4"/>
  <c r="G266" i="4" s="1"/>
  <c r="J236" i="4"/>
  <c r="O226" i="4"/>
  <c r="R231" i="4"/>
  <c r="G256" i="4" s="1"/>
  <c r="L241" i="4"/>
  <c r="Q231" i="4"/>
  <c r="E244" i="4"/>
  <c r="E239" i="4"/>
  <c r="K244" i="4"/>
  <c r="F239" i="4"/>
  <c r="E234" i="4"/>
  <c r="E229" i="4"/>
  <c r="D239" i="4"/>
  <c r="D234" i="4"/>
  <c r="D229" i="4"/>
  <c r="F244" i="4"/>
  <c r="N239" i="4"/>
  <c r="I234" i="4"/>
  <c r="C229" i="4"/>
  <c r="C254" i="4" s="1"/>
  <c r="D244" i="4"/>
  <c r="H234" i="4"/>
  <c r="N229" i="4"/>
  <c r="C244" i="4"/>
  <c r="C269" i="4" s="1"/>
  <c r="K239" i="4"/>
  <c r="K229" i="4"/>
  <c r="H244" i="4"/>
  <c r="I229" i="4"/>
  <c r="N234" i="4"/>
  <c r="H229" i="4"/>
  <c r="I239" i="4"/>
  <c r="K234" i="4"/>
  <c r="H239" i="4"/>
  <c r="N244" i="4"/>
  <c r="C239" i="4"/>
  <c r="C264" i="4" s="1"/>
  <c r="F234" i="4"/>
  <c r="C234" i="4"/>
  <c r="C259" i="4" s="1"/>
  <c r="I244" i="4"/>
  <c r="F227" i="4"/>
  <c r="K227" i="4"/>
  <c r="F236" i="4"/>
  <c r="F226" i="4"/>
  <c r="J239" i="4"/>
  <c r="C219" i="4"/>
  <c r="J244" i="4"/>
  <c r="O242" i="4"/>
  <c r="G242" i="4"/>
  <c r="O237" i="4"/>
  <c r="G237" i="4"/>
  <c r="M242" i="4"/>
  <c r="M237" i="4"/>
  <c r="Q237" i="4"/>
  <c r="M232" i="4"/>
  <c r="M227" i="4"/>
  <c r="J242" i="4"/>
  <c r="P237" i="4"/>
  <c r="L232" i="4"/>
  <c r="L227" i="4"/>
  <c r="O227" i="4"/>
  <c r="R237" i="4"/>
  <c r="G262" i="4" s="1"/>
  <c r="R232" i="4"/>
  <c r="G257" i="4" s="1"/>
  <c r="Q232" i="4"/>
  <c r="G232" i="4"/>
  <c r="P242" i="4"/>
  <c r="O232" i="4"/>
  <c r="L242" i="4"/>
  <c r="G227" i="4"/>
  <c r="J232" i="4"/>
  <c r="L237" i="4"/>
  <c r="R227" i="4"/>
  <c r="G252" i="4" s="1"/>
  <c r="Q227" i="4"/>
  <c r="C217" i="4"/>
  <c r="R242" i="4"/>
  <c r="G267" i="4" s="1"/>
  <c r="J237" i="4"/>
  <c r="P227" i="4"/>
  <c r="Q242" i="4"/>
  <c r="P232" i="4"/>
  <c r="J227" i="4"/>
  <c r="P229" i="4"/>
  <c r="R234" i="4"/>
  <c r="G259" i="4" s="1"/>
  <c r="M229" i="4"/>
  <c r="Q229" i="4"/>
  <c r="C187" i="6"/>
  <c r="C188" i="6"/>
  <c r="C186" i="6"/>
  <c r="D101" i="6"/>
  <c r="C95" i="6"/>
  <c r="C108" i="6"/>
  <c r="C94" i="6"/>
  <c r="F94" i="6" s="1"/>
  <c r="G94" i="6" s="1"/>
  <c r="E105" i="6"/>
  <c r="C117" i="6"/>
  <c r="E117" i="6"/>
  <c r="C106" i="6"/>
  <c r="E113" i="6"/>
  <c r="C115" i="6"/>
  <c r="D111" i="6"/>
  <c r="C121" i="6"/>
  <c r="L83" i="6"/>
  <c r="D110" i="6"/>
  <c r="K86" i="6"/>
  <c r="E120" i="6"/>
  <c r="C109" i="6"/>
  <c r="K85" i="6"/>
  <c r="D186" i="6" s="1"/>
  <c r="C113" i="6"/>
  <c r="D116" i="6"/>
  <c r="D120" i="6"/>
  <c r="D104" i="6"/>
  <c r="E100" i="6"/>
  <c r="E119" i="6"/>
  <c r="E115" i="6"/>
  <c r="E99" i="6"/>
  <c r="D114" i="6"/>
  <c r="E110" i="6"/>
  <c r="C98" i="6"/>
  <c r="E94" i="6"/>
  <c r="D109" i="6"/>
  <c r="D105" i="6"/>
  <c r="D95" i="6"/>
  <c r="K87" i="6"/>
  <c r="L85" i="6"/>
  <c r="E112" i="6"/>
  <c r="E108" i="6"/>
  <c r="E104" i="6"/>
  <c r="C123" i="6"/>
  <c r="D119" i="6"/>
  <c r="D115" i="6"/>
  <c r="D107" i="6"/>
  <c r="E103" i="6"/>
  <c r="D118" i="6"/>
  <c r="E114" i="6"/>
  <c r="C110" i="6"/>
  <c r="C102" i="6"/>
  <c r="D98" i="6"/>
  <c r="C105" i="6"/>
  <c r="C97" i="6"/>
  <c r="C96" i="6"/>
  <c r="E123" i="6"/>
  <c r="C103" i="6"/>
  <c r="C114" i="6"/>
  <c r="E102" i="6"/>
  <c r="E98" i="6"/>
  <c r="E121" i="6"/>
  <c r="D113" i="6"/>
  <c r="D100" i="6"/>
  <c r="K83" i="6"/>
  <c r="C112" i="6"/>
  <c r="D108" i="6"/>
  <c r="C119" i="6"/>
  <c r="C107" i="6"/>
  <c r="D103" i="6"/>
  <c r="D102" i="6"/>
  <c r="D117" i="6"/>
  <c r="E109" i="6"/>
  <c r="C101" i="6"/>
  <c r="D97" i="6"/>
  <c r="D112" i="6"/>
  <c r="D96" i="6"/>
  <c r="D123" i="6"/>
  <c r="C111" i="6"/>
  <c r="E107" i="6"/>
  <c r="E122" i="6"/>
  <c r="C118" i="6"/>
  <c r="D106" i="6"/>
  <c r="C185" i="6"/>
  <c r="E101" i="6"/>
  <c r="D122" i="6"/>
  <c r="L86" i="6"/>
  <c r="D187" i="6" s="1"/>
  <c r="C120" i="6"/>
  <c r="C116" i="6"/>
  <c r="C104" i="6"/>
  <c r="C100" i="6"/>
  <c r="E96" i="6"/>
  <c r="C99" i="6"/>
  <c r="E95" i="6"/>
  <c r="E118" i="6"/>
  <c r="E106" i="6"/>
  <c r="K84" i="6"/>
  <c r="D185" i="6" s="1"/>
  <c r="L84" i="6"/>
  <c r="E116" i="6"/>
  <c r="E111" i="6"/>
  <c r="D99" i="6"/>
  <c r="C122" i="6"/>
  <c r="D94" i="6"/>
  <c r="D121" i="6"/>
  <c r="E97" i="6"/>
  <c r="L87" i="6"/>
  <c r="D188" i="6" s="1"/>
  <c r="R392" i="2"/>
  <c r="Q392" i="2"/>
  <c r="P392" i="2"/>
  <c r="N392" i="2"/>
  <c r="M392" i="2"/>
  <c r="L392" i="2"/>
  <c r="H392" i="2"/>
  <c r="D392" i="2"/>
  <c r="B392" i="2"/>
  <c r="F295" i="2"/>
  <c r="E295" i="2"/>
  <c r="D295" i="2"/>
  <c r="C295" i="2"/>
  <c r="B295" i="2"/>
  <c r="M81" i="2"/>
  <c r="M80" i="2"/>
  <c r="M79" i="2"/>
  <c r="M78" i="2"/>
  <c r="M77" i="2"/>
  <c r="M76" i="2"/>
  <c r="G76" i="2"/>
  <c r="M75" i="2"/>
  <c r="G75" i="2"/>
  <c r="M74" i="2"/>
  <c r="G74" i="2"/>
  <c r="M73" i="2"/>
  <c r="G73" i="2"/>
  <c r="M72" i="2"/>
  <c r="G72" i="2"/>
  <c r="M71" i="2"/>
  <c r="G71" i="2"/>
  <c r="M70" i="2"/>
  <c r="G70" i="2"/>
  <c r="M69" i="2"/>
  <c r="G69" i="2"/>
  <c r="M68" i="2"/>
  <c r="G68" i="2"/>
  <c r="M67" i="2"/>
  <c r="G67" i="2"/>
  <c r="M66" i="2"/>
  <c r="G66" i="2"/>
  <c r="M65" i="2"/>
  <c r="G65" i="2"/>
  <c r="M64" i="2"/>
  <c r="G64" i="2"/>
  <c r="M63" i="2"/>
  <c r="G63" i="2"/>
  <c r="M62" i="2"/>
  <c r="G62" i="2"/>
  <c r="M61" i="2"/>
  <c r="G61" i="2"/>
  <c r="M60" i="2"/>
  <c r="G60" i="2"/>
  <c r="M59" i="2"/>
  <c r="G59" i="2"/>
  <c r="M58" i="2"/>
  <c r="G58" i="2"/>
  <c r="M57" i="2"/>
  <c r="G57" i="2"/>
  <c r="M56" i="2"/>
  <c r="G56" i="2"/>
  <c r="M55" i="2"/>
  <c r="G55" i="2"/>
  <c r="M54" i="2"/>
  <c r="G54" i="2"/>
  <c r="M53" i="2"/>
  <c r="G53" i="2"/>
  <c r="M52" i="2"/>
  <c r="G52" i="2"/>
  <c r="M51" i="2"/>
  <c r="G51" i="2"/>
  <c r="M50" i="2"/>
  <c r="G50" i="2"/>
  <c r="M49" i="2"/>
  <c r="G49" i="2"/>
  <c r="M48" i="2"/>
  <c r="G48" i="2"/>
  <c r="M47" i="2"/>
  <c r="G47" i="2"/>
  <c r="M46" i="2"/>
  <c r="G46" i="2"/>
  <c r="M45" i="2"/>
  <c r="G45" i="2"/>
  <c r="M44" i="2"/>
  <c r="G44" i="2"/>
  <c r="M43" i="2"/>
  <c r="G43" i="2"/>
  <c r="M42" i="2"/>
  <c r="G42" i="2"/>
  <c r="M41" i="2"/>
  <c r="G41" i="2"/>
  <c r="M40" i="2"/>
  <c r="G40" i="2"/>
  <c r="M39" i="2"/>
  <c r="G39" i="2"/>
  <c r="M38" i="2"/>
  <c r="G38" i="2"/>
  <c r="M37" i="2"/>
  <c r="G37" i="2"/>
  <c r="M36" i="2"/>
  <c r="G36" i="2"/>
  <c r="M35" i="2"/>
  <c r="G35" i="2"/>
  <c r="M34" i="2"/>
  <c r="G34" i="2"/>
  <c r="M33" i="2"/>
  <c r="G33" i="2"/>
  <c r="M32" i="2"/>
  <c r="G32" i="2"/>
  <c r="M31" i="2"/>
  <c r="G31" i="2"/>
  <c r="M30" i="2"/>
  <c r="G30" i="2"/>
  <c r="M29" i="2"/>
  <c r="G29" i="2"/>
  <c r="M28" i="2"/>
  <c r="G28" i="2"/>
  <c r="M27" i="2"/>
  <c r="M23" i="1"/>
  <c r="G24" i="1"/>
  <c r="M24" i="1"/>
  <c r="G25" i="1"/>
  <c r="M25" i="1"/>
  <c r="G26" i="1"/>
  <c r="M26" i="1"/>
  <c r="G27" i="1"/>
  <c r="M27" i="1"/>
  <c r="G28" i="1"/>
  <c r="M28" i="1"/>
  <c r="G29" i="1"/>
  <c r="M29" i="1"/>
  <c r="G30" i="1"/>
  <c r="M30" i="1"/>
  <c r="G31" i="1"/>
  <c r="M31" i="1"/>
  <c r="G32" i="1"/>
  <c r="M32" i="1"/>
  <c r="G33" i="1"/>
  <c r="M33" i="1"/>
  <c r="G34" i="1"/>
  <c r="M34" i="1"/>
  <c r="G35" i="1"/>
  <c r="M35" i="1"/>
  <c r="G36" i="1"/>
  <c r="M36" i="1"/>
  <c r="G37" i="1"/>
  <c r="M37" i="1"/>
  <c r="G38" i="1"/>
  <c r="M38" i="1"/>
  <c r="G39" i="1"/>
  <c r="M39" i="1"/>
  <c r="G40" i="1"/>
  <c r="M40" i="1"/>
  <c r="G41" i="1"/>
  <c r="M41" i="1"/>
  <c r="G42" i="1"/>
  <c r="M42" i="1"/>
  <c r="G43" i="1"/>
  <c r="M43" i="1"/>
  <c r="G44" i="1"/>
  <c r="M44" i="1"/>
  <c r="G45" i="1"/>
  <c r="M45" i="1"/>
  <c r="G46" i="1"/>
  <c r="M46" i="1"/>
  <c r="G47" i="1"/>
  <c r="M47" i="1"/>
  <c r="G48" i="1"/>
  <c r="M48" i="1"/>
  <c r="G49" i="1"/>
  <c r="M49" i="1"/>
  <c r="G50" i="1"/>
  <c r="M50" i="1"/>
  <c r="G51" i="1"/>
  <c r="M51" i="1"/>
  <c r="G52" i="1"/>
  <c r="M52" i="1"/>
  <c r="G53" i="1"/>
  <c r="M53" i="1"/>
  <c r="G54" i="1"/>
  <c r="M54" i="1"/>
  <c r="G55" i="1"/>
  <c r="M55" i="1"/>
  <c r="G56" i="1"/>
  <c r="M56" i="1"/>
  <c r="G57" i="1"/>
  <c r="M57" i="1"/>
  <c r="G58" i="1"/>
  <c r="M58" i="1"/>
  <c r="G59" i="1"/>
  <c r="M59" i="1"/>
  <c r="G60" i="1"/>
  <c r="M60" i="1"/>
  <c r="G61" i="1"/>
  <c r="M61" i="1"/>
  <c r="G62" i="1"/>
  <c r="M62" i="1"/>
  <c r="G63" i="1"/>
  <c r="M63" i="1"/>
  <c r="G64" i="1"/>
  <c r="M64" i="1"/>
  <c r="G65" i="1"/>
  <c r="M65" i="1"/>
  <c r="G66" i="1"/>
  <c r="M66" i="1"/>
  <c r="G67" i="1"/>
  <c r="M67" i="1"/>
  <c r="G68" i="1"/>
  <c r="M68" i="1"/>
  <c r="G69" i="1"/>
  <c r="M69" i="1"/>
  <c r="G70" i="1"/>
  <c r="M70" i="1"/>
  <c r="G71" i="1"/>
  <c r="M71" i="1"/>
  <c r="G72" i="1"/>
  <c r="M72" i="1"/>
  <c r="M73" i="1"/>
  <c r="M74" i="1"/>
  <c r="M75" i="1"/>
  <c r="M76" i="1"/>
  <c r="M77" i="1"/>
  <c r="B210" i="1"/>
  <c r="C210" i="1"/>
  <c r="D210" i="1"/>
  <c r="E210" i="1"/>
  <c r="F210" i="1"/>
  <c r="B342" i="1"/>
  <c r="D342" i="1"/>
  <c r="H342" i="1"/>
  <c r="L342" i="1"/>
  <c r="M342" i="1"/>
  <c r="N342" i="1"/>
  <c r="P342" i="1"/>
  <c r="Q342" i="1"/>
  <c r="R342" i="1"/>
  <c r="B90" i="2" l="1"/>
  <c r="B100" i="2" s="1"/>
  <c r="C90" i="2"/>
  <c r="C100" i="2" s="1"/>
  <c r="C91" i="2"/>
  <c r="C101" i="2" s="1"/>
  <c r="B91" i="2"/>
  <c r="B101" i="2" s="1"/>
  <c r="E90" i="2"/>
  <c r="D90" i="2"/>
  <c r="C89" i="2"/>
  <c r="C99" i="2" s="1"/>
  <c r="B89" i="2"/>
  <c r="B99" i="2" s="1"/>
  <c r="D87" i="2"/>
  <c r="E87" i="2"/>
  <c r="F88" i="2"/>
  <c r="G88" i="2"/>
  <c r="G90" i="2"/>
  <c r="F90" i="2"/>
  <c r="E88" i="2"/>
  <c r="D88" i="2"/>
  <c r="D91" i="2"/>
  <c r="E91" i="2"/>
  <c r="C88" i="2"/>
  <c r="C98" i="2" s="1"/>
  <c r="B88" i="2"/>
  <c r="B98" i="2" s="1"/>
  <c r="G87" i="2"/>
  <c r="F87" i="2"/>
  <c r="F91" i="2"/>
  <c r="G91" i="2"/>
  <c r="C87" i="2"/>
  <c r="C97" i="2" s="1"/>
  <c r="B87" i="2"/>
  <c r="B97" i="2" s="1"/>
  <c r="E89" i="2"/>
  <c r="D89" i="2"/>
  <c r="G89" i="2"/>
  <c r="F89" i="2"/>
  <c r="D123" i="5"/>
  <c r="P179" i="5" s="1"/>
  <c r="B163" i="5"/>
  <c r="B159" i="5"/>
  <c r="D213" i="5"/>
  <c r="F212" i="5"/>
  <c r="F252" i="5"/>
  <c r="G252" i="5" s="1"/>
  <c r="D211" i="5"/>
  <c r="F205" i="5"/>
  <c r="F210" i="5"/>
  <c r="F251" i="5"/>
  <c r="G251" i="5" s="1"/>
  <c r="E211" i="5"/>
  <c r="D207" i="5"/>
  <c r="E206" i="5"/>
  <c r="D210" i="5"/>
  <c r="D203" i="5"/>
  <c r="F196" i="5"/>
  <c r="D198" i="5"/>
  <c r="E197" i="5"/>
  <c r="F200" i="5"/>
  <c r="D206" i="5"/>
  <c r="B161" i="5"/>
  <c r="F203" i="5"/>
  <c r="F208" i="5"/>
  <c r="F207" i="5"/>
  <c r="E205" i="5"/>
  <c r="E200" i="5"/>
  <c r="B162" i="5"/>
  <c r="D200" i="5"/>
  <c r="E210" i="5"/>
  <c r="F197" i="5"/>
  <c r="E207" i="5"/>
  <c r="P184" i="5"/>
  <c r="M179" i="5"/>
  <c r="L184" i="5"/>
  <c r="F213" i="5"/>
  <c r="D208" i="5"/>
  <c r="F195" i="5"/>
  <c r="F198" i="5"/>
  <c r="E198" i="5"/>
  <c r="E203" i="5"/>
  <c r="E195" i="5"/>
  <c r="E212" i="5"/>
  <c r="E196" i="5"/>
  <c r="E208" i="5"/>
  <c r="D205" i="5"/>
  <c r="F206" i="5"/>
  <c r="D197" i="5"/>
  <c r="B160" i="5"/>
  <c r="E213" i="5"/>
  <c r="D195" i="5"/>
  <c r="B155" i="3"/>
  <c r="I215" i="3" s="1"/>
  <c r="G250" i="3"/>
  <c r="G285" i="3" s="1"/>
  <c r="C206" i="3"/>
  <c r="C207" i="3"/>
  <c r="C205" i="3"/>
  <c r="D200" i="3"/>
  <c r="E198" i="3"/>
  <c r="E208" i="3"/>
  <c r="D207" i="3"/>
  <c r="F195" i="3"/>
  <c r="D202" i="3"/>
  <c r="F192" i="3"/>
  <c r="D205" i="3"/>
  <c r="F196" i="3"/>
  <c r="E190" i="3"/>
  <c r="F205" i="3"/>
  <c r="F200" i="3"/>
  <c r="D196" i="3"/>
  <c r="F206" i="3"/>
  <c r="F190" i="3"/>
  <c r="F193" i="3"/>
  <c r="D191" i="3"/>
  <c r="D192" i="3"/>
  <c r="D201" i="3"/>
  <c r="F208" i="3"/>
  <c r="D193" i="3"/>
  <c r="B154" i="3"/>
  <c r="N214" i="3" s="1"/>
  <c r="F215" i="3"/>
  <c r="D119" i="3"/>
  <c r="R179" i="3" s="1"/>
  <c r="G204" i="3" s="1"/>
  <c r="G275" i="3" s="1"/>
  <c r="G277" i="3"/>
  <c r="G287" i="3"/>
  <c r="G262" i="3"/>
  <c r="B156" i="3"/>
  <c r="L216" i="3" s="1"/>
  <c r="G271" i="3"/>
  <c r="G266" i="3"/>
  <c r="P215" i="3"/>
  <c r="E193" i="3"/>
  <c r="H215" i="3"/>
  <c r="M215" i="3"/>
  <c r="C215" i="3"/>
  <c r="B215" i="3"/>
  <c r="B225" i="3" s="1"/>
  <c r="C261" i="3" s="1"/>
  <c r="J215" i="3"/>
  <c r="G215" i="3"/>
  <c r="E215" i="3"/>
  <c r="D215" i="3"/>
  <c r="G272" i="3"/>
  <c r="F202" i="3"/>
  <c r="F197" i="3"/>
  <c r="E205" i="3"/>
  <c r="E195" i="3"/>
  <c r="E201" i="3"/>
  <c r="F203" i="3"/>
  <c r="E203" i="3"/>
  <c r="O215" i="3"/>
  <c r="F207" i="3"/>
  <c r="E200" i="3"/>
  <c r="E191" i="3"/>
  <c r="G276" i="3"/>
  <c r="D206" i="3"/>
  <c r="N215" i="3"/>
  <c r="G261" i="3"/>
  <c r="Q218" i="3"/>
  <c r="F228" i="3" s="1"/>
  <c r="G289" i="3" s="1"/>
  <c r="B158" i="3"/>
  <c r="K218" i="3" s="1"/>
  <c r="E196" i="3"/>
  <c r="F198" i="3"/>
  <c r="Q217" i="3"/>
  <c r="F227" i="3" s="1"/>
  <c r="G288" i="3" s="1"/>
  <c r="B157" i="3"/>
  <c r="P217" i="3" s="1"/>
  <c r="E202" i="3"/>
  <c r="E192" i="3"/>
  <c r="F201" i="3"/>
  <c r="K215" i="3"/>
  <c r="D197" i="3"/>
  <c r="E197" i="3"/>
  <c r="D190" i="3"/>
  <c r="F191" i="3"/>
  <c r="E206" i="3"/>
  <c r="G214" i="3"/>
  <c r="C214" i="3"/>
  <c r="G267" i="3"/>
  <c r="L215" i="3"/>
  <c r="E207" i="3"/>
  <c r="D195" i="3"/>
  <c r="D203" i="3"/>
  <c r="E263" i="4"/>
  <c r="Q275" i="4"/>
  <c r="B215" i="4"/>
  <c r="F263" i="4"/>
  <c r="F266" i="4"/>
  <c r="D263" i="4"/>
  <c r="E251" i="4"/>
  <c r="E266" i="4"/>
  <c r="F253" i="4"/>
  <c r="I278" i="4"/>
  <c r="D257" i="4"/>
  <c r="E267" i="4"/>
  <c r="D267" i="4"/>
  <c r="D252" i="4"/>
  <c r="D256" i="4"/>
  <c r="D266" i="4"/>
  <c r="Q278" i="4"/>
  <c r="K278" i="4"/>
  <c r="F269" i="4"/>
  <c r="L278" i="4"/>
  <c r="F268" i="4"/>
  <c r="F258" i="4"/>
  <c r="F257" i="4"/>
  <c r="F264" i="4"/>
  <c r="N278" i="4"/>
  <c r="F256" i="4"/>
  <c r="O278" i="4"/>
  <c r="F267" i="4"/>
  <c r="E257" i="4"/>
  <c r="F259" i="4"/>
  <c r="D269" i="4"/>
  <c r="E256" i="4"/>
  <c r="E262" i="4"/>
  <c r="E261" i="4"/>
  <c r="F262" i="4"/>
  <c r="E252" i="4"/>
  <c r="F252" i="4"/>
  <c r="E264" i="4"/>
  <c r="D262" i="4"/>
  <c r="D254" i="4"/>
  <c r="Q279" i="4"/>
  <c r="B219" i="4"/>
  <c r="N279" i="4" s="1"/>
  <c r="F254" i="4"/>
  <c r="D259" i="4"/>
  <c r="Q276" i="4"/>
  <c r="B216" i="4"/>
  <c r="O276" i="4" s="1"/>
  <c r="E254" i="4"/>
  <c r="E259" i="4"/>
  <c r="D264" i="4"/>
  <c r="J278" i="4"/>
  <c r="B278" i="4"/>
  <c r="H278" i="4"/>
  <c r="G278" i="4"/>
  <c r="E278" i="4"/>
  <c r="M278" i="4"/>
  <c r="D278" i="4"/>
  <c r="C278" i="4"/>
  <c r="P278" i="4"/>
  <c r="D253" i="4"/>
  <c r="E253" i="4"/>
  <c r="D258" i="4"/>
  <c r="F251" i="4"/>
  <c r="O240" i="4"/>
  <c r="G240" i="4"/>
  <c r="M240" i="4"/>
  <c r="M235" i="4"/>
  <c r="M230" i="4"/>
  <c r="M225" i="4"/>
  <c r="J240" i="4"/>
  <c r="L235" i="4"/>
  <c r="L230" i="4"/>
  <c r="L225" i="4"/>
  <c r="O235" i="4"/>
  <c r="O225" i="4"/>
  <c r="L240" i="4"/>
  <c r="R230" i="4"/>
  <c r="G255" i="4" s="1"/>
  <c r="Q230" i="4"/>
  <c r="G230" i="4"/>
  <c r="R235" i="4"/>
  <c r="G260" i="4" s="1"/>
  <c r="Q235" i="4"/>
  <c r="G225" i="4"/>
  <c r="R240" i="4"/>
  <c r="G265" i="4" s="1"/>
  <c r="P235" i="4"/>
  <c r="J230" i="4"/>
  <c r="Q240" i="4"/>
  <c r="J235" i="4"/>
  <c r="R225" i="4"/>
  <c r="G250" i="4" s="1"/>
  <c r="P240" i="4"/>
  <c r="Q225" i="4"/>
  <c r="P225" i="4"/>
  <c r="G235" i="4"/>
  <c r="P230" i="4"/>
  <c r="J225" i="4"/>
  <c r="O230" i="4"/>
  <c r="F261" i="4"/>
  <c r="D268" i="4"/>
  <c r="D251" i="4"/>
  <c r="B217" i="4"/>
  <c r="K277" i="4" s="1"/>
  <c r="Q277" i="4"/>
  <c r="E269" i="4"/>
  <c r="E258" i="4"/>
  <c r="E268" i="4"/>
  <c r="D261" i="4"/>
  <c r="F85" i="1"/>
  <c r="G85" i="1"/>
  <c r="D83" i="1"/>
  <c r="E83" i="1"/>
  <c r="F84" i="1"/>
  <c r="G84" i="1"/>
  <c r="B86" i="1"/>
  <c r="B96" i="1" s="1"/>
  <c r="C86" i="1"/>
  <c r="C96" i="1" s="1"/>
  <c r="F87" i="1"/>
  <c r="G87" i="1"/>
  <c r="F83" i="1"/>
  <c r="G83" i="1"/>
  <c r="C84" i="1"/>
  <c r="C94" i="1" s="1"/>
  <c r="B84" i="1"/>
  <c r="B94" i="1" s="1"/>
  <c r="D85" i="1"/>
  <c r="E85" i="1"/>
  <c r="G86" i="1"/>
  <c r="F86" i="1"/>
  <c r="D87" i="1"/>
  <c r="E87" i="1"/>
  <c r="B83" i="1"/>
  <c r="C83" i="1"/>
  <c r="C93" i="1" s="1"/>
  <c r="D84" i="1"/>
  <c r="E84" i="1"/>
  <c r="B85" i="1"/>
  <c r="B95" i="1" s="1"/>
  <c r="C85" i="1"/>
  <c r="C95" i="1" s="1"/>
  <c r="D86" i="1"/>
  <c r="E86" i="1"/>
  <c r="B87" i="1"/>
  <c r="C87" i="1"/>
  <c r="C97" i="1" s="1"/>
  <c r="F115" i="6"/>
  <c r="G115" i="6" s="1"/>
  <c r="F113" i="6"/>
  <c r="I113" i="6" s="1"/>
  <c r="J94" i="6"/>
  <c r="F109" i="6"/>
  <c r="G109" i="6" s="1"/>
  <c r="F106" i="6"/>
  <c r="G106" i="6" s="1"/>
  <c r="F123" i="6"/>
  <c r="I123" i="6" s="1"/>
  <c r="F122" i="6"/>
  <c r="G122" i="6" s="1"/>
  <c r="F116" i="6"/>
  <c r="G116" i="6" s="1"/>
  <c r="F103" i="6"/>
  <c r="J103" i="6" s="1"/>
  <c r="F96" i="6"/>
  <c r="H96" i="6" s="1"/>
  <c r="F120" i="6"/>
  <c r="J120" i="6" s="1"/>
  <c r="F118" i="6"/>
  <c r="H118" i="6" s="1"/>
  <c r="I94" i="6"/>
  <c r="H94" i="6"/>
  <c r="F117" i="6"/>
  <c r="I117" i="6" s="1"/>
  <c r="F95" i="6"/>
  <c r="J95" i="6" s="1"/>
  <c r="F114" i="6"/>
  <c r="G114" i="6" s="1"/>
  <c r="F99" i="6"/>
  <c r="G99" i="6" s="1"/>
  <c r="F100" i="6"/>
  <c r="H100" i="6" s="1"/>
  <c r="F98" i="6"/>
  <c r="J98" i="6" s="1"/>
  <c r="F121" i="6"/>
  <c r="G121" i="6" s="1"/>
  <c r="F119" i="6"/>
  <c r="G119" i="6" s="1"/>
  <c r="F104" i="6"/>
  <c r="I104" i="6" s="1"/>
  <c r="F101" i="6"/>
  <c r="J101" i="6" s="1"/>
  <c r="F107" i="6"/>
  <c r="H107" i="6" s="1"/>
  <c r="F112" i="6"/>
  <c r="G112" i="6" s="1"/>
  <c r="F97" i="6"/>
  <c r="G97" i="6" s="1"/>
  <c r="F102" i="6"/>
  <c r="J102" i="6" s="1"/>
  <c r="F108" i="6"/>
  <c r="G108" i="6" s="1"/>
  <c r="F111" i="6"/>
  <c r="F105" i="6"/>
  <c r="J105" i="6" s="1"/>
  <c r="F110" i="6"/>
  <c r="J110" i="6" s="1"/>
  <c r="E137" i="2" l="1"/>
  <c r="D119" i="2"/>
  <c r="D111" i="2"/>
  <c r="D126" i="2"/>
  <c r="E133" i="2"/>
  <c r="E111" i="2"/>
  <c r="C119" i="2"/>
  <c r="E121" i="2"/>
  <c r="C124" i="2"/>
  <c r="E125" i="2"/>
  <c r="C126" i="2"/>
  <c r="C137" i="2"/>
  <c r="C111" i="2"/>
  <c r="D130" i="2"/>
  <c r="D114" i="2"/>
  <c r="D134" i="2"/>
  <c r="C133" i="2"/>
  <c r="J101" i="2"/>
  <c r="H101" i="2"/>
  <c r="G98" i="2"/>
  <c r="E98" i="2"/>
  <c r="J99" i="2"/>
  <c r="H99" i="2"/>
  <c r="J97" i="2"/>
  <c r="H97" i="2"/>
  <c r="J100" i="2"/>
  <c r="H100" i="2"/>
  <c r="D100" i="2"/>
  <c r="F100" i="2"/>
  <c r="I101" i="2"/>
  <c r="K101" i="2"/>
  <c r="F98" i="2"/>
  <c r="D98" i="2"/>
  <c r="C128" i="2"/>
  <c r="C115" i="2"/>
  <c r="I99" i="2"/>
  <c r="K99" i="2"/>
  <c r="I97" i="2"/>
  <c r="K97" i="2"/>
  <c r="K100" i="2"/>
  <c r="I100" i="2"/>
  <c r="G100" i="2"/>
  <c r="E100" i="2"/>
  <c r="I98" i="2"/>
  <c r="K98" i="2"/>
  <c r="F99" i="2"/>
  <c r="D99" i="2"/>
  <c r="E119" i="2"/>
  <c r="C123" i="2"/>
  <c r="G99" i="2"/>
  <c r="E99" i="2"/>
  <c r="H98" i="2"/>
  <c r="J98" i="2"/>
  <c r="G101" i="2"/>
  <c r="E101" i="2"/>
  <c r="G97" i="2"/>
  <c r="E97" i="2"/>
  <c r="C116" i="2"/>
  <c r="D132" i="2"/>
  <c r="F101" i="2"/>
  <c r="D101" i="2"/>
  <c r="F97" i="2"/>
  <c r="D97" i="2"/>
  <c r="E105" i="1"/>
  <c r="C105" i="1"/>
  <c r="J184" i="5"/>
  <c r="G174" i="5"/>
  <c r="Q179" i="5"/>
  <c r="O169" i="5"/>
  <c r="M174" i="5"/>
  <c r="Q174" i="5"/>
  <c r="R184" i="5"/>
  <c r="G209" i="5" s="1"/>
  <c r="P174" i="5"/>
  <c r="R169" i="5"/>
  <c r="G194" i="5" s="1"/>
  <c r="R179" i="5"/>
  <c r="G204" i="5" s="1"/>
  <c r="J179" i="5"/>
  <c r="L174" i="5"/>
  <c r="Q184" i="5"/>
  <c r="O179" i="5"/>
  <c r="G179" i="5"/>
  <c r="J169" i="5"/>
  <c r="G169" i="5"/>
  <c r="Q169" i="5"/>
  <c r="G184" i="5"/>
  <c r="P169" i="5"/>
  <c r="M184" i="5"/>
  <c r="R174" i="5"/>
  <c r="G199" i="5" s="1"/>
  <c r="L169" i="5"/>
  <c r="J174" i="5"/>
  <c r="O184" i="5"/>
  <c r="L179" i="5"/>
  <c r="O174" i="5"/>
  <c r="M169" i="5"/>
  <c r="C123" i="5"/>
  <c r="E169" i="5" s="1"/>
  <c r="F261" i="5"/>
  <c r="G261" i="5" s="1"/>
  <c r="F262" i="5"/>
  <c r="G262" i="5" s="1"/>
  <c r="F258" i="5"/>
  <c r="G258" i="5" s="1"/>
  <c r="F256" i="5"/>
  <c r="G256" i="5" s="1"/>
  <c r="F248" i="5"/>
  <c r="G248" i="5" s="1"/>
  <c r="F246" i="5"/>
  <c r="G246" i="5" s="1"/>
  <c r="F250" i="5"/>
  <c r="G250" i="5" s="1"/>
  <c r="F253" i="5"/>
  <c r="G253" i="5" s="1"/>
  <c r="F255" i="5"/>
  <c r="G255" i="5" s="1"/>
  <c r="F260" i="5"/>
  <c r="G260" i="5" s="1"/>
  <c r="F257" i="5"/>
  <c r="G257" i="5" s="1"/>
  <c r="F247" i="5"/>
  <c r="G247" i="5" s="1"/>
  <c r="F245" i="5"/>
  <c r="G245" i="5" s="1"/>
  <c r="F263" i="5"/>
  <c r="G263" i="5" s="1"/>
  <c r="C266" i="3"/>
  <c r="O174" i="3"/>
  <c r="J216" i="3"/>
  <c r="Q169" i="3"/>
  <c r="R174" i="3"/>
  <c r="G199" i="3" s="1"/>
  <c r="G270" i="3" s="1"/>
  <c r="J179" i="3"/>
  <c r="J169" i="3"/>
  <c r="P169" i="3"/>
  <c r="O179" i="3"/>
  <c r="G174" i="3"/>
  <c r="L214" i="3"/>
  <c r="K214" i="3"/>
  <c r="C119" i="3"/>
  <c r="N179" i="3" s="1"/>
  <c r="D214" i="3"/>
  <c r="M214" i="3"/>
  <c r="E214" i="3"/>
  <c r="F214" i="3"/>
  <c r="J214" i="3"/>
  <c r="H214" i="3"/>
  <c r="B214" i="3"/>
  <c r="B224" i="3" s="1"/>
  <c r="C276" i="3"/>
  <c r="M169" i="3"/>
  <c r="P174" i="3"/>
  <c r="L169" i="3"/>
  <c r="M174" i="3"/>
  <c r="M179" i="3"/>
  <c r="Q174" i="3"/>
  <c r="O164" i="3"/>
  <c r="R169" i="3"/>
  <c r="G194" i="3" s="1"/>
  <c r="G265" i="3" s="1"/>
  <c r="G169" i="3"/>
  <c r="G264" i="3"/>
  <c r="D216" i="3"/>
  <c r="I216" i="3"/>
  <c r="M216" i="3"/>
  <c r="N216" i="3"/>
  <c r="H216" i="3"/>
  <c r="C216" i="3"/>
  <c r="O216" i="3"/>
  <c r="L164" i="3"/>
  <c r="J174" i="3"/>
  <c r="G179" i="3"/>
  <c r="P216" i="3"/>
  <c r="I214" i="3"/>
  <c r="P214" i="3"/>
  <c r="C225" i="3"/>
  <c r="D286" i="3" s="1"/>
  <c r="O214" i="3"/>
  <c r="C271" i="3"/>
  <c r="E216" i="3"/>
  <c r="P218" i="3"/>
  <c r="L174" i="3"/>
  <c r="L179" i="3"/>
  <c r="P179" i="3"/>
  <c r="Q179" i="3"/>
  <c r="G216" i="3"/>
  <c r="Q164" i="3"/>
  <c r="J164" i="3"/>
  <c r="G164" i="3"/>
  <c r="P164" i="3"/>
  <c r="F216" i="3"/>
  <c r="B216" i="3"/>
  <c r="B226" i="3" s="1"/>
  <c r="C272" i="3" s="1"/>
  <c r="R164" i="3"/>
  <c r="G189" i="3" s="1"/>
  <c r="G260" i="3" s="1"/>
  <c r="M164" i="3"/>
  <c r="O169" i="3"/>
  <c r="K216" i="3"/>
  <c r="G263" i="3"/>
  <c r="I217" i="3"/>
  <c r="L218" i="3"/>
  <c r="N217" i="3"/>
  <c r="F218" i="3"/>
  <c r="G273" i="3"/>
  <c r="F217" i="3"/>
  <c r="O217" i="3"/>
  <c r="K217" i="3"/>
  <c r="L217" i="3"/>
  <c r="N218" i="3"/>
  <c r="G269" i="3"/>
  <c r="O218" i="3"/>
  <c r="G279" i="3"/>
  <c r="I218" i="3"/>
  <c r="G274" i="3"/>
  <c r="D225" i="3"/>
  <c r="G278" i="3"/>
  <c r="H217" i="3"/>
  <c r="M217" i="3"/>
  <c r="C217" i="3"/>
  <c r="B217" i="3"/>
  <c r="B227" i="3" s="1"/>
  <c r="J217" i="3"/>
  <c r="G217" i="3"/>
  <c r="E217" i="3"/>
  <c r="D217" i="3"/>
  <c r="E225" i="3"/>
  <c r="F286" i="3" s="1"/>
  <c r="H218" i="3"/>
  <c r="G218" i="3"/>
  <c r="E218" i="3"/>
  <c r="D218" i="3"/>
  <c r="M218" i="3"/>
  <c r="C218" i="3"/>
  <c r="B218" i="3"/>
  <c r="B228" i="3" s="1"/>
  <c r="J218" i="3"/>
  <c r="G268" i="3"/>
  <c r="C286" i="3"/>
  <c r="N275" i="4"/>
  <c r="C179" i="4"/>
  <c r="E225" i="4" s="1"/>
  <c r="F312" i="4"/>
  <c r="G312" i="4" s="1"/>
  <c r="F325" i="4"/>
  <c r="G325" i="4" s="1"/>
  <c r="F322" i="4"/>
  <c r="G322" i="4" s="1"/>
  <c r="F329" i="4"/>
  <c r="G329" i="4" s="1"/>
  <c r="F327" i="4"/>
  <c r="G327" i="4" s="1"/>
  <c r="F323" i="4"/>
  <c r="G323" i="4" s="1"/>
  <c r="F320" i="4"/>
  <c r="G320" i="4" s="1"/>
  <c r="F319" i="4"/>
  <c r="G319" i="4" s="1"/>
  <c r="F313" i="4"/>
  <c r="G313" i="4" s="1"/>
  <c r="F324" i="4"/>
  <c r="G324" i="4" s="1"/>
  <c r="F330" i="4"/>
  <c r="G330" i="4" s="1"/>
  <c r="F328" i="4"/>
  <c r="G328" i="4" s="1"/>
  <c r="F314" i="4"/>
  <c r="G314" i="4" s="1"/>
  <c r="F315" i="4"/>
  <c r="G315" i="4" s="1"/>
  <c r="F318" i="4"/>
  <c r="G318" i="4" s="1"/>
  <c r="F317" i="4"/>
  <c r="G317" i="4" s="1"/>
  <c r="F275" i="4"/>
  <c r="L275" i="4"/>
  <c r="B275" i="4"/>
  <c r="H275" i="4"/>
  <c r="P275" i="4"/>
  <c r="K275" i="4"/>
  <c r="O275" i="4"/>
  <c r="D275" i="4"/>
  <c r="E275" i="4"/>
  <c r="J275" i="4"/>
  <c r="G275" i="4"/>
  <c r="I275" i="4"/>
  <c r="C275" i="4"/>
  <c r="M275" i="4"/>
  <c r="I279" i="4"/>
  <c r="F279" i="4"/>
  <c r="K279" i="4"/>
  <c r="P279" i="4"/>
  <c r="P277" i="4"/>
  <c r="I276" i="4"/>
  <c r="K276" i="4"/>
  <c r="I277" i="4"/>
  <c r="E124" i="1"/>
  <c r="E128" i="1"/>
  <c r="E126" i="1"/>
  <c r="F277" i="4"/>
  <c r="J276" i="4"/>
  <c r="B276" i="4"/>
  <c r="H276" i="4"/>
  <c r="G276" i="4"/>
  <c r="E276" i="4"/>
  <c r="M276" i="4"/>
  <c r="D276" i="4"/>
  <c r="C276" i="4"/>
  <c r="P276" i="4"/>
  <c r="O277" i="4"/>
  <c r="J279" i="4"/>
  <c r="B279" i="4"/>
  <c r="H279" i="4"/>
  <c r="M279" i="4"/>
  <c r="C279" i="4"/>
  <c r="D279" i="4"/>
  <c r="E279" i="4"/>
  <c r="G279" i="4"/>
  <c r="N277" i="4"/>
  <c r="L276" i="4"/>
  <c r="O279" i="4"/>
  <c r="N276" i="4"/>
  <c r="J277" i="4"/>
  <c r="B277" i="4"/>
  <c r="H277" i="4"/>
  <c r="M277" i="4"/>
  <c r="C277" i="4"/>
  <c r="G277" i="4"/>
  <c r="E277" i="4"/>
  <c r="D277" i="4"/>
  <c r="L277" i="4"/>
  <c r="F276" i="4"/>
  <c r="L279" i="4"/>
  <c r="E104" i="1"/>
  <c r="C131" i="1"/>
  <c r="D107" i="1"/>
  <c r="C264" i="1"/>
  <c r="E132" i="1"/>
  <c r="E118" i="1"/>
  <c r="E111" i="1"/>
  <c r="C116" i="1"/>
  <c r="C263" i="1"/>
  <c r="E130" i="1"/>
  <c r="E133" i="1"/>
  <c r="D111" i="1"/>
  <c r="C123" i="1"/>
  <c r="C129" i="1"/>
  <c r="E115" i="1"/>
  <c r="C109" i="1"/>
  <c r="E107" i="1"/>
  <c r="D117" i="1"/>
  <c r="D113" i="1"/>
  <c r="E109" i="1"/>
  <c r="D129" i="1"/>
  <c r="D109" i="1"/>
  <c r="C115" i="1"/>
  <c r="D125" i="1"/>
  <c r="C121" i="1"/>
  <c r="D127" i="1"/>
  <c r="C265" i="1"/>
  <c r="E123" i="1"/>
  <c r="E106" i="1"/>
  <c r="E129" i="1"/>
  <c r="E127" i="1"/>
  <c r="D126" i="1"/>
  <c r="C122" i="1"/>
  <c r="D121" i="1"/>
  <c r="C110" i="1"/>
  <c r="D122" i="1"/>
  <c r="D119" i="1"/>
  <c r="C108" i="1"/>
  <c r="E116" i="1"/>
  <c r="D128" i="1"/>
  <c r="C113" i="1"/>
  <c r="E121" i="1"/>
  <c r="C133" i="1"/>
  <c r="D110" i="1"/>
  <c r="C130" i="1"/>
  <c r="C118" i="1"/>
  <c r="E122" i="1"/>
  <c r="C107" i="1"/>
  <c r="C119" i="1"/>
  <c r="D131" i="1"/>
  <c r="E108" i="1"/>
  <c r="E120" i="1"/>
  <c r="C128" i="1"/>
  <c r="E113" i="1"/>
  <c r="E125" i="1"/>
  <c r="D133" i="1"/>
  <c r="E110" i="1"/>
  <c r="D130" i="1"/>
  <c r="D118" i="1"/>
  <c r="C111" i="1"/>
  <c r="E119" i="1"/>
  <c r="E131" i="1"/>
  <c r="D116" i="1"/>
  <c r="D120" i="1"/>
  <c r="C120" i="1"/>
  <c r="E117" i="1"/>
  <c r="D123" i="1"/>
  <c r="D112" i="1"/>
  <c r="C124" i="1"/>
  <c r="D132" i="1"/>
  <c r="D105" i="1"/>
  <c r="C117" i="1"/>
  <c r="E114" i="1"/>
  <c r="D106" i="1"/>
  <c r="D115" i="1"/>
  <c r="C104" i="1"/>
  <c r="D108" i="1"/>
  <c r="C132" i="1"/>
  <c r="C125" i="1"/>
  <c r="C114" i="1"/>
  <c r="E112" i="1"/>
  <c r="D114" i="1"/>
  <c r="C106" i="1"/>
  <c r="D104" i="1"/>
  <c r="C112" i="1"/>
  <c r="D124" i="1"/>
  <c r="C126" i="1"/>
  <c r="C127" i="1"/>
  <c r="G94" i="1"/>
  <c r="E94" i="1"/>
  <c r="E95" i="1"/>
  <c r="G95" i="1"/>
  <c r="D94" i="1"/>
  <c r="F94" i="1"/>
  <c r="F95" i="1"/>
  <c r="D95" i="1"/>
  <c r="B97" i="1"/>
  <c r="C266" i="1" s="1"/>
  <c r="I94" i="1"/>
  <c r="K94" i="1"/>
  <c r="E96" i="1"/>
  <c r="G96" i="1"/>
  <c r="B93" i="1"/>
  <c r="C262" i="1" s="1"/>
  <c r="H262" i="1" s="1"/>
  <c r="H94" i="1"/>
  <c r="J94" i="1"/>
  <c r="K93" i="1"/>
  <c r="I93" i="1"/>
  <c r="E97" i="1"/>
  <c r="G97" i="1"/>
  <c r="J93" i="1"/>
  <c r="H93" i="1"/>
  <c r="D96" i="1"/>
  <c r="F96" i="1"/>
  <c r="E93" i="1"/>
  <c r="G93" i="1"/>
  <c r="D97" i="1"/>
  <c r="F97" i="1"/>
  <c r="F93" i="1"/>
  <c r="D93" i="1"/>
  <c r="H96" i="1"/>
  <c r="J96" i="1"/>
  <c r="I97" i="1"/>
  <c r="K97" i="1"/>
  <c r="I95" i="1"/>
  <c r="K95" i="1"/>
  <c r="K96" i="1"/>
  <c r="I96" i="1"/>
  <c r="J97" i="1"/>
  <c r="H97" i="1"/>
  <c r="H95" i="1"/>
  <c r="J95" i="1"/>
  <c r="H113" i="6"/>
  <c r="I115" i="6"/>
  <c r="J115" i="6"/>
  <c r="H115" i="6"/>
  <c r="J109" i="6"/>
  <c r="G113" i="6"/>
  <c r="J113" i="6"/>
  <c r="G101" i="6"/>
  <c r="G96" i="6"/>
  <c r="J96" i="6"/>
  <c r="J106" i="6"/>
  <c r="J97" i="6"/>
  <c r="I122" i="6"/>
  <c r="I107" i="6"/>
  <c r="I114" i="6"/>
  <c r="I118" i="6"/>
  <c r="H106" i="6"/>
  <c r="I96" i="6"/>
  <c r="H122" i="6"/>
  <c r="I106" i="6"/>
  <c r="H103" i="6"/>
  <c r="I103" i="6"/>
  <c r="I119" i="6"/>
  <c r="H120" i="6"/>
  <c r="H119" i="6"/>
  <c r="I120" i="6"/>
  <c r="H109" i="6"/>
  <c r="J122" i="6"/>
  <c r="G98" i="6"/>
  <c r="I109" i="6"/>
  <c r="H97" i="6"/>
  <c r="G102" i="6"/>
  <c r="I97" i="6"/>
  <c r="G110" i="6"/>
  <c r="H98" i="6"/>
  <c r="G105" i="6"/>
  <c r="G104" i="6"/>
  <c r="I98" i="6"/>
  <c r="G95" i="6"/>
  <c r="H95" i="6"/>
  <c r="G103" i="6"/>
  <c r="I95" i="6"/>
  <c r="J119" i="6"/>
  <c r="H114" i="6"/>
  <c r="I100" i="6"/>
  <c r="I99" i="6"/>
  <c r="G107" i="6"/>
  <c r="J112" i="6"/>
  <c r="J99" i="6"/>
  <c r="I102" i="6"/>
  <c r="H99" i="6"/>
  <c r="H117" i="6"/>
  <c r="G123" i="6"/>
  <c r="H102" i="6"/>
  <c r="H121" i="6"/>
  <c r="J100" i="6"/>
  <c r="J114" i="6"/>
  <c r="I105" i="6"/>
  <c r="H112" i="6"/>
  <c r="J104" i="6"/>
  <c r="G118" i="6"/>
  <c r="I121" i="6"/>
  <c r="H123" i="6"/>
  <c r="J121" i="6"/>
  <c r="H105" i="6"/>
  <c r="J123" i="6"/>
  <c r="I112" i="6"/>
  <c r="J108" i="6"/>
  <c r="J117" i="6"/>
  <c r="G117" i="6"/>
  <c r="H116" i="6"/>
  <c r="I116" i="6"/>
  <c r="H111" i="6"/>
  <c r="I111" i="6"/>
  <c r="I101" i="6"/>
  <c r="H101" i="6"/>
  <c r="I108" i="6"/>
  <c r="H104" i="6"/>
  <c r="G111" i="6"/>
  <c r="J107" i="6"/>
  <c r="H108" i="6"/>
  <c r="G100" i="6"/>
  <c r="J116" i="6"/>
  <c r="G120" i="6"/>
  <c r="I110" i="6"/>
  <c r="H110" i="6"/>
  <c r="J111" i="6"/>
  <c r="J118" i="6"/>
  <c r="D121" i="2"/>
  <c r="C129" i="2"/>
  <c r="E124" i="2"/>
  <c r="E129" i="2"/>
  <c r="E114" i="2"/>
  <c r="C134" i="2"/>
  <c r="D116" i="2"/>
  <c r="D136" i="2"/>
  <c r="E128" i="2"/>
  <c r="D131" i="2"/>
  <c r="C114" i="2"/>
  <c r="C121" i="2"/>
  <c r="E134" i="2"/>
  <c r="E127" i="2"/>
  <c r="C131" i="2"/>
  <c r="E109" i="2"/>
  <c r="C136" i="2"/>
  <c r="C130" i="2"/>
  <c r="E113" i="2"/>
  <c r="E116" i="2"/>
  <c r="C135" i="2"/>
  <c r="C117" i="2"/>
  <c r="C112" i="2"/>
  <c r="C113" i="2"/>
  <c r="C108" i="2"/>
  <c r="C302" i="2"/>
  <c r="E130" i="2"/>
  <c r="E135" i="2"/>
  <c r="C122" i="2"/>
  <c r="C118" i="2"/>
  <c r="D117" i="2"/>
  <c r="D133" i="2"/>
  <c r="D108" i="2"/>
  <c r="D128" i="2"/>
  <c r="D113" i="2"/>
  <c r="C120" i="2"/>
  <c r="E136" i="2"/>
  <c r="D124" i="2"/>
  <c r="D129" i="2"/>
  <c r="D109" i="2"/>
  <c r="E110" i="2"/>
  <c r="C110" i="2"/>
  <c r="C127" i="2"/>
  <c r="E131" i="2"/>
  <c r="E115" i="2"/>
  <c r="D137" i="2"/>
  <c r="D120" i="2"/>
  <c r="D125" i="2"/>
  <c r="C125" i="2"/>
  <c r="C132" i="2"/>
  <c r="E126" i="2"/>
  <c r="D127" i="2"/>
  <c r="D115" i="2"/>
  <c r="D110" i="2"/>
  <c r="E108" i="2"/>
  <c r="E118" i="2"/>
  <c r="E112" i="2"/>
  <c r="E117" i="2"/>
  <c r="E122" i="2"/>
  <c r="D135" i="2"/>
  <c r="E132" i="2"/>
  <c r="C305" i="2"/>
  <c r="D118" i="2"/>
  <c r="C109" i="2"/>
  <c r="C303" i="2"/>
  <c r="D123" i="2"/>
  <c r="E120" i="2"/>
  <c r="D122" i="2"/>
  <c r="E123" i="2"/>
  <c r="D112" i="2"/>
  <c r="G303" i="2" l="1"/>
  <c r="E303" i="2"/>
  <c r="F119" i="2"/>
  <c r="I119" i="2" s="1"/>
  <c r="E155" i="2" s="1"/>
  <c r="E266" i="1"/>
  <c r="E302" i="2"/>
  <c r="G305" i="2"/>
  <c r="F111" i="2"/>
  <c r="G111" i="2" s="1"/>
  <c r="C147" i="2" s="1"/>
  <c r="F304" i="2"/>
  <c r="G306" i="2"/>
  <c r="G304" i="2"/>
  <c r="E305" i="2"/>
  <c r="E306" i="2"/>
  <c r="G302" i="2"/>
  <c r="D303" i="2"/>
  <c r="F114" i="2"/>
  <c r="J114" i="2" s="1"/>
  <c r="F150" i="2" s="1"/>
  <c r="D305" i="2"/>
  <c r="F137" i="2"/>
  <c r="J137" i="2" s="1"/>
  <c r="F173" i="2" s="1"/>
  <c r="F133" i="2"/>
  <c r="J133" i="2" s="1"/>
  <c r="F169" i="2" s="1"/>
  <c r="F128" i="2"/>
  <c r="G128" i="2" s="1"/>
  <c r="C164" i="2" s="1"/>
  <c r="D266" i="1"/>
  <c r="D164" i="3"/>
  <c r="I174" i="5"/>
  <c r="D169" i="5"/>
  <c r="N179" i="5"/>
  <c r="F204" i="5" s="1"/>
  <c r="F169" i="5"/>
  <c r="E174" i="5"/>
  <c r="I169" i="5"/>
  <c r="N184" i="5"/>
  <c r="F209" i="5" s="1"/>
  <c r="C268" i="5"/>
  <c r="D268" i="5" s="1"/>
  <c r="E268" i="5" s="1"/>
  <c r="F268" i="5" s="1"/>
  <c r="C270" i="5"/>
  <c r="D270" i="5" s="1"/>
  <c r="E270" i="5" s="1"/>
  <c r="F270" i="5" s="1"/>
  <c r="E179" i="5"/>
  <c r="C179" i="5"/>
  <c r="C204" i="5" s="1"/>
  <c r="I184" i="5"/>
  <c r="K179" i="5"/>
  <c r="I179" i="5"/>
  <c r="K169" i="5"/>
  <c r="E184" i="5"/>
  <c r="D174" i="5"/>
  <c r="N174" i="5"/>
  <c r="F199" i="5" s="1"/>
  <c r="D179" i="5"/>
  <c r="H179" i="5"/>
  <c r="F184" i="5"/>
  <c r="H174" i="5"/>
  <c r="N169" i="5"/>
  <c r="F194" i="5" s="1"/>
  <c r="F179" i="5"/>
  <c r="H169" i="5"/>
  <c r="H184" i="5"/>
  <c r="K184" i="5"/>
  <c r="K174" i="5"/>
  <c r="C169" i="5"/>
  <c r="C194" i="5" s="1"/>
  <c r="D184" i="5"/>
  <c r="C174" i="5"/>
  <c r="C199" i="5" s="1"/>
  <c r="C184" i="5"/>
  <c r="C209" i="5" s="1"/>
  <c r="F174" i="5"/>
  <c r="C269" i="5"/>
  <c r="D269" i="5" s="1"/>
  <c r="E269" i="5" s="1"/>
  <c r="F269" i="5" s="1"/>
  <c r="C271" i="5"/>
  <c r="D271" i="5" s="1"/>
  <c r="E271" i="5" s="1"/>
  <c r="F271" i="5" s="1"/>
  <c r="F179" i="3"/>
  <c r="K164" i="3"/>
  <c r="I169" i="3"/>
  <c r="C250" i="3"/>
  <c r="C285" i="3" s="1"/>
  <c r="F174" i="3"/>
  <c r="E164" i="3"/>
  <c r="E174" i="3"/>
  <c r="F169" i="3"/>
  <c r="C164" i="3"/>
  <c r="C189" i="3" s="1"/>
  <c r="C260" i="3" s="1"/>
  <c r="D179" i="3"/>
  <c r="C174" i="3"/>
  <c r="C199" i="3" s="1"/>
  <c r="C270" i="3" s="1"/>
  <c r="H179" i="3"/>
  <c r="D224" i="3"/>
  <c r="K174" i="3"/>
  <c r="D169" i="3"/>
  <c r="C179" i="3"/>
  <c r="C204" i="3" s="1"/>
  <c r="C275" i="3" s="1"/>
  <c r="H164" i="3"/>
  <c r="K169" i="3"/>
  <c r="D174" i="3"/>
  <c r="F164" i="3"/>
  <c r="H169" i="3"/>
  <c r="I179" i="3"/>
  <c r="I164" i="3"/>
  <c r="N164" i="3"/>
  <c r="F189" i="3" s="1"/>
  <c r="H174" i="3"/>
  <c r="C224" i="3"/>
  <c r="C169" i="3"/>
  <c r="C194" i="3" s="1"/>
  <c r="C265" i="3" s="1"/>
  <c r="I174" i="3"/>
  <c r="N169" i="3"/>
  <c r="F194" i="3" s="1"/>
  <c r="E179" i="3"/>
  <c r="K179" i="3"/>
  <c r="E169" i="3"/>
  <c r="N174" i="3"/>
  <c r="F199" i="3" s="1"/>
  <c r="C277" i="3"/>
  <c r="D276" i="3"/>
  <c r="D266" i="3"/>
  <c r="C267" i="3"/>
  <c r="E228" i="3"/>
  <c r="F264" i="3" s="1"/>
  <c r="D227" i="3"/>
  <c r="E288" i="3" s="1"/>
  <c r="E226" i="3"/>
  <c r="C226" i="3"/>
  <c r="D287" i="3" s="1"/>
  <c r="D271" i="3"/>
  <c r="D226" i="3"/>
  <c r="E267" i="3" s="1"/>
  <c r="D261" i="3"/>
  <c r="E227" i="3"/>
  <c r="F268" i="3" s="1"/>
  <c r="E224" i="3"/>
  <c r="F204" i="3"/>
  <c r="D228" i="3"/>
  <c r="E289" i="3" s="1"/>
  <c r="C262" i="3"/>
  <c r="C287" i="3"/>
  <c r="C289" i="3"/>
  <c r="C269" i="3"/>
  <c r="C264" i="3"/>
  <c r="C279" i="3"/>
  <c r="C274" i="3"/>
  <c r="E286" i="3"/>
  <c r="E261" i="3"/>
  <c r="E271" i="3"/>
  <c r="C228" i="3"/>
  <c r="F271" i="3"/>
  <c r="F276" i="3"/>
  <c r="F261" i="3"/>
  <c r="F266" i="3"/>
  <c r="C288" i="3"/>
  <c r="C268" i="3"/>
  <c r="C278" i="3"/>
  <c r="C263" i="3"/>
  <c r="C273" i="3"/>
  <c r="E276" i="3"/>
  <c r="C227" i="3"/>
  <c r="E266" i="3"/>
  <c r="F273" i="3"/>
  <c r="C336" i="4"/>
  <c r="D336" i="4" s="1"/>
  <c r="E336" i="4" s="1"/>
  <c r="F336" i="4" s="1"/>
  <c r="C335" i="4"/>
  <c r="D335" i="4" s="1"/>
  <c r="E335" i="4" s="1"/>
  <c r="F335" i="4" s="1"/>
  <c r="C337" i="4"/>
  <c r="D337" i="4" s="1"/>
  <c r="C338" i="4"/>
  <c r="D338" i="4" s="1"/>
  <c r="E338" i="4" s="1"/>
  <c r="F338" i="4" s="1"/>
  <c r="K235" i="4"/>
  <c r="D240" i="4"/>
  <c r="E230" i="4"/>
  <c r="H240" i="4"/>
  <c r="I240" i="4"/>
  <c r="C230" i="4"/>
  <c r="C255" i="4" s="1"/>
  <c r="H230" i="4"/>
  <c r="K240" i="4"/>
  <c r="I235" i="4"/>
  <c r="C225" i="4"/>
  <c r="C250" i="4" s="1"/>
  <c r="F225" i="4"/>
  <c r="K230" i="4"/>
  <c r="I225" i="4"/>
  <c r="N230" i="4"/>
  <c r="F255" i="4" s="1"/>
  <c r="D225" i="4"/>
  <c r="I230" i="4"/>
  <c r="N240" i="4"/>
  <c r="F265" i="4" s="1"/>
  <c r="F235" i="4"/>
  <c r="K225" i="4"/>
  <c r="D230" i="4"/>
  <c r="E235" i="4"/>
  <c r="H235" i="4"/>
  <c r="C240" i="4"/>
  <c r="C265" i="4" s="1"/>
  <c r="C235" i="4"/>
  <c r="C260" i="4" s="1"/>
  <c r="E240" i="4"/>
  <c r="F230" i="4"/>
  <c r="N225" i="4"/>
  <c r="F250" i="4" s="1"/>
  <c r="D235" i="4"/>
  <c r="F240" i="4"/>
  <c r="H225" i="4"/>
  <c r="N235" i="4"/>
  <c r="F260" i="4" s="1"/>
  <c r="F115" i="1"/>
  <c r="G115" i="1" s="1"/>
  <c r="G266" i="1"/>
  <c r="F263" i="1"/>
  <c r="F109" i="1"/>
  <c r="J109" i="1" s="1"/>
  <c r="F129" i="1"/>
  <c r="J129" i="1" s="1"/>
  <c r="F121" i="1"/>
  <c r="G121" i="1" s="1"/>
  <c r="F265" i="1"/>
  <c r="F116" i="1"/>
  <c r="G116" i="1" s="1"/>
  <c r="F131" i="1"/>
  <c r="G131" i="1" s="1"/>
  <c r="D262" i="1"/>
  <c r="E262" i="1"/>
  <c r="D263" i="1"/>
  <c r="F262" i="1"/>
  <c r="G262" i="1"/>
  <c r="F266" i="1"/>
  <c r="G265" i="1"/>
  <c r="E265" i="1"/>
  <c r="G263" i="1"/>
  <c r="D264" i="1"/>
  <c r="F112" i="1"/>
  <c r="J112" i="1" s="1"/>
  <c r="F119" i="1"/>
  <c r="G119" i="1" s="1"/>
  <c r="G264" i="1"/>
  <c r="F132" i="1"/>
  <c r="J132" i="1" s="1"/>
  <c r="F107" i="1"/>
  <c r="G107" i="1" s="1"/>
  <c r="F110" i="1"/>
  <c r="G110" i="1" s="1"/>
  <c r="F125" i="1"/>
  <c r="J125" i="1" s="1"/>
  <c r="F113" i="1"/>
  <c r="G113" i="1" s="1"/>
  <c r="F264" i="1"/>
  <c r="F106" i="1"/>
  <c r="J106" i="1" s="1"/>
  <c r="F120" i="1"/>
  <c r="J120" i="1" s="1"/>
  <c r="F118" i="1"/>
  <c r="J118" i="1" s="1"/>
  <c r="F108" i="1"/>
  <c r="I108" i="1" s="1"/>
  <c r="F117" i="1"/>
  <c r="J117" i="1" s="1"/>
  <c r="F130" i="1"/>
  <c r="J130" i="1" s="1"/>
  <c r="E263" i="1"/>
  <c r="F127" i="1"/>
  <c r="G127" i="1" s="1"/>
  <c r="F105" i="1"/>
  <c r="J105" i="1" s="1"/>
  <c r="F111" i="1"/>
  <c r="G111" i="1" s="1"/>
  <c r="F123" i="1"/>
  <c r="I123" i="1" s="1"/>
  <c r="F104" i="1"/>
  <c r="J104" i="1" s="1"/>
  <c r="D265" i="1"/>
  <c r="E264" i="1"/>
  <c r="F128" i="1"/>
  <c r="J128" i="1" s="1"/>
  <c r="F126" i="1"/>
  <c r="J126" i="1" s="1"/>
  <c r="F124" i="1"/>
  <c r="J124" i="1" s="1"/>
  <c r="F133" i="1"/>
  <c r="F114" i="1"/>
  <c r="J114" i="1" s="1"/>
  <c r="F122" i="1"/>
  <c r="H122" i="1" s="1"/>
  <c r="F121" i="2"/>
  <c r="J121" i="2" s="1"/>
  <c r="F157" i="2" s="1"/>
  <c r="F123" i="2"/>
  <c r="G123" i="2" s="1"/>
  <c r="C159" i="2" s="1"/>
  <c r="F134" i="2"/>
  <c r="J134" i="2" s="1"/>
  <c r="F170" i="2" s="1"/>
  <c r="F136" i="2"/>
  <c r="G136" i="2" s="1"/>
  <c r="C172" i="2" s="1"/>
  <c r="C158" i="6"/>
  <c r="D158" i="6"/>
  <c r="C160" i="6"/>
  <c r="D160" i="6"/>
  <c r="C153" i="6"/>
  <c r="C148" i="6"/>
  <c r="C164" i="6"/>
  <c r="C166" i="6"/>
  <c r="C151" i="6"/>
  <c r="C163" i="6"/>
  <c r="D142" i="6"/>
  <c r="C159" i="6"/>
  <c r="C142" i="6"/>
  <c r="D141" i="6"/>
  <c r="D161" i="6"/>
  <c r="C162" i="6"/>
  <c r="D162" i="6"/>
  <c r="C144" i="6"/>
  <c r="C154" i="6"/>
  <c r="D168" i="6"/>
  <c r="C161" i="6"/>
  <c r="C152" i="6"/>
  <c r="D143" i="6"/>
  <c r="D154" i="6"/>
  <c r="C146" i="6"/>
  <c r="D149" i="6"/>
  <c r="C157" i="6"/>
  <c r="C167" i="6"/>
  <c r="C147" i="6"/>
  <c r="D159" i="6"/>
  <c r="C141" i="6"/>
  <c r="C156" i="6"/>
  <c r="C140" i="6"/>
  <c r="D164" i="6"/>
  <c r="D166" i="6"/>
  <c r="D144" i="6"/>
  <c r="D148" i="6"/>
  <c r="D155" i="6"/>
  <c r="C168" i="6"/>
  <c r="D145" i="6"/>
  <c r="C149" i="6"/>
  <c r="C143" i="6"/>
  <c r="D153" i="6"/>
  <c r="C165" i="6"/>
  <c r="C150" i="6"/>
  <c r="D146" i="6"/>
  <c r="D157" i="6"/>
  <c r="D151" i="6"/>
  <c r="D152" i="6"/>
  <c r="C145" i="6"/>
  <c r="D156" i="6"/>
  <c r="D150" i="6"/>
  <c r="D147" i="6"/>
  <c r="D140" i="6"/>
  <c r="C155" i="6"/>
  <c r="D165" i="6"/>
  <c r="D163" i="6"/>
  <c r="D167" i="6"/>
  <c r="H302" i="2"/>
  <c r="D302" i="2"/>
  <c r="F116" i="2"/>
  <c r="G116" i="2" s="1"/>
  <c r="C152" i="2" s="1"/>
  <c r="F131" i="2"/>
  <c r="H131" i="2" s="1"/>
  <c r="D167" i="2" s="1"/>
  <c r="F108" i="2"/>
  <c r="G108" i="2" s="1"/>
  <c r="C144" i="2" s="1"/>
  <c r="F109" i="2"/>
  <c r="J109" i="2" s="1"/>
  <c r="F145" i="2" s="1"/>
  <c r="F132" i="2"/>
  <c r="G132" i="2" s="1"/>
  <c r="C168" i="2" s="1"/>
  <c r="F127" i="2"/>
  <c r="J127" i="2" s="1"/>
  <c r="F163" i="2" s="1"/>
  <c r="F303" i="2"/>
  <c r="F113" i="2"/>
  <c r="G113" i="2" s="1"/>
  <c r="C149" i="2" s="1"/>
  <c r="F115" i="2"/>
  <c r="G115" i="2" s="1"/>
  <c r="C151" i="2" s="1"/>
  <c r="F305" i="2"/>
  <c r="F122" i="2"/>
  <c r="G122" i="2" s="1"/>
  <c r="C158" i="2" s="1"/>
  <c r="C304" i="2"/>
  <c r="F125" i="2"/>
  <c r="J125" i="2" s="1"/>
  <c r="F161" i="2" s="1"/>
  <c r="F110" i="2"/>
  <c r="G110" i="2" s="1"/>
  <c r="C146" i="2" s="1"/>
  <c r="F120" i="2"/>
  <c r="G120" i="2" s="1"/>
  <c r="C156" i="2" s="1"/>
  <c r="C306" i="2"/>
  <c r="F130" i="2"/>
  <c r="J130" i="2" s="1"/>
  <c r="F166" i="2" s="1"/>
  <c r="D304" i="2"/>
  <c r="F306" i="2"/>
  <c r="D306" i="2"/>
  <c r="F124" i="2"/>
  <c r="I124" i="2" s="1"/>
  <c r="E160" i="2" s="1"/>
  <c r="F118" i="2"/>
  <c r="G118" i="2" s="1"/>
  <c r="C154" i="2" s="1"/>
  <c r="F129" i="2"/>
  <c r="H129" i="2" s="1"/>
  <c r="D165" i="2" s="1"/>
  <c r="F302" i="2"/>
  <c r="F112" i="2"/>
  <c r="H112" i="2" s="1"/>
  <c r="D148" i="2" s="1"/>
  <c r="E304" i="2"/>
  <c r="F126" i="2"/>
  <c r="F117" i="2"/>
  <c r="G117" i="2" s="1"/>
  <c r="C153" i="2" s="1"/>
  <c r="F135" i="2"/>
  <c r="H135" i="2" s="1"/>
  <c r="D171" i="2" s="1"/>
  <c r="I114" i="2" l="1"/>
  <c r="E150" i="2" s="1"/>
  <c r="G114" i="2"/>
  <c r="C150" i="2" s="1"/>
  <c r="I111" i="2"/>
  <c r="E147" i="2" s="1"/>
  <c r="J111" i="2"/>
  <c r="F147" i="2" s="1"/>
  <c r="J128" i="2"/>
  <c r="F164" i="2" s="1"/>
  <c r="H133" i="2"/>
  <c r="D169" i="2" s="1"/>
  <c r="H111" i="2"/>
  <c r="D147" i="2" s="1"/>
  <c r="H119" i="2"/>
  <c r="D155" i="2" s="1"/>
  <c r="J119" i="2"/>
  <c r="F155" i="2" s="1"/>
  <c r="G119" i="2"/>
  <c r="C155" i="2" s="1"/>
  <c r="K302" i="2"/>
  <c r="H114" i="2"/>
  <c r="D150" i="2" s="1"/>
  <c r="G133" i="2"/>
  <c r="C169" i="2" s="1"/>
  <c r="H128" i="2"/>
  <c r="D164" i="2" s="1"/>
  <c r="G137" i="2"/>
  <c r="C173" i="2" s="1"/>
  <c r="H137" i="2"/>
  <c r="D173" i="2" s="1"/>
  <c r="I137" i="2"/>
  <c r="E173" i="2" s="1"/>
  <c r="H305" i="2"/>
  <c r="K305" i="2" s="1"/>
  <c r="E315" i="2" s="1"/>
  <c r="H303" i="2"/>
  <c r="M303" i="2" s="1"/>
  <c r="G313" i="2" s="1"/>
  <c r="I133" i="2"/>
  <c r="E169" i="2" s="1"/>
  <c r="H123" i="2"/>
  <c r="D159" i="2" s="1"/>
  <c r="I128" i="2"/>
  <c r="E164" i="2" s="1"/>
  <c r="I108" i="2"/>
  <c r="E144" i="2" s="1"/>
  <c r="H109" i="1"/>
  <c r="J115" i="1"/>
  <c r="H266" i="1"/>
  <c r="K266" i="1" s="1"/>
  <c r="E194" i="3"/>
  <c r="E265" i="3" s="1"/>
  <c r="D194" i="5"/>
  <c r="D199" i="5"/>
  <c r="E194" i="5"/>
  <c r="F244" i="5" s="1"/>
  <c r="D209" i="5"/>
  <c r="F259" i="5" s="1"/>
  <c r="E204" i="5"/>
  <c r="E209" i="5"/>
  <c r="D204" i="5"/>
  <c r="E199" i="5"/>
  <c r="D262" i="3"/>
  <c r="D204" i="3"/>
  <c r="D275" i="3" s="1"/>
  <c r="F262" i="3"/>
  <c r="F287" i="3"/>
  <c r="F250" i="3"/>
  <c r="F285" i="3" s="1"/>
  <c r="E189" i="3"/>
  <c r="E260" i="3" s="1"/>
  <c r="D194" i="3"/>
  <c r="D265" i="3" s="1"/>
  <c r="E250" i="3"/>
  <c r="E285" i="3" s="1"/>
  <c r="E302" i="3" a="1"/>
  <c r="E302" i="3" s="1"/>
  <c r="F279" i="3"/>
  <c r="D199" i="3"/>
  <c r="D270" i="3" s="1"/>
  <c r="D250" i="3"/>
  <c r="D285" i="3" s="1"/>
  <c r="E307" i="3" a="1"/>
  <c r="E307" i="3" s="1"/>
  <c r="E312" i="3" a="1"/>
  <c r="E312" i="3" s="1"/>
  <c r="E297" i="3" a="1"/>
  <c r="E297" i="3" s="1"/>
  <c r="D189" i="3"/>
  <c r="D260" i="3" s="1"/>
  <c r="E204" i="3"/>
  <c r="E275" i="3" s="1"/>
  <c r="E199" i="3"/>
  <c r="E270" i="3" s="1"/>
  <c r="F289" i="3"/>
  <c r="D272" i="3"/>
  <c r="F274" i="3"/>
  <c r="F265" i="3"/>
  <c r="E263" i="3"/>
  <c r="F269" i="3"/>
  <c r="F288" i="3"/>
  <c r="F277" i="3"/>
  <c r="E262" i="3"/>
  <c r="E287" i="3"/>
  <c r="E269" i="3"/>
  <c r="E272" i="3"/>
  <c r="E277" i="3"/>
  <c r="E278" i="3"/>
  <c r="E273" i="3"/>
  <c r="E268" i="3"/>
  <c r="F260" i="3"/>
  <c r="E264" i="3"/>
  <c r="F267" i="3"/>
  <c r="D277" i="3"/>
  <c r="D267" i="3"/>
  <c r="F272" i="3"/>
  <c r="E274" i="3"/>
  <c r="F275" i="3"/>
  <c r="F278" i="3"/>
  <c r="F263" i="3"/>
  <c r="D297" i="3" a="1"/>
  <c r="D297" i="3" s="1"/>
  <c r="F270" i="3"/>
  <c r="D302" i="3" a="1"/>
  <c r="D302" i="3" s="1"/>
  <c r="E279" i="3"/>
  <c r="D307" i="3" a="1"/>
  <c r="D307" i="3" s="1"/>
  <c r="D312" i="3" a="1"/>
  <c r="D312" i="3" s="1"/>
  <c r="D289" i="3"/>
  <c r="E310" i="3" s="1" a="1"/>
  <c r="E310" i="3" s="1"/>
  <c r="D279" i="3"/>
  <c r="D264" i="3"/>
  <c r="D269" i="3"/>
  <c r="D274" i="3"/>
  <c r="D288" i="3"/>
  <c r="D278" i="3"/>
  <c r="D263" i="3"/>
  <c r="D273" i="3"/>
  <c r="D268" i="3"/>
  <c r="E255" i="4"/>
  <c r="E337" i="4"/>
  <c r="F337" i="4" s="1"/>
  <c r="E265" i="4"/>
  <c r="E260" i="4"/>
  <c r="D250" i="4"/>
  <c r="D255" i="4"/>
  <c r="D260" i="4"/>
  <c r="E250" i="4"/>
  <c r="D265" i="4"/>
  <c r="I121" i="1"/>
  <c r="H121" i="1"/>
  <c r="I115" i="1"/>
  <c r="H115" i="1"/>
  <c r="G109" i="1"/>
  <c r="I129" i="1"/>
  <c r="I110" i="1"/>
  <c r="H132" i="1"/>
  <c r="H116" i="1"/>
  <c r="J121" i="1"/>
  <c r="I118" i="1"/>
  <c r="J131" i="1"/>
  <c r="I109" i="1"/>
  <c r="H112" i="1"/>
  <c r="H105" i="1"/>
  <c r="H110" i="1"/>
  <c r="G106" i="1"/>
  <c r="I131" i="1"/>
  <c r="H131" i="1"/>
  <c r="G129" i="1"/>
  <c r="H129" i="1"/>
  <c r="J110" i="1"/>
  <c r="G104" i="1"/>
  <c r="J119" i="1"/>
  <c r="J116" i="1"/>
  <c r="I116" i="1"/>
  <c r="I106" i="1"/>
  <c r="I119" i="1"/>
  <c r="H263" i="1"/>
  <c r="M263" i="1" s="1"/>
  <c r="H119" i="1"/>
  <c r="J113" i="1"/>
  <c r="H124" i="1"/>
  <c r="I105" i="1"/>
  <c r="G105" i="1"/>
  <c r="I114" i="1"/>
  <c r="H130" i="1"/>
  <c r="H118" i="1"/>
  <c r="G118" i="1"/>
  <c r="G133" i="1"/>
  <c r="J133" i="1"/>
  <c r="G122" i="1"/>
  <c r="I112" i="1"/>
  <c r="J108" i="1"/>
  <c r="G126" i="1"/>
  <c r="G123" i="1"/>
  <c r="J123" i="1"/>
  <c r="J111" i="1"/>
  <c r="H111" i="1"/>
  <c r="I111" i="1"/>
  <c r="G108" i="1"/>
  <c r="H108" i="1"/>
  <c r="H117" i="1"/>
  <c r="I117" i="1"/>
  <c r="G114" i="1"/>
  <c r="H265" i="1"/>
  <c r="G117" i="1"/>
  <c r="J122" i="1"/>
  <c r="H123" i="1"/>
  <c r="I128" i="1"/>
  <c r="H106" i="1"/>
  <c r="H125" i="1"/>
  <c r="I125" i="1"/>
  <c r="H128" i="1"/>
  <c r="H264" i="1"/>
  <c r="K264" i="1" s="1"/>
  <c r="I120" i="1"/>
  <c r="I130" i="1"/>
  <c r="I124" i="1"/>
  <c r="H120" i="1"/>
  <c r="G128" i="1"/>
  <c r="I132" i="1"/>
  <c r="G130" i="1"/>
  <c r="G120" i="1"/>
  <c r="G125" i="1"/>
  <c r="J107" i="1"/>
  <c r="H107" i="1"/>
  <c r="I107" i="1"/>
  <c r="G132" i="1"/>
  <c r="G112" i="1"/>
  <c r="G124" i="1"/>
  <c r="H114" i="1"/>
  <c r="I113" i="1"/>
  <c r="H113" i="1"/>
  <c r="I122" i="1"/>
  <c r="H133" i="1"/>
  <c r="I126" i="1"/>
  <c r="J127" i="1"/>
  <c r="H127" i="1"/>
  <c r="I127" i="1"/>
  <c r="I133" i="1"/>
  <c r="H126" i="1"/>
  <c r="J116" i="2"/>
  <c r="F152" i="2" s="1"/>
  <c r="J123" i="2"/>
  <c r="F159" i="2" s="1"/>
  <c r="I136" i="2"/>
  <c r="E172" i="2" s="1"/>
  <c r="H116" i="2"/>
  <c r="D152" i="2" s="1"/>
  <c r="I131" i="2"/>
  <c r="E167" i="2" s="1"/>
  <c r="I121" i="2"/>
  <c r="E157" i="2" s="1"/>
  <c r="H121" i="2"/>
  <c r="D157" i="2" s="1"/>
  <c r="I123" i="2"/>
  <c r="E159" i="2" s="1"/>
  <c r="G121" i="2"/>
  <c r="C157" i="2" s="1"/>
  <c r="I134" i="2"/>
  <c r="E170" i="2" s="1"/>
  <c r="H122" i="2"/>
  <c r="D158" i="2" s="1"/>
  <c r="I122" i="2"/>
  <c r="E158" i="2" s="1"/>
  <c r="J131" i="2"/>
  <c r="F167" i="2" s="1"/>
  <c r="J122" i="2"/>
  <c r="F158" i="2" s="1"/>
  <c r="I116" i="2"/>
  <c r="E152" i="2" s="1"/>
  <c r="G130" i="2"/>
  <c r="C166" i="2" s="1"/>
  <c r="J115" i="2"/>
  <c r="F151" i="2" s="1"/>
  <c r="H108" i="2"/>
  <c r="D144" i="2" s="1"/>
  <c r="H136" i="2"/>
  <c r="D172" i="2" s="1"/>
  <c r="L302" i="2"/>
  <c r="I115" i="2"/>
  <c r="E151" i="2" s="1"/>
  <c r="M302" i="2"/>
  <c r="I125" i="2"/>
  <c r="E161" i="2" s="1"/>
  <c r="G127" i="2"/>
  <c r="C163" i="2" s="1"/>
  <c r="G131" i="2"/>
  <c r="C167" i="2" s="1"/>
  <c r="H134" i="2"/>
  <c r="D170" i="2" s="1"/>
  <c r="J302" i="2"/>
  <c r="H127" i="2"/>
  <c r="D163" i="2" s="1"/>
  <c r="G134" i="2"/>
  <c r="C170" i="2" s="1"/>
  <c r="J136" i="2"/>
  <c r="F172" i="2" s="1"/>
  <c r="J108" i="2"/>
  <c r="F144" i="2" s="1"/>
  <c r="I127" i="2"/>
  <c r="E163" i="2" s="1"/>
  <c r="I302" i="2"/>
  <c r="C133" i="6"/>
  <c r="B133" i="6" s="1"/>
  <c r="C130" i="6"/>
  <c r="B130" i="6" s="1"/>
  <c r="C131" i="6"/>
  <c r="B131" i="6" s="1"/>
  <c r="C129" i="6"/>
  <c r="C132" i="6"/>
  <c r="B132" i="6" s="1"/>
  <c r="E175" i="6"/>
  <c r="D175" i="6"/>
  <c r="C178" i="6"/>
  <c r="B178" i="6"/>
  <c r="C175" i="6"/>
  <c r="B175" i="6"/>
  <c r="E176" i="6"/>
  <c r="D176" i="6"/>
  <c r="C176" i="6"/>
  <c r="B176" i="6"/>
  <c r="D177" i="6"/>
  <c r="E177" i="6"/>
  <c r="E178" i="6"/>
  <c r="D178" i="6"/>
  <c r="E174" i="6"/>
  <c r="D174" i="6"/>
  <c r="C177" i="6"/>
  <c r="B177" i="6"/>
  <c r="J117" i="2"/>
  <c r="F153" i="2" s="1"/>
  <c r="J135" i="2"/>
  <c r="F171" i="2" s="1"/>
  <c r="H120" i="2"/>
  <c r="D156" i="2" s="1"/>
  <c r="J110" i="2"/>
  <c r="F146" i="2" s="1"/>
  <c r="H113" i="2"/>
  <c r="D149" i="2" s="1"/>
  <c r="J120" i="2"/>
  <c r="F156" i="2" s="1"/>
  <c r="I120" i="2"/>
  <c r="E156" i="2" s="1"/>
  <c r="I135" i="2"/>
  <c r="E171" i="2" s="1"/>
  <c r="I113" i="2"/>
  <c r="E149" i="2" s="1"/>
  <c r="H118" i="2"/>
  <c r="D154" i="2" s="1"/>
  <c r="I112" i="2"/>
  <c r="E148" i="2" s="1"/>
  <c r="G135" i="2"/>
  <c r="C171" i="2" s="1"/>
  <c r="J113" i="2"/>
  <c r="F149" i="2" s="1"/>
  <c r="H117" i="2"/>
  <c r="D153" i="2" s="1"/>
  <c r="J118" i="2"/>
  <c r="F154" i="2" s="1"/>
  <c r="H109" i="2"/>
  <c r="D145" i="2" s="1"/>
  <c r="H110" i="2"/>
  <c r="D146" i="2" s="1"/>
  <c r="H124" i="2"/>
  <c r="D160" i="2" s="1"/>
  <c r="I132" i="2"/>
  <c r="E168" i="2" s="1"/>
  <c r="H132" i="2"/>
  <c r="D168" i="2" s="1"/>
  <c r="I109" i="2"/>
  <c r="E145" i="2" s="1"/>
  <c r="G126" i="2"/>
  <c r="C162" i="2" s="1"/>
  <c r="I126" i="2"/>
  <c r="E162" i="2" s="1"/>
  <c r="H126" i="2"/>
  <c r="D162" i="2" s="1"/>
  <c r="G112" i="2"/>
  <c r="C148" i="2" s="1"/>
  <c r="I110" i="2"/>
  <c r="E146" i="2" s="1"/>
  <c r="J126" i="2"/>
  <c r="F162" i="2" s="1"/>
  <c r="I130" i="2"/>
  <c r="E166" i="2" s="1"/>
  <c r="H130" i="2"/>
  <c r="D166" i="2" s="1"/>
  <c r="I118" i="2"/>
  <c r="E154" i="2" s="1"/>
  <c r="J132" i="2"/>
  <c r="F168" i="2" s="1"/>
  <c r="J129" i="2"/>
  <c r="F165" i="2" s="1"/>
  <c r="G129" i="2"/>
  <c r="C165" i="2" s="1"/>
  <c r="H306" i="2"/>
  <c r="I306" i="2" s="1"/>
  <c r="C316" i="2" s="1"/>
  <c r="H304" i="2"/>
  <c r="K304" i="2" s="1"/>
  <c r="E314" i="2" s="1"/>
  <c r="G109" i="2"/>
  <c r="C145" i="2" s="1"/>
  <c r="G125" i="2"/>
  <c r="C161" i="2" s="1"/>
  <c r="J124" i="2"/>
  <c r="F160" i="2" s="1"/>
  <c r="G124" i="2"/>
  <c r="C160" i="2" s="1"/>
  <c r="J112" i="2"/>
  <c r="F148" i="2" s="1"/>
  <c r="I117" i="2"/>
  <c r="E153" i="2" s="1"/>
  <c r="H125" i="2"/>
  <c r="D161" i="2" s="1"/>
  <c r="I129" i="2"/>
  <c r="E165" i="2" s="1"/>
  <c r="H115" i="2"/>
  <c r="D151" i="2" s="1"/>
  <c r="C182" i="2" l="1"/>
  <c r="D182" i="2"/>
  <c r="D190" i="2"/>
  <c r="D185" i="2"/>
  <c r="C190" i="2"/>
  <c r="I303" i="2"/>
  <c r="C313" i="2" s="1"/>
  <c r="C208" i="2"/>
  <c r="D204" i="2"/>
  <c r="D199" i="2"/>
  <c r="M305" i="2"/>
  <c r="G315" i="2" s="1"/>
  <c r="L305" i="2"/>
  <c r="F315" i="2" s="1"/>
  <c r="C185" i="2"/>
  <c r="C194" i="2"/>
  <c r="D208" i="2"/>
  <c r="C204" i="2"/>
  <c r="C205" i="2"/>
  <c r="C207" i="2"/>
  <c r="J305" i="2"/>
  <c r="D315" i="2" s="1"/>
  <c r="I305" i="2"/>
  <c r="C315" i="2" s="1"/>
  <c r="K303" i="2"/>
  <c r="E313" i="2" s="1"/>
  <c r="D192" i="2"/>
  <c r="D187" i="2"/>
  <c r="L303" i="2"/>
  <c r="F313" i="2" s="1"/>
  <c r="J303" i="2"/>
  <c r="D313" i="2" s="1"/>
  <c r="C184" i="2"/>
  <c r="D202" i="2"/>
  <c r="C199" i="2"/>
  <c r="C192" i="2"/>
  <c r="C202" i="2"/>
  <c r="I266" i="1"/>
  <c r="M266" i="1"/>
  <c r="L266" i="1"/>
  <c r="J266" i="1"/>
  <c r="D141" i="1"/>
  <c r="E308" i="3" a="1"/>
  <c r="E308" i="3" s="1"/>
  <c r="F254" i="5"/>
  <c r="F249" i="5"/>
  <c r="F302" i="3"/>
  <c r="G302" i="3" s="1"/>
  <c r="E311" i="3" a="1"/>
  <c r="E311" i="3" s="1"/>
  <c r="E296" i="3" a="1"/>
  <c r="E296" i="3" s="1"/>
  <c r="E306" i="3" a="1"/>
  <c r="E306" i="3" s="1"/>
  <c r="E301" i="3" a="1"/>
  <c r="E301" i="3" s="1"/>
  <c r="D301" i="3" a="1"/>
  <c r="D301" i="3" s="1"/>
  <c r="D296" i="3" a="1"/>
  <c r="D296" i="3" s="1"/>
  <c r="D298" i="3" a="1"/>
  <c r="D298" i="3" s="1"/>
  <c r="E313" i="3" a="1"/>
  <c r="E313" i="3" s="1"/>
  <c r="E298" i="3" a="1"/>
  <c r="E298" i="3" s="1"/>
  <c r="E309" i="3" a="1"/>
  <c r="E309" i="3" s="1"/>
  <c r="D299" i="3" a="1"/>
  <c r="D299" i="3" s="1"/>
  <c r="E303" i="3" a="1"/>
  <c r="E303" i="3" s="1"/>
  <c r="F297" i="3"/>
  <c r="G297" i="3" s="1"/>
  <c r="F307" i="3"/>
  <c r="G307" i="3" s="1"/>
  <c r="F312" i="3"/>
  <c r="G312" i="3" s="1"/>
  <c r="E300" i="3" a="1"/>
  <c r="E300" i="3" s="1"/>
  <c r="E305" i="3" a="1"/>
  <c r="E305" i="3" s="1"/>
  <c r="E315" i="3" a="1"/>
  <c r="E315" i="3" s="1"/>
  <c r="D311" i="3" a="1"/>
  <c r="D311" i="3" s="1"/>
  <c r="D300" i="3" a="1"/>
  <c r="D300" i="3" s="1"/>
  <c r="D306" i="3" a="1"/>
  <c r="D306" i="3" s="1"/>
  <c r="D313" i="3" a="1"/>
  <c r="D313" i="3" s="1"/>
  <c r="D310" i="3" a="1"/>
  <c r="D310" i="3" s="1"/>
  <c r="F310" i="3" s="1"/>
  <c r="G310" i="3" s="1"/>
  <c r="D308" i="3" a="1"/>
  <c r="D308" i="3" s="1"/>
  <c r="D314" i="3" a="1"/>
  <c r="D314" i="3" s="1"/>
  <c r="D303" i="3" a="1"/>
  <c r="D303" i="3" s="1"/>
  <c r="D309" i="3" a="1"/>
  <c r="D309" i="3" s="1"/>
  <c r="D315" i="3" a="1"/>
  <c r="D315" i="3" s="1"/>
  <c r="E299" i="3" a="1"/>
  <c r="E299" i="3" s="1"/>
  <c r="E304" i="3" a="1"/>
  <c r="E304" i="3" s="1"/>
  <c r="E314" i="3" a="1"/>
  <c r="E314" i="3" s="1"/>
  <c r="D304" i="3" a="1"/>
  <c r="D304" i="3" s="1"/>
  <c r="D305" i="3" a="1"/>
  <c r="D305" i="3" s="1"/>
  <c r="F316" i="4"/>
  <c r="F321" i="4"/>
  <c r="F326" i="4"/>
  <c r="F311" i="4"/>
  <c r="L263" i="1"/>
  <c r="M264" i="1"/>
  <c r="I263" i="1"/>
  <c r="J263" i="1"/>
  <c r="K263" i="1"/>
  <c r="I264" i="1"/>
  <c r="J264" i="1"/>
  <c r="I265" i="1"/>
  <c r="M265" i="1"/>
  <c r="K265" i="1"/>
  <c r="L265" i="1"/>
  <c r="J265" i="1"/>
  <c r="L264" i="1"/>
  <c r="D205" i="2"/>
  <c r="C187" i="2"/>
  <c r="D196" i="2"/>
  <c r="C186" i="2"/>
  <c r="D195" i="2"/>
  <c r="D181" i="2"/>
  <c r="C203" i="2"/>
  <c r="D194" i="2"/>
  <c r="D193" i="2"/>
  <c r="C198" i="2"/>
  <c r="D189" i="2"/>
  <c r="C188" i="2"/>
  <c r="J306" i="2"/>
  <c r="D316" i="2" s="1"/>
  <c r="C201" i="2"/>
  <c r="C193" i="2"/>
  <c r="C180" i="2"/>
  <c r="D183" i="2"/>
  <c r="C191" i="2"/>
  <c r="D198" i="2"/>
  <c r="D206" i="2"/>
  <c r="D191" i="2"/>
  <c r="D186" i="2"/>
  <c r="D207" i="2"/>
  <c r="D188" i="2"/>
  <c r="B129" i="6"/>
  <c r="C139" i="6" s="1"/>
  <c r="D139" i="6"/>
  <c r="C181" i="2"/>
  <c r="I304" i="2"/>
  <c r="C314" i="2" s="1"/>
  <c r="C183" i="2"/>
  <c r="D203" i="2"/>
  <c r="C189" i="2"/>
  <c r="D197" i="2"/>
  <c r="C195" i="2"/>
  <c r="D201" i="2"/>
  <c r="C197" i="2"/>
  <c r="C196" i="2"/>
  <c r="C206" i="2"/>
  <c r="D200" i="2"/>
  <c r="C200" i="2"/>
  <c r="D180" i="2"/>
  <c r="D184" i="2"/>
  <c r="L304" i="2"/>
  <c r="F314" i="2" s="1"/>
  <c r="M304" i="2"/>
  <c r="G314" i="2" s="1"/>
  <c r="J304" i="2"/>
  <c r="D314" i="2" s="1"/>
  <c r="K306" i="2"/>
  <c r="E316" i="2" s="1"/>
  <c r="M306" i="2"/>
  <c r="G316" i="2" s="1"/>
  <c r="L306" i="2"/>
  <c r="F316" i="2" s="1"/>
  <c r="M231" i="2" l="1"/>
  <c r="I228" i="2"/>
  <c r="K233" i="2"/>
  <c r="H231" i="2"/>
  <c r="K228" i="2"/>
  <c r="R228" i="2"/>
  <c r="G253" i="2" s="1"/>
  <c r="M237" i="2"/>
  <c r="G227" i="2"/>
  <c r="O228" i="2"/>
  <c r="Q233" i="2"/>
  <c r="N228" i="2"/>
  <c r="I238" i="2"/>
  <c r="L233" i="2"/>
  <c r="H228" i="2"/>
  <c r="I234" i="2"/>
  <c r="E233" i="2"/>
  <c r="C229" i="2"/>
  <c r="C254" i="2" s="1"/>
  <c r="E229" i="2"/>
  <c r="H233" i="2"/>
  <c r="E228" i="2"/>
  <c r="D229" i="2"/>
  <c r="F234" i="2"/>
  <c r="L228" i="2"/>
  <c r="Q228" i="2"/>
  <c r="C231" i="2"/>
  <c r="C256" i="2" s="1"/>
  <c r="Q234" i="2"/>
  <c r="C244" i="2"/>
  <c r="C269" i="2" s="1"/>
  <c r="C233" i="2"/>
  <c r="C258" i="2" s="1"/>
  <c r="G228" i="2"/>
  <c r="E231" i="2"/>
  <c r="O227" i="2"/>
  <c r="Q231" i="2"/>
  <c r="C239" i="2"/>
  <c r="C264" i="2" s="1"/>
  <c r="E226" i="2"/>
  <c r="F306" i="3"/>
  <c r="G306" i="3" s="1"/>
  <c r="F301" i="3"/>
  <c r="G301" i="3" s="1"/>
  <c r="F308" i="3"/>
  <c r="G308" i="3" s="1"/>
  <c r="F299" i="3"/>
  <c r="G299" i="3" s="1"/>
  <c r="F296" i="3"/>
  <c r="G296" i="3" s="1"/>
  <c r="F309" i="3"/>
  <c r="G309" i="3" s="1"/>
  <c r="F298" i="3"/>
  <c r="G298" i="3" s="1"/>
  <c r="F311" i="3"/>
  <c r="G311" i="3" s="1"/>
  <c r="F305" i="3"/>
  <c r="G305" i="3" s="1"/>
  <c r="F303" i="3"/>
  <c r="G303" i="3" s="1"/>
  <c r="F313" i="3"/>
  <c r="G313" i="3" s="1"/>
  <c r="F300" i="3"/>
  <c r="G300" i="3" s="1"/>
  <c r="F315" i="3"/>
  <c r="G315" i="3" s="1"/>
  <c r="F314" i="3"/>
  <c r="G314" i="3" s="1"/>
  <c r="F304" i="3"/>
  <c r="G304" i="3" s="1"/>
  <c r="Q236" i="2"/>
  <c r="R227" i="2"/>
  <c r="G252" i="2" s="1"/>
  <c r="C234" i="2"/>
  <c r="C259" i="2" s="1"/>
  <c r="F228" i="2"/>
  <c r="K231" i="2"/>
  <c r="F236" i="2"/>
  <c r="M242" i="2"/>
  <c r="I231" i="2"/>
  <c r="K241" i="2"/>
  <c r="I229" i="2"/>
  <c r="M228" i="2"/>
  <c r="N231" i="2"/>
  <c r="F241" i="2"/>
  <c r="N236" i="2"/>
  <c r="L231" i="2"/>
  <c r="D234" i="2"/>
  <c r="P228" i="2"/>
  <c r="I241" i="2"/>
  <c r="N241" i="2"/>
  <c r="F242" i="2"/>
  <c r="F233" i="2"/>
  <c r="N244" i="2"/>
  <c r="C228" i="2"/>
  <c r="C253" i="2" s="1"/>
  <c r="L227" i="2"/>
  <c r="R241" i="2"/>
  <c r="G266" i="2" s="1"/>
  <c r="J228" i="2"/>
  <c r="O232" i="2"/>
  <c r="D231" i="2"/>
  <c r="M233" i="2"/>
  <c r="G229" i="2"/>
  <c r="K234" i="2"/>
  <c r="D228" i="2"/>
  <c r="E239" i="2"/>
  <c r="F231" i="2"/>
  <c r="G233" i="2"/>
  <c r="I244" i="2"/>
  <c r="G231" i="2"/>
  <c r="F229" i="2"/>
  <c r="D244" i="2"/>
  <c r="P232" i="2"/>
  <c r="D232" i="2"/>
  <c r="C215" i="2"/>
  <c r="Q275" i="2" s="1"/>
  <c r="F285" i="2" s="1"/>
  <c r="G312" i="2" s="1"/>
  <c r="G347" i="2" s="1"/>
  <c r="P242" i="2"/>
  <c r="P231" i="2"/>
  <c r="K239" i="2"/>
  <c r="R232" i="2"/>
  <c r="G257" i="2" s="1"/>
  <c r="Q242" i="2"/>
  <c r="D227" i="2"/>
  <c r="J232" i="2"/>
  <c r="L234" i="2"/>
  <c r="O233" i="2"/>
  <c r="K237" i="2"/>
  <c r="P241" i="2"/>
  <c r="F244" i="2"/>
  <c r="Q241" i="2"/>
  <c r="K244" i="2"/>
  <c r="O244" i="2"/>
  <c r="N227" i="2"/>
  <c r="L229" i="2"/>
  <c r="G234" i="2"/>
  <c r="I239" i="2"/>
  <c r="J244" i="2"/>
  <c r="J227" i="2"/>
  <c r="J237" i="2"/>
  <c r="K242" i="2"/>
  <c r="P239" i="2"/>
  <c r="P229" i="2"/>
  <c r="R234" i="2"/>
  <c r="G259" i="2" s="1"/>
  <c r="E227" i="2"/>
  <c r="Q239" i="2"/>
  <c r="G244" i="2"/>
  <c r="N233" i="2"/>
  <c r="D239" i="2"/>
  <c r="H239" i="2"/>
  <c r="C217" i="2"/>
  <c r="Q277" i="2" s="1"/>
  <c r="F287" i="2" s="1"/>
  <c r="C232" i="2"/>
  <c r="C257" i="2" s="1"/>
  <c r="E232" i="2"/>
  <c r="G239" i="2"/>
  <c r="M234" i="2"/>
  <c r="L232" i="2"/>
  <c r="P233" i="2"/>
  <c r="R237" i="2"/>
  <c r="G262" i="2" s="1"/>
  <c r="R243" i="2"/>
  <c r="G268" i="2" s="1"/>
  <c r="F232" i="2"/>
  <c r="F237" i="2"/>
  <c r="L244" i="2"/>
  <c r="R233" i="2"/>
  <c r="G258" i="2" s="1"/>
  <c r="Q227" i="2"/>
  <c r="I242" i="2"/>
  <c r="N242" i="2"/>
  <c r="M243" i="2"/>
  <c r="J231" i="2"/>
  <c r="O231" i="2"/>
  <c r="E234" i="2"/>
  <c r="E244" i="2"/>
  <c r="P237" i="2"/>
  <c r="M227" i="2"/>
  <c r="K243" i="2"/>
  <c r="F227" i="2"/>
  <c r="K232" i="2"/>
  <c r="H227" i="2"/>
  <c r="L239" i="2"/>
  <c r="J233" i="2"/>
  <c r="I233" i="2"/>
  <c r="Q226" i="2"/>
  <c r="P236" i="2"/>
  <c r="H244" i="2"/>
  <c r="N234" i="2"/>
  <c r="N239" i="2"/>
  <c r="Q237" i="2"/>
  <c r="M232" i="2"/>
  <c r="P227" i="2"/>
  <c r="Q243" i="2"/>
  <c r="I227" i="2"/>
  <c r="C227" i="2"/>
  <c r="C252" i="2" s="1"/>
  <c r="H232" i="2"/>
  <c r="Q229" i="2"/>
  <c r="R244" i="2"/>
  <c r="G269" i="2" s="1"/>
  <c r="Q244" i="2"/>
  <c r="D233" i="2"/>
  <c r="L241" i="2"/>
  <c r="E242" i="2"/>
  <c r="R231" i="2"/>
  <c r="G256" i="2" s="1"/>
  <c r="M241" i="2"/>
  <c r="H229" i="2"/>
  <c r="Q232" i="2"/>
  <c r="K227" i="2"/>
  <c r="N232" i="2"/>
  <c r="N237" i="2"/>
  <c r="O234" i="2"/>
  <c r="O229" i="2"/>
  <c r="R239" i="2"/>
  <c r="G264" i="2" s="1"/>
  <c r="N229" i="2"/>
  <c r="K229" i="2"/>
  <c r="H234" i="2"/>
  <c r="C219" i="2"/>
  <c r="B219" i="2" s="1"/>
  <c r="I279" i="2" s="1"/>
  <c r="R242" i="2"/>
  <c r="G267" i="2" s="1"/>
  <c r="G232" i="2"/>
  <c r="I232" i="2"/>
  <c r="I237" i="2"/>
  <c r="C174" i="6"/>
  <c r="B174" i="6"/>
  <c r="D199" i="6" s="1" a="1"/>
  <c r="D236" i="2"/>
  <c r="R236" i="2"/>
  <c r="G261" i="2" s="1"/>
  <c r="J241" i="2"/>
  <c r="I243" i="2"/>
  <c r="Q238" i="2"/>
  <c r="H226" i="2"/>
  <c r="J229" i="2"/>
  <c r="O241" i="2"/>
  <c r="P226" i="2"/>
  <c r="F238" i="2"/>
  <c r="R238" i="2"/>
  <c r="G263" i="2" s="1"/>
  <c r="C241" i="2"/>
  <c r="C266" i="2" s="1"/>
  <c r="H236" i="2"/>
  <c r="O236" i="2"/>
  <c r="J226" i="2"/>
  <c r="C218" i="2"/>
  <c r="Q278" i="2" s="1"/>
  <c r="F288" i="2" s="1"/>
  <c r="G350" i="2" s="1"/>
  <c r="N238" i="2"/>
  <c r="N243" i="2"/>
  <c r="N226" i="2"/>
  <c r="I226" i="2"/>
  <c r="G241" i="2"/>
  <c r="F243" i="2"/>
  <c r="P243" i="2"/>
  <c r="E241" i="2"/>
  <c r="H241" i="2"/>
  <c r="J236" i="2"/>
  <c r="R226" i="2"/>
  <c r="G251" i="2" s="1"/>
  <c r="O226" i="2"/>
  <c r="M238" i="2"/>
  <c r="K238" i="2"/>
  <c r="D241" i="2"/>
  <c r="I236" i="2"/>
  <c r="C216" i="2"/>
  <c r="Q276" i="2" s="1"/>
  <c r="F286" i="2" s="1"/>
  <c r="G348" i="2" s="1"/>
  <c r="P238" i="2"/>
  <c r="D226" i="2"/>
  <c r="C242" i="2"/>
  <c r="C267" i="2" s="1"/>
  <c r="D242" i="2"/>
  <c r="L236" i="2"/>
  <c r="O237" i="2"/>
  <c r="L242" i="2"/>
  <c r="E243" i="2"/>
  <c r="C238" i="2"/>
  <c r="C263" i="2" s="1"/>
  <c r="L238" i="2"/>
  <c r="L243" i="2"/>
  <c r="H238" i="2"/>
  <c r="D243" i="2"/>
  <c r="E238" i="2"/>
  <c r="J243" i="2"/>
  <c r="G243" i="2"/>
  <c r="J238" i="2"/>
  <c r="D238" i="2"/>
  <c r="G238" i="2"/>
  <c r="O243" i="2"/>
  <c r="H243" i="2"/>
  <c r="O238" i="2"/>
  <c r="C243" i="2"/>
  <c r="C268" i="2" s="1"/>
  <c r="P234" i="2"/>
  <c r="M239" i="2"/>
  <c r="J242" i="2"/>
  <c r="F226" i="2"/>
  <c r="D237" i="2"/>
  <c r="L226" i="2"/>
  <c r="G237" i="2"/>
  <c r="G242" i="2"/>
  <c r="C226" i="2"/>
  <c r="C251" i="2" s="1"/>
  <c r="H242" i="2"/>
  <c r="O239" i="2"/>
  <c r="R229" i="2"/>
  <c r="G254" i="2" s="1"/>
  <c r="J239" i="2"/>
  <c r="M244" i="2"/>
  <c r="M226" i="2"/>
  <c r="L237" i="2"/>
  <c r="H237" i="2"/>
  <c r="G226" i="2"/>
  <c r="G236" i="2"/>
  <c r="K226" i="2"/>
  <c r="C237" i="2"/>
  <c r="C262" i="2" s="1"/>
  <c r="J234" i="2"/>
  <c r="M229" i="2"/>
  <c r="P244" i="2"/>
  <c r="E236" i="2"/>
  <c r="E237" i="2"/>
  <c r="M236" i="2"/>
  <c r="F239" i="2"/>
  <c r="O242" i="2"/>
  <c r="K236" i="2"/>
  <c r="C236" i="2"/>
  <c r="C261" i="2" s="1"/>
  <c r="D199" i="6" l="1"/>
  <c r="D203" i="6"/>
  <c r="D202" i="6"/>
  <c r="D201" i="6"/>
  <c r="D200" i="6"/>
  <c r="D254" i="2"/>
  <c r="F256" i="2"/>
  <c r="D253" i="2"/>
  <c r="F253" i="2"/>
  <c r="E257" i="2"/>
  <c r="D259" i="2"/>
  <c r="E253" i="2"/>
  <c r="F258" i="2"/>
  <c r="F257" i="2"/>
  <c r="B217" i="2"/>
  <c r="P277" i="2" s="1"/>
  <c r="F267" i="2"/>
  <c r="Q279" i="2"/>
  <c r="F289" i="2" s="1"/>
  <c r="G351" i="2" s="1"/>
  <c r="F261" i="2"/>
  <c r="B216" i="2"/>
  <c r="N276" i="2" s="1"/>
  <c r="B215" i="2"/>
  <c r="I275" i="2" s="1"/>
  <c r="G324" i="2"/>
  <c r="C323" i="3"/>
  <c r="C322" i="3"/>
  <c r="C321" i="3"/>
  <c r="C330" i="3" s="1"/>
  <c r="C324" i="3"/>
  <c r="E266" i="2"/>
  <c r="F269" i="2"/>
  <c r="D258" i="2"/>
  <c r="F252" i="2"/>
  <c r="D269" i="2"/>
  <c r="F262" i="2"/>
  <c r="D256" i="2"/>
  <c r="F251" i="2"/>
  <c r="D179" i="2"/>
  <c r="M230" i="2" s="1"/>
  <c r="E252" i="2"/>
  <c r="E256" i="2"/>
  <c r="E254" i="2"/>
  <c r="F266" i="2"/>
  <c r="D257" i="2"/>
  <c r="D264" i="2"/>
  <c r="E259" i="2"/>
  <c r="B218" i="2"/>
  <c r="N278" i="2" s="1"/>
  <c r="D252" i="2"/>
  <c r="E269" i="2"/>
  <c r="F268" i="2"/>
  <c r="F264" i="2"/>
  <c r="F254" i="2"/>
  <c r="E258" i="2"/>
  <c r="E262" i="2"/>
  <c r="F263" i="2"/>
  <c r="D268" i="2"/>
  <c r="G349" i="2"/>
  <c r="F259" i="2"/>
  <c r="D266" i="2"/>
  <c r="C199" i="6" a="1"/>
  <c r="C217" i="6" a="1"/>
  <c r="F217" i="6" a="1"/>
  <c r="E217" i="6" a="1"/>
  <c r="D217" i="6" a="1"/>
  <c r="L279" i="2"/>
  <c r="N279" i="2"/>
  <c r="E261" i="2"/>
  <c r="E264" i="2"/>
  <c r="G334" i="2"/>
  <c r="P279" i="2"/>
  <c r="E267" i="2"/>
  <c r="F279" i="2"/>
  <c r="O279" i="2"/>
  <c r="G339" i="2"/>
  <c r="E251" i="2"/>
  <c r="K279" i="2"/>
  <c r="D261" i="2"/>
  <c r="D251" i="2"/>
  <c r="G328" i="2"/>
  <c r="G333" i="2"/>
  <c r="G338" i="2"/>
  <c r="E268" i="2"/>
  <c r="E263" i="2"/>
  <c r="D262" i="2"/>
  <c r="G330" i="2"/>
  <c r="G325" i="2"/>
  <c r="D263" i="2"/>
  <c r="G323" i="2"/>
  <c r="D267" i="2"/>
  <c r="G329" i="2"/>
  <c r="G335" i="2"/>
  <c r="G340" i="2"/>
  <c r="J279" i="2"/>
  <c r="B279" i="2"/>
  <c r="B289" i="2" s="1"/>
  <c r="C351" i="2" s="1"/>
  <c r="H279" i="2"/>
  <c r="C279" i="2"/>
  <c r="M279" i="2"/>
  <c r="G279" i="2"/>
  <c r="E279" i="2"/>
  <c r="D279" i="2"/>
  <c r="S330" i="3" l="1"/>
  <c r="D206" i="6"/>
  <c r="O240" i="2"/>
  <c r="Q230" i="2"/>
  <c r="J230" i="2"/>
  <c r="K277" i="2"/>
  <c r="D277" i="2"/>
  <c r="R225" i="2"/>
  <c r="G250" i="2" s="1"/>
  <c r="G322" i="2" s="1"/>
  <c r="F275" i="2"/>
  <c r="E276" i="2"/>
  <c r="M277" i="2"/>
  <c r="G240" i="2"/>
  <c r="C277" i="2"/>
  <c r="F276" i="2"/>
  <c r="B277" i="2"/>
  <c r="B287" i="2" s="1"/>
  <c r="C334" i="2" s="1"/>
  <c r="G331" i="2"/>
  <c r="D275" i="2"/>
  <c r="N277" i="2"/>
  <c r="E277" i="2"/>
  <c r="O277" i="2"/>
  <c r="G326" i="2"/>
  <c r="L277" i="2"/>
  <c r="G277" i="2"/>
  <c r="F277" i="2"/>
  <c r="H277" i="2"/>
  <c r="G336" i="2"/>
  <c r="I277" i="2"/>
  <c r="J277" i="2"/>
  <c r="C275" i="2"/>
  <c r="Q225" i="2"/>
  <c r="M225" i="2"/>
  <c r="O275" i="2"/>
  <c r="H276" i="2"/>
  <c r="M278" i="2"/>
  <c r="O276" i="2"/>
  <c r="B276" i="2"/>
  <c r="B286" i="2" s="1"/>
  <c r="C333" i="2" s="1"/>
  <c r="J276" i="2"/>
  <c r="I276" i="2"/>
  <c r="P276" i="2"/>
  <c r="G225" i="2"/>
  <c r="G276" i="2"/>
  <c r="M276" i="2"/>
  <c r="C276" i="2"/>
  <c r="L276" i="2"/>
  <c r="G341" i="2"/>
  <c r="R240" i="2"/>
  <c r="G265" i="2" s="1"/>
  <c r="G337" i="2" s="1"/>
  <c r="P235" i="2"/>
  <c r="J235" i="2"/>
  <c r="K275" i="2"/>
  <c r="D276" i="2"/>
  <c r="K276" i="2"/>
  <c r="R230" i="2"/>
  <c r="G255" i="2" s="1"/>
  <c r="G327" i="2" s="1"/>
  <c r="L225" i="2"/>
  <c r="B275" i="2"/>
  <c r="B285" i="2" s="1"/>
  <c r="C312" i="2" s="1"/>
  <c r="C347" i="2" s="1"/>
  <c r="H275" i="2"/>
  <c r="E275" i="2"/>
  <c r="C179" i="2"/>
  <c r="N275" i="2"/>
  <c r="O225" i="2"/>
  <c r="P225" i="2"/>
  <c r="P240" i="2"/>
  <c r="L275" i="2"/>
  <c r="P275" i="2"/>
  <c r="G275" i="2"/>
  <c r="J225" i="2"/>
  <c r="R235" i="2"/>
  <c r="G260" i="2" s="1"/>
  <c r="G332" i="2" s="1"/>
  <c r="J275" i="2"/>
  <c r="M275" i="2"/>
  <c r="O330" i="3"/>
  <c r="B278" i="2"/>
  <c r="B288" i="2" s="1"/>
  <c r="C340" i="2" s="1"/>
  <c r="P278" i="2"/>
  <c r="Q240" i="2"/>
  <c r="M240" i="2"/>
  <c r="M235" i="2"/>
  <c r="P230" i="2"/>
  <c r="L230" i="2"/>
  <c r="O230" i="2"/>
  <c r="L235" i="2"/>
  <c r="O235" i="2"/>
  <c r="G230" i="2"/>
  <c r="L240" i="2"/>
  <c r="J240" i="2"/>
  <c r="G235" i="2"/>
  <c r="Q235" i="2"/>
  <c r="E278" i="2"/>
  <c r="F278" i="2"/>
  <c r="H278" i="2"/>
  <c r="L278" i="2"/>
  <c r="I278" i="2"/>
  <c r="C278" i="2"/>
  <c r="J278" i="2"/>
  <c r="K278" i="2"/>
  <c r="O278" i="2"/>
  <c r="G278" i="2"/>
  <c r="D278" i="2"/>
  <c r="D218" i="6"/>
  <c r="D220" i="6"/>
  <c r="D221" i="6"/>
  <c r="D219" i="6"/>
  <c r="D217" i="6"/>
  <c r="E217" i="6"/>
  <c r="E221" i="6"/>
  <c r="E220" i="6"/>
  <c r="E219" i="6"/>
  <c r="E218" i="6"/>
  <c r="F217" i="6"/>
  <c r="F220" i="6"/>
  <c r="F219" i="6"/>
  <c r="F218" i="6"/>
  <c r="F221" i="6"/>
  <c r="C218" i="6"/>
  <c r="C221" i="6"/>
  <c r="C220" i="6"/>
  <c r="C217" i="6"/>
  <c r="C219" i="6"/>
  <c r="C200" i="6"/>
  <c r="C202" i="6"/>
  <c r="C199" i="6"/>
  <c r="C201" i="6"/>
  <c r="C203" i="6"/>
  <c r="C289" i="2"/>
  <c r="E289" i="2"/>
  <c r="F326" i="2" s="1"/>
  <c r="C341" i="2"/>
  <c r="C336" i="2"/>
  <c r="C331" i="2"/>
  <c r="C326" i="2"/>
  <c r="D289" i="2"/>
  <c r="E351" i="2" s="1"/>
  <c r="C349" i="2" l="1"/>
  <c r="C339" i="2"/>
  <c r="C329" i="2"/>
  <c r="C324" i="2"/>
  <c r="C328" i="2"/>
  <c r="D286" i="2"/>
  <c r="E348" i="2" s="1"/>
  <c r="C286" i="2"/>
  <c r="D348" i="2" s="1"/>
  <c r="C338" i="2"/>
  <c r="C285" i="2"/>
  <c r="D312" i="2" s="1"/>
  <c r="D347" i="2" s="1"/>
  <c r="C287" i="2"/>
  <c r="D349" i="2" s="1"/>
  <c r="E286" i="2"/>
  <c r="F323" i="2" s="1"/>
  <c r="D287" i="2"/>
  <c r="E324" i="2" s="1"/>
  <c r="E287" i="2"/>
  <c r="F349" i="2" s="1"/>
  <c r="C325" i="2"/>
  <c r="C348" i="2"/>
  <c r="C323" i="2"/>
  <c r="D285" i="2"/>
  <c r="E312" i="2" s="1"/>
  <c r="E347" i="2" s="1"/>
  <c r="E285" i="2"/>
  <c r="F312" i="2" s="1"/>
  <c r="F347" i="2" s="1"/>
  <c r="C335" i="2"/>
  <c r="E288" i="2"/>
  <c r="F350" i="2" s="1"/>
  <c r="C330" i="2"/>
  <c r="C350" i="2"/>
  <c r="N240" i="2"/>
  <c r="F265" i="2" s="1"/>
  <c r="H225" i="2"/>
  <c r="D235" i="2"/>
  <c r="F225" i="2"/>
  <c r="C235" i="2"/>
  <c r="C260" i="2" s="1"/>
  <c r="C332" i="2" s="1"/>
  <c r="K240" i="2"/>
  <c r="K230" i="2"/>
  <c r="K225" i="2"/>
  <c r="F240" i="2"/>
  <c r="D240" i="2"/>
  <c r="F230" i="2"/>
  <c r="C240" i="2"/>
  <c r="C265" i="2" s="1"/>
  <c r="C337" i="2" s="1"/>
  <c r="E230" i="2"/>
  <c r="I225" i="2"/>
  <c r="N235" i="2"/>
  <c r="F260" i="2" s="1"/>
  <c r="H235" i="2"/>
  <c r="I240" i="2"/>
  <c r="N230" i="2"/>
  <c r="F255" i="2" s="1"/>
  <c r="F235" i="2"/>
  <c r="I235" i="2"/>
  <c r="D225" i="2"/>
  <c r="C230" i="2"/>
  <c r="C255" i="2" s="1"/>
  <c r="C327" i="2" s="1"/>
  <c r="E240" i="2"/>
  <c r="E225" i="2"/>
  <c r="D230" i="2"/>
  <c r="C225" i="2"/>
  <c r="C250" i="2" s="1"/>
  <c r="C322" i="2" s="1"/>
  <c r="E235" i="2"/>
  <c r="H230" i="2"/>
  <c r="K235" i="2"/>
  <c r="I230" i="2"/>
  <c r="H240" i="2"/>
  <c r="N225" i="2"/>
  <c r="F250" i="2" s="1"/>
  <c r="D288" i="2"/>
  <c r="E350" i="2" s="1"/>
  <c r="C288" i="2"/>
  <c r="D350" i="2" s="1"/>
  <c r="F331" i="2"/>
  <c r="D341" i="2"/>
  <c r="D351" i="2"/>
  <c r="F341" i="2"/>
  <c r="F351" i="2"/>
  <c r="D224" i="6"/>
  <c r="C206" i="6"/>
  <c r="E224" i="6"/>
  <c r="F224" i="6"/>
  <c r="C224" i="6"/>
  <c r="D326" i="2"/>
  <c r="D336" i="2"/>
  <c r="D331" i="2"/>
  <c r="F336" i="2"/>
  <c r="E341" i="2"/>
  <c r="E326" i="2"/>
  <c r="E331" i="2"/>
  <c r="E336" i="2"/>
  <c r="E325" i="2" l="1"/>
  <c r="D339" i="2"/>
  <c r="E329" i="2"/>
  <c r="F330" i="2"/>
  <c r="F335" i="2"/>
  <c r="F333" i="2"/>
  <c r="F340" i="2"/>
  <c r="E330" i="2"/>
  <c r="F325" i="2"/>
  <c r="F338" i="2"/>
  <c r="E334" i="2"/>
  <c r="E328" i="2"/>
  <c r="E323" i="2"/>
  <c r="E338" i="2"/>
  <c r="D334" i="2"/>
  <c r="E333" i="2"/>
  <c r="F324" i="2"/>
  <c r="D324" i="2"/>
  <c r="F339" i="2"/>
  <c r="D329" i="2"/>
  <c r="D338" i="2"/>
  <c r="D328" i="2"/>
  <c r="E339" i="2"/>
  <c r="D323" i="2"/>
  <c r="D333" i="2"/>
  <c r="E349" i="2"/>
  <c r="E360" i="2" s="1" a="1"/>
  <c r="E360" i="2" s="1"/>
  <c r="E335" i="2"/>
  <c r="E340" i="2"/>
  <c r="F334" i="2"/>
  <c r="F328" i="2"/>
  <c r="F348" i="2"/>
  <c r="E359" i="2" s="1" a="1"/>
  <c r="E359" i="2" s="1"/>
  <c r="F329" i="2"/>
  <c r="F332" i="2"/>
  <c r="E358" i="2" a="1"/>
  <c r="E358" i="2" s="1"/>
  <c r="E363" i="2" a="1"/>
  <c r="E363" i="2" s="1"/>
  <c r="E368" i="2" a="1"/>
  <c r="E368" i="2" s="1"/>
  <c r="F327" i="2"/>
  <c r="E373" i="2" a="1"/>
  <c r="E373" i="2" s="1"/>
  <c r="F337" i="2"/>
  <c r="F322" i="2"/>
  <c r="D340" i="2"/>
  <c r="D325" i="2"/>
  <c r="D330" i="2"/>
  <c r="E260" i="2"/>
  <c r="E332" i="2" s="1"/>
  <c r="E265" i="2"/>
  <c r="E337" i="2" s="1"/>
  <c r="D250" i="2"/>
  <c r="D322" i="2" s="1"/>
  <c r="E255" i="2"/>
  <c r="E327" i="2" s="1"/>
  <c r="D260" i="2"/>
  <c r="D332" i="2" s="1"/>
  <c r="D265" i="2"/>
  <c r="D337" i="2" s="1"/>
  <c r="E250" i="2"/>
  <c r="E322" i="2" s="1"/>
  <c r="D335" i="2"/>
  <c r="D255" i="2"/>
  <c r="D327" i="2" s="1"/>
  <c r="E372" i="2" a="1"/>
  <c r="E372" i="2" s="1"/>
  <c r="D372" i="2" a="1"/>
  <c r="D372" i="2" s="1"/>
  <c r="D377" i="2" a="1"/>
  <c r="D377" i="2" s="1"/>
  <c r="D367" i="2" a="1"/>
  <c r="D367" i="2" s="1"/>
  <c r="E361" i="2" a="1"/>
  <c r="E361" i="2" s="1"/>
  <c r="D362" i="2" a="1"/>
  <c r="D362" i="2" s="1"/>
  <c r="E366" i="2" a="1"/>
  <c r="E366" i="2" s="1"/>
  <c r="E377" i="2" a="1"/>
  <c r="E377" i="2" s="1"/>
  <c r="E376" i="2" a="1"/>
  <c r="E376" i="2" s="1"/>
  <c r="E371" i="2" a="1"/>
  <c r="E371" i="2" s="1"/>
  <c r="E367" i="2" a="1"/>
  <c r="E367" i="2" s="1"/>
  <c r="E362" i="2" a="1"/>
  <c r="E362" i="2" s="1"/>
  <c r="D359" i="2" l="1" a="1"/>
  <c r="D359" i="2" s="1"/>
  <c r="F359" i="2" s="1"/>
  <c r="G359" i="2" s="1"/>
  <c r="D376" i="2" a="1"/>
  <c r="D376" i="2" s="1"/>
  <c r="F376" i="2" s="1"/>
  <c r="G376" i="2" s="1"/>
  <c r="E369" i="2" a="1"/>
  <c r="E369" i="2" s="1"/>
  <c r="D366" i="2" a="1"/>
  <c r="D366" i="2" s="1"/>
  <c r="F366" i="2" s="1"/>
  <c r="G366" i="2" s="1"/>
  <c r="D361" i="2" a="1"/>
  <c r="D361" i="2" s="1"/>
  <c r="F361" i="2" s="1"/>
  <c r="G361" i="2" s="1"/>
  <c r="D360" i="2" a="1"/>
  <c r="D360" i="2" s="1"/>
  <c r="F360" i="2" s="1"/>
  <c r="G360" i="2" s="1"/>
  <c r="E364" i="2" a="1"/>
  <c r="E364" i="2" s="1"/>
  <c r="E374" i="2" a="1"/>
  <c r="E374" i="2" s="1"/>
  <c r="E370" i="2" a="1"/>
  <c r="E370" i="2" s="1"/>
  <c r="E375" i="2" a="1"/>
  <c r="E375" i="2" s="1"/>
  <c r="D370" i="2" a="1"/>
  <c r="D370" i="2" s="1"/>
  <c r="D374" i="2" a="1"/>
  <c r="D374" i="2" s="1"/>
  <c r="E365" i="2" a="1"/>
  <c r="E365" i="2" s="1"/>
  <c r="D364" i="2" a="1"/>
  <c r="D364" i="2" s="1"/>
  <c r="D375" i="2" a="1"/>
  <c r="D375" i="2" s="1"/>
  <c r="D369" i="2" a="1"/>
  <c r="D369" i="2" s="1"/>
  <c r="D371" i="2" a="1"/>
  <c r="D371" i="2" s="1"/>
  <c r="F371" i="2" s="1"/>
  <c r="G371" i="2" s="1"/>
  <c r="D365" i="2" a="1"/>
  <c r="D365" i="2" s="1"/>
  <c r="D373" i="2" a="1"/>
  <c r="D373" i="2" s="1"/>
  <c r="F373" i="2" s="1"/>
  <c r="G373" i="2" s="1"/>
  <c r="F372" i="2"/>
  <c r="G372" i="2" s="1"/>
  <c r="D368" i="2" a="1"/>
  <c r="D368" i="2" s="1"/>
  <c r="F368" i="2" s="1"/>
  <c r="G368" i="2" s="1"/>
  <c r="D363" i="2" a="1"/>
  <c r="D363" i="2" s="1"/>
  <c r="F363" i="2" s="1"/>
  <c r="G363" i="2" s="1"/>
  <c r="D358" i="2" a="1"/>
  <c r="D358" i="2" s="1"/>
  <c r="F358" i="2" s="1"/>
  <c r="G358" i="2" s="1"/>
  <c r="F377" i="2"/>
  <c r="G377" i="2" s="1"/>
  <c r="F362" i="2"/>
  <c r="G362" i="2" s="1"/>
  <c r="F367" i="2"/>
  <c r="G367" i="2" s="1"/>
  <c r="F369" i="2" l="1"/>
  <c r="G369" i="2" s="1"/>
  <c r="F364" i="2"/>
  <c r="G364" i="2" s="1"/>
  <c r="F374" i="2"/>
  <c r="G374" i="2" s="1"/>
  <c r="F370" i="2"/>
  <c r="G370" i="2" s="1"/>
  <c r="F375" i="2"/>
  <c r="G375" i="2" s="1"/>
  <c r="F365" i="2"/>
  <c r="G365" i="2" s="1"/>
  <c r="C383" i="2"/>
  <c r="C392" i="2" s="1"/>
  <c r="C385" i="2" l="1"/>
  <c r="O392" i="2" s="1"/>
  <c r="C384" i="2"/>
  <c r="S392" i="2" s="1"/>
  <c r="C386" i="2"/>
  <c r="I104" i="1"/>
  <c r="H104" i="1"/>
  <c r="D150" i="1"/>
  <c r="D148" i="1"/>
  <c r="D146" i="1"/>
  <c r="D154" i="1"/>
  <c r="D152" i="1"/>
  <c r="D155" i="1"/>
  <c r="C151" i="1"/>
  <c r="D162" i="1"/>
  <c r="C163" i="1"/>
  <c r="C147" i="1"/>
  <c r="D151" i="1"/>
  <c r="C162" i="1"/>
  <c r="C150" i="1"/>
  <c r="C155" i="1"/>
  <c r="D157" i="1"/>
  <c r="D165" i="1"/>
  <c r="C146" i="1"/>
  <c r="C148" i="1"/>
  <c r="C165" i="1"/>
  <c r="C154" i="1"/>
  <c r="C152" i="1"/>
  <c r="C158" i="1"/>
  <c r="D145" i="1"/>
  <c r="D158" i="1"/>
  <c r="C156" i="1"/>
  <c r="D156" i="1"/>
  <c r="C157" i="1"/>
  <c r="C161" i="1"/>
  <c r="D161" i="1"/>
  <c r="D167" i="1"/>
  <c r="D163" i="1"/>
  <c r="C166" i="1"/>
  <c r="D153" i="1"/>
  <c r="C144" i="1"/>
  <c r="C159" i="1"/>
  <c r="D159" i="1"/>
  <c r="D164" i="1"/>
  <c r="D149" i="1"/>
  <c r="C153" i="1"/>
  <c r="D140" i="1"/>
  <c r="C142" i="1"/>
  <c r="D142" i="1"/>
  <c r="C143" i="1"/>
  <c r="D144" i="1"/>
  <c r="C141" i="1"/>
  <c r="C140" i="1"/>
  <c r="C175" i="1" l="1"/>
  <c r="D139" i="1" s="1"/>
  <c r="L202" i="1"/>
  <c r="I199" i="1"/>
  <c r="I189" i="1"/>
  <c r="C189" i="1"/>
  <c r="C220" i="1" s="1"/>
  <c r="D199" i="1"/>
  <c r="E189" i="1"/>
  <c r="K199" i="1"/>
  <c r="H189" i="1"/>
  <c r="F189" i="1"/>
  <c r="D189" i="1"/>
  <c r="E199" i="1"/>
  <c r="H199" i="1"/>
  <c r="C199" i="1"/>
  <c r="C230" i="1" s="1"/>
  <c r="N199" i="1"/>
  <c r="N189" i="1"/>
  <c r="K189" i="1"/>
  <c r="F199" i="1"/>
  <c r="E192" i="1"/>
  <c r="F197" i="1"/>
  <c r="C202" i="1"/>
  <c r="C233" i="1" s="1"/>
  <c r="E187" i="1"/>
  <c r="I197" i="1"/>
  <c r="C187" i="1"/>
  <c r="C218" i="1" s="1"/>
  <c r="K197" i="1"/>
  <c r="E197" i="1"/>
  <c r="H187" i="1"/>
  <c r="K202" i="1"/>
  <c r="H197" i="1"/>
  <c r="F192" i="1"/>
  <c r="E202" i="1"/>
  <c r="F202" i="1"/>
  <c r="I187" i="1"/>
  <c r="N187" i="1"/>
  <c r="K192" i="1"/>
  <c r="C192" i="1"/>
  <c r="C223" i="1" s="1"/>
  <c r="F187" i="1"/>
  <c r="C197" i="1"/>
  <c r="C228" i="1" s="1"/>
  <c r="K187" i="1"/>
  <c r="D187" i="1"/>
  <c r="N197" i="1"/>
  <c r="D197" i="1"/>
  <c r="D188" i="1"/>
  <c r="I188" i="1"/>
  <c r="I198" i="1"/>
  <c r="I203" i="1"/>
  <c r="C198" i="1"/>
  <c r="C229" i="1" s="1"/>
  <c r="D203" i="1"/>
  <c r="I193" i="1"/>
  <c r="D193" i="1"/>
  <c r="C188" i="1"/>
  <c r="C219" i="1" s="1"/>
  <c r="F198" i="1"/>
  <c r="D198" i="1"/>
  <c r="F188" i="1"/>
  <c r="N191" i="1"/>
  <c r="H201" i="1"/>
  <c r="K201" i="1"/>
  <c r="H191" i="1"/>
  <c r="K191" i="1"/>
  <c r="E201" i="1"/>
  <c r="E191" i="1"/>
  <c r="N201" i="1"/>
  <c r="P187" i="1"/>
  <c r="J188" i="1"/>
  <c r="G198" i="1"/>
  <c r="M198" i="1"/>
  <c r="P203" i="1"/>
  <c r="J193" i="1"/>
  <c r="J203" i="1"/>
  <c r="P198" i="1"/>
  <c r="P188" i="1"/>
  <c r="J198" i="1"/>
  <c r="D166" i="1"/>
  <c r="H192" i="1" s="1"/>
  <c r="C149" i="1"/>
  <c r="M188" i="1"/>
  <c r="O197" i="1"/>
  <c r="R201" i="1"/>
  <c r="G232" i="1" s="1"/>
  <c r="Q191" i="1"/>
  <c r="O191" i="1"/>
  <c r="L191" i="1"/>
  <c r="L201" i="1"/>
  <c r="R191" i="1"/>
  <c r="G222" i="1" s="1"/>
  <c r="P193" i="1"/>
  <c r="M197" i="1"/>
  <c r="R187" i="1"/>
  <c r="G218" i="1" s="1"/>
  <c r="C145" i="1"/>
  <c r="Q201" i="1"/>
  <c r="D143" i="1"/>
  <c r="C164" i="1"/>
  <c r="D160" i="1"/>
  <c r="C176" i="1" s="1"/>
  <c r="C160" i="1"/>
  <c r="K186" i="1" s="1"/>
  <c r="O201" i="1"/>
  <c r="D147" i="1"/>
  <c r="R198" i="1" s="1"/>
  <c r="G229" i="1" s="1"/>
  <c r="Q197" i="1"/>
  <c r="G187" i="1"/>
  <c r="Q192" i="1"/>
  <c r="L192" i="1"/>
  <c r="Q187" i="1"/>
  <c r="M202" i="1"/>
  <c r="G202" i="1"/>
  <c r="Q202" i="1"/>
  <c r="J197" i="1"/>
  <c r="R197" i="1"/>
  <c r="G228" i="1" s="1"/>
  <c r="J187" i="1"/>
  <c r="G192" i="1"/>
  <c r="L197" i="1"/>
  <c r="M187" i="1"/>
  <c r="P197" i="1"/>
  <c r="G197" i="1"/>
  <c r="L187" i="1"/>
  <c r="M192" i="1"/>
  <c r="C167" i="1"/>
  <c r="G188" i="1"/>
  <c r="O187" i="1"/>
  <c r="Q241" i="1" l="1"/>
  <c r="F251" i="1" s="1"/>
  <c r="M262" i="1" s="1"/>
  <c r="G297" i="1" s="1"/>
  <c r="B175" i="1"/>
  <c r="I241" i="1" s="1"/>
  <c r="J192" i="1"/>
  <c r="C177" i="1"/>
  <c r="B177" i="1" s="1"/>
  <c r="I243" i="1" s="1"/>
  <c r="O202" i="1"/>
  <c r="O192" i="1"/>
  <c r="R202" i="1"/>
  <c r="G233" i="1" s="1"/>
  <c r="P192" i="1"/>
  <c r="F196" i="1"/>
  <c r="R192" i="1"/>
  <c r="G223" i="1" s="1"/>
  <c r="J202" i="1"/>
  <c r="E188" i="1"/>
  <c r="D219" i="1" s="1"/>
  <c r="O186" i="1"/>
  <c r="C191" i="1"/>
  <c r="C222" i="1" s="1"/>
  <c r="Q186" i="1"/>
  <c r="I201" i="1"/>
  <c r="E228" i="1"/>
  <c r="O198" i="1"/>
  <c r="K198" i="1"/>
  <c r="Q203" i="1"/>
  <c r="I186" i="1"/>
  <c r="R196" i="1"/>
  <c r="G227" i="1" s="1"/>
  <c r="H202" i="1"/>
  <c r="M193" i="1"/>
  <c r="P201" i="1"/>
  <c r="F232" i="1" s="1"/>
  <c r="M201" i="1"/>
  <c r="Q196" i="1"/>
  <c r="R203" i="1"/>
  <c r="G234" i="1" s="1"/>
  <c r="Q193" i="1"/>
  <c r="C178" i="1"/>
  <c r="H196" i="1"/>
  <c r="F191" i="1"/>
  <c r="E186" i="1"/>
  <c r="N203" i="1"/>
  <c r="F193" i="1"/>
  <c r="D218" i="1"/>
  <c r="F218" i="1"/>
  <c r="Q185" i="1"/>
  <c r="P185" i="1"/>
  <c r="M195" i="1"/>
  <c r="P195" i="1"/>
  <c r="O185" i="1"/>
  <c r="M190" i="1"/>
  <c r="L195" i="1"/>
  <c r="Q190" i="1"/>
  <c r="L185" i="1"/>
  <c r="G185" i="1"/>
  <c r="G190" i="1"/>
  <c r="J195" i="1"/>
  <c r="O190" i="1"/>
  <c r="G200" i="1"/>
  <c r="L190" i="1"/>
  <c r="R185" i="1"/>
  <c r="G216" i="1" s="1"/>
  <c r="O195" i="1"/>
  <c r="J185" i="1"/>
  <c r="Q195" i="1"/>
  <c r="L200" i="1"/>
  <c r="R195" i="1"/>
  <c r="G226" i="1" s="1"/>
  <c r="M200" i="1"/>
  <c r="J190" i="1"/>
  <c r="G195" i="1"/>
  <c r="O200" i="1"/>
  <c r="J200" i="1"/>
  <c r="P200" i="1"/>
  <c r="M185" i="1"/>
  <c r="R190" i="1"/>
  <c r="G221" i="1" s="1"/>
  <c r="Q200" i="1"/>
  <c r="P190" i="1"/>
  <c r="R200" i="1"/>
  <c r="G231" i="1" s="1"/>
  <c r="M196" i="1"/>
  <c r="J191" i="1"/>
  <c r="O188" i="1"/>
  <c r="L203" i="1"/>
  <c r="D186" i="1"/>
  <c r="E196" i="1"/>
  <c r="I196" i="1"/>
  <c r="C186" i="1"/>
  <c r="C217" i="1" s="1"/>
  <c r="L198" i="1"/>
  <c r="E203" i="1"/>
  <c r="E193" i="1"/>
  <c r="F203" i="1"/>
  <c r="I192" i="1"/>
  <c r="O196" i="1"/>
  <c r="R188" i="1"/>
  <c r="G219" i="1" s="1"/>
  <c r="D201" i="1"/>
  <c r="H186" i="1"/>
  <c r="C196" i="1"/>
  <c r="C227" i="1" s="1"/>
  <c r="G203" i="1"/>
  <c r="N198" i="1"/>
  <c r="K188" i="1"/>
  <c r="E218" i="1"/>
  <c r="G196" i="1"/>
  <c r="P202" i="1"/>
  <c r="M186" i="1"/>
  <c r="R186" i="1"/>
  <c r="G217" i="1" s="1"/>
  <c r="P186" i="1"/>
  <c r="J186" i="1"/>
  <c r="O193" i="1"/>
  <c r="D191" i="1"/>
  <c r="I191" i="1"/>
  <c r="F201" i="1"/>
  <c r="H198" i="1"/>
  <c r="C193" i="1"/>
  <c r="C224" i="1" s="1"/>
  <c r="J201" i="1"/>
  <c r="N202" i="1"/>
  <c r="I202" i="1"/>
  <c r="D192" i="1"/>
  <c r="D223" i="1" s="1"/>
  <c r="K193" i="1"/>
  <c r="Q242" i="1"/>
  <c r="F252" i="1" s="1"/>
  <c r="G298" i="1" s="1"/>
  <c r="B176" i="1"/>
  <c r="N242" i="1" s="1"/>
  <c r="L196" i="1"/>
  <c r="L188" i="1"/>
  <c r="P196" i="1"/>
  <c r="Q188" i="1"/>
  <c r="L193" i="1"/>
  <c r="Q198" i="1"/>
  <c r="K196" i="1"/>
  <c r="C201" i="1"/>
  <c r="C232" i="1" s="1"/>
  <c r="D196" i="1"/>
  <c r="N188" i="1"/>
  <c r="C203" i="1"/>
  <c r="C234" i="1" s="1"/>
  <c r="K203" i="1"/>
  <c r="D202" i="1"/>
  <c r="D233" i="1" s="1"/>
  <c r="N192" i="1"/>
  <c r="J196" i="1"/>
  <c r="O199" i="1"/>
  <c r="M199" i="1"/>
  <c r="P199" i="1"/>
  <c r="Q189" i="1"/>
  <c r="M189" i="1"/>
  <c r="J189" i="1"/>
  <c r="L189" i="1"/>
  <c r="G199" i="1"/>
  <c r="D230" i="1" s="1"/>
  <c r="Q199" i="1"/>
  <c r="G189" i="1"/>
  <c r="D220" i="1" s="1"/>
  <c r="L199" i="1"/>
  <c r="J199" i="1"/>
  <c r="P189" i="1"/>
  <c r="O189" i="1"/>
  <c r="R189" i="1"/>
  <c r="G220" i="1" s="1"/>
  <c r="R199" i="1"/>
  <c r="G230" i="1" s="1"/>
  <c r="G201" i="1"/>
  <c r="G186" i="1"/>
  <c r="G193" i="1"/>
  <c r="M203" i="1"/>
  <c r="N186" i="1"/>
  <c r="F186" i="1"/>
  <c r="H193" i="1"/>
  <c r="N193" i="1"/>
  <c r="D228" i="1"/>
  <c r="R193" i="1"/>
  <c r="G224" i="1" s="1"/>
  <c r="M191" i="1"/>
  <c r="P191" i="1"/>
  <c r="F222" i="1" s="1"/>
  <c r="G191" i="1"/>
  <c r="O203" i="1"/>
  <c r="L186" i="1"/>
  <c r="N196" i="1"/>
  <c r="H188" i="1"/>
  <c r="H203" i="1"/>
  <c r="E198" i="1"/>
  <c r="D229" i="1" s="1"/>
  <c r="F228" i="1"/>
  <c r="Q243" i="1" l="1"/>
  <c r="F253" i="1" s="1"/>
  <c r="G299" i="1" s="1"/>
  <c r="M241" i="1"/>
  <c r="B241" i="1"/>
  <c r="B251" i="1" s="1"/>
  <c r="I262" i="1" s="1"/>
  <c r="C297" i="1" s="1"/>
  <c r="J241" i="1"/>
  <c r="C139" i="1"/>
  <c r="I190" i="1" s="1"/>
  <c r="G287" i="1"/>
  <c r="G272" i="1"/>
  <c r="E223" i="1"/>
  <c r="K241" i="1"/>
  <c r="C241" i="1"/>
  <c r="G277" i="1"/>
  <c r="G282" i="1"/>
  <c r="N241" i="1"/>
  <c r="P241" i="1"/>
  <c r="H241" i="1"/>
  <c r="O241" i="1"/>
  <c r="E241" i="1"/>
  <c r="G241" i="1"/>
  <c r="L241" i="1"/>
  <c r="D241" i="1"/>
  <c r="F217" i="1"/>
  <c r="F241" i="1"/>
  <c r="F223" i="1"/>
  <c r="D224" i="1"/>
  <c r="E220" i="1"/>
  <c r="E230" i="1"/>
  <c r="E233" i="1"/>
  <c r="E224" i="1"/>
  <c r="E219" i="1"/>
  <c r="F233" i="1"/>
  <c r="F219" i="1"/>
  <c r="E232" i="1"/>
  <c r="F220" i="1"/>
  <c r="P242" i="1"/>
  <c r="E234" i="1"/>
  <c r="L242" i="1"/>
  <c r="D234" i="1"/>
  <c r="K242" i="1"/>
  <c r="E229" i="1"/>
  <c r="G278" i="1"/>
  <c r="F230" i="1"/>
  <c r="E222" i="1"/>
  <c r="D227" i="1"/>
  <c r="G283" i="1"/>
  <c r="K243" i="1"/>
  <c r="F229" i="1"/>
  <c r="G288" i="1"/>
  <c r="F234" i="1"/>
  <c r="O243" i="1"/>
  <c r="D222" i="1"/>
  <c r="N243" i="1"/>
  <c r="E242" i="1"/>
  <c r="D242" i="1"/>
  <c r="B242" i="1"/>
  <c r="B252" i="1" s="1"/>
  <c r="C273" i="1" s="1"/>
  <c r="H242" i="1"/>
  <c r="C242" i="1"/>
  <c r="J242" i="1"/>
  <c r="M242" i="1"/>
  <c r="G242" i="1"/>
  <c r="I242" i="1"/>
  <c r="J243" i="1"/>
  <c r="H243" i="1"/>
  <c r="B243" i="1"/>
  <c r="B253" i="1" s="1"/>
  <c r="G243" i="1"/>
  <c r="C243" i="1"/>
  <c r="E243" i="1"/>
  <c r="M243" i="1"/>
  <c r="D243" i="1"/>
  <c r="F227" i="1"/>
  <c r="P243" i="1"/>
  <c r="O242" i="1"/>
  <c r="E217" i="1"/>
  <c r="L243" i="1"/>
  <c r="G273" i="1"/>
  <c r="D232" i="1"/>
  <c r="D217" i="1"/>
  <c r="E227" i="1"/>
  <c r="F224" i="1"/>
  <c r="F243" i="1"/>
  <c r="F242" i="1"/>
  <c r="B178" i="1"/>
  <c r="K244" i="1" s="1"/>
  <c r="Q244" i="1"/>
  <c r="F254" i="1" s="1"/>
  <c r="G290" i="1" s="1"/>
  <c r="N185" i="1" l="1"/>
  <c r="F216" i="1" s="1"/>
  <c r="H195" i="1"/>
  <c r="F190" i="1"/>
  <c r="F195" i="1"/>
  <c r="H185" i="1"/>
  <c r="D185" i="1"/>
  <c r="N195" i="1"/>
  <c r="F226" i="1" s="1"/>
  <c r="G279" i="1"/>
  <c r="G289" i="1"/>
  <c r="H190" i="1"/>
  <c r="E195" i="1"/>
  <c r="G284" i="1"/>
  <c r="C200" i="1"/>
  <c r="C231" i="1" s="1"/>
  <c r="C287" i="1" s="1"/>
  <c r="G274" i="1"/>
  <c r="I195" i="1"/>
  <c r="C195" i="1"/>
  <c r="C226" i="1" s="1"/>
  <c r="C282" i="1" s="1"/>
  <c r="C190" i="1"/>
  <c r="C221" i="1" s="1"/>
  <c r="C277" i="1" s="1"/>
  <c r="D195" i="1"/>
  <c r="K200" i="1"/>
  <c r="E185" i="1"/>
  <c r="F200" i="1"/>
  <c r="D200" i="1"/>
  <c r="K185" i="1"/>
  <c r="K195" i="1"/>
  <c r="N200" i="1"/>
  <c r="F231" i="1" s="1"/>
  <c r="K190" i="1"/>
  <c r="E221" i="1" s="1"/>
  <c r="C185" i="1"/>
  <c r="C216" i="1" s="1"/>
  <c r="C272" i="1" s="1"/>
  <c r="D190" i="1"/>
  <c r="F185" i="1"/>
  <c r="E200" i="1"/>
  <c r="N190" i="1"/>
  <c r="F221" i="1" s="1"/>
  <c r="I200" i="1"/>
  <c r="H200" i="1"/>
  <c r="I185" i="1"/>
  <c r="E190" i="1"/>
  <c r="O244" i="1"/>
  <c r="E251" i="1"/>
  <c r="L262" i="1" s="1"/>
  <c r="F297" i="1" s="1"/>
  <c r="D251" i="1"/>
  <c r="K262" i="1" s="1"/>
  <c r="E297" i="1" s="1"/>
  <c r="C251" i="1"/>
  <c r="J262" i="1" s="1"/>
  <c r="D297" i="1" s="1"/>
  <c r="F244" i="1"/>
  <c r="I244" i="1"/>
  <c r="E252" i="1"/>
  <c r="F298" i="1" s="1"/>
  <c r="G280" i="1"/>
  <c r="D253" i="1"/>
  <c r="E284" i="1" s="1"/>
  <c r="G275" i="1"/>
  <c r="C253" i="1"/>
  <c r="C252" i="1"/>
  <c r="D273" i="1" s="1"/>
  <c r="C299" i="1"/>
  <c r="C274" i="1"/>
  <c r="C284" i="1"/>
  <c r="C279" i="1"/>
  <c r="C289" i="1"/>
  <c r="C298" i="1"/>
  <c r="C278" i="1"/>
  <c r="C283" i="1"/>
  <c r="M244" i="1"/>
  <c r="J244" i="1"/>
  <c r="B244" i="1"/>
  <c r="B254" i="1" s="1"/>
  <c r="D244" i="1"/>
  <c r="C244" i="1"/>
  <c r="H244" i="1"/>
  <c r="G244" i="1"/>
  <c r="E244" i="1"/>
  <c r="P244" i="1"/>
  <c r="N244" i="1"/>
  <c r="G300" i="1"/>
  <c r="G285" i="1"/>
  <c r="L244" i="1"/>
  <c r="C288" i="1"/>
  <c r="E253" i="1"/>
  <c r="D252" i="1"/>
  <c r="D226" i="1" l="1"/>
  <c r="D282" i="1" s="1"/>
  <c r="D216" i="1"/>
  <c r="D272" i="1" s="1"/>
  <c r="E226" i="1"/>
  <c r="E282" i="1" s="1"/>
  <c r="D221" i="1"/>
  <c r="D277" i="1" s="1"/>
  <c r="D231" i="1"/>
  <c r="D287" i="1" s="1"/>
  <c r="E216" i="1"/>
  <c r="E272" i="1" s="1"/>
  <c r="E277" i="1"/>
  <c r="E231" i="1"/>
  <c r="E287" i="1" s="1"/>
  <c r="F282" i="1"/>
  <c r="E299" i="1"/>
  <c r="E279" i="1"/>
  <c r="F273" i="1"/>
  <c r="F272" i="1"/>
  <c r="F287" i="1"/>
  <c r="E308" i="1" a="1"/>
  <c r="E308" i="1" s="1"/>
  <c r="F277" i="1"/>
  <c r="E313" i="1" a="1"/>
  <c r="E313" i="1" s="1"/>
  <c r="E323" i="1" a="1"/>
  <c r="E323" i="1" s="1"/>
  <c r="E318" i="1" a="1"/>
  <c r="E318" i="1" s="1"/>
  <c r="F288" i="1"/>
  <c r="F283" i="1"/>
  <c r="F278" i="1"/>
  <c r="D288" i="1"/>
  <c r="D278" i="1"/>
  <c r="E289" i="1"/>
  <c r="E274" i="1"/>
  <c r="E298" i="1"/>
  <c r="E278" i="1"/>
  <c r="E288" i="1"/>
  <c r="E254" i="1"/>
  <c r="D299" i="1"/>
  <c r="D284" i="1"/>
  <c r="D289" i="1"/>
  <c r="D274" i="1"/>
  <c r="D279" i="1"/>
  <c r="F299" i="1"/>
  <c r="F289" i="1"/>
  <c r="F279" i="1"/>
  <c r="F274" i="1"/>
  <c r="F284" i="1"/>
  <c r="C300" i="1"/>
  <c r="C275" i="1"/>
  <c r="C285" i="1"/>
  <c r="C290" i="1"/>
  <c r="C280" i="1"/>
  <c r="D298" i="1"/>
  <c r="D283" i="1"/>
  <c r="E273" i="1"/>
  <c r="D254" i="1"/>
  <c r="E283" i="1"/>
  <c r="C254" i="1"/>
  <c r="D308" i="1" l="1" a="1"/>
  <c r="D308" i="1" s="1"/>
  <c r="F308" i="1" s="1"/>
  <c r="G308" i="1" s="1"/>
  <c r="D323" i="1" a="1"/>
  <c r="D323" i="1" s="1"/>
  <c r="F323" i="1" s="1"/>
  <c r="G323" i="1" s="1"/>
  <c r="D318" i="1" a="1"/>
  <c r="D318" i="1" s="1"/>
  <c r="F318" i="1" s="1"/>
  <c r="G318" i="1" s="1"/>
  <c r="D313" i="1" a="1"/>
  <c r="D313" i="1" s="1"/>
  <c r="F313" i="1" s="1"/>
  <c r="G313" i="1" s="1"/>
  <c r="E310" i="1" a="1"/>
  <c r="E310" i="1" s="1"/>
  <c r="D324" i="1" a="1"/>
  <c r="D324" i="1" s="1"/>
  <c r="D325" i="1" a="1"/>
  <c r="D325" i="1" s="1"/>
  <c r="E315" i="1" a="1"/>
  <c r="E315" i="1" s="1"/>
  <c r="D310" i="1" a="1"/>
  <c r="D310" i="1" s="1"/>
  <c r="E325" i="1" a="1"/>
  <c r="E325" i="1" s="1"/>
  <c r="D314" i="1" a="1"/>
  <c r="D314" i="1" s="1"/>
  <c r="D315" i="1" a="1"/>
  <c r="D315" i="1" s="1"/>
  <c r="E309" i="1" a="1"/>
  <c r="E309" i="1" s="1"/>
  <c r="E320" i="1" a="1"/>
  <c r="E320" i="1" s="1"/>
  <c r="D309" i="1" a="1"/>
  <c r="D309" i="1" s="1"/>
  <c r="E314" i="1" a="1"/>
  <c r="E314" i="1" s="1"/>
  <c r="E324" i="1" a="1"/>
  <c r="E324" i="1" s="1"/>
  <c r="D319" i="1" a="1"/>
  <c r="D319" i="1" s="1"/>
  <c r="D320" i="1" a="1"/>
  <c r="D320" i="1" s="1"/>
  <c r="D300" i="1"/>
  <c r="D290" i="1"/>
  <c r="D280" i="1"/>
  <c r="D285" i="1"/>
  <c r="D275" i="1"/>
  <c r="E319" i="1" a="1"/>
  <c r="E319" i="1" s="1"/>
  <c r="F300" i="1"/>
  <c r="F275" i="1"/>
  <c r="F280" i="1"/>
  <c r="F285" i="1"/>
  <c r="F290" i="1"/>
  <c r="E300" i="1"/>
  <c r="E285" i="1"/>
  <c r="E290" i="1"/>
  <c r="E275" i="1"/>
  <c r="E280" i="1"/>
  <c r="F310" i="1" l="1"/>
  <c r="G310" i="1" s="1"/>
  <c r="F315" i="1"/>
  <c r="G315" i="1" s="1"/>
  <c r="F319" i="1"/>
  <c r="G319" i="1" s="1"/>
  <c r="F324" i="1"/>
  <c r="G324" i="1" s="1"/>
  <c r="F325" i="1"/>
  <c r="G325" i="1" s="1"/>
  <c r="E316" i="1" a="1"/>
  <c r="E316" i="1" s="1"/>
  <c r="F320" i="1"/>
  <c r="G320" i="1" s="1"/>
  <c r="D326" i="1" a="1"/>
  <c r="D326" i="1" s="1"/>
  <c r="F309" i="1"/>
  <c r="G309" i="1" s="1"/>
  <c r="D316" i="1" a="1"/>
  <c r="D316" i="1" s="1"/>
  <c r="D321" i="1" a="1"/>
  <c r="D321" i="1" s="1"/>
  <c r="F314" i="1"/>
  <c r="G314" i="1" s="1"/>
  <c r="E311" i="1" a="1"/>
  <c r="E311" i="1" s="1"/>
  <c r="E326" i="1" a="1"/>
  <c r="E326" i="1" s="1"/>
  <c r="E321" i="1" a="1"/>
  <c r="E321" i="1" s="1"/>
  <c r="D311" i="1" a="1"/>
  <c r="D311" i="1" s="1"/>
  <c r="F316" i="1" l="1"/>
  <c r="G316" i="1" s="1"/>
  <c r="F321" i="1"/>
  <c r="G321" i="1" s="1"/>
  <c r="F326" i="1"/>
  <c r="G326" i="1" s="1"/>
  <c r="F311" i="1"/>
  <c r="G311" i="1" s="1"/>
  <c r="C168" i="1"/>
  <c r="M204" i="1" s="1"/>
  <c r="D168" i="1"/>
  <c r="P194" i="1" s="1"/>
  <c r="D204" i="1" l="1"/>
  <c r="G194" i="1"/>
  <c r="Q204" i="1"/>
  <c r="Q194" i="1"/>
  <c r="C179" i="1"/>
  <c r="J204" i="1"/>
  <c r="D194" i="1"/>
  <c r="F194" i="1"/>
  <c r="I194" i="1"/>
  <c r="H204" i="1"/>
  <c r="C194" i="1"/>
  <c r="C225" i="1" s="1"/>
  <c r="K204" i="1"/>
  <c r="K194" i="1"/>
  <c r="I204" i="1"/>
  <c r="N194" i="1"/>
  <c r="F204" i="1"/>
  <c r="L204" i="1"/>
  <c r="O194" i="1"/>
  <c r="G204" i="1"/>
  <c r="E204" i="1"/>
  <c r="O204" i="1"/>
  <c r="R194" i="1"/>
  <c r="G225" i="1" s="1"/>
  <c r="L194" i="1"/>
  <c r="E194" i="1"/>
  <c r="J194" i="1"/>
  <c r="R204" i="1"/>
  <c r="G235" i="1" s="1"/>
  <c r="C204" i="1"/>
  <c r="C235" i="1" s="1"/>
  <c r="N204" i="1"/>
  <c r="H194" i="1"/>
  <c r="M194" i="1"/>
  <c r="P204" i="1"/>
  <c r="B179" i="1" l="1"/>
  <c r="I245" i="1" s="1"/>
  <c r="Q245" i="1"/>
  <c r="F255" i="1" s="1"/>
  <c r="G281" i="1" s="1"/>
  <c r="D225" i="1"/>
  <c r="E235" i="1"/>
  <c r="D235" i="1"/>
  <c r="F235" i="1"/>
  <c r="E225" i="1"/>
  <c r="F225" i="1"/>
  <c r="G301" i="1" l="1"/>
  <c r="G276" i="1"/>
  <c r="G291" i="1"/>
  <c r="G286" i="1"/>
  <c r="O245" i="1"/>
  <c r="J245" i="1"/>
  <c r="N245" i="1"/>
  <c r="B245" i="1"/>
  <c r="B255" i="1" s="1"/>
  <c r="C281" i="1" s="1"/>
  <c r="C245" i="1"/>
  <c r="L245" i="1"/>
  <c r="G245" i="1"/>
  <c r="E245" i="1"/>
  <c r="D245" i="1"/>
  <c r="M245" i="1"/>
  <c r="F245" i="1"/>
  <c r="H245" i="1"/>
  <c r="P245" i="1"/>
  <c r="K245" i="1"/>
  <c r="E255" i="1" l="1"/>
  <c r="F291" i="1" s="1"/>
  <c r="C291" i="1"/>
  <c r="C255" i="1"/>
  <c r="D276" i="1" s="1"/>
  <c r="C301" i="1"/>
  <c r="C276" i="1"/>
  <c r="C286" i="1"/>
  <c r="D255" i="1"/>
  <c r="E286" i="1" s="1"/>
  <c r="D301" i="1"/>
  <c r="F276" i="1" l="1"/>
  <c r="D281" i="1"/>
  <c r="F301" i="1"/>
  <c r="F286" i="1"/>
  <c r="F281" i="1"/>
  <c r="D291" i="1"/>
  <c r="D286" i="1"/>
  <c r="E291" i="1"/>
  <c r="E281" i="1"/>
  <c r="E301" i="1"/>
  <c r="E276" i="1"/>
  <c r="E312" i="1" l="1" a="1"/>
  <c r="E312" i="1" s="1"/>
  <c r="D317" i="1" a="1"/>
  <c r="D317" i="1" s="1"/>
  <c r="D312" i="1" a="1"/>
  <c r="D312" i="1" s="1"/>
  <c r="E317" i="1" a="1"/>
  <c r="E317" i="1" s="1"/>
  <c r="D327" i="1" a="1"/>
  <c r="D327" i="1" s="1"/>
  <c r="E322" i="1" a="1"/>
  <c r="E322" i="1" s="1"/>
  <c r="E327" i="1" a="1"/>
  <c r="E327" i="1" s="1"/>
  <c r="D322" i="1" a="1"/>
  <c r="D322" i="1" s="1"/>
  <c r="F312" i="1" l="1"/>
  <c r="G312" i="1" s="1"/>
  <c r="C333" i="1" s="1"/>
  <c r="C342" i="1" s="1"/>
  <c r="F327" i="1"/>
  <c r="G327" i="1" s="1"/>
  <c r="C336" i="1" s="1"/>
  <c r="F317" i="1"/>
  <c r="G317" i="1" s="1"/>
  <c r="C334" i="1" s="1"/>
  <c r="F322" i="1"/>
  <c r="G322" i="1" s="1"/>
  <c r="C335" i="1" s="1"/>
  <c r="O342" i="1" l="1"/>
  <c r="S342" i="1"/>
</calcChain>
</file>

<file path=xl/sharedStrings.xml><?xml version="1.0" encoding="utf-8"?>
<sst xmlns="http://schemas.openxmlformats.org/spreadsheetml/2006/main" count="4627" uniqueCount="212">
  <si>
    <t>SNP_ID</t>
  </si>
  <si>
    <t>TRUE_GENO</t>
  </si>
  <si>
    <t>SAMPLE_ID</t>
  </si>
  <si>
    <t>GENO_ERROR</t>
  </si>
  <si>
    <t>OBS_GENO</t>
  </si>
  <si>
    <t>A_ALLELE</t>
  </si>
  <si>
    <t>B_ALLELE</t>
  </si>
  <si>
    <t>SNP_004</t>
  </si>
  <si>
    <t>TT</t>
  </si>
  <si>
    <t>NA</t>
  </si>
  <si>
    <t>C</t>
  </si>
  <si>
    <t>T</t>
  </si>
  <si>
    <t>SNP_010</t>
  </si>
  <si>
    <t>CG</t>
  </si>
  <si>
    <t>G</t>
  </si>
  <si>
    <t>SNP_011</t>
  </si>
  <si>
    <t>AT</t>
  </si>
  <si>
    <t>A</t>
  </si>
  <si>
    <t>SNP_012</t>
  </si>
  <si>
    <t>SNP_015</t>
  </si>
  <si>
    <t>CC</t>
  </si>
  <si>
    <t>GG</t>
  </si>
  <si>
    <t>CT</t>
  </si>
  <si>
    <t>AC</t>
  </si>
  <si>
    <t>AA</t>
  </si>
  <si>
    <t>CTTT</t>
  </si>
  <si>
    <t>CGGG</t>
  </si>
  <si>
    <t>AATT</t>
  </si>
  <si>
    <t>ATTT</t>
  </si>
  <si>
    <t>CCTT</t>
  </si>
  <si>
    <t>AAAC</t>
  </si>
  <si>
    <t>Parent</t>
  </si>
  <si>
    <t>Offspring</t>
  </si>
  <si>
    <t>INDIV_OR_POOL</t>
  </si>
  <si>
    <t>Individual</t>
  </si>
  <si>
    <t>Pool</t>
  </si>
  <si>
    <t>PARENT_OR_OFFSPRING</t>
  </si>
  <si>
    <t>i</t>
  </si>
  <si>
    <t>j</t>
  </si>
  <si>
    <t>Obtain allelic proportion for each individual sample and SNP</t>
  </si>
  <si>
    <t>ALLELIC_PROPORTION</t>
  </si>
  <si>
    <t>SD_P_BB</t>
  </si>
  <si>
    <t>Compute individual SNP specific parameters</t>
  </si>
  <si>
    <t>Compute pooled SNP specific parameters</t>
  </si>
  <si>
    <t>MEAN_P_AA</t>
  </si>
  <si>
    <t>SD_P_AA</t>
  </si>
  <si>
    <t>MEAN_P_AB</t>
  </si>
  <si>
    <t>SD_P_AB</t>
  </si>
  <si>
    <t>MEAN_P_BB</t>
  </si>
  <si>
    <t>MEAN_P_AAAA</t>
  </si>
  <si>
    <t>SD_P_AAAA</t>
  </si>
  <si>
    <t>MEAN_P_AAAB</t>
  </si>
  <si>
    <t>SD_P_AAAB</t>
  </si>
  <si>
    <t>MEAN_P_AABB</t>
  </si>
  <si>
    <t>SD_P_AABB</t>
  </si>
  <si>
    <t>MEAN_P_ABBB</t>
  </si>
  <si>
    <t>SD_P_ABBB</t>
  </si>
  <si>
    <t>MEAN_P_BBBB</t>
  </si>
  <si>
    <t>SD_P_BBBB</t>
  </si>
  <si>
    <t>AA_GENO_PROB</t>
  </si>
  <si>
    <t>AB_GENO_PROB</t>
  </si>
  <si>
    <t>BA_GENO_PROB</t>
  </si>
  <si>
    <t>BB_GENO_PROB</t>
  </si>
  <si>
    <t xml:space="preserve">Compute vector of probabilities of allele transmission </t>
  </si>
  <si>
    <t>A_TRANS_PROB</t>
  </si>
  <si>
    <t>B_TRANS_PROB</t>
  </si>
  <si>
    <t>FAM_COMBN_ID</t>
  </si>
  <si>
    <t>FAMILY_ID_1</t>
  </si>
  <si>
    <t>FAMILY_ID_2</t>
  </si>
  <si>
    <t>PARENT_COMBN_ID</t>
  </si>
  <si>
    <t>PARENT_1</t>
  </si>
  <si>
    <t>PARENT_2</t>
  </si>
  <si>
    <t>PARENT_3</t>
  </si>
  <si>
    <t>PARENT_4</t>
  </si>
  <si>
    <t>Identify possible family and parental combinations in pools</t>
  </si>
  <si>
    <t>c</t>
  </si>
  <si>
    <t>AAAA</t>
  </si>
  <si>
    <t>AAAB</t>
  </si>
  <si>
    <t>AABB</t>
  </si>
  <si>
    <t>ABBB</t>
  </si>
  <si>
    <t>BBBB</t>
  </si>
  <si>
    <t>AABA</t>
  </si>
  <si>
    <t>ABAA</t>
  </si>
  <si>
    <t>BAAA</t>
  </si>
  <si>
    <t>ABBA</t>
  </si>
  <si>
    <t>BBAA</t>
  </si>
  <si>
    <t>ABAB</t>
  </si>
  <si>
    <t>BAAB</t>
  </si>
  <si>
    <t>BABA</t>
  </si>
  <si>
    <t>BABB</t>
  </si>
  <si>
    <t>BBAB</t>
  </si>
  <si>
    <t>BBBA</t>
  </si>
  <si>
    <t>OBS_B_ALLELE_FREQ</t>
  </si>
  <si>
    <t xml:space="preserve">Compute the inverse of the number of possible ordered genotypes for each unordered genotype </t>
  </si>
  <si>
    <t>Compute the quantitative unordered genotype probability vectors for pooled samples</t>
  </si>
  <si>
    <t>Modify  unordered transmission vectors to mitigate the impact of errors</t>
  </si>
  <si>
    <t>Compute unordered transmission vectors for each possible unique combination of parents in pooled samples</t>
  </si>
  <si>
    <t>Compute ordered transmission vectors for each possible unique combination of parents in pooled samples</t>
  </si>
  <si>
    <t>Compute ordered transmission vectors from allele frequencies (i.e. fj)</t>
  </si>
  <si>
    <t>Compute unordered transmission vectors from allele frequencies (i.e. fj)</t>
  </si>
  <si>
    <t>Compute quantitative genotype probability matrices</t>
  </si>
  <si>
    <t>SNP_ERROR_TILDE</t>
  </si>
  <si>
    <t>LIKE_NUMERATOR</t>
  </si>
  <si>
    <t>LIKE_DENOMINATOR</t>
  </si>
  <si>
    <t>LOG_LIKE_RATIO</t>
  </si>
  <si>
    <t>p</t>
  </si>
  <si>
    <t>Modify  the quantitative unordered genotype probability vectors for pooled samples</t>
  </si>
  <si>
    <t>LIKE_RATIO</t>
  </si>
  <si>
    <t xml:space="preserve">Compute summed log-likelihood </t>
  </si>
  <si>
    <t>LOD</t>
  </si>
  <si>
    <t>Replaced missing values</t>
  </si>
  <si>
    <t>Compute the natural log of the likelihood ratios</t>
  </si>
  <si>
    <t>Identify most likely parent combination and compute delta LODs</t>
  </si>
  <si>
    <t>PARENT_1_DELTA_LOD</t>
  </si>
  <si>
    <t>PARENT_2_DELTA_LOD</t>
  </si>
  <si>
    <t>PARENT_3_DELTA_LOD</t>
  </si>
  <si>
    <t>PARENT_4_DELTA_LOD</t>
  </si>
  <si>
    <t>ALT_PARENT_1</t>
  </si>
  <si>
    <t>ALT_PARENT_2</t>
  </si>
  <si>
    <t>ALT_PARENT_3</t>
  </si>
  <si>
    <t>ALT_PARENT_4</t>
  </si>
  <si>
    <t>ALT_PARENT_COMBN_1</t>
  </si>
  <si>
    <t>ALT_PARENT_COMBN_2</t>
  </si>
  <si>
    <t>ALT_PARENT_COMBN_3</t>
  </si>
  <si>
    <t>ALT_PARENT_COMBN_4</t>
  </si>
  <si>
    <t>Alternate parent 3</t>
  </si>
  <si>
    <t>Most likely parent combination (greatest LOD)</t>
  </si>
  <si>
    <t>Alternate parent 4</t>
  </si>
  <si>
    <t>Compute allele frequencies for each SNP based on possible parental combinations</t>
  </si>
  <si>
    <t>Note that missing data from 101 is ignored</t>
  </si>
  <si>
    <t>Compute the discrete unordered genotype probability vectors for pooled samples</t>
  </si>
  <si>
    <t>Compute discrete genotype probability matrices</t>
  </si>
  <si>
    <t>Define thresholds for genotype assignment</t>
  </si>
  <si>
    <t>Threshold for individuals</t>
  </si>
  <si>
    <t>Threshold for pools</t>
  </si>
  <si>
    <t>Modify  the discrete unordered genotype probability vectors for pooled samples</t>
  </si>
  <si>
    <t>X</t>
  </si>
  <si>
    <t>WELCH_A</t>
  </si>
  <si>
    <t>WELCH_B</t>
  </si>
  <si>
    <t>N_BB</t>
  </si>
  <si>
    <t>N_AB</t>
  </si>
  <si>
    <t>N_AA</t>
  </si>
  <si>
    <t>Compute beta</t>
  </si>
  <si>
    <t>FAMILY_ID</t>
  </si>
  <si>
    <t>k</t>
  </si>
  <si>
    <t xml:space="preserve">Compute B allele frequencies for each SNP by family
</t>
  </si>
  <si>
    <t>Sum of squares</t>
  </si>
  <si>
    <t>Sum of beta</t>
  </si>
  <si>
    <t>tclj.discrete</t>
  </si>
  <si>
    <t>Dij</t>
  </si>
  <si>
    <t>Gij</t>
  </si>
  <si>
    <t>tclj.adj.discrete</t>
  </si>
  <si>
    <t>duos.logl.discrete</t>
  </si>
  <si>
    <t>duos.lod.discrete</t>
  </si>
  <si>
    <t>most.like.parents.discrete</t>
  </si>
  <si>
    <t>INTENSITY_A</t>
  </si>
  <si>
    <t>INTENSITY_B</t>
  </si>
  <si>
    <t>phi.ij</t>
  </si>
  <si>
    <t>MISS_PARENT_COUNT</t>
  </si>
  <si>
    <t>MISS_POOL</t>
  </si>
  <si>
    <t>NEITHER_MISSING</t>
  </si>
  <si>
    <t>Compute SNP count with neither parent nor pool data missing by parent combination</t>
  </si>
  <si>
    <t>MISMATCHES</t>
  </si>
  <si>
    <t>Compute missmatches</t>
  </si>
  <si>
    <t>SNP_COUNT</t>
  </si>
  <si>
    <t>MISMATCH_PROP</t>
  </si>
  <si>
    <t>MISMATCH_PROP_SE</t>
  </si>
  <si>
    <t>MISMATCH_PROP_Z</t>
  </si>
  <si>
    <t>NOTE: cannot distinguish between parent combination 1 and 2</t>
  </si>
  <si>
    <t>FAM_COMBN_1</t>
  </si>
  <si>
    <t>FAM_COMBN_2</t>
  </si>
  <si>
    <t>FAM_COMBN_3</t>
  </si>
  <si>
    <t>FAM_COMBN_4</t>
  </si>
  <si>
    <t>Compute the discrete ordered genotype probability vectors for pooled samples</t>
  </si>
  <si>
    <t>Note that this is computed differently to "Discrete - freq"</t>
  </si>
  <si>
    <t>flj.geno</t>
  </si>
  <si>
    <t>nlj.geno</t>
  </si>
  <si>
    <t>mismatches.by.snp</t>
  </si>
  <si>
    <t>mismatches</t>
  </si>
  <si>
    <t>lambda.kj</t>
  </si>
  <si>
    <t>gkj</t>
  </si>
  <si>
    <t>dklj.adj</t>
  </si>
  <si>
    <t>dkj</t>
  </si>
  <si>
    <t>tclj.discrete * dkj</t>
  </si>
  <si>
    <t xml:space="preserve"> </t>
  </si>
  <si>
    <t>tclj.quant</t>
  </si>
  <si>
    <t>tclj.adj.quant</t>
  </si>
  <si>
    <t>gklj.adj</t>
  </si>
  <si>
    <t>duos.lod.quant</t>
  </si>
  <si>
    <t>duos.logl.quant</t>
  </si>
  <si>
    <t>most.like.parents.quant</t>
  </si>
  <si>
    <t>Xl.mat</t>
  </si>
  <si>
    <t>fkj.and.weight</t>
  </si>
  <si>
    <r>
      <t>FREQ_POOL_ERROR_WT (</t>
    </r>
    <r>
      <rPr>
        <b/>
        <sz val="10"/>
        <color rgb="FF000000"/>
        <rFont val="Lucida Console"/>
        <family val="3"/>
      </rPr>
      <t>w</t>
    </r>
    <r>
      <rPr>
        <sz val="10"/>
        <color rgb="FF000000"/>
        <rFont val="Lucida Console"/>
        <family val="3"/>
      </rPr>
      <t>)</t>
    </r>
  </si>
  <si>
    <r>
      <t>FREQ_POOL (</t>
    </r>
    <r>
      <rPr>
        <b/>
        <sz val="10"/>
        <color rgb="FF000000"/>
        <rFont val="Lucida Console"/>
        <family val="3"/>
      </rPr>
      <t>y</t>
    </r>
    <r>
      <rPr>
        <sz val="10"/>
        <color rgb="FF000000"/>
        <rFont val="Lucida Console"/>
        <family val="3"/>
      </rPr>
      <t>)</t>
    </r>
  </si>
  <si>
    <t>Compute B allele frequency by SNP in pools (y) and their weights (w) (fkj.and.weight)</t>
  </si>
  <si>
    <t>NOTE: FAM_COMBN_1 has the minimum sum of squares</t>
  </si>
  <si>
    <t>beta</t>
  </si>
  <si>
    <t>NOTE: Solver does not return the same estimates of beta as the pcls() function in R</t>
  </si>
  <si>
    <t>flj.prob</t>
  </si>
  <si>
    <t>nlj.prob</t>
  </si>
  <si>
    <t>NOTE: cannot distinguish between parent combination 1, 2 and 3</t>
  </si>
  <si>
    <t>BETA_HAT_CONSTRAINED</t>
  </si>
  <si>
    <t>FAMILY_SET_ID</t>
  </si>
  <si>
    <t>Maximum BETA in FAMILY_SET 1</t>
  </si>
  <si>
    <t>Maximum BETA in FAMILY_SET 2</t>
  </si>
  <si>
    <t xml:space="preserve"> Constrained to have equal contributions from each FAMILY_SET_ID</t>
  </si>
  <si>
    <t>BETA (Solver result)</t>
  </si>
  <si>
    <t>BETA_HAT (R result)</t>
  </si>
  <si>
    <t>BETA_CONSTRAINED</t>
  </si>
  <si>
    <t>Idenify beta with minimum sum of squares (BETA_MIN_SS).  Beta constrained to have equal contributions from each FAMILY_SET_ID.</t>
  </si>
  <si>
    <t xml:space="preserve">Specify estimated/assumed error rates in SNP intensity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</si>
</sst>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FF"/>
      <name val="Lucida Console"/>
      <family val="3"/>
    </font>
    <font>
      <b/>
      <sz val="10"/>
      <color rgb="FF000000"/>
      <name val="Lucida Console"/>
      <family val="3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2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0" fillId="3" borderId="0" xfId="0" applyFill="1"/>
    <xf numFmtId="0" fontId="3" fillId="0" borderId="0" xfId="0" applyFont="1"/>
    <xf numFmtId="0" fontId="3" fillId="2" borderId="0" xfId="0" applyFont="1" applyFill="1"/>
    <xf numFmtId="0" fontId="3" fillId="0" borderId="0" xfId="0" applyFont="1" applyFill="1"/>
    <xf numFmtId="0" fontId="0" fillId="0" borderId="1" xfId="0" applyBorder="1"/>
    <xf numFmtId="0" fontId="0" fillId="3" borderId="1" xfId="0" applyFill="1" applyBorder="1"/>
    <xf numFmtId="0" fontId="0" fillId="2" borderId="0" xfId="0" applyFont="1" applyFill="1"/>
    <xf numFmtId="0" fontId="5" fillId="0" borderId="0" xfId="0" applyFont="1"/>
    <xf numFmtId="0" fontId="6" fillId="0" borderId="0" xfId="0" applyFont="1" applyAlignment="1">
      <alignment vertical="center"/>
    </xf>
    <xf numFmtId="0" fontId="1" fillId="2" borderId="0" xfId="0" applyFont="1" applyFill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6.png"/><Relationship Id="rId18" Type="http://schemas.openxmlformats.org/officeDocument/2006/relationships/image" Target="../media/image31.png"/><Relationship Id="rId26" Type="http://schemas.openxmlformats.org/officeDocument/2006/relationships/image" Target="../media/image36.png"/><Relationship Id="rId39" Type="http://schemas.openxmlformats.org/officeDocument/2006/relationships/image" Target="../media/image7.png"/><Relationship Id="rId3" Type="http://schemas.openxmlformats.org/officeDocument/2006/relationships/image" Target="../media/image3.png"/><Relationship Id="rId21" Type="http://schemas.openxmlformats.org/officeDocument/2006/relationships/image" Target="../media/image33.png"/><Relationship Id="rId34" Type="http://schemas.openxmlformats.org/officeDocument/2006/relationships/image" Target="../media/image44.png"/><Relationship Id="rId42" Type="http://schemas.openxmlformats.org/officeDocument/2006/relationships/image" Target="../media/image10.png"/><Relationship Id="rId47" Type="http://schemas.openxmlformats.org/officeDocument/2006/relationships/image" Target="../media/image51.png"/><Relationship Id="rId50" Type="http://schemas.openxmlformats.org/officeDocument/2006/relationships/image" Target="../media/image54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17" Type="http://schemas.openxmlformats.org/officeDocument/2006/relationships/image" Target="../media/image30.png"/><Relationship Id="rId25" Type="http://schemas.openxmlformats.org/officeDocument/2006/relationships/image" Target="../media/image35.png"/><Relationship Id="rId33" Type="http://schemas.openxmlformats.org/officeDocument/2006/relationships/image" Target="../media/image43.png"/><Relationship Id="rId38" Type="http://schemas.openxmlformats.org/officeDocument/2006/relationships/image" Target="../media/image6.png"/><Relationship Id="rId46" Type="http://schemas.openxmlformats.org/officeDocument/2006/relationships/image" Target="../media/image50.png"/><Relationship Id="rId2" Type="http://schemas.openxmlformats.org/officeDocument/2006/relationships/image" Target="../media/image2.png"/><Relationship Id="rId16" Type="http://schemas.openxmlformats.org/officeDocument/2006/relationships/image" Target="../media/image29.png"/><Relationship Id="rId20" Type="http://schemas.openxmlformats.org/officeDocument/2006/relationships/image" Target="../media/image32.png"/><Relationship Id="rId29" Type="http://schemas.openxmlformats.org/officeDocument/2006/relationships/image" Target="../media/image39.png"/><Relationship Id="rId41" Type="http://schemas.openxmlformats.org/officeDocument/2006/relationships/image" Target="../media/image9.png"/><Relationship Id="rId1" Type="http://schemas.openxmlformats.org/officeDocument/2006/relationships/image" Target="../media/image1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24" Type="http://schemas.openxmlformats.org/officeDocument/2006/relationships/image" Target="../media/image21.png"/><Relationship Id="rId32" Type="http://schemas.openxmlformats.org/officeDocument/2006/relationships/image" Target="../media/image42.png"/><Relationship Id="rId37" Type="http://schemas.openxmlformats.org/officeDocument/2006/relationships/image" Target="../media/image5.png"/><Relationship Id="rId40" Type="http://schemas.openxmlformats.org/officeDocument/2006/relationships/image" Target="../media/image8.png"/><Relationship Id="rId45" Type="http://schemas.openxmlformats.org/officeDocument/2006/relationships/image" Target="../media/image49.png"/><Relationship Id="rId53" Type="http://schemas.openxmlformats.org/officeDocument/2006/relationships/image" Target="../media/image57.png"/><Relationship Id="rId5" Type="http://schemas.openxmlformats.org/officeDocument/2006/relationships/image" Target="../media/image13.pn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38.png"/><Relationship Id="rId36" Type="http://schemas.openxmlformats.org/officeDocument/2006/relationships/image" Target="../media/image46.png"/><Relationship Id="rId49" Type="http://schemas.openxmlformats.org/officeDocument/2006/relationships/image" Target="../media/image53.png"/><Relationship Id="rId10" Type="http://schemas.openxmlformats.org/officeDocument/2006/relationships/image" Target="../media/image18.png"/><Relationship Id="rId19" Type="http://schemas.openxmlformats.org/officeDocument/2006/relationships/image" Target="../media/image23.png"/><Relationship Id="rId31" Type="http://schemas.openxmlformats.org/officeDocument/2006/relationships/image" Target="../media/image41.png"/><Relationship Id="rId44" Type="http://schemas.openxmlformats.org/officeDocument/2006/relationships/image" Target="../media/image48.png"/><Relationship Id="rId52" Type="http://schemas.openxmlformats.org/officeDocument/2006/relationships/image" Target="../media/image56.png"/><Relationship Id="rId4" Type="http://schemas.openxmlformats.org/officeDocument/2006/relationships/image" Target="../media/image4.png"/><Relationship Id="rId9" Type="http://schemas.openxmlformats.org/officeDocument/2006/relationships/image" Target="../media/image17.png"/><Relationship Id="rId14" Type="http://schemas.openxmlformats.org/officeDocument/2006/relationships/image" Target="../media/image27.png"/><Relationship Id="rId22" Type="http://schemas.openxmlformats.org/officeDocument/2006/relationships/image" Target="../media/image34.png"/><Relationship Id="rId27" Type="http://schemas.openxmlformats.org/officeDocument/2006/relationships/image" Target="../media/image37.png"/><Relationship Id="rId30" Type="http://schemas.openxmlformats.org/officeDocument/2006/relationships/image" Target="../media/image40.png"/><Relationship Id="rId35" Type="http://schemas.openxmlformats.org/officeDocument/2006/relationships/image" Target="../media/image45.png"/><Relationship Id="rId43" Type="http://schemas.openxmlformats.org/officeDocument/2006/relationships/image" Target="../media/image47.png"/><Relationship Id="rId48" Type="http://schemas.openxmlformats.org/officeDocument/2006/relationships/image" Target="../media/image52.png"/><Relationship Id="rId8" Type="http://schemas.openxmlformats.org/officeDocument/2006/relationships/image" Target="../media/image16.png"/><Relationship Id="rId51" Type="http://schemas.openxmlformats.org/officeDocument/2006/relationships/image" Target="../media/image55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6.png"/><Relationship Id="rId18" Type="http://schemas.openxmlformats.org/officeDocument/2006/relationships/image" Target="../media/image31.png"/><Relationship Id="rId26" Type="http://schemas.openxmlformats.org/officeDocument/2006/relationships/image" Target="../media/image58.png"/><Relationship Id="rId39" Type="http://schemas.openxmlformats.org/officeDocument/2006/relationships/image" Target="../media/image46.png"/><Relationship Id="rId21" Type="http://schemas.openxmlformats.org/officeDocument/2006/relationships/image" Target="../media/image33.png"/><Relationship Id="rId34" Type="http://schemas.openxmlformats.org/officeDocument/2006/relationships/image" Target="../media/image41.png"/><Relationship Id="rId42" Type="http://schemas.openxmlformats.org/officeDocument/2006/relationships/image" Target="../media/image7.png"/><Relationship Id="rId47" Type="http://schemas.openxmlformats.org/officeDocument/2006/relationships/image" Target="../media/image47.png"/><Relationship Id="rId50" Type="http://schemas.openxmlformats.org/officeDocument/2006/relationships/image" Target="../media/image63.png"/><Relationship Id="rId55" Type="http://schemas.openxmlformats.org/officeDocument/2006/relationships/image" Target="../media/image54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17" Type="http://schemas.openxmlformats.org/officeDocument/2006/relationships/image" Target="../media/image30.png"/><Relationship Id="rId25" Type="http://schemas.openxmlformats.org/officeDocument/2006/relationships/image" Target="../media/image35.png"/><Relationship Id="rId33" Type="http://schemas.openxmlformats.org/officeDocument/2006/relationships/image" Target="../media/image40.png"/><Relationship Id="rId38" Type="http://schemas.openxmlformats.org/officeDocument/2006/relationships/image" Target="../media/image45.png"/><Relationship Id="rId46" Type="http://schemas.openxmlformats.org/officeDocument/2006/relationships/image" Target="../media/image61.png"/><Relationship Id="rId2" Type="http://schemas.openxmlformats.org/officeDocument/2006/relationships/image" Target="../media/image2.png"/><Relationship Id="rId16" Type="http://schemas.openxmlformats.org/officeDocument/2006/relationships/image" Target="../media/image29.png"/><Relationship Id="rId20" Type="http://schemas.openxmlformats.org/officeDocument/2006/relationships/image" Target="../media/image32.png"/><Relationship Id="rId29" Type="http://schemas.openxmlformats.org/officeDocument/2006/relationships/image" Target="../media/image60.png"/><Relationship Id="rId41" Type="http://schemas.openxmlformats.org/officeDocument/2006/relationships/image" Target="../media/image6.png"/><Relationship Id="rId54" Type="http://schemas.openxmlformats.org/officeDocument/2006/relationships/image" Target="../media/image53.png"/><Relationship Id="rId1" Type="http://schemas.openxmlformats.org/officeDocument/2006/relationships/image" Target="../media/image1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24" Type="http://schemas.openxmlformats.org/officeDocument/2006/relationships/image" Target="../media/image21.png"/><Relationship Id="rId32" Type="http://schemas.openxmlformats.org/officeDocument/2006/relationships/image" Target="../media/image39.png"/><Relationship Id="rId37" Type="http://schemas.openxmlformats.org/officeDocument/2006/relationships/image" Target="../media/image44.png"/><Relationship Id="rId40" Type="http://schemas.openxmlformats.org/officeDocument/2006/relationships/image" Target="../media/image5.png"/><Relationship Id="rId45" Type="http://schemas.openxmlformats.org/officeDocument/2006/relationships/image" Target="../media/image10.png"/><Relationship Id="rId53" Type="http://schemas.openxmlformats.org/officeDocument/2006/relationships/image" Target="../media/image52.png"/><Relationship Id="rId5" Type="http://schemas.openxmlformats.org/officeDocument/2006/relationships/image" Target="../media/image13.pn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36.png"/><Relationship Id="rId36" Type="http://schemas.openxmlformats.org/officeDocument/2006/relationships/image" Target="../media/image43.png"/><Relationship Id="rId49" Type="http://schemas.openxmlformats.org/officeDocument/2006/relationships/image" Target="../media/image62.png"/><Relationship Id="rId10" Type="http://schemas.openxmlformats.org/officeDocument/2006/relationships/image" Target="../media/image18.png"/><Relationship Id="rId19" Type="http://schemas.openxmlformats.org/officeDocument/2006/relationships/image" Target="../media/image23.png"/><Relationship Id="rId31" Type="http://schemas.openxmlformats.org/officeDocument/2006/relationships/image" Target="../media/image38.png"/><Relationship Id="rId44" Type="http://schemas.openxmlformats.org/officeDocument/2006/relationships/image" Target="../media/image9.png"/><Relationship Id="rId52" Type="http://schemas.openxmlformats.org/officeDocument/2006/relationships/image" Target="../media/image51.png"/><Relationship Id="rId4" Type="http://schemas.openxmlformats.org/officeDocument/2006/relationships/image" Target="../media/image4.png"/><Relationship Id="rId9" Type="http://schemas.openxmlformats.org/officeDocument/2006/relationships/image" Target="../media/image17.png"/><Relationship Id="rId14" Type="http://schemas.openxmlformats.org/officeDocument/2006/relationships/image" Target="../media/image27.png"/><Relationship Id="rId22" Type="http://schemas.openxmlformats.org/officeDocument/2006/relationships/image" Target="../media/image34.png"/><Relationship Id="rId27" Type="http://schemas.openxmlformats.org/officeDocument/2006/relationships/image" Target="../media/image59.png"/><Relationship Id="rId30" Type="http://schemas.openxmlformats.org/officeDocument/2006/relationships/image" Target="../media/image37.png"/><Relationship Id="rId35" Type="http://schemas.openxmlformats.org/officeDocument/2006/relationships/image" Target="../media/image42.png"/><Relationship Id="rId43" Type="http://schemas.openxmlformats.org/officeDocument/2006/relationships/image" Target="../media/image8.png"/><Relationship Id="rId48" Type="http://schemas.openxmlformats.org/officeDocument/2006/relationships/image" Target="../media/image49.png"/><Relationship Id="rId8" Type="http://schemas.openxmlformats.org/officeDocument/2006/relationships/image" Target="../media/image16.png"/><Relationship Id="rId51" Type="http://schemas.openxmlformats.org/officeDocument/2006/relationships/image" Target="../media/image50.png"/><Relationship Id="rId3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13" Type="http://schemas.openxmlformats.org/officeDocument/2006/relationships/image" Target="../media/image49.png"/><Relationship Id="rId18" Type="http://schemas.openxmlformats.org/officeDocument/2006/relationships/image" Target="../media/image52.png"/><Relationship Id="rId3" Type="http://schemas.openxmlformats.org/officeDocument/2006/relationships/image" Target="../media/image32.png"/><Relationship Id="rId7" Type="http://schemas.openxmlformats.org/officeDocument/2006/relationships/image" Target="../media/image35.png"/><Relationship Id="rId12" Type="http://schemas.openxmlformats.org/officeDocument/2006/relationships/image" Target="../media/image61.png"/><Relationship Id="rId17" Type="http://schemas.openxmlformats.org/officeDocument/2006/relationships/image" Target="../media/image51.png"/><Relationship Id="rId2" Type="http://schemas.openxmlformats.org/officeDocument/2006/relationships/image" Target="../media/image23.png"/><Relationship Id="rId16" Type="http://schemas.openxmlformats.org/officeDocument/2006/relationships/image" Target="../media/image50.png"/><Relationship Id="rId20" Type="http://schemas.openxmlformats.org/officeDocument/2006/relationships/image" Target="../media/image54.png"/><Relationship Id="rId1" Type="http://schemas.openxmlformats.org/officeDocument/2006/relationships/image" Target="../media/image4.png"/><Relationship Id="rId6" Type="http://schemas.openxmlformats.org/officeDocument/2006/relationships/image" Target="../media/image22.png"/><Relationship Id="rId11" Type="http://schemas.openxmlformats.org/officeDocument/2006/relationships/image" Target="../media/image60.png"/><Relationship Id="rId5" Type="http://schemas.openxmlformats.org/officeDocument/2006/relationships/image" Target="../media/image34.png"/><Relationship Id="rId15" Type="http://schemas.openxmlformats.org/officeDocument/2006/relationships/image" Target="../media/image63.png"/><Relationship Id="rId10" Type="http://schemas.openxmlformats.org/officeDocument/2006/relationships/image" Target="../media/image36.png"/><Relationship Id="rId19" Type="http://schemas.openxmlformats.org/officeDocument/2006/relationships/image" Target="../media/image53.png"/><Relationship Id="rId4" Type="http://schemas.openxmlformats.org/officeDocument/2006/relationships/image" Target="../media/image33.png"/><Relationship Id="rId9" Type="http://schemas.openxmlformats.org/officeDocument/2006/relationships/image" Target="../media/image59.png"/><Relationship Id="rId14" Type="http://schemas.openxmlformats.org/officeDocument/2006/relationships/image" Target="../media/image6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6.png"/><Relationship Id="rId18" Type="http://schemas.openxmlformats.org/officeDocument/2006/relationships/image" Target="../media/image31.png"/><Relationship Id="rId26" Type="http://schemas.openxmlformats.org/officeDocument/2006/relationships/image" Target="../media/image39.png"/><Relationship Id="rId39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34.png"/><Relationship Id="rId34" Type="http://schemas.openxmlformats.org/officeDocument/2006/relationships/image" Target="../media/image5.png"/><Relationship Id="rId42" Type="http://schemas.openxmlformats.org/officeDocument/2006/relationships/image" Target="../media/image62.png"/><Relationship Id="rId47" Type="http://schemas.openxmlformats.org/officeDocument/2006/relationships/image" Target="../media/image54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17" Type="http://schemas.openxmlformats.org/officeDocument/2006/relationships/image" Target="../media/image30.png"/><Relationship Id="rId25" Type="http://schemas.openxmlformats.org/officeDocument/2006/relationships/image" Target="../media/image38.png"/><Relationship Id="rId33" Type="http://schemas.openxmlformats.org/officeDocument/2006/relationships/image" Target="../media/image46.png"/><Relationship Id="rId38" Type="http://schemas.openxmlformats.org/officeDocument/2006/relationships/image" Target="../media/image9.png"/><Relationship Id="rId46" Type="http://schemas.openxmlformats.org/officeDocument/2006/relationships/image" Target="../media/image53.png"/><Relationship Id="rId2" Type="http://schemas.openxmlformats.org/officeDocument/2006/relationships/image" Target="../media/image2.png"/><Relationship Id="rId16" Type="http://schemas.openxmlformats.org/officeDocument/2006/relationships/image" Target="../media/image29.png"/><Relationship Id="rId20" Type="http://schemas.openxmlformats.org/officeDocument/2006/relationships/image" Target="../media/image33.png"/><Relationship Id="rId29" Type="http://schemas.openxmlformats.org/officeDocument/2006/relationships/image" Target="../media/image42.png"/><Relationship Id="rId41" Type="http://schemas.openxmlformats.org/officeDocument/2006/relationships/image" Target="../media/image47.png"/><Relationship Id="rId1" Type="http://schemas.openxmlformats.org/officeDocument/2006/relationships/image" Target="../media/image1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24" Type="http://schemas.openxmlformats.org/officeDocument/2006/relationships/image" Target="../media/image37.png"/><Relationship Id="rId32" Type="http://schemas.openxmlformats.org/officeDocument/2006/relationships/image" Target="../media/image45.png"/><Relationship Id="rId37" Type="http://schemas.openxmlformats.org/officeDocument/2006/relationships/image" Target="../media/image8.png"/><Relationship Id="rId40" Type="http://schemas.openxmlformats.org/officeDocument/2006/relationships/image" Target="../media/image61.png"/><Relationship Id="rId45" Type="http://schemas.openxmlformats.org/officeDocument/2006/relationships/image" Target="../media/image52.png"/><Relationship Id="rId5" Type="http://schemas.openxmlformats.org/officeDocument/2006/relationships/image" Target="../media/image13.png"/><Relationship Id="rId15" Type="http://schemas.openxmlformats.org/officeDocument/2006/relationships/image" Target="../media/image28.png"/><Relationship Id="rId23" Type="http://schemas.openxmlformats.org/officeDocument/2006/relationships/image" Target="../media/image21.png"/><Relationship Id="rId28" Type="http://schemas.openxmlformats.org/officeDocument/2006/relationships/image" Target="../media/image41.png"/><Relationship Id="rId36" Type="http://schemas.openxmlformats.org/officeDocument/2006/relationships/image" Target="../media/image7.png"/><Relationship Id="rId10" Type="http://schemas.openxmlformats.org/officeDocument/2006/relationships/image" Target="../media/image18.png"/><Relationship Id="rId19" Type="http://schemas.openxmlformats.org/officeDocument/2006/relationships/image" Target="../media/image23.png"/><Relationship Id="rId31" Type="http://schemas.openxmlformats.org/officeDocument/2006/relationships/image" Target="../media/image44.png"/><Relationship Id="rId44" Type="http://schemas.openxmlformats.org/officeDocument/2006/relationships/image" Target="../media/image51.png"/><Relationship Id="rId4" Type="http://schemas.openxmlformats.org/officeDocument/2006/relationships/image" Target="../media/image4.png"/><Relationship Id="rId9" Type="http://schemas.openxmlformats.org/officeDocument/2006/relationships/image" Target="../media/image17.png"/><Relationship Id="rId14" Type="http://schemas.openxmlformats.org/officeDocument/2006/relationships/image" Target="../media/image27.png"/><Relationship Id="rId22" Type="http://schemas.openxmlformats.org/officeDocument/2006/relationships/image" Target="../media/image22.png"/><Relationship Id="rId27" Type="http://schemas.openxmlformats.org/officeDocument/2006/relationships/image" Target="../media/image40.png"/><Relationship Id="rId30" Type="http://schemas.openxmlformats.org/officeDocument/2006/relationships/image" Target="../media/image43.png"/><Relationship Id="rId35" Type="http://schemas.openxmlformats.org/officeDocument/2006/relationships/image" Target="../media/image6.png"/><Relationship Id="rId43" Type="http://schemas.openxmlformats.org/officeDocument/2006/relationships/image" Target="../media/image5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3" Type="http://schemas.openxmlformats.org/officeDocument/2006/relationships/image" Target="../media/image33.png"/><Relationship Id="rId7" Type="http://schemas.openxmlformats.org/officeDocument/2006/relationships/image" Target="../media/image62.png"/><Relationship Id="rId12" Type="http://schemas.openxmlformats.org/officeDocument/2006/relationships/image" Target="../media/image54.png"/><Relationship Id="rId2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61.png"/><Relationship Id="rId11" Type="http://schemas.openxmlformats.org/officeDocument/2006/relationships/image" Target="../media/image53.png"/><Relationship Id="rId5" Type="http://schemas.openxmlformats.org/officeDocument/2006/relationships/image" Target="../media/image22.png"/><Relationship Id="rId10" Type="http://schemas.openxmlformats.org/officeDocument/2006/relationships/image" Target="../media/image52.png"/><Relationship Id="rId4" Type="http://schemas.openxmlformats.org/officeDocument/2006/relationships/image" Target="../media/image34.png"/><Relationship Id="rId9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0</xdr:rowOff>
    </xdr:from>
    <xdr:to>
      <xdr:col>8</xdr:col>
      <xdr:colOff>228600</xdr:colOff>
      <xdr:row>22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140" y="3840480"/>
          <a:ext cx="2286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21</xdr:row>
      <xdr:rowOff>0</xdr:rowOff>
    </xdr:from>
    <xdr:to>
      <xdr:col>9</xdr:col>
      <xdr:colOff>228600</xdr:colOff>
      <xdr:row>22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7780" y="3840480"/>
          <a:ext cx="2286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21</xdr:row>
      <xdr:rowOff>0</xdr:rowOff>
    </xdr:from>
    <xdr:to>
      <xdr:col>12</xdr:col>
      <xdr:colOff>161925</xdr:colOff>
      <xdr:row>22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3840480"/>
          <a:ext cx="16192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104775</xdr:colOff>
      <xdr:row>12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660" y="2011680"/>
          <a:ext cx="10477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8</xdr:col>
      <xdr:colOff>228600</xdr:colOff>
      <xdr:row>22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140" y="3840480"/>
          <a:ext cx="2286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21</xdr:row>
      <xdr:rowOff>0</xdr:rowOff>
    </xdr:from>
    <xdr:to>
      <xdr:col>9</xdr:col>
      <xdr:colOff>228600</xdr:colOff>
      <xdr:row>22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7780" y="3840480"/>
          <a:ext cx="2286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21</xdr:row>
      <xdr:rowOff>0</xdr:rowOff>
    </xdr:from>
    <xdr:to>
      <xdr:col>12</xdr:col>
      <xdr:colOff>161925</xdr:colOff>
      <xdr:row>22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3840480"/>
          <a:ext cx="16192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104775</xdr:colOff>
      <xdr:row>12</xdr:row>
      <xdr:rowOff>0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660" y="2011680"/>
          <a:ext cx="10477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81</xdr:row>
      <xdr:rowOff>0</xdr:rowOff>
    </xdr:from>
    <xdr:to>
      <xdr:col>2</xdr:col>
      <xdr:colOff>257175</xdr:colOff>
      <xdr:row>82</xdr:row>
      <xdr:rowOff>0</xdr:rowOff>
    </xdr:to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660" y="14813280"/>
          <a:ext cx="25717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</xdr:row>
      <xdr:rowOff>0</xdr:rowOff>
    </xdr:from>
    <xdr:to>
      <xdr:col>5</xdr:col>
      <xdr:colOff>257175</xdr:colOff>
      <xdr:row>82</xdr:row>
      <xdr:rowOff>0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940" y="14813280"/>
          <a:ext cx="25717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81</xdr:row>
      <xdr:rowOff>0</xdr:rowOff>
    </xdr:from>
    <xdr:to>
      <xdr:col>8</xdr:col>
      <xdr:colOff>266700</xdr:colOff>
      <xdr:row>82</xdr:row>
      <xdr:rowOff>0</xdr:rowOff>
    </xdr:to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9220" y="14813280"/>
          <a:ext cx="2667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81</xdr:row>
      <xdr:rowOff>0</xdr:rowOff>
    </xdr:from>
    <xdr:to>
      <xdr:col>3</xdr:col>
      <xdr:colOff>247650</xdr:colOff>
      <xdr:row>82</xdr:row>
      <xdr:rowOff>0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4813280"/>
          <a:ext cx="24765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81</xdr:row>
      <xdr:rowOff>0</xdr:rowOff>
    </xdr:from>
    <xdr:to>
      <xdr:col>6</xdr:col>
      <xdr:colOff>247650</xdr:colOff>
      <xdr:row>82</xdr:row>
      <xdr:rowOff>0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4813280"/>
          <a:ext cx="24765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81</xdr:row>
      <xdr:rowOff>0</xdr:rowOff>
    </xdr:from>
    <xdr:to>
      <xdr:col>9</xdr:col>
      <xdr:colOff>257175</xdr:colOff>
      <xdr:row>82</xdr:row>
      <xdr:rowOff>0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8860" y="14813280"/>
          <a:ext cx="25717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81</xdr:row>
      <xdr:rowOff>0</xdr:rowOff>
    </xdr:from>
    <xdr:to>
      <xdr:col>11</xdr:col>
      <xdr:colOff>190500</xdr:colOff>
      <xdr:row>82</xdr:row>
      <xdr:rowOff>7620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140" y="148132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81</xdr:row>
      <xdr:rowOff>0</xdr:rowOff>
    </xdr:from>
    <xdr:to>
      <xdr:col>10</xdr:col>
      <xdr:colOff>182880</xdr:colOff>
      <xdr:row>82</xdr:row>
      <xdr:rowOff>7620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14813280"/>
          <a:ext cx="1828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91</xdr:row>
      <xdr:rowOff>0</xdr:rowOff>
    </xdr:from>
    <xdr:to>
      <xdr:col>2</xdr:col>
      <xdr:colOff>285750</xdr:colOff>
      <xdr:row>92</xdr:row>
      <xdr:rowOff>0</xdr:rowOff>
    </xdr:to>
    <xdr:pic>
      <xdr:nvPicPr>
        <xdr:cNvPr id="9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73355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91</xdr:row>
      <xdr:rowOff>0</xdr:rowOff>
    </xdr:from>
    <xdr:to>
      <xdr:col>3</xdr:col>
      <xdr:colOff>285750</xdr:colOff>
      <xdr:row>92</xdr:row>
      <xdr:rowOff>0</xdr:rowOff>
    </xdr:to>
    <xdr:pic>
      <xdr:nvPicPr>
        <xdr:cNvPr id="100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173355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91</xdr:row>
      <xdr:rowOff>0</xdr:rowOff>
    </xdr:from>
    <xdr:to>
      <xdr:col>4</xdr:col>
      <xdr:colOff>295275</xdr:colOff>
      <xdr:row>92</xdr:row>
      <xdr:rowOff>0</xdr:rowOff>
    </xdr:to>
    <xdr:pic>
      <xdr:nvPicPr>
        <xdr:cNvPr id="101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1733550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</xdr:row>
      <xdr:rowOff>0</xdr:rowOff>
    </xdr:from>
    <xdr:to>
      <xdr:col>5</xdr:col>
      <xdr:colOff>371475</xdr:colOff>
      <xdr:row>92</xdr:row>
      <xdr:rowOff>114300</xdr:rowOff>
    </xdr:to>
    <xdr:pic>
      <xdr:nvPicPr>
        <xdr:cNvPr id="102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7335500"/>
          <a:ext cx="3714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91</xdr:row>
      <xdr:rowOff>0</xdr:rowOff>
    </xdr:from>
    <xdr:to>
      <xdr:col>6</xdr:col>
      <xdr:colOff>285750</xdr:colOff>
      <xdr:row>93</xdr:row>
      <xdr:rowOff>0</xdr:rowOff>
    </xdr:to>
    <xdr:pic>
      <xdr:nvPicPr>
        <xdr:cNvPr id="103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17335500"/>
          <a:ext cx="2857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91</xdr:row>
      <xdr:rowOff>0</xdr:rowOff>
    </xdr:from>
    <xdr:to>
      <xdr:col>7</xdr:col>
      <xdr:colOff>381000</xdr:colOff>
      <xdr:row>93</xdr:row>
      <xdr:rowOff>0</xdr:rowOff>
    </xdr:to>
    <xdr:pic>
      <xdr:nvPicPr>
        <xdr:cNvPr id="104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7335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91</xdr:row>
      <xdr:rowOff>0</xdr:rowOff>
    </xdr:from>
    <xdr:to>
      <xdr:col>8</xdr:col>
      <xdr:colOff>381000</xdr:colOff>
      <xdr:row>93</xdr:row>
      <xdr:rowOff>0</xdr:rowOff>
    </xdr:to>
    <xdr:pic>
      <xdr:nvPicPr>
        <xdr:cNvPr id="105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17335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91</xdr:row>
      <xdr:rowOff>0</xdr:rowOff>
    </xdr:from>
    <xdr:to>
      <xdr:col>9</xdr:col>
      <xdr:colOff>295275</xdr:colOff>
      <xdr:row>93</xdr:row>
      <xdr:rowOff>0</xdr:rowOff>
    </xdr:to>
    <xdr:pic>
      <xdr:nvPicPr>
        <xdr:cNvPr id="106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7335500"/>
          <a:ext cx="2952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89</xdr:row>
      <xdr:rowOff>0</xdr:rowOff>
    </xdr:from>
    <xdr:to>
      <xdr:col>0</xdr:col>
      <xdr:colOff>180975</xdr:colOff>
      <xdr:row>89</xdr:row>
      <xdr:rowOff>180975</xdr:rowOff>
    </xdr:to>
    <xdr:pic>
      <xdr:nvPicPr>
        <xdr:cNvPr id="107" name="Picture 106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135</xdr:row>
      <xdr:rowOff>0</xdr:rowOff>
    </xdr:from>
    <xdr:to>
      <xdr:col>0</xdr:col>
      <xdr:colOff>142875</xdr:colOff>
      <xdr:row>135</xdr:row>
      <xdr:rowOff>180975</xdr:rowOff>
    </xdr:to>
    <xdr:pic>
      <xdr:nvPicPr>
        <xdr:cNvPr id="108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125</xdr:row>
      <xdr:rowOff>0</xdr:rowOff>
    </xdr:from>
    <xdr:to>
      <xdr:col>0</xdr:col>
      <xdr:colOff>123825</xdr:colOff>
      <xdr:row>125</xdr:row>
      <xdr:rowOff>180975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2656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1409700</xdr:colOff>
      <xdr:row>204</xdr:row>
      <xdr:rowOff>0</xdr:rowOff>
    </xdr:from>
    <xdr:to>
      <xdr:col>1</xdr:col>
      <xdr:colOff>971426</xdr:colOff>
      <xdr:row>205</xdr:row>
      <xdr:rowOff>47595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09700" y="38671500"/>
          <a:ext cx="990476" cy="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990476</xdr:colOff>
      <xdr:row>223</xdr:row>
      <xdr:rowOff>47595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28750" y="42291000"/>
          <a:ext cx="990476" cy="2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185</xdr:row>
      <xdr:rowOff>9525</xdr:rowOff>
    </xdr:from>
    <xdr:to>
      <xdr:col>15</xdr:col>
      <xdr:colOff>180296</xdr:colOff>
      <xdr:row>214</xdr:row>
      <xdr:rowOff>8834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458325" y="35252025"/>
          <a:ext cx="5428571" cy="5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0</xdr:rowOff>
    </xdr:from>
    <xdr:to>
      <xdr:col>8</xdr:col>
      <xdr:colOff>228600</xdr:colOff>
      <xdr:row>22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71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21</xdr:row>
      <xdr:rowOff>0</xdr:rowOff>
    </xdr:from>
    <xdr:to>
      <xdr:col>9</xdr:col>
      <xdr:colOff>228600</xdr:colOff>
      <xdr:row>22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7575" y="571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21</xdr:row>
      <xdr:rowOff>0</xdr:rowOff>
    </xdr:from>
    <xdr:to>
      <xdr:col>12</xdr:col>
      <xdr:colOff>161925</xdr:colOff>
      <xdr:row>22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571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104775</xdr:colOff>
      <xdr:row>12</xdr:row>
      <xdr:rowOff>0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955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8</xdr:col>
      <xdr:colOff>228600</xdr:colOff>
      <xdr:row>22</xdr:row>
      <xdr:rowOff>0</xdr:rowOff>
    </xdr:to>
    <xdr:pic>
      <xdr:nvPicPr>
        <xdr:cNvPr id="98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000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21</xdr:row>
      <xdr:rowOff>0</xdr:rowOff>
    </xdr:from>
    <xdr:to>
      <xdr:col>9</xdr:col>
      <xdr:colOff>228600</xdr:colOff>
      <xdr:row>22</xdr:row>
      <xdr:rowOff>0</xdr:rowOff>
    </xdr:to>
    <xdr:pic>
      <xdr:nvPicPr>
        <xdr:cNvPr id="9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000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21</xdr:row>
      <xdr:rowOff>0</xdr:rowOff>
    </xdr:from>
    <xdr:to>
      <xdr:col>12</xdr:col>
      <xdr:colOff>161925</xdr:colOff>
      <xdr:row>22</xdr:row>
      <xdr:rowOff>0</xdr:rowOff>
    </xdr:to>
    <xdr:pic>
      <xdr:nvPicPr>
        <xdr:cNvPr id="100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000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101</xdr:row>
      <xdr:rowOff>0</xdr:rowOff>
    </xdr:from>
    <xdr:to>
      <xdr:col>2</xdr:col>
      <xdr:colOff>285750</xdr:colOff>
      <xdr:row>102</xdr:row>
      <xdr:rowOff>0</xdr:rowOff>
    </xdr:to>
    <xdr:pic>
      <xdr:nvPicPr>
        <xdr:cNvPr id="111" name="Picture 1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2405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101</xdr:row>
      <xdr:rowOff>0</xdr:rowOff>
    </xdr:from>
    <xdr:to>
      <xdr:col>3</xdr:col>
      <xdr:colOff>285750</xdr:colOff>
      <xdr:row>102</xdr:row>
      <xdr:rowOff>0</xdr:rowOff>
    </xdr:to>
    <xdr:pic>
      <xdr:nvPicPr>
        <xdr:cNvPr id="112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2405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101</xdr:row>
      <xdr:rowOff>0</xdr:rowOff>
    </xdr:from>
    <xdr:to>
      <xdr:col>4</xdr:col>
      <xdr:colOff>295275</xdr:colOff>
      <xdr:row>102</xdr:row>
      <xdr:rowOff>0</xdr:rowOff>
    </xdr:to>
    <xdr:pic>
      <xdr:nvPicPr>
        <xdr:cNvPr id="113" name="Picture 1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4050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101</xdr:row>
      <xdr:rowOff>0</xdr:rowOff>
    </xdr:from>
    <xdr:to>
      <xdr:col>5</xdr:col>
      <xdr:colOff>371475</xdr:colOff>
      <xdr:row>102</xdr:row>
      <xdr:rowOff>114300</xdr:rowOff>
    </xdr:to>
    <xdr:pic>
      <xdr:nvPicPr>
        <xdr:cNvPr id="114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240500"/>
          <a:ext cx="3714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101</xdr:row>
      <xdr:rowOff>0</xdr:rowOff>
    </xdr:from>
    <xdr:to>
      <xdr:col>6</xdr:col>
      <xdr:colOff>285750</xdr:colOff>
      <xdr:row>103</xdr:row>
      <xdr:rowOff>0</xdr:rowOff>
    </xdr:to>
    <xdr:pic>
      <xdr:nvPicPr>
        <xdr:cNvPr id="115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240500"/>
          <a:ext cx="2857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101</xdr:row>
      <xdr:rowOff>0</xdr:rowOff>
    </xdr:from>
    <xdr:to>
      <xdr:col>7</xdr:col>
      <xdr:colOff>381000</xdr:colOff>
      <xdr:row>103</xdr:row>
      <xdr:rowOff>0</xdr:rowOff>
    </xdr:to>
    <xdr:pic>
      <xdr:nvPicPr>
        <xdr:cNvPr id="116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240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101</xdr:row>
      <xdr:rowOff>0</xdr:rowOff>
    </xdr:from>
    <xdr:to>
      <xdr:col>8</xdr:col>
      <xdr:colOff>381000</xdr:colOff>
      <xdr:row>103</xdr:row>
      <xdr:rowOff>0</xdr:rowOff>
    </xdr:to>
    <xdr:pic>
      <xdr:nvPicPr>
        <xdr:cNvPr id="117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240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101</xdr:row>
      <xdr:rowOff>0</xdr:rowOff>
    </xdr:from>
    <xdr:to>
      <xdr:col>9</xdr:col>
      <xdr:colOff>295275</xdr:colOff>
      <xdr:row>103</xdr:row>
      <xdr:rowOff>0</xdr:rowOff>
    </xdr:to>
    <xdr:pic>
      <xdr:nvPicPr>
        <xdr:cNvPr id="118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240500"/>
          <a:ext cx="2952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259</xdr:row>
      <xdr:rowOff>0</xdr:rowOff>
    </xdr:from>
    <xdr:to>
      <xdr:col>2</xdr:col>
      <xdr:colOff>419100</xdr:colOff>
      <xdr:row>260</xdr:row>
      <xdr:rowOff>7620</xdr:rowOff>
    </xdr:to>
    <xdr:pic>
      <xdr:nvPicPr>
        <xdr:cNvPr id="126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339500"/>
          <a:ext cx="41910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426720</xdr:colOff>
      <xdr:row>260</xdr:row>
      <xdr:rowOff>7620</xdr:rowOff>
    </xdr:to>
    <xdr:pic>
      <xdr:nvPicPr>
        <xdr:cNvPr id="127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39500"/>
          <a:ext cx="4267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259</xdr:row>
      <xdr:rowOff>0</xdr:rowOff>
    </xdr:from>
    <xdr:to>
      <xdr:col>4</xdr:col>
      <xdr:colOff>426720</xdr:colOff>
      <xdr:row>260</xdr:row>
      <xdr:rowOff>7620</xdr:rowOff>
    </xdr:to>
    <xdr:pic>
      <xdr:nvPicPr>
        <xdr:cNvPr id="128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339500"/>
          <a:ext cx="4267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259</xdr:row>
      <xdr:rowOff>0</xdr:rowOff>
    </xdr:from>
    <xdr:to>
      <xdr:col>5</xdr:col>
      <xdr:colOff>426720</xdr:colOff>
      <xdr:row>260</xdr:row>
      <xdr:rowOff>7620</xdr:rowOff>
    </xdr:to>
    <xdr:pic>
      <xdr:nvPicPr>
        <xdr:cNvPr id="129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339500"/>
          <a:ext cx="4267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434340</xdr:colOff>
      <xdr:row>260</xdr:row>
      <xdr:rowOff>7620</xdr:rowOff>
    </xdr:to>
    <xdr:pic>
      <xdr:nvPicPr>
        <xdr:cNvPr id="130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339500"/>
          <a:ext cx="4343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259</xdr:row>
      <xdr:rowOff>0</xdr:rowOff>
    </xdr:from>
    <xdr:to>
      <xdr:col>7</xdr:col>
      <xdr:colOff>678180</xdr:colOff>
      <xdr:row>261</xdr:row>
      <xdr:rowOff>7620</xdr:rowOff>
    </xdr:to>
    <xdr:pic>
      <xdr:nvPicPr>
        <xdr:cNvPr id="131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339500"/>
          <a:ext cx="611505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171</xdr:row>
      <xdr:rowOff>0</xdr:rowOff>
    </xdr:from>
    <xdr:to>
      <xdr:col>0</xdr:col>
      <xdr:colOff>123825</xdr:colOff>
      <xdr:row>171</xdr:row>
      <xdr:rowOff>180975</xdr:rowOff>
    </xdr:to>
    <xdr:pic>
      <xdr:nvPicPr>
        <xdr:cNvPr id="133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7550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247</xdr:row>
      <xdr:rowOff>0</xdr:rowOff>
    </xdr:from>
    <xdr:to>
      <xdr:col>0</xdr:col>
      <xdr:colOff>133350</xdr:colOff>
      <xdr:row>247</xdr:row>
      <xdr:rowOff>180975</xdr:rowOff>
    </xdr:to>
    <xdr:pic>
      <xdr:nvPicPr>
        <xdr:cNvPr id="134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180975</xdr:colOff>
      <xdr:row>181</xdr:row>
      <xdr:rowOff>180975</xdr:rowOff>
    </xdr:to>
    <xdr:pic>
      <xdr:nvPicPr>
        <xdr:cNvPr id="135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80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212</xdr:row>
      <xdr:rowOff>0</xdr:rowOff>
    </xdr:from>
    <xdr:to>
      <xdr:col>0</xdr:col>
      <xdr:colOff>152400</xdr:colOff>
      <xdr:row>212</xdr:row>
      <xdr:rowOff>180975</xdr:rowOff>
    </xdr:to>
    <xdr:pic>
      <xdr:nvPicPr>
        <xdr:cNvPr id="136" name="Picture 13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43000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135</xdr:row>
      <xdr:rowOff>0</xdr:rowOff>
    </xdr:from>
    <xdr:to>
      <xdr:col>0</xdr:col>
      <xdr:colOff>142875</xdr:colOff>
      <xdr:row>135</xdr:row>
      <xdr:rowOff>180975</xdr:rowOff>
    </xdr:to>
    <xdr:pic>
      <xdr:nvPicPr>
        <xdr:cNvPr id="137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99</xdr:row>
      <xdr:rowOff>0</xdr:rowOff>
    </xdr:from>
    <xdr:to>
      <xdr:col>0</xdr:col>
      <xdr:colOff>180975</xdr:colOff>
      <xdr:row>99</xdr:row>
      <xdr:rowOff>180975</xdr:rowOff>
    </xdr:to>
    <xdr:pic>
      <xdr:nvPicPr>
        <xdr:cNvPr id="138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268</xdr:row>
      <xdr:rowOff>0</xdr:rowOff>
    </xdr:from>
    <xdr:to>
      <xdr:col>0</xdr:col>
      <xdr:colOff>152400</xdr:colOff>
      <xdr:row>269</xdr:row>
      <xdr:rowOff>19050</xdr:rowOff>
    </xdr:to>
    <xdr:pic>
      <xdr:nvPicPr>
        <xdr:cNvPr id="139" name="Picture 138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104775</xdr:colOff>
      <xdr:row>12</xdr:row>
      <xdr:rowOff>0</xdr:rowOff>
    </xdr:to>
    <xdr:pic>
      <xdr:nvPicPr>
        <xdr:cNvPr id="140" name="Picture 13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5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305</xdr:row>
      <xdr:rowOff>0</xdr:rowOff>
    </xdr:from>
    <xdr:to>
      <xdr:col>4</xdr:col>
      <xdr:colOff>180975</xdr:colOff>
      <xdr:row>306</xdr:row>
      <xdr:rowOff>0</xdr:rowOff>
    </xdr:to>
    <xdr:pic>
      <xdr:nvPicPr>
        <xdr:cNvPr id="143" name="Picture 142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102500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91</xdr:row>
      <xdr:rowOff>0</xdr:rowOff>
    </xdr:from>
    <xdr:to>
      <xdr:col>1</xdr:col>
      <xdr:colOff>390525</xdr:colOff>
      <xdr:row>92</xdr:row>
      <xdr:rowOff>0</xdr:rowOff>
    </xdr:to>
    <xdr:pic>
      <xdr:nvPicPr>
        <xdr:cNvPr id="147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73355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91</xdr:row>
      <xdr:rowOff>0</xdr:rowOff>
    </xdr:from>
    <xdr:to>
      <xdr:col>3</xdr:col>
      <xdr:colOff>390525</xdr:colOff>
      <xdr:row>92</xdr:row>
      <xdr:rowOff>0</xdr:rowOff>
    </xdr:to>
    <xdr:pic>
      <xdr:nvPicPr>
        <xdr:cNvPr id="148" name="Picture 14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173355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91</xdr:row>
      <xdr:rowOff>0</xdr:rowOff>
    </xdr:from>
    <xdr:to>
      <xdr:col>5</xdr:col>
      <xdr:colOff>400050</xdr:colOff>
      <xdr:row>92</xdr:row>
      <xdr:rowOff>0</xdr:rowOff>
    </xdr:to>
    <xdr:pic>
      <xdr:nvPicPr>
        <xdr:cNvPr id="149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7335500"/>
          <a:ext cx="4000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91</xdr:row>
      <xdr:rowOff>0</xdr:rowOff>
    </xdr:from>
    <xdr:to>
      <xdr:col>7</xdr:col>
      <xdr:colOff>400050</xdr:colOff>
      <xdr:row>92</xdr:row>
      <xdr:rowOff>0</xdr:rowOff>
    </xdr:to>
    <xdr:pic>
      <xdr:nvPicPr>
        <xdr:cNvPr id="150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7335500"/>
          <a:ext cx="4000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91</xdr:row>
      <xdr:rowOff>0</xdr:rowOff>
    </xdr:from>
    <xdr:to>
      <xdr:col>9</xdr:col>
      <xdr:colOff>409575</xdr:colOff>
      <xdr:row>92</xdr:row>
      <xdr:rowOff>0</xdr:rowOff>
    </xdr:to>
    <xdr:pic>
      <xdr:nvPicPr>
        <xdr:cNvPr id="151" name="Picture 150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7335500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91</xdr:row>
      <xdr:rowOff>0</xdr:rowOff>
    </xdr:from>
    <xdr:to>
      <xdr:col>2</xdr:col>
      <xdr:colOff>381000</xdr:colOff>
      <xdr:row>92</xdr:row>
      <xdr:rowOff>0</xdr:rowOff>
    </xdr:to>
    <xdr:pic>
      <xdr:nvPicPr>
        <xdr:cNvPr id="152" name="Picture 151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73355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91</xdr:row>
      <xdr:rowOff>0</xdr:rowOff>
    </xdr:from>
    <xdr:to>
      <xdr:col>4</xdr:col>
      <xdr:colOff>381000</xdr:colOff>
      <xdr:row>92</xdr:row>
      <xdr:rowOff>0</xdr:rowOff>
    </xdr:to>
    <xdr:pic>
      <xdr:nvPicPr>
        <xdr:cNvPr id="153" name="Picture 152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173355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91</xdr:row>
      <xdr:rowOff>0</xdr:rowOff>
    </xdr:from>
    <xdr:to>
      <xdr:col>6</xdr:col>
      <xdr:colOff>381000</xdr:colOff>
      <xdr:row>92</xdr:row>
      <xdr:rowOff>0</xdr:rowOff>
    </xdr:to>
    <xdr:pic>
      <xdr:nvPicPr>
        <xdr:cNvPr id="154" name="Picture 153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173355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91</xdr:row>
      <xdr:rowOff>0</xdr:rowOff>
    </xdr:from>
    <xdr:to>
      <xdr:col>8</xdr:col>
      <xdr:colOff>381000</xdr:colOff>
      <xdr:row>92</xdr:row>
      <xdr:rowOff>0</xdr:rowOff>
    </xdr:to>
    <xdr:pic>
      <xdr:nvPicPr>
        <xdr:cNvPr id="155" name="Picture 154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173355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91</xdr:row>
      <xdr:rowOff>0</xdr:rowOff>
    </xdr:from>
    <xdr:to>
      <xdr:col>10</xdr:col>
      <xdr:colOff>390525</xdr:colOff>
      <xdr:row>92</xdr:row>
      <xdr:rowOff>0</xdr:rowOff>
    </xdr:to>
    <xdr:pic>
      <xdr:nvPicPr>
        <xdr:cNvPr id="156" name="Picture 155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73355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81</xdr:row>
      <xdr:rowOff>0</xdr:rowOff>
    </xdr:from>
    <xdr:to>
      <xdr:col>1</xdr:col>
      <xdr:colOff>257175</xdr:colOff>
      <xdr:row>82</xdr:row>
      <xdr:rowOff>0</xdr:rowOff>
    </xdr:to>
    <xdr:pic>
      <xdr:nvPicPr>
        <xdr:cNvPr id="157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5430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81</xdr:row>
      <xdr:rowOff>0</xdr:rowOff>
    </xdr:from>
    <xdr:to>
      <xdr:col>3</xdr:col>
      <xdr:colOff>257175</xdr:colOff>
      <xdr:row>82</xdr:row>
      <xdr:rowOff>0</xdr:rowOff>
    </xdr:to>
    <xdr:pic>
      <xdr:nvPicPr>
        <xdr:cNvPr id="158" name="Picture 157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15430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81</xdr:row>
      <xdr:rowOff>0</xdr:rowOff>
    </xdr:from>
    <xdr:to>
      <xdr:col>5</xdr:col>
      <xdr:colOff>266700</xdr:colOff>
      <xdr:row>82</xdr:row>
      <xdr:rowOff>0</xdr:rowOff>
    </xdr:to>
    <xdr:pic>
      <xdr:nvPicPr>
        <xdr:cNvPr id="159" name="Picture 158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54305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81</xdr:row>
      <xdr:rowOff>0</xdr:rowOff>
    </xdr:from>
    <xdr:to>
      <xdr:col>2</xdr:col>
      <xdr:colOff>247650</xdr:colOff>
      <xdr:row>82</xdr:row>
      <xdr:rowOff>0</xdr:rowOff>
    </xdr:to>
    <xdr:pic>
      <xdr:nvPicPr>
        <xdr:cNvPr id="160" name="Picture 159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5430500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81</xdr:row>
      <xdr:rowOff>0</xdr:rowOff>
    </xdr:from>
    <xdr:to>
      <xdr:col>4</xdr:col>
      <xdr:colOff>247650</xdr:colOff>
      <xdr:row>82</xdr:row>
      <xdr:rowOff>0</xdr:rowOff>
    </xdr:to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15430500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81</xdr:row>
      <xdr:rowOff>0</xdr:rowOff>
    </xdr:from>
    <xdr:to>
      <xdr:col>6</xdr:col>
      <xdr:colOff>257175</xdr:colOff>
      <xdr:row>82</xdr:row>
      <xdr:rowOff>0</xdr:rowOff>
    </xdr:to>
    <xdr:pic>
      <xdr:nvPicPr>
        <xdr:cNvPr id="162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15430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257</xdr:row>
      <xdr:rowOff>0</xdr:rowOff>
    </xdr:from>
    <xdr:to>
      <xdr:col>0</xdr:col>
      <xdr:colOff>200025</xdr:colOff>
      <xdr:row>258</xdr:row>
      <xdr:rowOff>0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585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293</xdr:row>
      <xdr:rowOff>0</xdr:rowOff>
    </xdr:from>
    <xdr:to>
      <xdr:col>0</xdr:col>
      <xdr:colOff>200025</xdr:colOff>
      <xdr:row>294</xdr:row>
      <xdr:rowOff>19050</xdr:rowOff>
    </xdr:to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1650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329</xdr:row>
      <xdr:rowOff>0</xdr:rowOff>
    </xdr:from>
    <xdr:to>
      <xdr:col>0</xdr:col>
      <xdr:colOff>390525</xdr:colOff>
      <xdr:row>329</xdr:row>
      <xdr:rowOff>180975</xdr:rowOff>
    </xdr:to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74500"/>
          <a:ext cx="390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208</xdr:row>
      <xdr:rowOff>0</xdr:rowOff>
    </xdr:from>
    <xdr:to>
      <xdr:col>1</xdr:col>
      <xdr:colOff>209550</xdr:colOff>
      <xdr:row>208</xdr:row>
      <xdr:rowOff>180975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96240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208</xdr:row>
      <xdr:rowOff>0</xdr:rowOff>
    </xdr:from>
    <xdr:to>
      <xdr:col>2</xdr:col>
      <xdr:colOff>209550</xdr:colOff>
      <xdr:row>208</xdr:row>
      <xdr:rowOff>180975</xdr:rowOff>
    </xdr:to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396240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208</xdr:row>
      <xdr:rowOff>0</xdr:rowOff>
    </xdr:from>
    <xdr:to>
      <xdr:col>3</xdr:col>
      <xdr:colOff>209550</xdr:colOff>
      <xdr:row>208</xdr:row>
      <xdr:rowOff>180975</xdr:rowOff>
    </xdr:to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396240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208</xdr:row>
      <xdr:rowOff>0</xdr:rowOff>
    </xdr:from>
    <xdr:to>
      <xdr:col>4</xdr:col>
      <xdr:colOff>209550</xdr:colOff>
      <xdr:row>208</xdr:row>
      <xdr:rowOff>180975</xdr:rowOff>
    </xdr:to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396240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208</xdr:row>
      <xdr:rowOff>0</xdr:rowOff>
    </xdr:from>
    <xdr:to>
      <xdr:col>5</xdr:col>
      <xdr:colOff>209550</xdr:colOff>
      <xdr:row>208</xdr:row>
      <xdr:rowOff>180975</xdr:rowOff>
    </xdr:to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396240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305</xdr:row>
      <xdr:rowOff>0</xdr:rowOff>
    </xdr:from>
    <xdr:to>
      <xdr:col>6</xdr:col>
      <xdr:colOff>781050</xdr:colOff>
      <xdr:row>307</xdr:row>
      <xdr:rowOff>19050</xdr:rowOff>
    </xdr:to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58102500"/>
          <a:ext cx="7810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305</xdr:row>
      <xdr:rowOff>0</xdr:rowOff>
    </xdr:from>
    <xdr:to>
      <xdr:col>5</xdr:col>
      <xdr:colOff>333375</xdr:colOff>
      <xdr:row>306</xdr:row>
      <xdr:rowOff>171450</xdr:rowOff>
    </xdr:to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8102500"/>
          <a:ext cx="3333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305</xdr:row>
      <xdr:rowOff>0</xdr:rowOff>
    </xdr:from>
    <xdr:to>
      <xdr:col>3</xdr:col>
      <xdr:colOff>333375</xdr:colOff>
      <xdr:row>306</xdr:row>
      <xdr:rowOff>0</xdr:rowOff>
    </xdr:to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58102500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21</xdr:row>
      <xdr:rowOff>0</xdr:rowOff>
    </xdr:from>
    <xdr:to>
      <xdr:col>13</xdr:col>
      <xdr:colOff>228600</xdr:colOff>
      <xdr:row>22</xdr:row>
      <xdr:rowOff>0</xdr:rowOff>
    </xdr:to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4000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21</xdr:row>
      <xdr:rowOff>0</xdr:rowOff>
    </xdr:from>
    <xdr:to>
      <xdr:col>14</xdr:col>
      <xdr:colOff>228600</xdr:colOff>
      <xdr:row>22</xdr:row>
      <xdr:rowOff>0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4000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21</xdr:row>
      <xdr:rowOff>0</xdr:rowOff>
    </xdr:from>
    <xdr:to>
      <xdr:col>13</xdr:col>
      <xdr:colOff>228600</xdr:colOff>
      <xdr:row>22</xdr:row>
      <xdr:rowOff>0</xdr:rowOff>
    </xdr:to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4000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21</xdr:row>
      <xdr:rowOff>0</xdr:rowOff>
    </xdr:from>
    <xdr:to>
      <xdr:col>14</xdr:col>
      <xdr:colOff>228600</xdr:colOff>
      <xdr:row>22</xdr:row>
      <xdr:rowOff>0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4000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25</xdr:row>
      <xdr:rowOff>0</xdr:rowOff>
    </xdr:from>
    <xdr:to>
      <xdr:col>8</xdr:col>
      <xdr:colOff>228600</xdr:colOff>
      <xdr:row>26</xdr:row>
      <xdr:rowOff>0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4000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25</xdr:row>
      <xdr:rowOff>0</xdr:rowOff>
    </xdr:from>
    <xdr:to>
      <xdr:col>9</xdr:col>
      <xdr:colOff>228600</xdr:colOff>
      <xdr:row>26</xdr:row>
      <xdr:rowOff>0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4000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12</xdr:col>
      <xdr:colOff>161925</xdr:colOff>
      <xdr:row>26</xdr:row>
      <xdr:rowOff>0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2375" y="4000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104775</xdr:colOff>
      <xdr:row>12</xdr:row>
      <xdr:rowOff>0</xdr:rowOff>
    </xdr:to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955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25</xdr:row>
      <xdr:rowOff>0</xdr:rowOff>
    </xdr:from>
    <xdr:to>
      <xdr:col>8</xdr:col>
      <xdr:colOff>228600</xdr:colOff>
      <xdr:row>26</xdr:row>
      <xdr:rowOff>0</xdr:rowOff>
    </xdr:to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4000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25</xdr:row>
      <xdr:rowOff>0</xdr:rowOff>
    </xdr:from>
    <xdr:to>
      <xdr:col>9</xdr:col>
      <xdr:colOff>228600</xdr:colOff>
      <xdr:row>26</xdr:row>
      <xdr:rowOff>0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4000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12</xdr:col>
      <xdr:colOff>161925</xdr:colOff>
      <xdr:row>26</xdr:row>
      <xdr:rowOff>0</xdr:rowOff>
    </xdr:to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2375" y="4000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285750</xdr:colOff>
      <xdr:row>106</xdr:row>
      <xdr:rowOff>0</xdr:rowOff>
    </xdr:to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92405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285750</xdr:colOff>
      <xdr:row>106</xdr:row>
      <xdr:rowOff>0</xdr:rowOff>
    </xdr:to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192405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105</xdr:row>
      <xdr:rowOff>0</xdr:rowOff>
    </xdr:from>
    <xdr:to>
      <xdr:col>4</xdr:col>
      <xdr:colOff>295275</xdr:colOff>
      <xdr:row>106</xdr:row>
      <xdr:rowOff>0</xdr:rowOff>
    </xdr:to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1924050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105</xdr:row>
      <xdr:rowOff>0</xdr:rowOff>
    </xdr:from>
    <xdr:to>
      <xdr:col>5</xdr:col>
      <xdr:colOff>371475</xdr:colOff>
      <xdr:row>106</xdr:row>
      <xdr:rowOff>114300</xdr:rowOff>
    </xdr:to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9240500"/>
          <a:ext cx="3714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105</xdr:row>
      <xdr:rowOff>0</xdr:rowOff>
    </xdr:from>
    <xdr:to>
      <xdr:col>6</xdr:col>
      <xdr:colOff>285750</xdr:colOff>
      <xdr:row>107</xdr:row>
      <xdr:rowOff>0</xdr:rowOff>
    </xdr:to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19240500"/>
          <a:ext cx="2857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105</xdr:row>
      <xdr:rowOff>0</xdr:rowOff>
    </xdr:from>
    <xdr:to>
      <xdr:col>7</xdr:col>
      <xdr:colOff>381000</xdr:colOff>
      <xdr:row>107</xdr:row>
      <xdr:rowOff>0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9240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105</xdr:row>
      <xdr:rowOff>0</xdr:rowOff>
    </xdr:from>
    <xdr:to>
      <xdr:col>8</xdr:col>
      <xdr:colOff>381000</xdr:colOff>
      <xdr:row>107</xdr:row>
      <xdr:rowOff>0</xdr:rowOff>
    </xdr:to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19240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105</xdr:row>
      <xdr:rowOff>0</xdr:rowOff>
    </xdr:from>
    <xdr:to>
      <xdr:col>9</xdr:col>
      <xdr:colOff>295275</xdr:colOff>
      <xdr:row>107</xdr:row>
      <xdr:rowOff>0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9240500"/>
          <a:ext cx="2952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299</xdr:row>
      <xdr:rowOff>0</xdr:rowOff>
    </xdr:from>
    <xdr:to>
      <xdr:col>2</xdr:col>
      <xdr:colOff>419100</xdr:colOff>
      <xdr:row>300</xdr:row>
      <xdr:rowOff>7620</xdr:rowOff>
    </xdr:to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9339500"/>
          <a:ext cx="41910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299</xdr:row>
      <xdr:rowOff>0</xdr:rowOff>
    </xdr:from>
    <xdr:to>
      <xdr:col>3</xdr:col>
      <xdr:colOff>426720</xdr:colOff>
      <xdr:row>300</xdr:row>
      <xdr:rowOff>7620</xdr:rowOff>
    </xdr:to>
    <xdr:pic>
      <xdr:nvPicPr>
        <xdr:cNvPr id="7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49339500"/>
          <a:ext cx="4267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299</xdr:row>
      <xdr:rowOff>0</xdr:rowOff>
    </xdr:from>
    <xdr:to>
      <xdr:col>4</xdr:col>
      <xdr:colOff>426720</xdr:colOff>
      <xdr:row>300</xdr:row>
      <xdr:rowOff>7620</xdr:rowOff>
    </xdr:to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49339500"/>
          <a:ext cx="4267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299</xdr:row>
      <xdr:rowOff>0</xdr:rowOff>
    </xdr:from>
    <xdr:to>
      <xdr:col>5</xdr:col>
      <xdr:colOff>426720</xdr:colOff>
      <xdr:row>300</xdr:row>
      <xdr:rowOff>7620</xdr:rowOff>
    </xdr:to>
    <xdr:pic>
      <xdr:nvPicPr>
        <xdr:cNvPr id="81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49339500"/>
          <a:ext cx="4267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299</xdr:row>
      <xdr:rowOff>0</xdr:rowOff>
    </xdr:from>
    <xdr:to>
      <xdr:col>6</xdr:col>
      <xdr:colOff>434340</xdr:colOff>
      <xdr:row>300</xdr:row>
      <xdr:rowOff>7620</xdr:rowOff>
    </xdr:to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49339500"/>
          <a:ext cx="4343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299</xdr:row>
      <xdr:rowOff>0</xdr:rowOff>
    </xdr:from>
    <xdr:to>
      <xdr:col>7</xdr:col>
      <xdr:colOff>678180</xdr:colOff>
      <xdr:row>301</xdr:row>
      <xdr:rowOff>7620</xdr:rowOff>
    </xdr:to>
    <xdr:pic>
      <xdr:nvPicPr>
        <xdr:cNvPr id="83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9339500"/>
          <a:ext cx="67818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211</xdr:row>
      <xdr:rowOff>0</xdr:rowOff>
    </xdr:from>
    <xdr:to>
      <xdr:col>0</xdr:col>
      <xdr:colOff>123825</xdr:colOff>
      <xdr:row>211</xdr:row>
      <xdr:rowOff>180975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7550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281</xdr:row>
      <xdr:rowOff>0</xdr:rowOff>
    </xdr:from>
    <xdr:to>
      <xdr:col>0</xdr:col>
      <xdr:colOff>133350</xdr:colOff>
      <xdr:row>281</xdr:row>
      <xdr:rowOff>180975</xdr:rowOff>
    </xdr:to>
    <xdr:pic>
      <xdr:nvPicPr>
        <xdr:cNvPr id="86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221</xdr:row>
      <xdr:rowOff>0</xdr:rowOff>
    </xdr:from>
    <xdr:to>
      <xdr:col>0</xdr:col>
      <xdr:colOff>180975</xdr:colOff>
      <xdr:row>221</xdr:row>
      <xdr:rowOff>180975</xdr:rowOff>
    </xdr:to>
    <xdr:pic>
      <xdr:nvPicPr>
        <xdr:cNvPr id="87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80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246</xdr:row>
      <xdr:rowOff>0</xdr:rowOff>
    </xdr:from>
    <xdr:to>
      <xdr:col>0</xdr:col>
      <xdr:colOff>152400</xdr:colOff>
      <xdr:row>246</xdr:row>
      <xdr:rowOff>180975</xdr:rowOff>
    </xdr:to>
    <xdr:pic>
      <xdr:nvPicPr>
        <xdr:cNvPr id="8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43000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142875</xdr:colOff>
      <xdr:row>175</xdr:row>
      <xdr:rowOff>180975</xdr:rowOff>
    </xdr:to>
    <xdr:pic>
      <xdr:nvPicPr>
        <xdr:cNvPr id="89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103</xdr:row>
      <xdr:rowOff>0</xdr:rowOff>
    </xdr:from>
    <xdr:to>
      <xdr:col>0</xdr:col>
      <xdr:colOff>180975</xdr:colOff>
      <xdr:row>103</xdr:row>
      <xdr:rowOff>180975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318</xdr:row>
      <xdr:rowOff>0</xdr:rowOff>
    </xdr:from>
    <xdr:to>
      <xdr:col>0</xdr:col>
      <xdr:colOff>152400</xdr:colOff>
      <xdr:row>319</xdr:row>
      <xdr:rowOff>19050</xdr:rowOff>
    </xdr:to>
    <xdr:pic>
      <xdr:nvPicPr>
        <xdr:cNvPr id="9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104775</xdr:colOff>
      <xdr:row>12</xdr:row>
      <xdr:rowOff>0</xdr:rowOff>
    </xdr:to>
    <xdr:pic>
      <xdr:nvPicPr>
        <xdr:cNvPr id="92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955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355</xdr:row>
      <xdr:rowOff>0</xdr:rowOff>
    </xdr:from>
    <xdr:to>
      <xdr:col>5</xdr:col>
      <xdr:colOff>333375</xdr:colOff>
      <xdr:row>356</xdr:row>
      <xdr:rowOff>171450</xdr:rowOff>
    </xdr:to>
    <xdr:pic>
      <xdr:nvPicPr>
        <xdr:cNvPr id="93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8102500"/>
          <a:ext cx="3333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355</xdr:row>
      <xdr:rowOff>0</xdr:rowOff>
    </xdr:from>
    <xdr:to>
      <xdr:col>3</xdr:col>
      <xdr:colOff>333375</xdr:colOff>
      <xdr:row>356</xdr:row>
      <xdr:rowOff>0</xdr:rowOff>
    </xdr:to>
    <xdr:pic>
      <xdr:nvPicPr>
        <xdr:cNvPr id="94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58102500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355</xdr:row>
      <xdr:rowOff>0</xdr:rowOff>
    </xdr:from>
    <xdr:to>
      <xdr:col>4</xdr:col>
      <xdr:colOff>180975</xdr:colOff>
      <xdr:row>356</xdr:row>
      <xdr:rowOff>0</xdr:rowOff>
    </xdr:to>
    <xdr:pic>
      <xdr:nvPicPr>
        <xdr:cNvPr id="9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58102500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355</xdr:row>
      <xdr:rowOff>0</xdr:rowOff>
    </xdr:from>
    <xdr:to>
      <xdr:col>6</xdr:col>
      <xdr:colOff>781050</xdr:colOff>
      <xdr:row>357</xdr:row>
      <xdr:rowOff>19050</xdr:rowOff>
    </xdr:to>
    <xdr:pic>
      <xdr:nvPicPr>
        <xdr:cNvPr id="98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58102500"/>
          <a:ext cx="7810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95</xdr:row>
      <xdr:rowOff>0</xdr:rowOff>
    </xdr:from>
    <xdr:to>
      <xdr:col>1</xdr:col>
      <xdr:colOff>390525</xdr:colOff>
      <xdr:row>96</xdr:row>
      <xdr:rowOff>0</xdr:rowOff>
    </xdr:to>
    <xdr:pic>
      <xdr:nvPicPr>
        <xdr:cNvPr id="9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73355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95</xdr:row>
      <xdr:rowOff>0</xdr:rowOff>
    </xdr:from>
    <xdr:to>
      <xdr:col>3</xdr:col>
      <xdr:colOff>390525</xdr:colOff>
      <xdr:row>96</xdr:row>
      <xdr:rowOff>0</xdr:rowOff>
    </xdr:to>
    <xdr:pic>
      <xdr:nvPicPr>
        <xdr:cNvPr id="100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173355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</xdr:row>
      <xdr:rowOff>0</xdr:rowOff>
    </xdr:from>
    <xdr:to>
      <xdr:col>5</xdr:col>
      <xdr:colOff>400050</xdr:colOff>
      <xdr:row>96</xdr:row>
      <xdr:rowOff>0</xdr:rowOff>
    </xdr:to>
    <xdr:pic>
      <xdr:nvPicPr>
        <xdr:cNvPr id="101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7335500"/>
          <a:ext cx="4000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95</xdr:row>
      <xdr:rowOff>0</xdr:rowOff>
    </xdr:from>
    <xdr:to>
      <xdr:col>7</xdr:col>
      <xdr:colOff>400050</xdr:colOff>
      <xdr:row>96</xdr:row>
      <xdr:rowOff>0</xdr:rowOff>
    </xdr:to>
    <xdr:pic>
      <xdr:nvPicPr>
        <xdr:cNvPr id="102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7335500"/>
          <a:ext cx="4000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95</xdr:row>
      <xdr:rowOff>0</xdr:rowOff>
    </xdr:from>
    <xdr:to>
      <xdr:col>9</xdr:col>
      <xdr:colOff>409575</xdr:colOff>
      <xdr:row>96</xdr:row>
      <xdr:rowOff>0</xdr:rowOff>
    </xdr:to>
    <xdr:pic>
      <xdr:nvPicPr>
        <xdr:cNvPr id="103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7335500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95</xdr:row>
      <xdr:rowOff>0</xdr:rowOff>
    </xdr:from>
    <xdr:to>
      <xdr:col>2</xdr:col>
      <xdr:colOff>381000</xdr:colOff>
      <xdr:row>96</xdr:row>
      <xdr:rowOff>0</xdr:rowOff>
    </xdr:to>
    <xdr:pic>
      <xdr:nvPicPr>
        <xdr:cNvPr id="104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73355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95</xdr:row>
      <xdr:rowOff>0</xdr:rowOff>
    </xdr:from>
    <xdr:to>
      <xdr:col>4</xdr:col>
      <xdr:colOff>381000</xdr:colOff>
      <xdr:row>96</xdr:row>
      <xdr:rowOff>0</xdr:rowOff>
    </xdr:to>
    <xdr:pic>
      <xdr:nvPicPr>
        <xdr:cNvPr id="105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173355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95</xdr:row>
      <xdr:rowOff>0</xdr:rowOff>
    </xdr:from>
    <xdr:to>
      <xdr:col>6</xdr:col>
      <xdr:colOff>381000</xdr:colOff>
      <xdr:row>96</xdr:row>
      <xdr:rowOff>0</xdr:rowOff>
    </xdr:to>
    <xdr:pic>
      <xdr:nvPicPr>
        <xdr:cNvPr id="106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173355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95</xdr:row>
      <xdr:rowOff>0</xdr:rowOff>
    </xdr:from>
    <xdr:to>
      <xdr:col>8</xdr:col>
      <xdr:colOff>381000</xdr:colOff>
      <xdr:row>96</xdr:row>
      <xdr:rowOff>0</xdr:rowOff>
    </xdr:to>
    <xdr:pic>
      <xdr:nvPicPr>
        <xdr:cNvPr id="107" name="Picture 106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173355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95</xdr:row>
      <xdr:rowOff>0</xdr:rowOff>
    </xdr:from>
    <xdr:to>
      <xdr:col>10</xdr:col>
      <xdr:colOff>390525</xdr:colOff>
      <xdr:row>96</xdr:row>
      <xdr:rowOff>0</xdr:rowOff>
    </xdr:to>
    <xdr:pic>
      <xdr:nvPicPr>
        <xdr:cNvPr id="108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2625" y="173355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1</xdr:col>
      <xdr:colOff>257175</xdr:colOff>
      <xdr:row>86</xdr:row>
      <xdr:rowOff>0</xdr:rowOff>
    </xdr:to>
    <xdr:pic>
      <xdr:nvPicPr>
        <xdr:cNvPr id="109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5430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85</xdr:row>
      <xdr:rowOff>0</xdr:rowOff>
    </xdr:from>
    <xdr:to>
      <xdr:col>3</xdr:col>
      <xdr:colOff>257175</xdr:colOff>
      <xdr:row>86</xdr:row>
      <xdr:rowOff>0</xdr:rowOff>
    </xdr:to>
    <xdr:pic>
      <xdr:nvPicPr>
        <xdr:cNvPr id="110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15430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</xdr:row>
      <xdr:rowOff>0</xdr:rowOff>
    </xdr:from>
    <xdr:to>
      <xdr:col>5</xdr:col>
      <xdr:colOff>266700</xdr:colOff>
      <xdr:row>86</xdr:row>
      <xdr:rowOff>0</xdr:rowOff>
    </xdr:to>
    <xdr:pic>
      <xdr:nvPicPr>
        <xdr:cNvPr id="111" name="Picture 110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54305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247650</xdr:colOff>
      <xdr:row>86</xdr:row>
      <xdr:rowOff>0</xdr:rowOff>
    </xdr:to>
    <xdr:pic>
      <xdr:nvPicPr>
        <xdr:cNvPr id="112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5430500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85</xdr:row>
      <xdr:rowOff>0</xdr:rowOff>
    </xdr:from>
    <xdr:to>
      <xdr:col>4</xdr:col>
      <xdr:colOff>247650</xdr:colOff>
      <xdr:row>86</xdr:row>
      <xdr:rowOff>0</xdr:rowOff>
    </xdr:to>
    <xdr:pic>
      <xdr:nvPicPr>
        <xdr:cNvPr id="113" name="Picture 112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15430500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85</xdr:row>
      <xdr:rowOff>0</xdr:rowOff>
    </xdr:from>
    <xdr:to>
      <xdr:col>6</xdr:col>
      <xdr:colOff>257175</xdr:colOff>
      <xdr:row>86</xdr:row>
      <xdr:rowOff>0</xdr:rowOff>
    </xdr:to>
    <xdr:pic>
      <xdr:nvPicPr>
        <xdr:cNvPr id="114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15430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139</xdr:row>
      <xdr:rowOff>0</xdr:rowOff>
    </xdr:from>
    <xdr:to>
      <xdr:col>0</xdr:col>
      <xdr:colOff>190500</xdr:colOff>
      <xdr:row>139</xdr:row>
      <xdr:rowOff>180975</xdr:rowOff>
    </xdr:to>
    <xdr:pic>
      <xdr:nvPicPr>
        <xdr:cNvPr id="115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95</xdr:row>
      <xdr:rowOff>0</xdr:rowOff>
    </xdr:from>
    <xdr:to>
      <xdr:col>1</xdr:col>
      <xdr:colOff>390525</xdr:colOff>
      <xdr:row>96</xdr:row>
      <xdr:rowOff>0</xdr:rowOff>
    </xdr:to>
    <xdr:pic>
      <xdr:nvPicPr>
        <xdr:cNvPr id="149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660" y="17373600"/>
          <a:ext cx="39052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95</xdr:row>
      <xdr:rowOff>0</xdr:rowOff>
    </xdr:from>
    <xdr:to>
      <xdr:col>3</xdr:col>
      <xdr:colOff>390525</xdr:colOff>
      <xdr:row>96</xdr:row>
      <xdr:rowOff>0</xdr:rowOff>
    </xdr:to>
    <xdr:pic>
      <xdr:nvPicPr>
        <xdr:cNvPr id="150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940" y="17373600"/>
          <a:ext cx="39052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</xdr:row>
      <xdr:rowOff>0</xdr:rowOff>
    </xdr:from>
    <xdr:to>
      <xdr:col>5</xdr:col>
      <xdr:colOff>400050</xdr:colOff>
      <xdr:row>96</xdr:row>
      <xdr:rowOff>0</xdr:rowOff>
    </xdr:to>
    <xdr:pic>
      <xdr:nvPicPr>
        <xdr:cNvPr id="151" name="Picture 150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9220" y="17373600"/>
          <a:ext cx="40005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95</xdr:row>
      <xdr:rowOff>0</xdr:rowOff>
    </xdr:from>
    <xdr:to>
      <xdr:col>7</xdr:col>
      <xdr:colOff>400050</xdr:colOff>
      <xdr:row>96</xdr:row>
      <xdr:rowOff>0</xdr:rowOff>
    </xdr:to>
    <xdr:pic>
      <xdr:nvPicPr>
        <xdr:cNvPr id="152" name="Picture 151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17373600"/>
          <a:ext cx="40005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95</xdr:row>
      <xdr:rowOff>0</xdr:rowOff>
    </xdr:from>
    <xdr:to>
      <xdr:col>9</xdr:col>
      <xdr:colOff>409575</xdr:colOff>
      <xdr:row>96</xdr:row>
      <xdr:rowOff>0</xdr:rowOff>
    </xdr:to>
    <xdr:pic>
      <xdr:nvPicPr>
        <xdr:cNvPr id="153" name="Picture 152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7780" y="17373600"/>
          <a:ext cx="40957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95</xdr:row>
      <xdr:rowOff>0</xdr:rowOff>
    </xdr:from>
    <xdr:to>
      <xdr:col>2</xdr:col>
      <xdr:colOff>381000</xdr:colOff>
      <xdr:row>96</xdr:row>
      <xdr:rowOff>0</xdr:rowOff>
    </xdr:to>
    <xdr:pic>
      <xdr:nvPicPr>
        <xdr:cNvPr id="154" name="Picture 153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7373600"/>
          <a:ext cx="3810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95</xdr:row>
      <xdr:rowOff>0</xdr:rowOff>
    </xdr:from>
    <xdr:to>
      <xdr:col>4</xdr:col>
      <xdr:colOff>381000</xdr:colOff>
      <xdr:row>96</xdr:row>
      <xdr:rowOff>0</xdr:rowOff>
    </xdr:to>
    <xdr:pic>
      <xdr:nvPicPr>
        <xdr:cNvPr id="155" name="Picture 154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7373600"/>
          <a:ext cx="3810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95</xdr:row>
      <xdr:rowOff>0</xdr:rowOff>
    </xdr:from>
    <xdr:to>
      <xdr:col>6</xdr:col>
      <xdr:colOff>381000</xdr:colOff>
      <xdr:row>96</xdr:row>
      <xdr:rowOff>0</xdr:rowOff>
    </xdr:to>
    <xdr:pic>
      <xdr:nvPicPr>
        <xdr:cNvPr id="156" name="Picture 155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8860" y="17373600"/>
          <a:ext cx="3810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95</xdr:row>
      <xdr:rowOff>0</xdr:rowOff>
    </xdr:from>
    <xdr:to>
      <xdr:col>8</xdr:col>
      <xdr:colOff>381000</xdr:colOff>
      <xdr:row>96</xdr:row>
      <xdr:rowOff>0</xdr:rowOff>
    </xdr:to>
    <xdr:pic>
      <xdr:nvPicPr>
        <xdr:cNvPr id="157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140" y="17373600"/>
          <a:ext cx="3810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95</xdr:row>
      <xdr:rowOff>0</xdr:rowOff>
    </xdr:from>
    <xdr:to>
      <xdr:col>10</xdr:col>
      <xdr:colOff>390525</xdr:colOff>
      <xdr:row>96</xdr:row>
      <xdr:rowOff>0</xdr:rowOff>
    </xdr:to>
    <xdr:pic>
      <xdr:nvPicPr>
        <xdr:cNvPr id="158" name="Picture 157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7420" y="17373600"/>
          <a:ext cx="39052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1</xdr:col>
      <xdr:colOff>257175</xdr:colOff>
      <xdr:row>86</xdr:row>
      <xdr:rowOff>0</xdr:rowOff>
    </xdr:to>
    <xdr:pic>
      <xdr:nvPicPr>
        <xdr:cNvPr id="159" name="Picture 158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660" y="15544800"/>
          <a:ext cx="25717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85</xdr:row>
      <xdr:rowOff>0</xdr:rowOff>
    </xdr:from>
    <xdr:to>
      <xdr:col>3</xdr:col>
      <xdr:colOff>257175</xdr:colOff>
      <xdr:row>86</xdr:row>
      <xdr:rowOff>0</xdr:rowOff>
    </xdr:to>
    <xdr:pic>
      <xdr:nvPicPr>
        <xdr:cNvPr id="160" name="Picture 159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940" y="15544800"/>
          <a:ext cx="25717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</xdr:row>
      <xdr:rowOff>0</xdr:rowOff>
    </xdr:from>
    <xdr:to>
      <xdr:col>5</xdr:col>
      <xdr:colOff>266700</xdr:colOff>
      <xdr:row>86</xdr:row>
      <xdr:rowOff>0</xdr:rowOff>
    </xdr:to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9220" y="15544800"/>
          <a:ext cx="2667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247650</xdr:colOff>
      <xdr:row>86</xdr:row>
      <xdr:rowOff>0</xdr:rowOff>
    </xdr:to>
    <xdr:pic>
      <xdr:nvPicPr>
        <xdr:cNvPr id="162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5544800"/>
          <a:ext cx="24765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85</xdr:row>
      <xdr:rowOff>0</xdr:rowOff>
    </xdr:from>
    <xdr:to>
      <xdr:col>4</xdr:col>
      <xdr:colOff>247650</xdr:colOff>
      <xdr:row>86</xdr:row>
      <xdr:rowOff>0</xdr:rowOff>
    </xdr:to>
    <xdr:pic>
      <xdr:nvPicPr>
        <xdr:cNvPr id="163" name="Picture 162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5544800"/>
          <a:ext cx="24765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85</xdr:row>
      <xdr:rowOff>0</xdr:rowOff>
    </xdr:from>
    <xdr:to>
      <xdr:col>6</xdr:col>
      <xdr:colOff>257175</xdr:colOff>
      <xdr:row>86</xdr:row>
      <xdr:rowOff>0</xdr:rowOff>
    </xdr:to>
    <xdr:pic>
      <xdr:nvPicPr>
        <xdr:cNvPr id="164" name="Picture 163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8860" y="15544800"/>
          <a:ext cx="257175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297</xdr:row>
      <xdr:rowOff>0</xdr:rowOff>
    </xdr:from>
    <xdr:to>
      <xdr:col>0</xdr:col>
      <xdr:colOff>200025</xdr:colOff>
      <xdr:row>298</xdr:row>
      <xdr:rowOff>0</xdr:rowOff>
    </xdr:to>
    <xdr:pic>
      <xdr:nvPicPr>
        <xdr:cNvPr id="9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785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379</xdr:row>
      <xdr:rowOff>0</xdr:rowOff>
    </xdr:from>
    <xdr:to>
      <xdr:col>0</xdr:col>
      <xdr:colOff>390525</xdr:colOff>
      <xdr:row>379</xdr:row>
      <xdr:rowOff>180975</xdr:rowOff>
    </xdr:to>
    <xdr:pic>
      <xdr:nvPicPr>
        <xdr:cNvPr id="119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99500"/>
          <a:ext cx="390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308</xdr:row>
      <xdr:rowOff>0</xdr:rowOff>
    </xdr:from>
    <xdr:to>
      <xdr:col>0</xdr:col>
      <xdr:colOff>200025</xdr:colOff>
      <xdr:row>309</xdr:row>
      <xdr:rowOff>0</xdr:rowOff>
    </xdr:to>
    <xdr:pic>
      <xdr:nvPicPr>
        <xdr:cNvPr id="121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740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343</xdr:row>
      <xdr:rowOff>0</xdr:rowOff>
    </xdr:from>
    <xdr:to>
      <xdr:col>0</xdr:col>
      <xdr:colOff>200025</xdr:colOff>
      <xdr:row>344</xdr:row>
      <xdr:rowOff>19050</xdr:rowOff>
    </xdr:to>
    <xdr:pic>
      <xdr:nvPicPr>
        <xdr:cNvPr id="122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4150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293</xdr:row>
      <xdr:rowOff>0</xdr:rowOff>
    </xdr:from>
    <xdr:to>
      <xdr:col>1</xdr:col>
      <xdr:colOff>209550</xdr:colOff>
      <xdr:row>293</xdr:row>
      <xdr:rowOff>180975</xdr:rowOff>
    </xdr:to>
    <xdr:pic>
      <xdr:nvPicPr>
        <xdr:cNvPr id="128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96240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293</xdr:row>
      <xdr:rowOff>0</xdr:rowOff>
    </xdr:from>
    <xdr:to>
      <xdr:col>2</xdr:col>
      <xdr:colOff>209550</xdr:colOff>
      <xdr:row>293</xdr:row>
      <xdr:rowOff>180975</xdr:rowOff>
    </xdr:to>
    <xdr:pic>
      <xdr:nvPicPr>
        <xdr:cNvPr id="129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396240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293</xdr:row>
      <xdr:rowOff>0</xdr:rowOff>
    </xdr:from>
    <xdr:to>
      <xdr:col>3</xdr:col>
      <xdr:colOff>209550</xdr:colOff>
      <xdr:row>293</xdr:row>
      <xdr:rowOff>180975</xdr:rowOff>
    </xdr:to>
    <xdr:pic>
      <xdr:nvPicPr>
        <xdr:cNvPr id="130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396240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293</xdr:row>
      <xdr:rowOff>0</xdr:rowOff>
    </xdr:from>
    <xdr:to>
      <xdr:col>4</xdr:col>
      <xdr:colOff>209550</xdr:colOff>
      <xdr:row>293</xdr:row>
      <xdr:rowOff>180975</xdr:rowOff>
    </xdr:to>
    <xdr:pic>
      <xdr:nvPicPr>
        <xdr:cNvPr id="131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396240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293</xdr:row>
      <xdr:rowOff>0</xdr:rowOff>
    </xdr:from>
    <xdr:to>
      <xdr:col>5</xdr:col>
      <xdr:colOff>209550</xdr:colOff>
      <xdr:row>293</xdr:row>
      <xdr:rowOff>180975</xdr:rowOff>
    </xdr:to>
    <xdr:pic>
      <xdr:nvPicPr>
        <xdr:cNvPr id="132" name="Picture 131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558165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104775</xdr:colOff>
      <xdr:row>12</xdr:row>
      <xdr:rowOff>0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20955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150</xdr:row>
      <xdr:rowOff>0</xdr:rowOff>
    </xdr:from>
    <xdr:to>
      <xdr:col>0</xdr:col>
      <xdr:colOff>123825</xdr:colOff>
      <xdr:row>150</xdr:row>
      <xdr:rowOff>180975</xdr:rowOff>
    </xdr:to>
    <xdr:pic>
      <xdr:nvPicPr>
        <xdr:cNvPr id="94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9550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220</xdr:row>
      <xdr:rowOff>0</xdr:rowOff>
    </xdr:from>
    <xdr:to>
      <xdr:col>0</xdr:col>
      <xdr:colOff>133350</xdr:colOff>
      <xdr:row>220</xdr:row>
      <xdr:rowOff>180975</xdr:rowOff>
    </xdr:to>
    <xdr:pic>
      <xdr:nvPicPr>
        <xdr:cNvPr id="9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3050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160</xdr:row>
      <xdr:rowOff>0</xdr:rowOff>
    </xdr:from>
    <xdr:to>
      <xdr:col>0</xdr:col>
      <xdr:colOff>180975</xdr:colOff>
      <xdr:row>160</xdr:row>
      <xdr:rowOff>180975</xdr:rowOff>
    </xdr:to>
    <xdr:pic>
      <xdr:nvPicPr>
        <xdr:cNvPr id="9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00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180975</xdr:rowOff>
    </xdr:to>
    <xdr:pic>
      <xdr:nvPicPr>
        <xdr:cNvPr id="97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63000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115</xdr:row>
      <xdr:rowOff>0</xdr:rowOff>
    </xdr:from>
    <xdr:to>
      <xdr:col>0</xdr:col>
      <xdr:colOff>142875</xdr:colOff>
      <xdr:row>115</xdr:row>
      <xdr:rowOff>180975</xdr:rowOff>
    </xdr:to>
    <xdr:pic>
      <xdr:nvPicPr>
        <xdr:cNvPr id="103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256</xdr:row>
      <xdr:rowOff>0</xdr:rowOff>
    </xdr:from>
    <xdr:to>
      <xdr:col>0</xdr:col>
      <xdr:colOff>152400</xdr:colOff>
      <xdr:row>257</xdr:row>
      <xdr:rowOff>19050</xdr:rowOff>
    </xdr:to>
    <xdr:pic>
      <xdr:nvPicPr>
        <xdr:cNvPr id="112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104775</xdr:colOff>
      <xdr:row>12</xdr:row>
      <xdr:rowOff>0</xdr:rowOff>
    </xdr:to>
    <xdr:pic>
      <xdr:nvPicPr>
        <xdr:cNvPr id="115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20955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293</xdr:row>
      <xdr:rowOff>0</xdr:rowOff>
    </xdr:from>
    <xdr:to>
      <xdr:col>5</xdr:col>
      <xdr:colOff>333375</xdr:colOff>
      <xdr:row>294</xdr:row>
      <xdr:rowOff>171450</xdr:rowOff>
    </xdr:to>
    <xdr:pic>
      <xdr:nvPicPr>
        <xdr:cNvPr id="117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67627500"/>
          <a:ext cx="3333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293</xdr:row>
      <xdr:rowOff>0</xdr:rowOff>
    </xdr:from>
    <xdr:to>
      <xdr:col>3</xdr:col>
      <xdr:colOff>333375</xdr:colOff>
      <xdr:row>294</xdr:row>
      <xdr:rowOff>0</xdr:rowOff>
    </xdr:to>
    <xdr:pic>
      <xdr:nvPicPr>
        <xdr:cNvPr id="118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67627500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293</xdr:row>
      <xdr:rowOff>0</xdr:rowOff>
    </xdr:from>
    <xdr:to>
      <xdr:col>4</xdr:col>
      <xdr:colOff>180975</xdr:colOff>
      <xdr:row>294</xdr:row>
      <xdr:rowOff>0</xdr:rowOff>
    </xdr:to>
    <xdr:pic>
      <xdr:nvPicPr>
        <xdr:cNvPr id="119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67627500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293</xdr:row>
      <xdr:rowOff>0</xdr:rowOff>
    </xdr:from>
    <xdr:to>
      <xdr:col>6</xdr:col>
      <xdr:colOff>781050</xdr:colOff>
      <xdr:row>295</xdr:row>
      <xdr:rowOff>19050</xdr:rowOff>
    </xdr:to>
    <xdr:pic>
      <xdr:nvPicPr>
        <xdr:cNvPr id="121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67627500"/>
          <a:ext cx="7810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79</xdr:row>
      <xdr:rowOff>0</xdr:rowOff>
    </xdr:from>
    <xdr:to>
      <xdr:col>0</xdr:col>
      <xdr:colOff>190500</xdr:colOff>
      <xdr:row>79</xdr:row>
      <xdr:rowOff>180975</xdr:rowOff>
    </xdr:to>
    <xdr:pic>
      <xdr:nvPicPr>
        <xdr:cNvPr id="138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317</xdr:row>
      <xdr:rowOff>0</xdr:rowOff>
    </xdr:from>
    <xdr:to>
      <xdr:col>0</xdr:col>
      <xdr:colOff>390525</xdr:colOff>
      <xdr:row>317</xdr:row>
      <xdr:rowOff>180975</xdr:rowOff>
    </xdr:to>
    <xdr:pic>
      <xdr:nvPicPr>
        <xdr:cNvPr id="157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50500"/>
          <a:ext cx="390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246</xdr:row>
      <xdr:rowOff>0</xdr:rowOff>
    </xdr:from>
    <xdr:to>
      <xdr:col>0</xdr:col>
      <xdr:colOff>200025</xdr:colOff>
      <xdr:row>247</xdr:row>
      <xdr:rowOff>0</xdr:rowOff>
    </xdr:to>
    <xdr:pic>
      <xdr:nvPicPr>
        <xdr:cNvPr id="158" name="Picture 157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281</xdr:row>
      <xdr:rowOff>0</xdr:rowOff>
    </xdr:from>
    <xdr:to>
      <xdr:col>0</xdr:col>
      <xdr:colOff>200025</xdr:colOff>
      <xdr:row>282</xdr:row>
      <xdr:rowOff>19050</xdr:rowOff>
    </xdr:to>
    <xdr:pic>
      <xdr:nvPicPr>
        <xdr:cNvPr id="159" name="Picture 158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0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232</xdr:row>
      <xdr:rowOff>0</xdr:rowOff>
    </xdr:from>
    <xdr:to>
      <xdr:col>1</xdr:col>
      <xdr:colOff>209550</xdr:colOff>
      <xdr:row>232</xdr:row>
      <xdr:rowOff>180975</xdr:rowOff>
    </xdr:to>
    <xdr:pic>
      <xdr:nvPicPr>
        <xdr:cNvPr id="160" name="Picture 159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558165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232</xdr:row>
      <xdr:rowOff>0</xdr:rowOff>
    </xdr:from>
    <xdr:to>
      <xdr:col>2</xdr:col>
      <xdr:colOff>209550</xdr:colOff>
      <xdr:row>232</xdr:row>
      <xdr:rowOff>180975</xdr:rowOff>
    </xdr:to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58165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209550</xdr:colOff>
      <xdr:row>232</xdr:row>
      <xdr:rowOff>180975</xdr:rowOff>
    </xdr:to>
    <xdr:pic>
      <xdr:nvPicPr>
        <xdr:cNvPr id="162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558165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232</xdr:row>
      <xdr:rowOff>0</xdr:rowOff>
    </xdr:from>
    <xdr:to>
      <xdr:col>4</xdr:col>
      <xdr:colOff>209550</xdr:colOff>
      <xdr:row>232</xdr:row>
      <xdr:rowOff>180975</xdr:rowOff>
    </xdr:to>
    <xdr:pic>
      <xdr:nvPicPr>
        <xdr:cNvPr id="163" name="Picture 162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558165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232</xdr:row>
      <xdr:rowOff>0</xdr:rowOff>
    </xdr:from>
    <xdr:to>
      <xdr:col>5</xdr:col>
      <xdr:colOff>209550</xdr:colOff>
      <xdr:row>232</xdr:row>
      <xdr:rowOff>180975</xdr:rowOff>
    </xdr:to>
    <xdr:pic>
      <xdr:nvPicPr>
        <xdr:cNvPr id="164" name="Picture 163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558165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25</xdr:row>
      <xdr:rowOff>0</xdr:rowOff>
    </xdr:from>
    <xdr:to>
      <xdr:col>8</xdr:col>
      <xdr:colOff>228600</xdr:colOff>
      <xdr:row>26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4762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25</xdr:row>
      <xdr:rowOff>0</xdr:rowOff>
    </xdr:from>
    <xdr:to>
      <xdr:col>9</xdr:col>
      <xdr:colOff>228600</xdr:colOff>
      <xdr:row>26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4762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12</xdr:col>
      <xdr:colOff>161925</xdr:colOff>
      <xdr:row>26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4762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104775</xdr:colOff>
      <xdr:row>12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20955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25</xdr:row>
      <xdr:rowOff>0</xdr:rowOff>
    </xdr:from>
    <xdr:to>
      <xdr:col>8</xdr:col>
      <xdr:colOff>228600</xdr:colOff>
      <xdr:row>26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4762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25</xdr:row>
      <xdr:rowOff>0</xdr:rowOff>
    </xdr:from>
    <xdr:to>
      <xdr:col>9</xdr:col>
      <xdr:colOff>228600</xdr:colOff>
      <xdr:row>26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47625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12</xdr:col>
      <xdr:colOff>161925</xdr:colOff>
      <xdr:row>26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4762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285750</xdr:colOff>
      <xdr:row>106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200025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285750</xdr:colOff>
      <xdr:row>106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2000250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105</xdr:row>
      <xdr:rowOff>0</xdr:rowOff>
    </xdr:from>
    <xdr:to>
      <xdr:col>4</xdr:col>
      <xdr:colOff>295275</xdr:colOff>
      <xdr:row>106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000250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105</xdr:row>
      <xdr:rowOff>0</xdr:rowOff>
    </xdr:from>
    <xdr:to>
      <xdr:col>5</xdr:col>
      <xdr:colOff>371475</xdr:colOff>
      <xdr:row>106</xdr:row>
      <xdr:rowOff>114300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20002500"/>
          <a:ext cx="3714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105</xdr:row>
      <xdr:rowOff>0</xdr:rowOff>
    </xdr:from>
    <xdr:to>
      <xdr:col>6</xdr:col>
      <xdr:colOff>285750</xdr:colOff>
      <xdr:row>107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20002500"/>
          <a:ext cx="2857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105</xdr:row>
      <xdr:rowOff>0</xdr:rowOff>
    </xdr:from>
    <xdr:to>
      <xdr:col>7</xdr:col>
      <xdr:colOff>381000</xdr:colOff>
      <xdr:row>107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20002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105</xdr:row>
      <xdr:rowOff>0</xdr:rowOff>
    </xdr:from>
    <xdr:to>
      <xdr:col>8</xdr:col>
      <xdr:colOff>381000</xdr:colOff>
      <xdr:row>107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20002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105</xdr:row>
      <xdr:rowOff>0</xdr:rowOff>
    </xdr:from>
    <xdr:to>
      <xdr:col>9</xdr:col>
      <xdr:colOff>295275</xdr:colOff>
      <xdr:row>107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20002500"/>
          <a:ext cx="2952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289</xdr:row>
      <xdr:rowOff>0</xdr:rowOff>
    </xdr:from>
    <xdr:to>
      <xdr:col>2</xdr:col>
      <xdr:colOff>419100</xdr:colOff>
      <xdr:row>290</xdr:row>
      <xdr:rowOff>7620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6959500"/>
          <a:ext cx="41910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289</xdr:row>
      <xdr:rowOff>0</xdr:rowOff>
    </xdr:from>
    <xdr:to>
      <xdr:col>3</xdr:col>
      <xdr:colOff>426720</xdr:colOff>
      <xdr:row>290</xdr:row>
      <xdr:rowOff>7620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56959500"/>
          <a:ext cx="4267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289</xdr:row>
      <xdr:rowOff>0</xdr:rowOff>
    </xdr:from>
    <xdr:to>
      <xdr:col>4</xdr:col>
      <xdr:colOff>426720</xdr:colOff>
      <xdr:row>290</xdr:row>
      <xdr:rowOff>7620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56959500"/>
          <a:ext cx="4267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289</xdr:row>
      <xdr:rowOff>0</xdr:rowOff>
    </xdr:from>
    <xdr:to>
      <xdr:col>5</xdr:col>
      <xdr:colOff>426720</xdr:colOff>
      <xdr:row>290</xdr:row>
      <xdr:rowOff>7620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56959500"/>
          <a:ext cx="4267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289</xdr:row>
      <xdr:rowOff>0</xdr:rowOff>
    </xdr:from>
    <xdr:to>
      <xdr:col>6</xdr:col>
      <xdr:colOff>434340</xdr:colOff>
      <xdr:row>290</xdr:row>
      <xdr:rowOff>7620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56959500"/>
          <a:ext cx="4343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289</xdr:row>
      <xdr:rowOff>0</xdr:rowOff>
    </xdr:from>
    <xdr:to>
      <xdr:col>7</xdr:col>
      <xdr:colOff>678180</xdr:colOff>
      <xdr:row>291</xdr:row>
      <xdr:rowOff>7620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56959500"/>
          <a:ext cx="67818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211</xdr:row>
      <xdr:rowOff>0</xdr:rowOff>
    </xdr:from>
    <xdr:to>
      <xdr:col>0</xdr:col>
      <xdr:colOff>123825</xdr:colOff>
      <xdr:row>211</xdr:row>
      <xdr:rowOff>180975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9550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221</xdr:row>
      <xdr:rowOff>0</xdr:rowOff>
    </xdr:from>
    <xdr:to>
      <xdr:col>0</xdr:col>
      <xdr:colOff>180975</xdr:colOff>
      <xdr:row>221</xdr:row>
      <xdr:rowOff>180975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00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246</xdr:row>
      <xdr:rowOff>0</xdr:rowOff>
    </xdr:from>
    <xdr:to>
      <xdr:col>0</xdr:col>
      <xdr:colOff>152400</xdr:colOff>
      <xdr:row>246</xdr:row>
      <xdr:rowOff>180975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63000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142875</xdr:colOff>
      <xdr:row>175</xdr:row>
      <xdr:rowOff>180975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103</xdr:row>
      <xdr:rowOff>0</xdr:rowOff>
    </xdr:from>
    <xdr:to>
      <xdr:col>0</xdr:col>
      <xdr:colOff>180975</xdr:colOff>
      <xdr:row>103</xdr:row>
      <xdr:rowOff>180975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104775</xdr:colOff>
      <xdr:row>12</xdr:row>
      <xdr:rowOff>0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20955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95</xdr:row>
      <xdr:rowOff>0</xdr:rowOff>
    </xdr:from>
    <xdr:to>
      <xdr:col>1</xdr:col>
      <xdr:colOff>390525</xdr:colOff>
      <xdr:row>96</xdr:row>
      <xdr:rowOff>0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80975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95</xdr:row>
      <xdr:rowOff>0</xdr:rowOff>
    </xdr:from>
    <xdr:to>
      <xdr:col>3</xdr:col>
      <xdr:colOff>390525</xdr:colOff>
      <xdr:row>96</xdr:row>
      <xdr:rowOff>0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180975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</xdr:row>
      <xdr:rowOff>0</xdr:rowOff>
    </xdr:from>
    <xdr:to>
      <xdr:col>5</xdr:col>
      <xdr:colOff>400050</xdr:colOff>
      <xdr:row>96</xdr:row>
      <xdr:rowOff>0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8097500"/>
          <a:ext cx="4000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95</xdr:row>
      <xdr:rowOff>0</xdr:rowOff>
    </xdr:from>
    <xdr:to>
      <xdr:col>7</xdr:col>
      <xdr:colOff>400050</xdr:colOff>
      <xdr:row>96</xdr:row>
      <xdr:rowOff>0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8097500"/>
          <a:ext cx="4000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95</xdr:row>
      <xdr:rowOff>0</xdr:rowOff>
    </xdr:from>
    <xdr:to>
      <xdr:col>9</xdr:col>
      <xdr:colOff>409575</xdr:colOff>
      <xdr:row>96</xdr:row>
      <xdr:rowOff>0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18097500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95</xdr:row>
      <xdr:rowOff>0</xdr:rowOff>
    </xdr:from>
    <xdr:to>
      <xdr:col>2</xdr:col>
      <xdr:colOff>381000</xdr:colOff>
      <xdr:row>96</xdr:row>
      <xdr:rowOff>0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80975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95</xdr:row>
      <xdr:rowOff>0</xdr:rowOff>
    </xdr:from>
    <xdr:to>
      <xdr:col>4</xdr:col>
      <xdr:colOff>381000</xdr:colOff>
      <xdr:row>96</xdr:row>
      <xdr:rowOff>0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80975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95</xdr:row>
      <xdr:rowOff>0</xdr:rowOff>
    </xdr:from>
    <xdr:to>
      <xdr:col>6</xdr:col>
      <xdr:colOff>381000</xdr:colOff>
      <xdr:row>96</xdr:row>
      <xdr:rowOff>0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180975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95</xdr:row>
      <xdr:rowOff>0</xdr:rowOff>
    </xdr:from>
    <xdr:to>
      <xdr:col>8</xdr:col>
      <xdr:colOff>381000</xdr:colOff>
      <xdr:row>96</xdr:row>
      <xdr:rowOff>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180975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95</xdr:row>
      <xdr:rowOff>0</xdr:rowOff>
    </xdr:from>
    <xdr:to>
      <xdr:col>10</xdr:col>
      <xdr:colOff>390525</xdr:colOff>
      <xdr:row>96</xdr:row>
      <xdr:rowOff>0</xdr:rowOff>
    </xdr:to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180975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1</xdr:col>
      <xdr:colOff>257175</xdr:colOff>
      <xdr:row>86</xdr:row>
      <xdr:rowOff>0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6192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85</xdr:row>
      <xdr:rowOff>0</xdr:rowOff>
    </xdr:from>
    <xdr:to>
      <xdr:col>3</xdr:col>
      <xdr:colOff>257175</xdr:colOff>
      <xdr:row>86</xdr:row>
      <xdr:rowOff>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16192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</xdr:row>
      <xdr:rowOff>0</xdr:rowOff>
    </xdr:from>
    <xdr:to>
      <xdr:col>5</xdr:col>
      <xdr:colOff>266700</xdr:colOff>
      <xdr:row>86</xdr:row>
      <xdr:rowOff>0</xdr:rowOff>
    </xdr:to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61925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247650</xdr:colOff>
      <xdr:row>86</xdr:row>
      <xdr:rowOff>0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6192500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85</xdr:row>
      <xdr:rowOff>0</xdr:rowOff>
    </xdr:from>
    <xdr:to>
      <xdr:col>4</xdr:col>
      <xdr:colOff>247650</xdr:colOff>
      <xdr:row>86</xdr:row>
      <xdr:rowOff>0</xdr:rowOff>
    </xdr:to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6192500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85</xdr:row>
      <xdr:rowOff>0</xdr:rowOff>
    </xdr:from>
    <xdr:to>
      <xdr:col>6</xdr:col>
      <xdr:colOff>257175</xdr:colOff>
      <xdr:row>86</xdr:row>
      <xdr:rowOff>0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16192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139</xdr:row>
      <xdr:rowOff>0</xdr:rowOff>
    </xdr:from>
    <xdr:to>
      <xdr:col>0</xdr:col>
      <xdr:colOff>190500</xdr:colOff>
      <xdr:row>139</xdr:row>
      <xdr:rowOff>180975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95</xdr:row>
      <xdr:rowOff>0</xdr:rowOff>
    </xdr:from>
    <xdr:to>
      <xdr:col>1</xdr:col>
      <xdr:colOff>390525</xdr:colOff>
      <xdr:row>96</xdr:row>
      <xdr:rowOff>0</xdr:rowOff>
    </xdr:to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80975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95</xdr:row>
      <xdr:rowOff>0</xdr:rowOff>
    </xdr:from>
    <xdr:to>
      <xdr:col>3</xdr:col>
      <xdr:colOff>390525</xdr:colOff>
      <xdr:row>96</xdr:row>
      <xdr:rowOff>0</xdr:rowOff>
    </xdr:to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180975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95</xdr:row>
      <xdr:rowOff>0</xdr:rowOff>
    </xdr:from>
    <xdr:to>
      <xdr:col>5</xdr:col>
      <xdr:colOff>400050</xdr:colOff>
      <xdr:row>96</xdr:row>
      <xdr:rowOff>0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8097500"/>
          <a:ext cx="4000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95</xdr:row>
      <xdr:rowOff>0</xdr:rowOff>
    </xdr:from>
    <xdr:to>
      <xdr:col>7</xdr:col>
      <xdr:colOff>400050</xdr:colOff>
      <xdr:row>96</xdr:row>
      <xdr:rowOff>0</xdr:rowOff>
    </xdr:to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8097500"/>
          <a:ext cx="4000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95</xdr:row>
      <xdr:rowOff>0</xdr:rowOff>
    </xdr:from>
    <xdr:to>
      <xdr:col>9</xdr:col>
      <xdr:colOff>409575</xdr:colOff>
      <xdr:row>96</xdr:row>
      <xdr:rowOff>0</xdr:rowOff>
    </xdr:to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18097500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95</xdr:row>
      <xdr:rowOff>0</xdr:rowOff>
    </xdr:from>
    <xdr:to>
      <xdr:col>2</xdr:col>
      <xdr:colOff>381000</xdr:colOff>
      <xdr:row>96</xdr:row>
      <xdr:rowOff>0</xdr:rowOff>
    </xdr:to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80975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95</xdr:row>
      <xdr:rowOff>0</xdr:rowOff>
    </xdr:from>
    <xdr:to>
      <xdr:col>4</xdr:col>
      <xdr:colOff>381000</xdr:colOff>
      <xdr:row>96</xdr:row>
      <xdr:rowOff>0</xdr:rowOff>
    </xdr:to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80975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95</xdr:row>
      <xdr:rowOff>0</xdr:rowOff>
    </xdr:from>
    <xdr:to>
      <xdr:col>6</xdr:col>
      <xdr:colOff>381000</xdr:colOff>
      <xdr:row>96</xdr:row>
      <xdr:rowOff>0</xdr:rowOff>
    </xdr:to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180975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95</xdr:row>
      <xdr:rowOff>0</xdr:rowOff>
    </xdr:from>
    <xdr:to>
      <xdr:col>8</xdr:col>
      <xdr:colOff>381000</xdr:colOff>
      <xdr:row>96</xdr:row>
      <xdr:rowOff>0</xdr:rowOff>
    </xdr:to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180975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95</xdr:row>
      <xdr:rowOff>0</xdr:rowOff>
    </xdr:from>
    <xdr:to>
      <xdr:col>10</xdr:col>
      <xdr:colOff>390525</xdr:colOff>
      <xdr:row>96</xdr:row>
      <xdr:rowOff>0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180975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1</xdr:col>
      <xdr:colOff>257175</xdr:colOff>
      <xdr:row>86</xdr:row>
      <xdr:rowOff>0</xdr:rowOff>
    </xdr:to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6192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85</xdr:row>
      <xdr:rowOff>0</xdr:rowOff>
    </xdr:from>
    <xdr:to>
      <xdr:col>3</xdr:col>
      <xdr:colOff>257175</xdr:colOff>
      <xdr:row>86</xdr:row>
      <xdr:rowOff>0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16192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85</xdr:row>
      <xdr:rowOff>0</xdr:rowOff>
    </xdr:from>
    <xdr:to>
      <xdr:col>5</xdr:col>
      <xdr:colOff>266700</xdr:colOff>
      <xdr:row>86</xdr:row>
      <xdr:rowOff>0</xdr:rowOff>
    </xdr:to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619250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247650</xdr:colOff>
      <xdr:row>86</xdr:row>
      <xdr:rowOff>0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6192500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85</xdr:row>
      <xdr:rowOff>0</xdr:rowOff>
    </xdr:from>
    <xdr:to>
      <xdr:col>4</xdr:col>
      <xdr:colOff>247650</xdr:colOff>
      <xdr:row>86</xdr:row>
      <xdr:rowOff>0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6192500"/>
          <a:ext cx="247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85</xdr:row>
      <xdr:rowOff>0</xdr:rowOff>
    </xdr:from>
    <xdr:to>
      <xdr:col>6</xdr:col>
      <xdr:colOff>257175</xdr:colOff>
      <xdr:row>86</xdr:row>
      <xdr:rowOff>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161925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287</xdr:row>
      <xdr:rowOff>0</xdr:rowOff>
    </xdr:from>
    <xdr:to>
      <xdr:col>0</xdr:col>
      <xdr:colOff>200025</xdr:colOff>
      <xdr:row>288</xdr:row>
      <xdr:rowOff>0</xdr:rowOff>
    </xdr:to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735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298</xdr:row>
      <xdr:rowOff>0</xdr:rowOff>
    </xdr:from>
    <xdr:to>
      <xdr:col>0</xdr:col>
      <xdr:colOff>200025</xdr:colOff>
      <xdr:row>299</xdr:row>
      <xdr:rowOff>0</xdr:rowOff>
    </xdr:to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690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283</xdr:row>
      <xdr:rowOff>0</xdr:rowOff>
    </xdr:from>
    <xdr:to>
      <xdr:col>1</xdr:col>
      <xdr:colOff>209550</xdr:colOff>
      <xdr:row>283</xdr:row>
      <xdr:rowOff>180975</xdr:rowOff>
    </xdr:to>
    <xdr:pic>
      <xdr:nvPicPr>
        <xdr:cNvPr id="7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49580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283</xdr:row>
      <xdr:rowOff>0</xdr:rowOff>
    </xdr:from>
    <xdr:to>
      <xdr:col>2</xdr:col>
      <xdr:colOff>209550</xdr:colOff>
      <xdr:row>283</xdr:row>
      <xdr:rowOff>180975</xdr:rowOff>
    </xdr:to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449580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283</xdr:row>
      <xdr:rowOff>0</xdr:rowOff>
    </xdr:from>
    <xdr:to>
      <xdr:col>3</xdr:col>
      <xdr:colOff>209550</xdr:colOff>
      <xdr:row>283</xdr:row>
      <xdr:rowOff>180975</xdr:rowOff>
    </xdr:to>
    <xdr:pic>
      <xdr:nvPicPr>
        <xdr:cNvPr id="81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449580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283</xdr:row>
      <xdr:rowOff>0</xdr:rowOff>
    </xdr:from>
    <xdr:to>
      <xdr:col>4</xdr:col>
      <xdr:colOff>209550</xdr:colOff>
      <xdr:row>283</xdr:row>
      <xdr:rowOff>180975</xdr:rowOff>
    </xdr:to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449580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283</xdr:row>
      <xdr:rowOff>0</xdr:rowOff>
    </xdr:from>
    <xdr:to>
      <xdr:col>5</xdr:col>
      <xdr:colOff>209550</xdr:colOff>
      <xdr:row>283</xdr:row>
      <xdr:rowOff>180975</xdr:rowOff>
    </xdr:to>
    <xdr:pic>
      <xdr:nvPicPr>
        <xdr:cNvPr id="83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539115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104775</xdr:colOff>
      <xdr:row>12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20955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155</xdr:row>
      <xdr:rowOff>0</xdr:rowOff>
    </xdr:from>
    <xdr:to>
      <xdr:col>0</xdr:col>
      <xdr:colOff>123825</xdr:colOff>
      <xdr:row>155</xdr:row>
      <xdr:rowOff>180975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9550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165</xdr:row>
      <xdr:rowOff>0</xdr:rowOff>
    </xdr:from>
    <xdr:to>
      <xdr:col>0</xdr:col>
      <xdr:colOff>180975</xdr:colOff>
      <xdr:row>165</xdr:row>
      <xdr:rowOff>180975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00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190</xdr:row>
      <xdr:rowOff>0</xdr:rowOff>
    </xdr:from>
    <xdr:to>
      <xdr:col>0</xdr:col>
      <xdr:colOff>152400</xdr:colOff>
      <xdr:row>190</xdr:row>
      <xdr:rowOff>180975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63000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119</xdr:row>
      <xdr:rowOff>0</xdr:rowOff>
    </xdr:from>
    <xdr:to>
      <xdr:col>0</xdr:col>
      <xdr:colOff>142875</xdr:colOff>
      <xdr:row>119</xdr:row>
      <xdr:rowOff>180975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104775</xdr:colOff>
      <xdr:row>12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20955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83</xdr:row>
      <xdr:rowOff>0</xdr:rowOff>
    </xdr:from>
    <xdr:to>
      <xdr:col>0</xdr:col>
      <xdr:colOff>190500</xdr:colOff>
      <xdr:row>83</xdr:row>
      <xdr:rowOff>180975</xdr:rowOff>
    </xdr:to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83</xdr:row>
      <xdr:rowOff>0</xdr:rowOff>
    </xdr:from>
    <xdr:to>
      <xdr:col>0</xdr:col>
      <xdr:colOff>190500</xdr:colOff>
      <xdr:row>83</xdr:row>
      <xdr:rowOff>180975</xdr:rowOff>
    </xdr:to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231</xdr:row>
      <xdr:rowOff>0</xdr:rowOff>
    </xdr:from>
    <xdr:to>
      <xdr:col>0</xdr:col>
      <xdr:colOff>200025</xdr:colOff>
      <xdr:row>232</xdr:row>
      <xdr:rowOff>0</xdr:rowOff>
    </xdr:to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055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217</xdr:row>
      <xdr:rowOff>0</xdr:rowOff>
    </xdr:from>
    <xdr:to>
      <xdr:col>1</xdr:col>
      <xdr:colOff>209550</xdr:colOff>
      <xdr:row>217</xdr:row>
      <xdr:rowOff>180975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539115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217</xdr:row>
      <xdr:rowOff>0</xdr:rowOff>
    </xdr:from>
    <xdr:to>
      <xdr:col>2</xdr:col>
      <xdr:colOff>209550</xdr:colOff>
      <xdr:row>217</xdr:row>
      <xdr:rowOff>180975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413385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217</xdr:row>
      <xdr:rowOff>0</xdr:rowOff>
    </xdr:from>
    <xdr:to>
      <xdr:col>3</xdr:col>
      <xdr:colOff>209550</xdr:colOff>
      <xdr:row>217</xdr:row>
      <xdr:rowOff>180975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539115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217</xdr:row>
      <xdr:rowOff>0</xdr:rowOff>
    </xdr:from>
    <xdr:to>
      <xdr:col>4</xdr:col>
      <xdr:colOff>209550</xdr:colOff>
      <xdr:row>217</xdr:row>
      <xdr:rowOff>180975</xdr:rowOff>
    </xdr:to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539115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217</xdr:row>
      <xdr:rowOff>0</xdr:rowOff>
    </xdr:from>
    <xdr:to>
      <xdr:col>5</xdr:col>
      <xdr:colOff>209550</xdr:colOff>
      <xdr:row>217</xdr:row>
      <xdr:rowOff>180975</xdr:rowOff>
    </xdr:to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539115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"/>
  <sheetViews>
    <sheetView workbookViewId="0">
      <selection activeCell="F23" sqref="F23"/>
    </sheetView>
  </sheetViews>
  <sheetFormatPr defaultRowHeight="15" x14ac:dyDescent="0.25"/>
  <cols>
    <col min="1" max="1" width="21.42578125" customWidth="1"/>
    <col min="2" max="5" width="15.140625" customWidth="1"/>
    <col min="6" max="7" width="15" customWidth="1"/>
    <col min="8" max="19" width="13.5703125" customWidth="1"/>
  </cols>
  <sheetData>
    <row r="1" spans="1:8" x14ac:dyDescent="0.25">
      <c r="A1" s="5" t="s">
        <v>74</v>
      </c>
    </row>
    <row r="3" spans="1:8" x14ac:dyDescent="0.25">
      <c r="A3" t="s">
        <v>66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</row>
    <row r="4" spans="1:8" x14ac:dyDescent="0.25">
      <c r="A4">
        <v>1</v>
      </c>
      <c r="B4">
        <v>101201</v>
      </c>
      <c r="C4">
        <v>102203</v>
      </c>
      <c r="D4">
        <v>1</v>
      </c>
      <c r="E4">
        <v>101</v>
      </c>
      <c r="F4">
        <v>102</v>
      </c>
      <c r="G4">
        <v>201</v>
      </c>
      <c r="H4">
        <v>203</v>
      </c>
    </row>
    <row r="5" spans="1:8" x14ac:dyDescent="0.25">
      <c r="A5">
        <v>2</v>
      </c>
      <c r="B5">
        <v>101201</v>
      </c>
      <c r="C5">
        <v>102204</v>
      </c>
      <c r="D5">
        <v>2</v>
      </c>
      <c r="E5">
        <v>101</v>
      </c>
      <c r="F5">
        <v>102</v>
      </c>
      <c r="G5">
        <v>201</v>
      </c>
      <c r="H5">
        <v>204</v>
      </c>
    </row>
    <row r="6" spans="1:8" x14ac:dyDescent="0.25">
      <c r="A6">
        <v>3</v>
      </c>
      <c r="B6">
        <v>101202</v>
      </c>
      <c r="C6">
        <v>102203</v>
      </c>
      <c r="D6">
        <v>3</v>
      </c>
      <c r="E6">
        <v>101</v>
      </c>
      <c r="F6">
        <v>102</v>
      </c>
      <c r="G6">
        <v>202</v>
      </c>
      <c r="H6">
        <v>203</v>
      </c>
    </row>
    <row r="7" spans="1:8" x14ac:dyDescent="0.25">
      <c r="A7">
        <v>4</v>
      </c>
      <c r="B7">
        <v>101202</v>
      </c>
      <c r="C7">
        <v>102204</v>
      </c>
      <c r="D7">
        <v>4</v>
      </c>
      <c r="E7">
        <v>101</v>
      </c>
      <c r="F7">
        <v>102</v>
      </c>
      <c r="G7">
        <v>202</v>
      </c>
      <c r="H7">
        <v>204</v>
      </c>
    </row>
    <row r="9" spans="1:8" x14ac:dyDescent="0.25">
      <c r="A9" s="5" t="s">
        <v>211</v>
      </c>
    </row>
    <row r="11" spans="1:8" x14ac:dyDescent="0.25">
      <c r="A11" t="s">
        <v>0</v>
      </c>
      <c r="B11" t="s">
        <v>101</v>
      </c>
    </row>
    <row r="12" spans="1:8" x14ac:dyDescent="0.25">
      <c r="A12" s="2" t="s">
        <v>38</v>
      </c>
    </row>
    <row r="13" spans="1:8" x14ac:dyDescent="0.25">
      <c r="A13" t="s">
        <v>7</v>
      </c>
      <c r="B13">
        <v>0.01</v>
      </c>
    </row>
    <row r="14" spans="1:8" x14ac:dyDescent="0.25">
      <c r="A14" t="s">
        <v>12</v>
      </c>
      <c r="B14">
        <v>0.01</v>
      </c>
    </row>
    <row r="15" spans="1:8" x14ac:dyDescent="0.25">
      <c r="A15" t="s">
        <v>15</v>
      </c>
      <c r="B15">
        <v>0.01</v>
      </c>
    </row>
    <row r="16" spans="1:8" x14ac:dyDescent="0.25">
      <c r="A16" t="s">
        <v>18</v>
      </c>
      <c r="B16">
        <v>0.01</v>
      </c>
    </row>
    <row r="17" spans="1:14" x14ac:dyDescent="0.25">
      <c r="A17" t="s">
        <v>19</v>
      </c>
      <c r="B17">
        <v>0.01</v>
      </c>
    </row>
    <row r="19" spans="1:14" x14ac:dyDescent="0.25">
      <c r="A19" s="1" t="s">
        <v>39</v>
      </c>
    </row>
    <row r="21" spans="1:14" x14ac:dyDescent="0.25">
      <c r="A21" t="s">
        <v>2</v>
      </c>
      <c r="B21" t="s">
        <v>0</v>
      </c>
      <c r="C21" s="2" t="s">
        <v>36</v>
      </c>
      <c r="D21" s="2" t="s">
        <v>33</v>
      </c>
      <c r="E21" t="s">
        <v>1</v>
      </c>
      <c r="F21" t="s">
        <v>3</v>
      </c>
      <c r="G21" s="2" t="s">
        <v>92</v>
      </c>
      <c r="H21" t="s">
        <v>4</v>
      </c>
      <c r="I21" t="s">
        <v>155</v>
      </c>
      <c r="J21" t="s">
        <v>156</v>
      </c>
      <c r="K21" t="s">
        <v>5</v>
      </c>
      <c r="L21" t="s">
        <v>6</v>
      </c>
      <c r="M21" t="s">
        <v>40</v>
      </c>
    </row>
    <row r="22" spans="1:14" x14ac:dyDescent="0.25">
      <c r="A22" s="2" t="s">
        <v>37</v>
      </c>
      <c r="B22" s="2" t="s">
        <v>38</v>
      </c>
      <c r="C22" s="2"/>
      <c r="D22" s="2"/>
      <c r="E22" s="2"/>
      <c r="F22" s="2"/>
      <c r="G22" s="2"/>
      <c r="H22" s="2"/>
      <c r="L22" s="2"/>
    </row>
    <row r="23" spans="1:14" x14ac:dyDescent="0.25">
      <c r="A23">
        <v>101</v>
      </c>
      <c r="B23" t="s">
        <v>7</v>
      </c>
      <c r="C23" s="2" t="s">
        <v>31</v>
      </c>
      <c r="D23" s="2" t="s">
        <v>34</v>
      </c>
      <c r="E23" t="s">
        <v>8</v>
      </c>
      <c r="F23" t="b">
        <v>0</v>
      </c>
      <c r="G23" t="s">
        <v>9</v>
      </c>
      <c r="H23" t="s">
        <v>9</v>
      </c>
      <c r="I23" t="s">
        <v>9</v>
      </c>
      <c r="J23" t="s">
        <v>9</v>
      </c>
      <c r="K23" t="s">
        <v>11</v>
      </c>
      <c r="L23" t="s">
        <v>10</v>
      </c>
      <c r="M23" s="3" t="e">
        <f t="shared" ref="M23:M77" si="0">IF(I23&gt;=0,ATAN(J23/I23)/(PI()/2),2+ATAN(J23/I23)/(PI()/2))</f>
        <v>#VALUE!</v>
      </c>
      <c r="N23" t="s">
        <v>11</v>
      </c>
    </row>
    <row r="24" spans="1:14" x14ac:dyDescent="0.25">
      <c r="A24">
        <v>101</v>
      </c>
      <c r="B24" t="s">
        <v>12</v>
      </c>
      <c r="C24" s="2" t="s">
        <v>31</v>
      </c>
      <c r="D24" s="2" t="s">
        <v>34</v>
      </c>
      <c r="E24" t="s">
        <v>13</v>
      </c>
      <c r="F24" t="b">
        <v>0</v>
      </c>
      <c r="G24">
        <f t="shared" ref="G24:G72" si="1">((LEFT(H24,1)=L24)+(RIGHT(H24,1)=L24))/2</f>
        <v>0.5</v>
      </c>
      <c r="H24" t="s">
        <v>13</v>
      </c>
      <c r="I24">
        <v>0.60627959477955429</v>
      </c>
      <c r="J24">
        <v>0.58718495242942959</v>
      </c>
      <c r="K24" t="s">
        <v>14</v>
      </c>
      <c r="L24" t="s">
        <v>10</v>
      </c>
      <c r="M24" s="3">
        <f t="shared" si="0"/>
        <v>0.48981537421814703</v>
      </c>
      <c r="N24" t="s">
        <v>14</v>
      </c>
    </row>
    <row r="25" spans="1:14" x14ac:dyDescent="0.25">
      <c r="A25">
        <v>101</v>
      </c>
      <c r="B25" t="s">
        <v>15</v>
      </c>
      <c r="C25" s="2" t="s">
        <v>31</v>
      </c>
      <c r="D25" s="2" t="s">
        <v>34</v>
      </c>
      <c r="E25" t="s">
        <v>16</v>
      </c>
      <c r="F25" t="b">
        <v>0</v>
      </c>
      <c r="G25">
        <f t="shared" si="1"/>
        <v>0.5</v>
      </c>
      <c r="H25" t="s">
        <v>16</v>
      </c>
      <c r="I25">
        <v>0.68770616785438377</v>
      </c>
      <c r="J25">
        <v>0.7241380624063305</v>
      </c>
      <c r="K25" t="s">
        <v>11</v>
      </c>
      <c r="L25" t="s">
        <v>17</v>
      </c>
      <c r="M25" s="3">
        <f t="shared" si="0"/>
        <v>0.51642399215844992</v>
      </c>
      <c r="N25" t="s">
        <v>11</v>
      </c>
    </row>
    <row r="26" spans="1:14" x14ac:dyDescent="0.25">
      <c r="A26">
        <v>101</v>
      </c>
      <c r="B26" t="s">
        <v>18</v>
      </c>
      <c r="C26" s="2" t="s">
        <v>31</v>
      </c>
      <c r="D26" s="2" t="s">
        <v>34</v>
      </c>
      <c r="E26" t="s">
        <v>8</v>
      </c>
      <c r="F26" t="b">
        <v>0</v>
      </c>
      <c r="G26">
        <f t="shared" si="1"/>
        <v>0</v>
      </c>
      <c r="H26" t="s">
        <v>8</v>
      </c>
      <c r="I26">
        <v>0.92383117987405527</v>
      </c>
      <c r="J26">
        <v>-1.4573304970869831E-2</v>
      </c>
      <c r="K26" t="s">
        <v>11</v>
      </c>
      <c r="L26" t="s">
        <v>10</v>
      </c>
      <c r="M26" s="3">
        <f t="shared" si="0"/>
        <v>-1.0041753126296443E-2</v>
      </c>
      <c r="N26" t="s">
        <v>11</v>
      </c>
    </row>
    <row r="27" spans="1:14" x14ac:dyDescent="0.25">
      <c r="A27">
        <v>101</v>
      </c>
      <c r="B27" t="s">
        <v>19</v>
      </c>
      <c r="C27" s="2" t="s">
        <v>31</v>
      </c>
      <c r="D27" s="2" t="s">
        <v>34</v>
      </c>
      <c r="E27" t="s">
        <v>20</v>
      </c>
      <c r="F27" t="b">
        <v>0</v>
      </c>
      <c r="G27">
        <f t="shared" si="1"/>
        <v>0</v>
      </c>
      <c r="H27" t="s">
        <v>20</v>
      </c>
      <c r="I27">
        <v>0.97072297559870613</v>
      </c>
      <c r="J27">
        <v>0.14145028017509398</v>
      </c>
      <c r="K27" t="s">
        <v>10</v>
      </c>
      <c r="L27" t="s">
        <v>17</v>
      </c>
      <c r="M27" s="3">
        <f t="shared" si="0"/>
        <v>9.2117621218205173E-2</v>
      </c>
      <c r="N27" t="s">
        <v>10</v>
      </c>
    </row>
    <row r="28" spans="1:14" x14ac:dyDescent="0.25">
      <c r="A28">
        <v>102</v>
      </c>
      <c r="B28" t="s">
        <v>7</v>
      </c>
      <c r="C28" s="2" t="s">
        <v>31</v>
      </c>
      <c r="D28" s="2" t="s">
        <v>34</v>
      </c>
      <c r="E28" t="s">
        <v>8</v>
      </c>
      <c r="F28" t="b">
        <v>0</v>
      </c>
      <c r="G28">
        <f t="shared" si="1"/>
        <v>0</v>
      </c>
      <c r="H28" t="s">
        <v>8</v>
      </c>
      <c r="I28">
        <v>0.92466710289831933</v>
      </c>
      <c r="J28">
        <v>0.17822630662548239</v>
      </c>
      <c r="K28" t="s">
        <v>11</v>
      </c>
      <c r="L28" t="s">
        <v>10</v>
      </c>
      <c r="M28" s="3">
        <f t="shared" si="0"/>
        <v>0.1212196423416957</v>
      </c>
      <c r="N28" t="s">
        <v>11</v>
      </c>
    </row>
    <row r="29" spans="1:14" x14ac:dyDescent="0.25">
      <c r="A29">
        <v>102</v>
      </c>
      <c r="B29" t="s">
        <v>12</v>
      </c>
      <c r="C29" s="2" t="s">
        <v>31</v>
      </c>
      <c r="D29" s="2" t="s">
        <v>34</v>
      </c>
      <c r="E29" t="s">
        <v>21</v>
      </c>
      <c r="F29" t="b">
        <v>0</v>
      </c>
      <c r="G29">
        <f t="shared" si="1"/>
        <v>0</v>
      </c>
      <c r="H29" t="s">
        <v>21</v>
      </c>
      <c r="I29">
        <v>1.0943969491410246</v>
      </c>
      <c r="J29">
        <v>0.1133544665947856</v>
      </c>
      <c r="K29" t="s">
        <v>14</v>
      </c>
      <c r="L29" t="s">
        <v>10</v>
      </c>
      <c r="M29" s="3">
        <f t="shared" si="0"/>
        <v>6.5704935219563901E-2</v>
      </c>
      <c r="N29" t="s">
        <v>14</v>
      </c>
    </row>
    <row r="30" spans="1:14" x14ac:dyDescent="0.25">
      <c r="A30">
        <v>102</v>
      </c>
      <c r="B30" t="s">
        <v>15</v>
      </c>
      <c r="C30" s="2" t="s">
        <v>31</v>
      </c>
      <c r="D30" s="2" t="s">
        <v>34</v>
      </c>
      <c r="E30" t="s">
        <v>16</v>
      </c>
      <c r="F30" t="b">
        <v>0</v>
      </c>
      <c r="G30">
        <f t="shared" si="1"/>
        <v>0.5</v>
      </c>
      <c r="H30" t="s">
        <v>16</v>
      </c>
      <c r="I30">
        <v>0.74625330681636515</v>
      </c>
      <c r="J30">
        <v>0.68735552485129625</v>
      </c>
      <c r="K30" t="s">
        <v>11</v>
      </c>
      <c r="L30" t="s">
        <v>17</v>
      </c>
      <c r="M30" s="3">
        <f t="shared" si="0"/>
        <v>0.47386008139876246</v>
      </c>
      <c r="N30" t="s">
        <v>11</v>
      </c>
    </row>
    <row r="31" spans="1:14" x14ac:dyDescent="0.25">
      <c r="A31">
        <v>102</v>
      </c>
      <c r="B31" t="s">
        <v>18</v>
      </c>
      <c r="C31" s="2" t="s">
        <v>31</v>
      </c>
      <c r="D31" s="2" t="s">
        <v>34</v>
      </c>
      <c r="E31" t="s">
        <v>22</v>
      </c>
      <c r="F31" t="b">
        <v>0</v>
      </c>
      <c r="G31">
        <f t="shared" si="1"/>
        <v>0.5</v>
      </c>
      <c r="H31" t="s">
        <v>22</v>
      </c>
      <c r="I31">
        <v>0.76969655384042712</v>
      </c>
      <c r="J31">
        <v>0.72371335611592835</v>
      </c>
      <c r="K31" t="s">
        <v>11</v>
      </c>
      <c r="L31" t="s">
        <v>10</v>
      </c>
      <c r="M31" s="3">
        <f t="shared" si="0"/>
        <v>0.48040419664646639</v>
      </c>
      <c r="N31" t="s">
        <v>11</v>
      </c>
    </row>
    <row r="32" spans="1:14" x14ac:dyDescent="0.25">
      <c r="A32">
        <v>102</v>
      </c>
      <c r="B32" t="s">
        <v>19</v>
      </c>
      <c r="C32" s="2" t="s">
        <v>31</v>
      </c>
      <c r="D32" s="2" t="s">
        <v>34</v>
      </c>
      <c r="E32" t="s">
        <v>23</v>
      </c>
      <c r="F32" t="b">
        <v>0</v>
      </c>
      <c r="G32">
        <f t="shared" si="1"/>
        <v>0.5</v>
      </c>
      <c r="H32" t="s">
        <v>23</v>
      </c>
      <c r="I32">
        <v>0.72310283964053312</v>
      </c>
      <c r="J32">
        <v>0.80393343417977636</v>
      </c>
      <c r="K32" t="s">
        <v>10</v>
      </c>
      <c r="L32" t="s">
        <v>17</v>
      </c>
      <c r="M32" s="3">
        <f t="shared" si="0"/>
        <v>0.53366676731996066</v>
      </c>
      <c r="N32" t="s">
        <v>10</v>
      </c>
    </row>
    <row r="33" spans="1:14" x14ac:dyDescent="0.25">
      <c r="A33">
        <v>201</v>
      </c>
      <c r="B33" t="s">
        <v>7</v>
      </c>
      <c r="C33" s="2" t="s">
        <v>31</v>
      </c>
      <c r="D33" s="2" t="s">
        <v>34</v>
      </c>
      <c r="E33" t="s">
        <v>8</v>
      </c>
      <c r="F33" s="8" t="b">
        <v>1</v>
      </c>
      <c r="G33">
        <f t="shared" si="1"/>
        <v>1</v>
      </c>
      <c r="H33" t="s">
        <v>20</v>
      </c>
      <c r="I33">
        <v>0.14733277660994767</v>
      </c>
      <c r="J33">
        <v>0.88606335402081626</v>
      </c>
      <c r="K33" t="s">
        <v>11</v>
      </c>
      <c r="L33" t="s">
        <v>10</v>
      </c>
      <c r="M33" s="3">
        <f t="shared" si="0"/>
        <v>0.89510389323313011</v>
      </c>
      <c r="N33" t="s">
        <v>11</v>
      </c>
    </row>
    <row r="34" spans="1:14" x14ac:dyDescent="0.25">
      <c r="A34">
        <v>201</v>
      </c>
      <c r="B34" t="s">
        <v>12</v>
      </c>
      <c r="C34" s="2" t="s">
        <v>31</v>
      </c>
      <c r="D34" s="2" t="s">
        <v>34</v>
      </c>
      <c r="E34" t="s">
        <v>20</v>
      </c>
      <c r="F34" t="b">
        <v>0</v>
      </c>
      <c r="G34">
        <f t="shared" si="1"/>
        <v>1</v>
      </c>
      <c r="H34" t="s">
        <v>20</v>
      </c>
      <c r="I34">
        <v>0.21569100840639732</v>
      </c>
      <c r="J34">
        <v>1.0516237795929144</v>
      </c>
      <c r="K34" t="s">
        <v>14</v>
      </c>
      <c r="L34" t="s">
        <v>10</v>
      </c>
      <c r="M34" s="3">
        <f t="shared" si="0"/>
        <v>0.87121355593192618</v>
      </c>
      <c r="N34" t="s">
        <v>14</v>
      </c>
    </row>
    <row r="35" spans="1:14" x14ac:dyDescent="0.25">
      <c r="A35">
        <v>201</v>
      </c>
      <c r="B35" t="s">
        <v>15</v>
      </c>
      <c r="C35" s="2" t="s">
        <v>31</v>
      </c>
      <c r="D35" s="2" t="s">
        <v>34</v>
      </c>
      <c r="E35" t="s">
        <v>8</v>
      </c>
      <c r="F35" t="b">
        <v>0</v>
      </c>
      <c r="G35">
        <f t="shared" si="1"/>
        <v>0</v>
      </c>
      <c r="H35" t="s">
        <v>8</v>
      </c>
      <c r="I35">
        <v>0.9523243076685094</v>
      </c>
      <c r="J35">
        <v>0.22119016238123981</v>
      </c>
      <c r="K35" t="s">
        <v>11</v>
      </c>
      <c r="L35" t="s">
        <v>17</v>
      </c>
      <c r="M35" s="3">
        <f t="shared" si="0"/>
        <v>0.14528750849003741</v>
      </c>
      <c r="N35" t="s">
        <v>11</v>
      </c>
    </row>
    <row r="36" spans="1:14" x14ac:dyDescent="0.25">
      <c r="A36">
        <v>201</v>
      </c>
      <c r="B36" t="s">
        <v>18</v>
      </c>
      <c r="C36" s="2" t="s">
        <v>31</v>
      </c>
      <c r="D36" s="2" t="s">
        <v>34</v>
      </c>
      <c r="E36" t="s">
        <v>20</v>
      </c>
      <c r="F36" t="b">
        <v>0</v>
      </c>
      <c r="G36">
        <f t="shared" si="1"/>
        <v>1</v>
      </c>
      <c r="H36" t="s">
        <v>20</v>
      </c>
      <c r="I36">
        <v>4.3563009344766576E-2</v>
      </c>
      <c r="J36">
        <v>0.97900277779285194</v>
      </c>
      <c r="K36" t="s">
        <v>11</v>
      </c>
      <c r="L36" t="s">
        <v>10</v>
      </c>
      <c r="M36" s="3">
        <f t="shared" si="0"/>
        <v>0.97169079445583995</v>
      </c>
      <c r="N36" t="s">
        <v>11</v>
      </c>
    </row>
    <row r="37" spans="1:14" x14ac:dyDescent="0.25">
      <c r="A37">
        <v>201</v>
      </c>
      <c r="B37" t="s">
        <v>19</v>
      </c>
      <c r="C37" s="2" t="s">
        <v>31</v>
      </c>
      <c r="D37" s="2" t="s">
        <v>34</v>
      </c>
      <c r="E37" t="s">
        <v>24</v>
      </c>
      <c r="F37" t="b">
        <v>0</v>
      </c>
      <c r="G37">
        <f t="shared" si="1"/>
        <v>1</v>
      </c>
      <c r="H37" t="s">
        <v>24</v>
      </c>
      <c r="I37">
        <v>1.9248247110845565E-2</v>
      </c>
      <c r="J37">
        <v>1.0321538261530763</v>
      </c>
      <c r="K37" t="s">
        <v>10</v>
      </c>
      <c r="L37" t="s">
        <v>17</v>
      </c>
      <c r="M37" s="3">
        <f t="shared" si="0"/>
        <v>0.98812929412997574</v>
      </c>
      <c r="N37" t="s">
        <v>10</v>
      </c>
    </row>
    <row r="38" spans="1:14" x14ac:dyDescent="0.25">
      <c r="A38">
        <v>202</v>
      </c>
      <c r="B38" t="s">
        <v>7</v>
      </c>
      <c r="C38" s="2" t="s">
        <v>31</v>
      </c>
      <c r="D38" s="2" t="s">
        <v>34</v>
      </c>
      <c r="E38" t="s">
        <v>22</v>
      </c>
      <c r="F38" t="b">
        <v>0</v>
      </c>
      <c r="G38">
        <f t="shared" si="1"/>
        <v>0.5</v>
      </c>
      <c r="H38" t="s">
        <v>22</v>
      </c>
      <c r="I38">
        <v>0.5211929697406148</v>
      </c>
      <c r="J38">
        <v>0.77463953283891851</v>
      </c>
      <c r="K38" t="s">
        <v>11</v>
      </c>
      <c r="L38" t="s">
        <v>10</v>
      </c>
      <c r="M38" s="3">
        <f t="shared" si="0"/>
        <v>0.62296161310361897</v>
      </c>
      <c r="N38" t="s">
        <v>11</v>
      </c>
    </row>
    <row r="39" spans="1:14" x14ac:dyDescent="0.25">
      <c r="A39">
        <v>202</v>
      </c>
      <c r="B39" t="s">
        <v>12</v>
      </c>
      <c r="C39" s="2" t="s">
        <v>31</v>
      </c>
      <c r="D39" s="2" t="s">
        <v>34</v>
      </c>
      <c r="E39" t="s">
        <v>20</v>
      </c>
      <c r="F39" t="b">
        <v>0</v>
      </c>
      <c r="G39">
        <f t="shared" si="1"/>
        <v>1</v>
      </c>
      <c r="H39" t="s">
        <v>20</v>
      </c>
      <c r="I39">
        <v>2.325515342562642E-2</v>
      </c>
      <c r="J39">
        <v>1.0937057360483253</v>
      </c>
      <c r="K39" t="s">
        <v>14</v>
      </c>
      <c r="L39" t="s">
        <v>10</v>
      </c>
      <c r="M39" s="3">
        <f t="shared" si="0"/>
        <v>0.986465774553972</v>
      </c>
      <c r="N39" t="s">
        <v>14</v>
      </c>
    </row>
    <row r="40" spans="1:14" x14ac:dyDescent="0.25">
      <c r="A40">
        <v>202</v>
      </c>
      <c r="B40" t="s">
        <v>15</v>
      </c>
      <c r="C40" s="2" t="s">
        <v>31</v>
      </c>
      <c r="D40" s="2" t="s">
        <v>34</v>
      </c>
      <c r="E40" t="s">
        <v>8</v>
      </c>
      <c r="F40" t="b">
        <v>0</v>
      </c>
      <c r="G40">
        <f t="shared" si="1"/>
        <v>0</v>
      </c>
      <c r="H40" t="s">
        <v>8</v>
      </c>
      <c r="I40">
        <v>1.0884004425258156</v>
      </c>
      <c r="J40">
        <v>9.5209667796854261E-2</v>
      </c>
      <c r="K40" t="s">
        <v>11</v>
      </c>
      <c r="L40" t="s">
        <v>17</v>
      </c>
      <c r="M40" s="3">
        <f t="shared" si="0"/>
        <v>5.554799068657517E-2</v>
      </c>
      <c r="N40" t="s">
        <v>11</v>
      </c>
    </row>
    <row r="41" spans="1:14" x14ac:dyDescent="0.25">
      <c r="A41">
        <v>202</v>
      </c>
      <c r="B41" t="s">
        <v>18</v>
      </c>
      <c r="C41" s="2" t="s">
        <v>31</v>
      </c>
      <c r="D41" s="2" t="s">
        <v>34</v>
      </c>
      <c r="E41" t="s">
        <v>8</v>
      </c>
      <c r="F41" t="b">
        <v>0</v>
      </c>
      <c r="G41">
        <f t="shared" si="1"/>
        <v>0</v>
      </c>
      <c r="H41" t="s">
        <v>8</v>
      </c>
      <c r="I41">
        <v>1.0810202839200354</v>
      </c>
      <c r="J41">
        <v>-9.5844298717733672E-3</v>
      </c>
      <c r="K41" t="s">
        <v>11</v>
      </c>
      <c r="L41" t="s">
        <v>10</v>
      </c>
      <c r="M41" s="3">
        <f t="shared" si="0"/>
        <v>-5.6441842794729543E-3</v>
      </c>
      <c r="N41" t="s">
        <v>11</v>
      </c>
    </row>
    <row r="42" spans="1:14" x14ac:dyDescent="0.25">
      <c r="A42">
        <v>202</v>
      </c>
      <c r="B42" t="s">
        <v>19</v>
      </c>
      <c r="C42" s="2" t="s">
        <v>31</v>
      </c>
      <c r="D42" s="2" t="s">
        <v>34</v>
      </c>
      <c r="E42" t="s">
        <v>20</v>
      </c>
      <c r="F42" t="b">
        <v>0</v>
      </c>
      <c r="G42">
        <f t="shared" si="1"/>
        <v>0</v>
      </c>
      <c r="H42" t="s">
        <v>20</v>
      </c>
      <c r="I42">
        <v>1.0419521798801696</v>
      </c>
      <c r="J42">
        <v>-3.0351980109060882E-2</v>
      </c>
      <c r="K42" t="s">
        <v>10</v>
      </c>
      <c r="L42" t="s">
        <v>17</v>
      </c>
      <c r="M42" s="3">
        <f t="shared" si="0"/>
        <v>-1.8539438173204102E-2</v>
      </c>
      <c r="N42" t="s">
        <v>10</v>
      </c>
    </row>
    <row r="43" spans="1:14" x14ac:dyDescent="0.25">
      <c r="A43">
        <v>203</v>
      </c>
      <c r="B43" t="s">
        <v>7</v>
      </c>
      <c r="C43" s="2" t="s">
        <v>31</v>
      </c>
      <c r="D43" s="2" t="s">
        <v>34</v>
      </c>
      <c r="E43" t="s">
        <v>22</v>
      </c>
      <c r="F43" t="b">
        <v>0</v>
      </c>
      <c r="G43">
        <f t="shared" si="1"/>
        <v>0.5</v>
      </c>
      <c r="H43" t="s">
        <v>22</v>
      </c>
      <c r="I43">
        <v>0.8397213682706377</v>
      </c>
      <c r="J43">
        <v>0.7675856591664868</v>
      </c>
      <c r="K43" t="s">
        <v>11</v>
      </c>
      <c r="L43" t="s">
        <v>10</v>
      </c>
      <c r="M43" s="3">
        <f t="shared" si="0"/>
        <v>0.47144775553380835</v>
      </c>
      <c r="N43" t="s">
        <v>11</v>
      </c>
    </row>
    <row r="44" spans="1:14" x14ac:dyDescent="0.25">
      <c r="A44">
        <v>203</v>
      </c>
      <c r="B44" t="s">
        <v>12</v>
      </c>
      <c r="C44" s="2" t="s">
        <v>31</v>
      </c>
      <c r="D44" s="2" t="s">
        <v>34</v>
      </c>
      <c r="E44" t="s">
        <v>21</v>
      </c>
      <c r="F44" t="b">
        <v>0</v>
      </c>
      <c r="G44">
        <f t="shared" si="1"/>
        <v>0</v>
      </c>
      <c r="H44" t="s">
        <v>21</v>
      </c>
      <c r="I44">
        <v>0.90248199724557499</v>
      </c>
      <c r="J44">
        <v>0.16359572031638953</v>
      </c>
      <c r="K44" t="s">
        <v>14</v>
      </c>
      <c r="L44" t="s">
        <v>10</v>
      </c>
      <c r="M44" s="3">
        <f t="shared" si="0"/>
        <v>0.114162363853201</v>
      </c>
      <c r="N44" t="s">
        <v>14</v>
      </c>
    </row>
    <row r="45" spans="1:14" x14ac:dyDescent="0.25">
      <c r="A45">
        <v>203</v>
      </c>
      <c r="B45" t="s">
        <v>15</v>
      </c>
      <c r="C45" s="2" t="s">
        <v>31</v>
      </c>
      <c r="D45" s="2" t="s">
        <v>34</v>
      </c>
      <c r="E45" t="s">
        <v>8</v>
      </c>
      <c r="F45" t="b">
        <v>0</v>
      </c>
      <c r="G45">
        <f t="shared" si="1"/>
        <v>0</v>
      </c>
      <c r="H45" t="s">
        <v>8</v>
      </c>
      <c r="I45">
        <v>0.88617522830180362</v>
      </c>
      <c r="J45">
        <v>3.4667690680377498E-2</v>
      </c>
      <c r="K45" t="s">
        <v>11</v>
      </c>
      <c r="L45" t="s">
        <v>17</v>
      </c>
      <c r="M45" s="3">
        <f t="shared" si="0"/>
        <v>2.4892242654436968E-2</v>
      </c>
      <c r="N45" t="s">
        <v>11</v>
      </c>
    </row>
    <row r="46" spans="1:14" x14ac:dyDescent="0.25">
      <c r="A46">
        <v>203</v>
      </c>
      <c r="B46" t="s">
        <v>18</v>
      </c>
      <c r="C46" s="2" t="s">
        <v>31</v>
      </c>
      <c r="D46" s="2" t="s">
        <v>34</v>
      </c>
      <c r="E46" t="s">
        <v>20</v>
      </c>
      <c r="F46" t="b">
        <v>0</v>
      </c>
      <c r="G46">
        <f t="shared" si="1"/>
        <v>1</v>
      </c>
      <c r="H46" t="s">
        <v>20</v>
      </c>
      <c r="I46">
        <v>-3.0984377490728299E-2</v>
      </c>
      <c r="J46">
        <v>1.0593110950151101</v>
      </c>
      <c r="K46" t="s">
        <v>11</v>
      </c>
      <c r="L46" t="s">
        <v>10</v>
      </c>
      <c r="M46" s="3">
        <f t="shared" si="0"/>
        <v>1.0186155371121877</v>
      </c>
      <c r="N46" t="s">
        <v>11</v>
      </c>
    </row>
    <row r="47" spans="1:14" x14ac:dyDescent="0.25">
      <c r="A47">
        <v>203</v>
      </c>
      <c r="B47" t="s">
        <v>19</v>
      </c>
      <c r="C47" s="2" t="s">
        <v>31</v>
      </c>
      <c r="D47" s="2" t="s">
        <v>34</v>
      </c>
      <c r="E47" t="s">
        <v>24</v>
      </c>
      <c r="F47" t="b">
        <v>0</v>
      </c>
      <c r="G47">
        <f t="shared" si="1"/>
        <v>1</v>
      </c>
      <c r="H47" t="s">
        <v>24</v>
      </c>
      <c r="I47">
        <v>-5.7934326046817093E-2</v>
      </c>
      <c r="J47">
        <v>1.1200077774857722</v>
      </c>
      <c r="K47" t="s">
        <v>10</v>
      </c>
      <c r="L47" t="s">
        <v>17</v>
      </c>
      <c r="M47" s="3">
        <f t="shared" si="0"/>
        <v>1.0329009282832475</v>
      </c>
      <c r="N47" t="s">
        <v>10</v>
      </c>
    </row>
    <row r="48" spans="1:14" x14ac:dyDescent="0.25">
      <c r="A48">
        <v>204</v>
      </c>
      <c r="B48" t="s">
        <v>7</v>
      </c>
      <c r="C48" s="2" t="s">
        <v>31</v>
      </c>
      <c r="D48" s="2" t="s">
        <v>34</v>
      </c>
      <c r="E48" t="s">
        <v>20</v>
      </c>
      <c r="F48" t="b">
        <v>0</v>
      </c>
      <c r="G48">
        <f t="shared" si="1"/>
        <v>1</v>
      </c>
      <c r="H48" t="s">
        <v>20</v>
      </c>
      <c r="I48">
        <v>-0.13594366467396674</v>
      </c>
      <c r="J48">
        <v>0.99873101631699546</v>
      </c>
      <c r="K48" t="s">
        <v>11</v>
      </c>
      <c r="L48" t="s">
        <v>10</v>
      </c>
      <c r="M48" s="3">
        <f t="shared" si="0"/>
        <v>1.086125091452685</v>
      </c>
      <c r="N48" t="s">
        <v>11</v>
      </c>
    </row>
    <row r="49" spans="1:14" x14ac:dyDescent="0.25">
      <c r="A49">
        <v>204</v>
      </c>
      <c r="B49" t="s">
        <v>12</v>
      </c>
      <c r="C49" s="2" t="s">
        <v>31</v>
      </c>
      <c r="D49" s="2" t="s">
        <v>34</v>
      </c>
      <c r="E49" t="s">
        <v>13</v>
      </c>
      <c r="F49" t="b">
        <v>0</v>
      </c>
      <c r="G49">
        <f t="shared" si="1"/>
        <v>0.5</v>
      </c>
      <c r="H49" t="s">
        <v>13</v>
      </c>
      <c r="I49">
        <v>0.72072894295337253</v>
      </c>
      <c r="J49">
        <v>0.85323530223143906</v>
      </c>
      <c r="K49" t="s">
        <v>14</v>
      </c>
      <c r="L49" t="s">
        <v>10</v>
      </c>
      <c r="M49" s="3">
        <f t="shared" si="0"/>
        <v>0.55346863791018608</v>
      </c>
      <c r="N49" t="s">
        <v>14</v>
      </c>
    </row>
    <row r="50" spans="1:14" x14ac:dyDescent="0.25">
      <c r="A50">
        <v>204</v>
      </c>
      <c r="B50" t="s">
        <v>15</v>
      </c>
      <c r="C50" s="2" t="s">
        <v>31</v>
      </c>
      <c r="D50" s="2" t="s">
        <v>34</v>
      </c>
      <c r="E50" t="s">
        <v>24</v>
      </c>
      <c r="F50" t="b">
        <v>0</v>
      </c>
      <c r="G50">
        <f t="shared" si="1"/>
        <v>1</v>
      </c>
      <c r="H50" t="s">
        <v>24</v>
      </c>
      <c r="I50">
        <v>0.2809581421425229</v>
      </c>
      <c r="J50">
        <v>1.0576507958247916</v>
      </c>
      <c r="K50" t="s">
        <v>11</v>
      </c>
      <c r="L50" t="s">
        <v>17</v>
      </c>
      <c r="M50" s="3">
        <f t="shared" si="0"/>
        <v>0.83470359657776116</v>
      </c>
      <c r="N50" t="s">
        <v>11</v>
      </c>
    </row>
    <row r="51" spans="1:14" x14ac:dyDescent="0.25">
      <c r="A51">
        <v>204</v>
      </c>
      <c r="B51" t="s">
        <v>18</v>
      </c>
      <c r="C51" s="2" t="s">
        <v>31</v>
      </c>
      <c r="D51" s="2" t="s">
        <v>34</v>
      </c>
      <c r="E51" t="s">
        <v>8</v>
      </c>
      <c r="F51" t="b">
        <v>0</v>
      </c>
      <c r="G51">
        <f t="shared" si="1"/>
        <v>0</v>
      </c>
      <c r="H51" t="s">
        <v>8</v>
      </c>
      <c r="I51">
        <v>0.9962234207224302</v>
      </c>
      <c r="J51">
        <v>9.8328833493459764E-3</v>
      </c>
      <c r="K51" t="s">
        <v>11</v>
      </c>
      <c r="L51" t="s">
        <v>10</v>
      </c>
      <c r="M51" s="3">
        <f t="shared" si="0"/>
        <v>6.283334204306365E-3</v>
      </c>
      <c r="N51" t="s">
        <v>11</v>
      </c>
    </row>
    <row r="52" spans="1:14" x14ac:dyDescent="0.25">
      <c r="A52">
        <v>204</v>
      </c>
      <c r="B52" t="s">
        <v>19</v>
      </c>
      <c r="C52" s="2" t="s">
        <v>31</v>
      </c>
      <c r="D52" s="2" t="s">
        <v>34</v>
      </c>
      <c r="E52" t="s">
        <v>23</v>
      </c>
      <c r="F52" t="b">
        <v>0</v>
      </c>
      <c r="G52">
        <f t="shared" si="1"/>
        <v>0.5</v>
      </c>
      <c r="H52" t="s">
        <v>23</v>
      </c>
      <c r="I52">
        <v>0.83217099695048757</v>
      </c>
      <c r="J52">
        <v>0.68451182648243192</v>
      </c>
      <c r="K52" t="s">
        <v>10</v>
      </c>
      <c r="L52" t="s">
        <v>17</v>
      </c>
      <c r="M52" s="3">
        <f t="shared" si="0"/>
        <v>0.43821554005685714</v>
      </c>
      <c r="N52" t="s">
        <v>10</v>
      </c>
    </row>
    <row r="53" spans="1:14" x14ac:dyDescent="0.25">
      <c r="A53">
        <v>1012011</v>
      </c>
      <c r="B53" t="s">
        <v>7</v>
      </c>
      <c r="C53" s="2" t="s">
        <v>32</v>
      </c>
      <c r="D53" s="2" t="s">
        <v>34</v>
      </c>
      <c r="E53" t="s">
        <v>8</v>
      </c>
      <c r="F53" s="8" t="b">
        <v>1</v>
      </c>
      <c r="G53">
        <f t="shared" si="1"/>
        <v>0.5</v>
      </c>
      <c r="H53" t="s">
        <v>22</v>
      </c>
      <c r="I53">
        <v>0.84129209722036513</v>
      </c>
      <c r="J53">
        <v>0.79660993029062088</v>
      </c>
      <c r="K53" t="s">
        <v>11</v>
      </c>
      <c r="L53" t="s">
        <v>10</v>
      </c>
      <c r="M53" s="3">
        <f t="shared" si="0"/>
        <v>0.48263724131825647</v>
      </c>
      <c r="N53" t="s">
        <v>11</v>
      </c>
    </row>
    <row r="54" spans="1:14" x14ac:dyDescent="0.25">
      <c r="A54">
        <v>1012011</v>
      </c>
      <c r="B54" t="s">
        <v>12</v>
      </c>
      <c r="C54" s="2" t="s">
        <v>32</v>
      </c>
      <c r="D54" s="2" t="s">
        <v>34</v>
      </c>
      <c r="E54" t="s">
        <v>13</v>
      </c>
      <c r="F54" t="b">
        <v>0</v>
      </c>
      <c r="G54">
        <f t="shared" si="1"/>
        <v>0</v>
      </c>
      <c r="H54" t="s">
        <v>9</v>
      </c>
      <c r="I54" t="s">
        <v>9</v>
      </c>
      <c r="J54" t="s">
        <v>9</v>
      </c>
      <c r="K54" t="s">
        <v>14</v>
      </c>
      <c r="L54" t="s">
        <v>10</v>
      </c>
      <c r="M54" s="3" t="e">
        <f t="shared" si="0"/>
        <v>#VALUE!</v>
      </c>
      <c r="N54" t="s">
        <v>14</v>
      </c>
    </row>
    <row r="55" spans="1:14" x14ac:dyDescent="0.25">
      <c r="A55">
        <v>1012011</v>
      </c>
      <c r="B55" t="s">
        <v>15</v>
      </c>
      <c r="C55" s="2" t="s">
        <v>32</v>
      </c>
      <c r="D55" s="2" t="s">
        <v>34</v>
      </c>
      <c r="E55" t="s">
        <v>16</v>
      </c>
      <c r="F55" t="b">
        <v>0</v>
      </c>
      <c r="G55">
        <f t="shared" si="1"/>
        <v>0.5</v>
      </c>
      <c r="H55" t="s">
        <v>16</v>
      </c>
      <c r="I55">
        <v>0.83920034177181124</v>
      </c>
      <c r="J55">
        <v>0.49670101606450212</v>
      </c>
      <c r="K55" t="s">
        <v>11</v>
      </c>
      <c r="L55" t="s">
        <v>17</v>
      </c>
      <c r="M55" s="3">
        <f t="shared" si="0"/>
        <v>0.34022438210623857</v>
      </c>
      <c r="N55" t="s">
        <v>11</v>
      </c>
    </row>
    <row r="56" spans="1:14" x14ac:dyDescent="0.25">
      <c r="A56">
        <v>1012011</v>
      </c>
      <c r="B56" t="s">
        <v>18</v>
      </c>
      <c r="C56" s="2" t="s">
        <v>32</v>
      </c>
      <c r="D56" s="2" t="s">
        <v>34</v>
      </c>
      <c r="E56" t="s">
        <v>22</v>
      </c>
      <c r="F56" t="b">
        <v>0</v>
      </c>
      <c r="G56">
        <f t="shared" si="1"/>
        <v>0.5</v>
      </c>
      <c r="H56" t="s">
        <v>22</v>
      </c>
      <c r="I56">
        <v>0.69148791851551872</v>
      </c>
      <c r="J56">
        <v>0.68649643373463687</v>
      </c>
      <c r="K56" t="s">
        <v>11</v>
      </c>
      <c r="L56" t="s">
        <v>10</v>
      </c>
      <c r="M56" s="3">
        <f t="shared" si="0"/>
        <v>0.49769397671194887</v>
      </c>
      <c r="N56" t="s">
        <v>11</v>
      </c>
    </row>
    <row r="57" spans="1:14" x14ac:dyDescent="0.25">
      <c r="A57">
        <v>1012011</v>
      </c>
      <c r="B57" t="s">
        <v>19</v>
      </c>
      <c r="C57" s="2" t="s">
        <v>32</v>
      </c>
      <c r="D57" s="2" t="s">
        <v>34</v>
      </c>
      <c r="E57" t="s">
        <v>23</v>
      </c>
      <c r="F57" t="b">
        <v>0</v>
      </c>
      <c r="G57">
        <f t="shared" si="1"/>
        <v>0.5</v>
      </c>
      <c r="H57" t="s">
        <v>23</v>
      </c>
      <c r="I57">
        <v>0.76726493454149125</v>
      </c>
      <c r="J57">
        <v>0.64374133155234614</v>
      </c>
      <c r="K57" t="s">
        <v>10</v>
      </c>
      <c r="L57" t="s">
        <v>17</v>
      </c>
      <c r="M57" s="3">
        <f t="shared" si="0"/>
        <v>0.44441016878210271</v>
      </c>
      <c r="N57" t="s">
        <v>10</v>
      </c>
    </row>
    <row r="58" spans="1:14" x14ac:dyDescent="0.25">
      <c r="A58">
        <v>1012021</v>
      </c>
      <c r="B58" t="s">
        <v>7</v>
      </c>
      <c r="C58" s="2" t="s">
        <v>32</v>
      </c>
      <c r="D58" s="2" t="s">
        <v>34</v>
      </c>
      <c r="E58" t="s">
        <v>8</v>
      </c>
      <c r="F58" t="b">
        <v>0</v>
      </c>
      <c r="G58">
        <f t="shared" si="1"/>
        <v>0</v>
      </c>
      <c r="H58" t="s">
        <v>8</v>
      </c>
      <c r="I58">
        <v>0.92214920422849478</v>
      </c>
      <c r="J58">
        <v>0.12868933311199188</v>
      </c>
      <c r="K58" t="s">
        <v>11</v>
      </c>
      <c r="L58" t="s">
        <v>10</v>
      </c>
      <c r="M58" s="3">
        <f t="shared" si="0"/>
        <v>8.8272547710871646E-2</v>
      </c>
      <c r="N58" t="s">
        <v>11</v>
      </c>
    </row>
    <row r="59" spans="1:14" x14ac:dyDescent="0.25">
      <c r="A59">
        <v>1012021</v>
      </c>
      <c r="B59" t="s">
        <v>12</v>
      </c>
      <c r="C59" s="2" t="s">
        <v>32</v>
      </c>
      <c r="D59" s="2" t="s">
        <v>34</v>
      </c>
      <c r="E59" t="s">
        <v>13</v>
      </c>
      <c r="F59" t="b">
        <v>0</v>
      </c>
      <c r="G59">
        <f t="shared" si="1"/>
        <v>0.5</v>
      </c>
      <c r="H59" t="s">
        <v>13</v>
      </c>
      <c r="I59">
        <v>0.77859177668935597</v>
      </c>
      <c r="J59">
        <v>0.82831369404573629</v>
      </c>
      <c r="K59" t="s">
        <v>14</v>
      </c>
      <c r="L59" t="s">
        <v>10</v>
      </c>
      <c r="M59" s="3">
        <f t="shared" si="0"/>
        <v>0.51969242108439984</v>
      </c>
      <c r="N59" t="s">
        <v>14</v>
      </c>
    </row>
    <row r="60" spans="1:14" x14ac:dyDescent="0.25">
      <c r="A60">
        <v>1012021</v>
      </c>
      <c r="B60" t="s">
        <v>15</v>
      </c>
      <c r="C60" s="2" t="s">
        <v>32</v>
      </c>
      <c r="D60" s="2" t="s">
        <v>34</v>
      </c>
      <c r="E60" t="s">
        <v>16</v>
      </c>
      <c r="F60" t="b">
        <v>0</v>
      </c>
      <c r="G60">
        <f t="shared" si="1"/>
        <v>0.5</v>
      </c>
      <c r="H60" t="s">
        <v>16</v>
      </c>
      <c r="I60">
        <v>0.66406496186732533</v>
      </c>
      <c r="J60">
        <v>0.66310664386840223</v>
      </c>
      <c r="K60" t="s">
        <v>11</v>
      </c>
      <c r="L60" t="s">
        <v>17</v>
      </c>
      <c r="M60" s="3">
        <f t="shared" si="0"/>
        <v>0.49954031258831766</v>
      </c>
      <c r="N60" t="s">
        <v>11</v>
      </c>
    </row>
    <row r="61" spans="1:14" x14ac:dyDescent="0.25">
      <c r="A61">
        <v>1012021</v>
      </c>
      <c r="B61" t="s">
        <v>18</v>
      </c>
      <c r="C61" s="2" t="s">
        <v>32</v>
      </c>
      <c r="D61" s="2" t="s">
        <v>34</v>
      </c>
      <c r="E61" t="s">
        <v>8</v>
      </c>
      <c r="F61" t="b">
        <v>0</v>
      </c>
      <c r="G61">
        <f t="shared" si="1"/>
        <v>0</v>
      </c>
      <c r="H61" t="s">
        <v>8</v>
      </c>
      <c r="I61">
        <v>0.96900307778888162</v>
      </c>
      <c r="J61">
        <v>7.5867875110253752E-2</v>
      </c>
      <c r="K61" t="s">
        <v>11</v>
      </c>
      <c r="L61" t="s">
        <v>10</v>
      </c>
      <c r="M61" s="3">
        <f t="shared" si="0"/>
        <v>4.9742523853594851E-2</v>
      </c>
      <c r="N61" t="s">
        <v>11</v>
      </c>
    </row>
    <row r="62" spans="1:14" x14ac:dyDescent="0.25">
      <c r="A62">
        <v>1012021</v>
      </c>
      <c r="B62" t="s">
        <v>19</v>
      </c>
      <c r="C62" s="2" t="s">
        <v>32</v>
      </c>
      <c r="D62" s="2" t="s">
        <v>34</v>
      </c>
      <c r="E62" t="s">
        <v>20</v>
      </c>
      <c r="F62" t="b">
        <v>0</v>
      </c>
      <c r="G62">
        <f t="shared" si="1"/>
        <v>0</v>
      </c>
      <c r="H62" t="s">
        <v>20</v>
      </c>
      <c r="I62">
        <v>0.95835985515513711</v>
      </c>
      <c r="J62">
        <v>6.8711080591091267E-2</v>
      </c>
      <c r="K62" t="s">
        <v>10</v>
      </c>
      <c r="L62" t="s">
        <v>17</v>
      </c>
      <c r="M62" s="3">
        <f t="shared" si="0"/>
        <v>4.5565463525174321E-2</v>
      </c>
      <c r="N62" t="s">
        <v>10</v>
      </c>
    </row>
    <row r="63" spans="1:14" x14ac:dyDescent="0.25">
      <c r="A63">
        <v>1022031</v>
      </c>
      <c r="B63" t="s">
        <v>7</v>
      </c>
      <c r="C63" s="2" t="s">
        <v>32</v>
      </c>
      <c r="D63" s="2" t="s">
        <v>34</v>
      </c>
      <c r="E63" t="s">
        <v>22</v>
      </c>
      <c r="F63" t="b">
        <v>0</v>
      </c>
      <c r="G63">
        <f t="shared" si="1"/>
        <v>0.5</v>
      </c>
      <c r="H63" t="s">
        <v>22</v>
      </c>
      <c r="I63">
        <v>0.83843558130466878</v>
      </c>
      <c r="J63">
        <v>0.61054664459637187</v>
      </c>
      <c r="K63" t="s">
        <v>11</v>
      </c>
      <c r="L63" t="s">
        <v>10</v>
      </c>
      <c r="M63" s="3">
        <f t="shared" si="0"/>
        <v>0.40068901507468574</v>
      </c>
      <c r="N63" t="s">
        <v>11</v>
      </c>
    </row>
    <row r="64" spans="1:14" x14ac:dyDescent="0.25">
      <c r="A64">
        <v>1022031</v>
      </c>
      <c r="B64" t="s">
        <v>12</v>
      </c>
      <c r="C64" s="2" t="s">
        <v>32</v>
      </c>
      <c r="D64" s="2" t="s">
        <v>34</v>
      </c>
      <c r="E64" t="s">
        <v>21</v>
      </c>
      <c r="F64" t="b">
        <v>0</v>
      </c>
      <c r="G64">
        <f t="shared" si="1"/>
        <v>0</v>
      </c>
      <c r="H64" t="s">
        <v>21</v>
      </c>
      <c r="I64">
        <v>1.0639406980902522</v>
      </c>
      <c r="J64">
        <v>-2.5081375416975929E-2</v>
      </c>
      <c r="K64" t="s">
        <v>14</v>
      </c>
      <c r="L64" t="s">
        <v>10</v>
      </c>
      <c r="M64" s="3">
        <f t="shared" si="0"/>
        <v>-1.500491771773659E-2</v>
      </c>
      <c r="N64" t="s">
        <v>14</v>
      </c>
    </row>
    <row r="65" spans="1:19" x14ac:dyDescent="0.25">
      <c r="A65">
        <v>1022031</v>
      </c>
      <c r="B65" t="s">
        <v>15</v>
      </c>
      <c r="C65" s="2" t="s">
        <v>32</v>
      </c>
      <c r="D65" s="2" t="s">
        <v>34</v>
      </c>
      <c r="E65" t="s">
        <v>16</v>
      </c>
      <c r="F65" t="b">
        <v>0</v>
      </c>
      <c r="G65">
        <f t="shared" si="1"/>
        <v>0.5</v>
      </c>
      <c r="H65" t="s">
        <v>16</v>
      </c>
      <c r="I65">
        <v>0.74784813486777413</v>
      </c>
      <c r="J65">
        <v>0.52413927959667705</v>
      </c>
      <c r="K65" t="s">
        <v>11</v>
      </c>
      <c r="L65" t="s">
        <v>17</v>
      </c>
      <c r="M65" s="3">
        <f t="shared" si="0"/>
        <v>0.38916891145351423</v>
      </c>
      <c r="N65" t="s">
        <v>11</v>
      </c>
    </row>
    <row r="66" spans="1:19" x14ac:dyDescent="0.25">
      <c r="A66">
        <v>1022031</v>
      </c>
      <c r="B66" t="s">
        <v>18</v>
      </c>
      <c r="C66" s="2" t="s">
        <v>32</v>
      </c>
      <c r="D66" s="2" t="s">
        <v>34</v>
      </c>
      <c r="E66" t="s">
        <v>22</v>
      </c>
      <c r="F66" t="b">
        <v>0</v>
      </c>
      <c r="G66">
        <f t="shared" si="1"/>
        <v>0.5</v>
      </c>
      <c r="H66" t="s">
        <v>22</v>
      </c>
      <c r="I66">
        <v>0.74687507807337761</v>
      </c>
      <c r="J66">
        <v>0.72136527843609344</v>
      </c>
      <c r="K66" t="s">
        <v>11</v>
      </c>
      <c r="L66" t="s">
        <v>10</v>
      </c>
      <c r="M66" s="3">
        <f t="shared" si="0"/>
        <v>0.48894022430621825</v>
      </c>
      <c r="N66" t="s">
        <v>11</v>
      </c>
    </row>
    <row r="67" spans="1:19" x14ac:dyDescent="0.25">
      <c r="A67">
        <v>1022031</v>
      </c>
      <c r="B67" t="s">
        <v>19</v>
      </c>
      <c r="C67" s="2" t="s">
        <v>32</v>
      </c>
      <c r="D67" s="2" t="s">
        <v>34</v>
      </c>
      <c r="E67" t="s">
        <v>24</v>
      </c>
      <c r="F67" t="b">
        <v>0</v>
      </c>
      <c r="G67">
        <f t="shared" si="1"/>
        <v>1</v>
      </c>
      <c r="H67" t="s">
        <v>24</v>
      </c>
      <c r="I67">
        <v>3.9844623530840839E-4</v>
      </c>
      <c r="J67">
        <v>0.91443931388010746</v>
      </c>
      <c r="K67" t="s">
        <v>10</v>
      </c>
      <c r="L67" t="s">
        <v>17</v>
      </c>
      <c r="M67" s="3">
        <f t="shared" si="0"/>
        <v>0.99972260735981111</v>
      </c>
      <c r="N67" t="s">
        <v>10</v>
      </c>
    </row>
    <row r="68" spans="1:19" x14ac:dyDescent="0.25">
      <c r="A68">
        <v>1022041</v>
      </c>
      <c r="B68" t="s">
        <v>7</v>
      </c>
      <c r="C68" s="2" t="s">
        <v>32</v>
      </c>
      <c r="D68" s="2" t="s">
        <v>34</v>
      </c>
      <c r="E68" t="s">
        <v>22</v>
      </c>
      <c r="F68" t="b">
        <v>0</v>
      </c>
      <c r="G68">
        <f t="shared" si="1"/>
        <v>0.5</v>
      </c>
      <c r="H68" t="s">
        <v>22</v>
      </c>
      <c r="I68">
        <v>0.82747283653480652</v>
      </c>
      <c r="J68">
        <v>0.66200795974996152</v>
      </c>
      <c r="K68" t="s">
        <v>11</v>
      </c>
      <c r="L68" t="s">
        <v>10</v>
      </c>
      <c r="M68" s="3">
        <f t="shared" si="0"/>
        <v>0.42956735317386108</v>
      </c>
      <c r="N68" t="s">
        <v>11</v>
      </c>
    </row>
    <row r="69" spans="1:19" x14ac:dyDescent="0.25">
      <c r="A69">
        <v>1022041</v>
      </c>
      <c r="B69" t="s">
        <v>12</v>
      </c>
      <c r="C69" s="2" t="s">
        <v>32</v>
      </c>
      <c r="D69" s="2" t="s">
        <v>34</v>
      </c>
      <c r="E69" t="s">
        <v>21</v>
      </c>
      <c r="F69" t="b">
        <v>0</v>
      </c>
      <c r="G69">
        <f t="shared" si="1"/>
        <v>0</v>
      </c>
      <c r="H69" t="s">
        <v>21</v>
      </c>
      <c r="I69">
        <v>0.93566705599055977</v>
      </c>
      <c r="J69">
        <v>9.5353621667335964E-2</v>
      </c>
      <c r="K69" t="s">
        <v>14</v>
      </c>
      <c r="L69" t="s">
        <v>10</v>
      </c>
      <c r="M69" s="3">
        <f t="shared" si="0"/>
        <v>6.4654570446206441E-2</v>
      </c>
      <c r="N69" t="s">
        <v>14</v>
      </c>
    </row>
    <row r="70" spans="1:19" x14ac:dyDescent="0.25">
      <c r="A70">
        <v>1022041</v>
      </c>
      <c r="B70" t="s">
        <v>15</v>
      </c>
      <c r="C70" s="2" t="s">
        <v>32</v>
      </c>
      <c r="D70" s="2" t="s">
        <v>34</v>
      </c>
      <c r="E70" t="s">
        <v>24</v>
      </c>
      <c r="F70" t="b">
        <v>0</v>
      </c>
      <c r="G70">
        <f t="shared" si="1"/>
        <v>1</v>
      </c>
      <c r="H70" t="s">
        <v>24</v>
      </c>
      <c r="I70">
        <v>0.1846523287633631</v>
      </c>
      <c r="J70">
        <v>0.91077288017856239</v>
      </c>
      <c r="K70" t="s">
        <v>11</v>
      </c>
      <c r="L70" t="s">
        <v>17</v>
      </c>
      <c r="M70" s="3">
        <f t="shared" si="0"/>
        <v>0.87265622198108317</v>
      </c>
      <c r="N70" t="s">
        <v>11</v>
      </c>
    </row>
    <row r="71" spans="1:19" x14ac:dyDescent="0.25">
      <c r="A71">
        <v>1022041</v>
      </c>
      <c r="B71" t="s">
        <v>18</v>
      </c>
      <c r="C71" s="2" t="s">
        <v>32</v>
      </c>
      <c r="D71" s="2" t="s">
        <v>34</v>
      </c>
      <c r="E71" t="s">
        <v>8</v>
      </c>
      <c r="F71" t="b">
        <v>0</v>
      </c>
      <c r="G71">
        <f t="shared" si="1"/>
        <v>0</v>
      </c>
      <c r="H71" t="s">
        <v>8</v>
      </c>
      <c r="I71">
        <v>0.97436304632081494</v>
      </c>
      <c r="J71">
        <v>-1.7404943772364692E-2</v>
      </c>
      <c r="K71" t="s">
        <v>11</v>
      </c>
      <c r="L71" t="s">
        <v>10</v>
      </c>
      <c r="M71" s="3">
        <f t="shared" si="0"/>
        <v>-1.1370662192899431E-2</v>
      </c>
      <c r="N71" t="s">
        <v>11</v>
      </c>
    </row>
    <row r="72" spans="1:19" x14ac:dyDescent="0.25">
      <c r="A72">
        <v>1022041</v>
      </c>
      <c r="B72" t="s">
        <v>19</v>
      </c>
      <c r="C72" s="2" t="s">
        <v>32</v>
      </c>
      <c r="D72" s="2" t="s">
        <v>34</v>
      </c>
      <c r="E72" t="s">
        <v>23</v>
      </c>
      <c r="F72" t="b">
        <v>0</v>
      </c>
      <c r="G72">
        <f t="shared" si="1"/>
        <v>0.5</v>
      </c>
      <c r="H72" t="s">
        <v>23</v>
      </c>
      <c r="I72">
        <v>0.57854004461061204</v>
      </c>
      <c r="J72">
        <v>0.75578827719958253</v>
      </c>
      <c r="K72" t="s">
        <v>10</v>
      </c>
      <c r="L72" t="s">
        <v>17</v>
      </c>
      <c r="M72" s="3">
        <f t="shared" si="0"/>
        <v>0.58407447850737759</v>
      </c>
      <c r="N72" t="s">
        <v>10</v>
      </c>
    </row>
    <row r="73" spans="1:19" x14ac:dyDescent="0.25">
      <c r="A73" s="2">
        <v>1022042</v>
      </c>
      <c r="B73" s="2" t="s">
        <v>7</v>
      </c>
      <c r="C73" s="2" t="s">
        <v>32</v>
      </c>
      <c r="D73" s="2" t="s">
        <v>35</v>
      </c>
      <c r="E73" s="2" t="s">
        <v>25</v>
      </c>
      <c r="F73" s="2" t="b">
        <v>0</v>
      </c>
      <c r="G73" t="s">
        <v>9</v>
      </c>
      <c r="H73" s="2" t="s">
        <v>9</v>
      </c>
      <c r="I73" s="2" t="s">
        <v>9</v>
      </c>
      <c r="J73" s="2" t="s">
        <v>9</v>
      </c>
      <c r="K73" t="s">
        <v>11</v>
      </c>
      <c r="L73" s="2" t="s">
        <v>10</v>
      </c>
      <c r="M73" s="3" t="e">
        <f t="shared" si="0"/>
        <v>#VALUE!</v>
      </c>
      <c r="N73" t="s">
        <v>11</v>
      </c>
    </row>
    <row r="74" spans="1:19" x14ac:dyDescent="0.25">
      <c r="A74" s="2">
        <v>1022042</v>
      </c>
      <c r="B74" s="2" t="s">
        <v>12</v>
      </c>
      <c r="C74" s="2" t="s">
        <v>32</v>
      </c>
      <c r="D74" s="2" t="s">
        <v>35</v>
      </c>
      <c r="E74" s="2" t="s">
        <v>26</v>
      </c>
      <c r="F74" s="2" t="b">
        <v>0</v>
      </c>
      <c r="G74">
        <f>((LEFT(H74,1)=L74)+(MID(H74,3,1)=L74)+(MID(H74,2,1)=L74)+(RIGHT(H74,1)=L74))/4</f>
        <v>0.25</v>
      </c>
      <c r="H74" s="2" t="s">
        <v>26</v>
      </c>
      <c r="I74" s="2">
        <v>0.93265424865201996</v>
      </c>
      <c r="J74" s="2">
        <v>0.36077146848293901</v>
      </c>
      <c r="K74" t="s">
        <v>14</v>
      </c>
      <c r="L74" s="2" t="s">
        <v>10</v>
      </c>
      <c r="M74" s="3">
        <f t="shared" si="0"/>
        <v>0.23497313442945419</v>
      </c>
      <c r="N74" t="s">
        <v>14</v>
      </c>
    </row>
    <row r="75" spans="1:19" x14ac:dyDescent="0.25">
      <c r="A75" s="2">
        <v>1022042</v>
      </c>
      <c r="B75" s="2" t="s">
        <v>15</v>
      </c>
      <c r="C75" s="2" t="s">
        <v>32</v>
      </c>
      <c r="D75" s="2" t="s">
        <v>35</v>
      </c>
      <c r="E75" s="2" t="s">
        <v>27</v>
      </c>
      <c r="F75" s="10" t="b">
        <v>1</v>
      </c>
      <c r="G75">
        <f t="shared" ref="G75:G77" si="2">((LEFT(H75,1)=L75)+(MID(H75,3,1)=L75)+(MID(H75,2,1)=L75)+(RIGHT(H75,1)=L75))/4</f>
        <v>0.25</v>
      </c>
      <c r="H75" s="2" t="s">
        <v>28</v>
      </c>
      <c r="I75" s="2">
        <v>0.924376424781294</v>
      </c>
      <c r="J75" s="2">
        <v>0.381481618572313</v>
      </c>
      <c r="K75" t="s">
        <v>11</v>
      </c>
      <c r="L75" s="2" t="s">
        <v>17</v>
      </c>
      <c r="M75" s="3">
        <f t="shared" si="0"/>
        <v>0.24917208619040537</v>
      </c>
      <c r="N75" t="s">
        <v>11</v>
      </c>
    </row>
    <row r="76" spans="1:19" x14ac:dyDescent="0.25">
      <c r="A76" s="2">
        <v>1022042</v>
      </c>
      <c r="B76" s="2" t="s">
        <v>18</v>
      </c>
      <c r="C76" s="2" t="s">
        <v>32</v>
      </c>
      <c r="D76" s="2" t="s">
        <v>35</v>
      </c>
      <c r="E76" s="2" t="s">
        <v>29</v>
      </c>
      <c r="F76" s="2" t="b">
        <v>0</v>
      </c>
      <c r="G76">
        <f t="shared" si="2"/>
        <v>0.5</v>
      </c>
      <c r="H76" s="2" t="s">
        <v>29</v>
      </c>
      <c r="I76" s="2">
        <v>0.71127901010517203</v>
      </c>
      <c r="J76" s="2">
        <v>0.70290978779912205</v>
      </c>
      <c r="K76" t="s">
        <v>11</v>
      </c>
      <c r="L76" s="2" t="s">
        <v>10</v>
      </c>
      <c r="M76" s="3">
        <f t="shared" si="0"/>
        <v>0.4962325043111051</v>
      </c>
      <c r="N76" t="s">
        <v>11</v>
      </c>
      <c r="S76" s="4"/>
    </row>
    <row r="77" spans="1:19" x14ac:dyDescent="0.25">
      <c r="A77" s="2">
        <v>1022042</v>
      </c>
      <c r="B77" s="2" t="s">
        <v>19</v>
      </c>
      <c r="C77" s="2" t="s">
        <v>32</v>
      </c>
      <c r="D77" s="2" t="s">
        <v>35</v>
      </c>
      <c r="E77" s="2" t="s">
        <v>30</v>
      </c>
      <c r="F77" s="2" t="b">
        <v>0</v>
      </c>
      <c r="G77">
        <f t="shared" si="2"/>
        <v>0.75</v>
      </c>
      <c r="H77" s="2" t="s">
        <v>30</v>
      </c>
      <c r="I77" s="2">
        <v>0.52344611056960999</v>
      </c>
      <c r="J77" s="2">
        <v>0.85205878278998304</v>
      </c>
      <c r="K77" t="s">
        <v>10</v>
      </c>
      <c r="L77" s="2" t="s">
        <v>17</v>
      </c>
      <c r="M77" s="3">
        <f t="shared" si="0"/>
        <v>0.64929227812975254</v>
      </c>
      <c r="N77" t="s">
        <v>10</v>
      </c>
    </row>
    <row r="79" spans="1:19" x14ac:dyDescent="0.25">
      <c r="A79" s="1" t="s">
        <v>42</v>
      </c>
      <c r="B79" s="2"/>
      <c r="C79" s="2"/>
      <c r="D79" s="2"/>
      <c r="E79" s="2"/>
      <c r="F79" s="2"/>
      <c r="G79" s="2"/>
      <c r="H79" s="2"/>
    </row>
    <row r="80" spans="1:19" x14ac:dyDescent="0.25">
      <c r="A80" s="1"/>
      <c r="B80" s="2"/>
      <c r="C80" s="2"/>
      <c r="D80" s="2"/>
      <c r="E80" s="2"/>
      <c r="F80" s="2"/>
      <c r="G80" s="2"/>
      <c r="H80" s="2"/>
    </row>
    <row r="81" spans="1:13" x14ac:dyDescent="0.25">
      <c r="A81" t="s">
        <v>0</v>
      </c>
      <c r="B81" t="s">
        <v>141</v>
      </c>
      <c r="C81" t="s">
        <v>44</v>
      </c>
      <c r="D81" t="s">
        <v>45</v>
      </c>
      <c r="E81" t="s">
        <v>140</v>
      </c>
      <c r="F81" t="s">
        <v>46</v>
      </c>
      <c r="G81" t="s">
        <v>47</v>
      </c>
      <c r="H81" t="s">
        <v>139</v>
      </c>
      <c r="I81" t="s">
        <v>48</v>
      </c>
      <c r="J81" t="s">
        <v>41</v>
      </c>
      <c r="K81" s="2" t="s">
        <v>137</v>
      </c>
      <c r="L81" s="2" t="s">
        <v>138</v>
      </c>
      <c r="M81" s="2"/>
    </row>
    <row r="82" spans="1:13" x14ac:dyDescent="0.25">
      <c r="A82" s="2" t="s">
        <v>38</v>
      </c>
      <c r="B82" s="2"/>
      <c r="K82" s="2"/>
      <c r="L82" s="2"/>
      <c r="M82" s="2"/>
    </row>
    <row r="83" spans="1:13" x14ac:dyDescent="0.25">
      <c r="A83" t="s">
        <v>7</v>
      </c>
      <c r="B83" s="3">
        <f>COUNT(M28,M58)</f>
        <v>2</v>
      </c>
      <c r="C83" s="3">
        <f>AVERAGE(M28,M58)</f>
        <v>0.10474609502628368</v>
      </c>
      <c r="D83" s="3">
        <f>_xlfn.STDEV.S(M28,M58)</f>
        <v>2.3297114033850531E-2</v>
      </c>
      <c r="E83" s="3">
        <f>COUNT(M38,M43,M53,M63,M68)</f>
        <v>5</v>
      </c>
      <c r="F83" s="3">
        <f>AVERAGE(M38,M43,M53,M63,M68)</f>
        <v>0.4814605956408462</v>
      </c>
      <c r="G83" s="3">
        <f>_xlfn.STDEV.S(M38,M43,M53,M63,M68)</f>
        <v>8.564627289898831E-2</v>
      </c>
      <c r="H83" s="3">
        <f>COUNT(M33,M48)</f>
        <v>2</v>
      </c>
      <c r="I83" s="3">
        <f>AVERAGE(M33,M48)</f>
        <v>0.99061449234290755</v>
      </c>
      <c r="J83" s="3">
        <f>_xlfn.STDEV.S(M33,M48)</f>
        <v>0.13507238461142693</v>
      </c>
      <c r="K83" s="3">
        <f t="shared" ref="K83:K87" si="3">(F83-C83)/SQRT(G83^2/E83+D83^2/B83)</f>
        <v>9.0351041316621057</v>
      </c>
      <c r="L83" s="3">
        <f t="shared" ref="L83:L87" si="4">(I83-F83)/SQRT( J83^2/H83 + G83^2/E83)</f>
        <v>4.947830379355282</v>
      </c>
    </row>
    <row r="84" spans="1:13" x14ac:dyDescent="0.25">
      <c r="A84" t="s">
        <v>12</v>
      </c>
      <c r="B84" s="3">
        <f>COUNT(M29,M44,M64,M69)</f>
        <v>4</v>
      </c>
      <c r="C84" s="3">
        <f>AVERAGE(M29,M44,M64,M69)</f>
        <v>5.7379237950308679E-2</v>
      </c>
      <c r="D84" s="3">
        <f>_xlfn.STDEV.S(M29,M44,M64,M69)</f>
        <v>5.3497779010050768E-2</v>
      </c>
      <c r="E84" s="3">
        <f>COUNT(M24,M49,M59)</f>
        <v>3</v>
      </c>
      <c r="F84" s="3">
        <f>AVERAGE(M24,M49,M59)</f>
        <v>0.52099214440424435</v>
      </c>
      <c r="G84" s="3">
        <f>_xlfn.STDEV.S(M24,M49,M59)</f>
        <v>3.1846529719785403E-2</v>
      </c>
      <c r="H84" s="3">
        <f>COUNT(M34,M39)</f>
        <v>2</v>
      </c>
      <c r="I84" s="3">
        <f>AVERAGE(M34,M39)</f>
        <v>0.92883966524294914</v>
      </c>
      <c r="J84" s="3">
        <f>_xlfn.STDEV.S(M34,M39)</f>
        <v>8.1495625334443086E-2</v>
      </c>
      <c r="K84" s="3">
        <f t="shared" si="3"/>
        <v>14.28314253246306</v>
      </c>
      <c r="L84" s="3">
        <f t="shared" si="4"/>
        <v>6.7425841784435114</v>
      </c>
    </row>
    <row r="85" spans="1:13" x14ac:dyDescent="0.25">
      <c r="A85" t="s">
        <v>15</v>
      </c>
      <c r="B85" s="3">
        <f>COUNT(M35,M40,M45)</f>
        <v>3</v>
      </c>
      <c r="C85" s="3">
        <f>AVERAGE(M35,M40,M45)</f>
        <v>7.5242580610349843E-2</v>
      </c>
      <c r="D85" s="3">
        <f>_xlfn.STDEV.S(M35,M40,M45)</f>
        <v>6.2567265108085537E-2</v>
      </c>
      <c r="E85" s="3">
        <f>COUNT(M25,M30,M55,M60,M65)</f>
        <v>5</v>
      </c>
      <c r="F85" s="3">
        <f>AVERAGE(M25,M30,M55,M60,M65)</f>
        <v>0.44384353594105652</v>
      </c>
      <c r="G85" s="3">
        <f>_xlfn.STDEV.S(M25,M30,M55,M60,M65)</f>
        <v>7.5824287268546439E-2</v>
      </c>
      <c r="H85" s="3">
        <f>COUNT(M50,M70)</f>
        <v>2</v>
      </c>
      <c r="I85" s="3">
        <f>AVERAGE(M50,M70)</f>
        <v>0.85367990927942217</v>
      </c>
      <c r="J85" s="3">
        <f>_xlfn.STDEV.S(M50,M70)</f>
        <v>2.6836558786521816E-2</v>
      </c>
      <c r="K85" s="3">
        <f t="shared" si="3"/>
        <v>7.4396523151712302</v>
      </c>
      <c r="L85" s="3">
        <f t="shared" si="4"/>
        <v>10.546954352185383</v>
      </c>
    </row>
    <row r="86" spans="1:13" x14ac:dyDescent="0.25">
      <c r="A86" t="s">
        <v>18</v>
      </c>
      <c r="B86" s="3">
        <f>COUNT(M26,M41,M51,M61,M71)</f>
        <v>5</v>
      </c>
      <c r="C86" s="3">
        <f>AVERAGE(M26,M41,M51,M61,M71)</f>
        <v>5.7938516918464786E-3</v>
      </c>
      <c r="D86" s="3">
        <f>_xlfn.STDEV.S(M26,M41,M51,M61,M71)</f>
        <v>2.5534001652933604E-2</v>
      </c>
      <c r="E86" s="3">
        <f>COUNT(M31,M56,M66)</f>
        <v>3</v>
      </c>
      <c r="F86" s="3">
        <f>AVERAGE(M31,M56,M66)</f>
        <v>0.4890127992215445</v>
      </c>
      <c r="G86" s="3">
        <f>_xlfn.STDEV.S(M31,M56,M66)</f>
        <v>8.6451185079754588E-3</v>
      </c>
      <c r="H86" s="3">
        <f>COUNT(M36,M46)</f>
        <v>2</v>
      </c>
      <c r="I86" s="3">
        <f>AVERAGE(M36,M46)</f>
        <v>0.9951531657840138</v>
      </c>
      <c r="J86" s="3">
        <f>_xlfn.STDEV.S(M36,M46)</f>
        <v>3.3180803737737116E-2</v>
      </c>
      <c r="K86" s="3">
        <f t="shared" si="3"/>
        <v>38.774357445418964</v>
      </c>
      <c r="L86" s="3">
        <f t="shared" si="4"/>
        <v>21.100255892422165</v>
      </c>
    </row>
    <row r="87" spans="1:13" x14ac:dyDescent="0.25">
      <c r="A87" t="s">
        <v>19</v>
      </c>
      <c r="B87" s="3">
        <f>COUNT(M27,M42,M62)</f>
        <v>3</v>
      </c>
      <c r="C87" s="3">
        <f>AVERAGE(M27,M42,M62)</f>
        <v>3.9714548856725131E-2</v>
      </c>
      <c r="D87" s="3">
        <f>_xlfn.STDEV.S(M27,M42,M62)</f>
        <v>5.5560067495743513E-2</v>
      </c>
      <c r="E87" s="3">
        <f>COUNT(M32,M52,M57,M72)</f>
        <v>4</v>
      </c>
      <c r="F87" s="3">
        <f>AVERAGE(M32,M52,M57,M72)</f>
        <v>0.50009173866657453</v>
      </c>
      <c r="G87" s="3">
        <f>_xlfn.STDEV.S(M32,M52,M57,M72)</f>
        <v>7.0968265958413074E-2</v>
      </c>
      <c r="H87" s="3">
        <f>COUNT(M37,M47,M67)</f>
        <v>3</v>
      </c>
      <c r="I87" s="3">
        <f>AVERAGE(M37,M47,M67)</f>
        <v>1.0069176099243449</v>
      </c>
      <c r="J87" s="3">
        <f>_xlfn.STDEV.S(M37,M47,M67)</f>
        <v>2.3236842569857419E-2</v>
      </c>
      <c r="K87" s="3">
        <f t="shared" si="3"/>
        <v>9.6244638240329063</v>
      </c>
      <c r="L87" s="3">
        <f t="shared" si="4"/>
        <v>13.360176201456403</v>
      </c>
    </row>
    <row r="89" spans="1:13" x14ac:dyDescent="0.25">
      <c r="A89" s="5" t="s">
        <v>100</v>
      </c>
    </row>
    <row r="90" spans="1:13" x14ac:dyDescent="0.25">
      <c r="B90" s="15" t="s">
        <v>157</v>
      </c>
      <c r="C90" s="15" t="s">
        <v>150</v>
      </c>
    </row>
    <row r="91" spans="1:13" x14ac:dyDescent="0.25">
      <c r="A91" t="s">
        <v>2</v>
      </c>
      <c r="B91" t="s">
        <v>0</v>
      </c>
      <c r="G91" t="s">
        <v>59</v>
      </c>
      <c r="H91" t="s">
        <v>60</v>
      </c>
      <c r="I91" t="s">
        <v>61</v>
      </c>
      <c r="J91" t="s">
        <v>62</v>
      </c>
    </row>
    <row r="92" spans="1:13" x14ac:dyDescent="0.25">
      <c r="A92" t="s">
        <v>37</v>
      </c>
      <c r="B92" t="s">
        <v>38</v>
      </c>
    </row>
    <row r="94" spans="1:13" x14ac:dyDescent="0.25">
      <c r="A94">
        <v>101</v>
      </c>
      <c r="B94" t="s">
        <v>7</v>
      </c>
      <c r="C94" s="3" t="e">
        <f>NORMDIST(M23,C83,D83,FALSE)</f>
        <v>#VALUE!</v>
      </c>
      <c r="D94" s="3" t="e">
        <f>NORMDIST(M23,F83,G83,FALSE)</f>
        <v>#VALUE!</v>
      </c>
      <c r="E94" s="3" t="e">
        <f>NORMDIST(M23,I83,J83,FALSE)</f>
        <v>#VALUE!</v>
      </c>
      <c r="F94" s="3" t="e">
        <f t="shared" ref="F94:F123" si="5">SUM(C94:E94)</f>
        <v>#VALUE!</v>
      </c>
      <c r="G94" s="3" t="e">
        <f t="shared" ref="G94:G123" si="6">C94/F94</f>
        <v>#VALUE!</v>
      </c>
      <c r="H94" s="3" t="e">
        <f t="shared" ref="H94:H123" si="7">D94/(2*F94)</f>
        <v>#VALUE!</v>
      </c>
      <c r="I94" s="3" t="e">
        <f t="shared" ref="I94:I123" si="8">D94/(2*F94)</f>
        <v>#VALUE!</v>
      </c>
      <c r="J94" s="3" t="e">
        <f t="shared" ref="J94:J123" si="9">E94/F94</f>
        <v>#VALUE!</v>
      </c>
    </row>
    <row r="95" spans="1:13" x14ac:dyDescent="0.25">
      <c r="A95">
        <v>101</v>
      </c>
      <c r="B95" t="s">
        <v>12</v>
      </c>
      <c r="C95" s="3">
        <f>NORMDIST(M24,C84,D84,FALSE)</f>
        <v>4.834947546140108E-14</v>
      </c>
      <c r="D95" s="3">
        <f>NORMDIST(M24,F84,G84,FALSE)</f>
        <v>7.7577940870035729</v>
      </c>
      <c r="E95" s="3">
        <f>NORMDIST(M24,I84,J84,FALSE)</f>
        <v>2.4434405912553645E-6</v>
      </c>
      <c r="F95" s="3">
        <f t="shared" si="5"/>
        <v>7.757796530444212</v>
      </c>
      <c r="G95" s="3">
        <f t="shared" si="6"/>
        <v>6.2323722040996331E-15</v>
      </c>
      <c r="H95" s="3">
        <f t="shared" si="7"/>
        <v>0.49999984251709684</v>
      </c>
      <c r="I95" s="3">
        <f t="shared" si="8"/>
        <v>0.49999984251709684</v>
      </c>
      <c r="J95" s="3">
        <f t="shared" si="9"/>
        <v>3.1496580010399588E-7</v>
      </c>
    </row>
    <row r="96" spans="1:13" x14ac:dyDescent="0.25">
      <c r="A96">
        <v>101</v>
      </c>
      <c r="B96" t="s">
        <v>15</v>
      </c>
      <c r="C96" s="3">
        <f>NORMDIST(M25,C85,D85,FALSE)</f>
        <v>1.018074646946247E-10</v>
      </c>
      <c r="D96" s="3">
        <f>NORMDIST(M25,F85,G85,FALSE)</f>
        <v>3.3276418058362776</v>
      </c>
      <c r="E96" s="3">
        <f>NORMDIST(M25,I85,J85,FALSE)</f>
        <v>7.5518071686710716E-34</v>
      </c>
      <c r="F96" s="3">
        <f t="shared" si="5"/>
        <v>3.327641805938085</v>
      </c>
      <c r="G96" s="3">
        <f t="shared" si="6"/>
        <v>3.059447820163579E-11</v>
      </c>
      <c r="H96" s="3">
        <f t="shared" si="7"/>
        <v>0.49999999998470274</v>
      </c>
      <c r="I96" s="3">
        <f t="shared" si="8"/>
        <v>0.49999999998470274</v>
      </c>
      <c r="J96" s="3">
        <f t="shared" si="9"/>
        <v>2.2694170854552553E-34</v>
      </c>
    </row>
    <row r="97" spans="1:10" x14ac:dyDescent="0.25">
      <c r="A97">
        <v>101</v>
      </c>
      <c r="B97" t="s">
        <v>18</v>
      </c>
      <c r="C97" s="3">
        <f>NORMDIST(M26,C86,D86,FALSE)</f>
        <v>12.890568554293973</v>
      </c>
      <c r="D97" s="3">
        <f>NORMDIST(M26,F86,G86,FALSE)</f>
        <v>0</v>
      </c>
      <c r="E97" s="3">
        <f>NORMDIST(M26,I86,J86,FALSE)</f>
        <v>6.1951812959650118E-199</v>
      </c>
      <c r="F97" s="3">
        <f t="shared" si="5"/>
        <v>12.890568554293973</v>
      </c>
      <c r="G97" s="3">
        <f t="shared" si="6"/>
        <v>1</v>
      </c>
      <c r="H97" s="3">
        <f t="shared" si="7"/>
        <v>0</v>
      </c>
      <c r="I97" s="3">
        <f t="shared" si="8"/>
        <v>0</v>
      </c>
      <c r="J97" s="3">
        <f t="shared" si="9"/>
        <v>4.8059798680496037E-200</v>
      </c>
    </row>
    <row r="98" spans="1:10" x14ac:dyDescent="0.25">
      <c r="A98">
        <v>101</v>
      </c>
      <c r="B98" t="s">
        <v>19</v>
      </c>
      <c r="C98" s="3">
        <f>NORMDIST(M27,C87,D87,FALSE)</f>
        <v>4.6023128969217719</v>
      </c>
      <c r="D98" s="3">
        <f>NORMDIST(M27,F87,G87,FALSE)</f>
        <v>3.747155937649669E-7</v>
      </c>
      <c r="E98" s="3">
        <f>NORMDIST(M27,I87,J87,FALSE)</f>
        <v>0</v>
      </c>
      <c r="F98" s="3">
        <f t="shared" si="5"/>
        <v>4.6023132716373656</v>
      </c>
      <c r="G98" s="3">
        <f t="shared" si="6"/>
        <v>0.99999991858103277</v>
      </c>
      <c r="H98" s="3">
        <f t="shared" si="7"/>
        <v>4.0709483649692352E-8</v>
      </c>
      <c r="I98" s="3">
        <f t="shared" si="8"/>
        <v>4.0709483649692352E-8</v>
      </c>
      <c r="J98" s="3">
        <f t="shared" si="9"/>
        <v>0</v>
      </c>
    </row>
    <row r="99" spans="1:10" x14ac:dyDescent="0.25">
      <c r="A99">
        <v>102</v>
      </c>
      <c r="B99" t="s">
        <v>7</v>
      </c>
      <c r="C99" s="3">
        <f>NORMDIST(M28,C83,D83,FALSE)</f>
        <v>13.336268171477711</v>
      </c>
      <c r="D99" s="3">
        <f>NORMDIST(M28,F83,G83,FALSE)</f>
        <v>6.7065741816580186E-4</v>
      </c>
      <c r="E99" s="3">
        <f>NORMDIST(M28,I83,J83,FALSE)</f>
        <v>2.9800399726326587E-9</v>
      </c>
      <c r="F99" s="3">
        <f t="shared" si="5"/>
        <v>13.336938831875916</v>
      </c>
      <c r="G99" s="3">
        <f t="shared" si="6"/>
        <v>0.99994971406807365</v>
      </c>
      <c r="H99" s="3">
        <f t="shared" si="7"/>
        <v>2.5142854241893155E-5</v>
      </c>
      <c r="I99" s="3">
        <f t="shared" si="8"/>
        <v>2.5142854241893155E-5</v>
      </c>
      <c r="J99" s="3">
        <f t="shared" si="9"/>
        <v>2.2344257630620768E-10</v>
      </c>
    </row>
    <row r="100" spans="1:10" x14ac:dyDescent="0.25">
      <c r="A100">
        <v>102</v>
      </c>
      <c r="B100" t="s">
        <v>12</v>
      </c>
      <c r="C100" s="3">
        <f>NORMDIST(M29,C84,D84,FALSE)</f>
        <v>7.3674137564312616</v>
      </c>
      <c r="D100" s="3">
        <f>NORMDIST(M29,F84,G84,FALSE)</f>
        <v>5.2053417201747539E-44</v>
      </c>
      <c r="E100" s="3">
        <f>NORMDIST(M29,I84,J84,FALSE)</f>
        <v>2.1463670292251951E-24</v>
      </c>
      <c r="F100" s="3">
        <f t="shared" si="5"/>
        <v>7.3674137564312616</v>
      </c>
      <c r="G100" s="3">
        <f t="shared" si="6"/>
        <v>1</v>
      </c>
      <c r="H100" s="3">
        <f t="shared" si="7"/>
        <v>3.5326791003361505E-45</v>
      </c>
      <c r="I100" s="3">
        <f t="shared" si="8"/>
        <v>3.5326791003361505E-45</v>
      </c>
      <c r="J100" s="3">
        <f t="shared" si="9"/>
        <v>2.9133249471044837E-25</v>
      </c>
    </row>
    <row r="101" spans="1:10" x14ac:dyDescent="0.25">
      <c r="A101">
        <v>102</v>
      </c>
      <c r="B101" t="s">
        <v>15</v>
      </c>
      <c r="C101" s="3">
        <f>NORMDIST(M30,C85,D85,FALSE)</f>
        <v>9.7852067235478561E-9</v>
      </c>
      <c r="D101" s="3">
        <f>NORMDIST(M30,F85,G85,FALSE)</f>
        <v>4.864878020945814</v>
      </c>
      <c r="E101" s="3">
        <f>NORMDIST(M30,I85,J85,FALSE)</f>
        <v>4.7371959826621852E-43</v>
      </c>
      <c r="F101" s="3">
        <f t="shared" si="5"/>
        <v>4.8648780307310204</v>
      </c>
      <c r="G101" s="3">
        <f t="shared" si="6"/>
        <v>2.0113981608039376E-9</v>
      </c>
      <c r="H101" s="3">
        <f t="shared" si="7"/>
        <v>0.49999999899430098</v>
      </c>
      <c r="I101" s="3">
        <f t="shared" si="8"/>
        <v>0.49999999899430098</v>
      </c>
      <c r="J101" s="3">
        <f t="shared" si="9"/>
        <v>9.7375431670387654E-44</v>
      </c>
    </row>
    <row r="102" spans="1:10" x14ac:dyDescent="0.25">
      <c r="A102">
        <v>102</v>
      </c>
      <c r="B102" t="s">
        <v>18</v>
      </c>
      <c r="C102" s="3">
        <f>NORMDIST(M31,C86,D86,FALSE)</f>
        <v>1.4838549997158279E-74</v>
      </c>
      <c r="D102" s="3">
        <f>NORMDIST(M31,F86,G86,FALSE)</f>
        <v>28.10751214421159</v>
      </c>
      <c r="E102" s="3">
        <f>NORMDIST(M31,I86,J86,FALSE)</f>
        <v>6.6034838867728941E-52</v>
      </c>
      <c r="F102" s="3">
        <f t="shared" si="5"/>
        <v>28.10751214421159</v>
      </c>
      <c r="G102" s="3">
        <f t="shared" si="6"/>
        <v>5.2792114510263059E-76</v>
      </c>
      <c r="H102" s="3">
        <f t="shared" si="7"/>
        <v>0.5</v>
      </c>
      <c r="I102" s="3">
        <f t="shared" si="8"/>
        <v>0.5</v>
      </c>
      <c r="J102" s="3">
        <f t="shared" si="9"/>
        <v>2.3493661953759232E-53</v>
      </c>
    </row>
    <row r="103" spans="1:10" x14ac:dyDescent="0.25">
      <c r="A103">
        <v>102</v>
      </c>
      <c r="B103" t="s">
        <v>19</v>
      </c>
      <c r="C103" s="3">
        <f>NORMDIST(M32,C87,D87,FALSE)</f>
        <v>4.9309585234880969E-17</v>
      </c>
      <c r="D103" s="3">
        <f>NORMDIST(M32,F87,G87,FALSE)</f>
        <v>5.0262416022162144</v>
      </c>
      <c r="E103" s="3">
        <f>NORMDIST(M32,I87,J87,FALSE)</f>
        <v>1.4593861252835993E-89</v>
      </c>
      <c r="F103" s="3">
        <f t="shared" si="5"/>
        <v>5.0262416022162144</v>
      </c>
      <c r="G103" s="3">
        <f t="shared" si="6"/>
        <v>9.810428773089411E-18</v>
      </c>
      <c r="H103" s="3">
        <f t="shared" si="7"/>
        <v>0.5</v>
      </c>
      <c r="I103" s="3">
        <f t="shared" si="8"/>
        <v>0.5</v>
      </c>
      <c r="J103" s="3">
        <f t="shared" si="9"/>
        <v>2.9035335759429352E-90</v>
      </c>
    </row>
    <row r="104" spans="1:10" x14ac:dyDescent="0.25">
      <c r="A104">
        <v>201</v>
      </c>
      <c r="B104" t="s">
        <v>7</v>
      </c>
      <c r="C104" s="3">
        <f>NORMDIST(M33,C83,D83,FALSE)</f>
        <v>2.0682366507683211E-249</v>
      </c>
      <c r="D104" s="3">
        <f>NORMDIST(M33,F83,G83,FALSE)</f>
        <v>4.0094609620362606E-5</v>
      </c>
      <c r="E104" s="3">
        <f>NORMDIST(M33,I83,J83,FALSE)</f>
        <v>2.3002226640977161</v>
      </c>
      <c r="F104" s="3">
        <f t="shared" si="5"/>
        <v>2.3002627587073365</v>
      </c>
      <c r="G104" s="3">
        <f t="shared" si="6"/>
        <v>8.9913060711837741E-250</v>
      </c>
      <c r="H104" s="3">
        <f t="shared" si="7"/>
        <v>8.7152238301015468E-6</v>
      </c>
      <c r="I104" s="3">
        <f t="shared" si="8"/>
        <v>8.7152238301015468E-6</v>
      </c>
      <c r="J104" s="3">
        <f t="shared" si="9"/>
        <v>0.99998256955233977</v>
      </c>
    </row>
    <row r="105" spans="1:10" x14ac:dyDescent="0.25">
      <c r="A105">
        <v>201</v>
      </c>
      <c r="B105" t="s">
        <v>12</v>
      </c>
      <c r="C105" s="3">
        <f>NORMDIST(M34,C84,D84,FALSE)</f>
        <v>4.1725885608476643E-50</v>
      </c>
      <c r="D105" s="3">
        <f>NORMDIST(M34,F84,G84,FALSE)</f>
        <v>6.8642499923747384E-26</v>
      </c>
      <c r="E105" s="3">
        <f>NORMDIST(M34,I84,J84,FALSE)</f>
        <v>3.812432374153655</v>
      </c>
      <c r="F105" s="3">
        <f t="shared" si="5"/>
        <v>3.812432374153655</v>
      </c>
      <c r="G105" s="3">
        <f t="shared" si="6"/>
        <v>1.0944688721918543E-50</v>
      </c>
      <c r="H105" s="3">
        <f t="shared" si="7"/>
        <v>9.002454756851359E-27</v>
      </c>
      <c r="I105" s="3">
        <f t="shared" si="8"/>
        <v>9.002454756851359E-27</v>
      </c>
      <c r="J105" s="3">
        <f t="shared" si="9"/>
        <v>1</v>
      </c>
    </row>
    <row r="106" spans="1:10" x14ac:dyDescent="0.25">
      <c r="A106">
        <v>201</v>
      </c>
      <c r="B106" t="s">
        <v>15</v>
      </c>
      <c r="C106" s="3">
        <f>NORMDIST(M35,C85,D85,FALSE)</f>
        <v>3.4072951047247733</v>
      </c>
      <c r="D106" s="3">
        <f>NORMDIST(M35,F85,G85,FALSE)</f>
        <v>2.2621359725273865E-3</v>
      </c>
      <c r="E106" s="3">
        <f>NORMDIST(M35,I85,J85,FALSE)</f>
        <v>7.3937650610578896E-151</v>
      </c>
      <c r="F106" s="3">
        <f t="shared" si="5"/>
        <v>3.4095572406973007</v>
      </c>
      <c r="G106" s="3">
        <f t="shared" si="6"/>
        <v>0.99933653087106855</v>
      </c>
      <c r="H106" s="3">
        <f t="shared" si="7"/>
        <v>3.3173456446572945E-4</v>
      </c>
      <c r="I106" s="3">
        <f t="shared" si="8"/>
        <v>3.3173456446572945E-4</v>
      </c>
      <c r="J106" s="3">
        <f t="shared" si="9"/>
        <v>2.1685411151935271E-151</v>
      </c>
    </row>
    <row r="107" spans="1:10" x14ac:dyDescent="0.25">
      <c r="A107">
        <v>201</v>
      </c>
      <c r="B107" t="s">
        <v>18</v>
      </c>
      <c r="C107" s="3">
        <f>NORMDIST(M36,C86,D86,FALSE)</f>
        <v>0</v>
      </c>
      <c r="D107" s="3">
        <f>NORMDIST(M36,F86,G86,FALSE)</f>
        <v>0</v>
      </c>
      <c r="E107" s="3">
        <f>NORMDIST(M36,I86,J86,FALSE)</f>
        <v>9.3637442550424748</v>
      </c>
      <c r="F107" s="3">
        <f t="shared" si="5"/>
        <v>9.3637442550424748</v>
      </c>
      <c r="G107" s="3">
        <f t="shared" si="6"/>
        <v>0</v>
      </c>
      <c r="H107" s="3">
        <f t="shared" si="7"/>
        <v>0</v>
      </c>
      <c r="I107" s="3">
        <f t="shared" si="8"/>
        <v>0</v>
      </c>
      <c r="J107" s="3">
        <f t="shared" si="9"/>
        <v>1</v>
      </c>
    </row>
    <row r="108" spans="1:10" x14ac:dyDescent="0.25">
      <c r="A108">
        <v>201</v>
      </c>
      <c r="B108" t="s">
        <v>19</v>
      </c>
      <c r="C108" s="3">
        <f>NORMDIST(M37,C87,D87,FALSE)</f>
        <v>3.8206216609695507E-63</v>
      </c>
      <c r="D108" s="3">
        <f>NORMDIST(M37,F87,G87,FALSE)</f>
        <v>3.0251375932056917E-10</v>
      </c>
      <c r="E108" s="3">
        <f>NORMDIST(M37,I87,J87,FALSE)</f>
        <v>12.381399819796037</v>
      </c>
      <c r="F108" s="3">
        <f t="shared" si="5"/>
        <v>12.381399820098551</v>
      </c>
      <c r="G108" s="3">
        <f t="shared" si="6"/>
        <v>3.0857752083634272E-64</v>
      </c>
      <c r="H108" s="3">
        <f t="shared" si="7"/>
        <v>1.2216460324199485E-11</v>
      </c>
      <c r="I108" s="3">
        <f t="shared" si="8"/>
        <v>1.2216460324199485E-11</v>
      </c>
      <c r="J108" s="3">
        <f t="shared" si="9"/>
        <v>0.9999999999755671</v>
      </c>
    </row>
    <row r="109" spans="1:10" x14ac:dyDescent="0.25">
      <c r="A109">
        <v>202</v>
      </c>
      <c r="B109" t="s">
        <v>7</v>
      </c>
      <c r="C109" s="3">
        <f>NORMDIST(M38,C83,D83,FALSE)</f>
        <v>6.2000828758657451E-107</v>
      </c>
      <c r="D109" s="3">
        <f>NORMDIST(M38,F83,G83,FALSE)</f>
        <v>1.1897950278327833</v>
      </c>
      <c r="E109" s="3">
        <f>NORMDIST(M38,I83,J83,FALSE)</f>
        <v>7.270458056617618E-2</v>
      </c>
      <c r="F109" s="3">
        <f t="shared" si="5"/>
        <v>1.2624996083989595</v>
      </c>
      <c r="G109" s="3">
        <f t="shared" si="6"/>
        <v>4.9109582566353337E-107</v>
      </c>
      <c r="H109" s="3">
        <f t="shared" si="7"/>
        <v>0.47120609777519989</v>
      </c>
      <c r="I109" s="3">
        <f t="shared" si="8"/>
        <v>0.47120609777519989</v>
      </c>
      <c r="J109" s="3">
        <f t="shared" si="9"/>
        <v>5.7587804449600259E-2</v>
      </c>
    </row>
    <row r="110" spans="1:10" x14ac:dyDescent="0.25">
      <c r="A110">
        <v>202</v>
      </c>
      <c r="B110" t="s">
        <v>12</v>
      </c>
      <c r="C110" s="3">
        <f>NORMDIST(M39,C84,D84,FALSE)</f>
        <v>2.3962664721798195E-65</v>
      </c>
      <c r="D110" s="3">
        <f>NORMDIST(M39,F84,G84,FALSE)</f>
        <v>5.1084384239359241E-46</v>
      </c>
      <c r="E110" s="3">
        <f>NORMDIST(M39,I84,J84,FALSE)</f>
        <v>3.8124323741536585</v>
      </c>
      <c r="F110" s="3">
        <f t="shared" si="5"/>
        <v>3.8124323741536585</v>
      </c>
      <c r="G110" s="3">
        <f t="shared" si="6"/>
        <v>6.2854005973332948E-66</v>
      </c>
      <c r="H110" s="3">
        <f t="shared" si="7"/>
        <v>6.6997102146237714E-47</v>
      </c>
      <c r="I110" s="3">
        <f t="shared" si="8"/>
        <v>6.6997102146237714E-47</v>
      </c>
      <c r="J110" s="3">
        <f t="shared" si="9"/>
        <v>1</v>
      </c>
    </row>
    <row r="111" spans="1:10" x14ac:dyDescent="0.25">
      <c r="A111">
        <v>202</v>
      </c>
      <c r="B111" t="s">
        <v>15</v>
      </c>
      <c r="C111" s="3">
        <f>NORMDIST(M40,C85,D85,FALSE)</f>
        <v>6.0680237844349163</v>
      </c>
      <c r="D111" s="3">
        <f>NORMDIST(M40,F85,G85,FALSE)</f>
        <v>1.0629473785476451E-5</v>
      </c>
      <c r="E111" s="3">
        <f>NORMDIST(M40,I85,J85,FALSE)</f>
        <v>1.2775884914221991E-191</v>
      </c>
      <c r="F111" s="3">
        <f t="shared" si="5"/>
        <v>6.0680344139087019</v>
      </c>
      <c r="G111" s="3">
        <f t="shared" si="6"/>
        <v>0.99999824828386585</v>
      </c>
      <c r="H111" s="3">
        <f t="shared" si="7"/>
        <v>8.7585806707954337E-7</v>
      </c>
      <c r="I111" s="3">
        <f t="shared" si="8"/>
        <v>8.7585806707954337E-7</v>
      </c>
      <c r="J111" s="3">
        <f t="shared" si="9"/>
        <v>2.1054404182247301E-192</v>
      </c>
    </row>
    <row r="112" spans="1:10" x14ac:dyDescent="0.25">
      <c r="A112">
        <v>202</v>
      </c>
      <c r="B112" t="s">
        <v>18</v>
      </c>
      <c r="C112" s="3">
        <f>NORMDIST(M41,C86,D86,FALSE)</f>
        <v>14.132467079410986</v>
      </c>
      <c r="D112" s="3">
        <f>NORMDIST(M41,F86,G86,FALSE)</f>
        <v>0</v>
      </c>
      <c r="E112" s="3">
        <f>NORMDIST(M41,I86,J86,FALSE)</f>
        <v>3.4036626881798653E-197</v>
      </c>
      <c r="F112" s="3">
        <f t="shared" si="5"/>
        <v>14.132467079410986</v>
      </c>
      <c r="G112" s="3">
        <f t="shared" si="6"/>
        <v>1</v>
      </c>
      <c r="H112" s="3">
        <f t="shared" si="7"/>
        <v>0</v>
      </c>
      <c r="I112" s="3">
        <f t="shared" si="8"/>
        <v>0</v>
      </c>
      <c r="J112" s="3">
        <f t="shared" si="9"/>
        <v>2.4083995165561168E-198</v>
      </c>
    </row>
    <row r="113" spans="1:10" x14ac:dyDescent="0.25">
      <c r="A113">
        <v>202</v>
      </c>
      <c r="B113" t="s">
        <v>19</v>
      </c>
      <c r="C113" s="3">
        <f>NORMDIST(M42,C87,D87,FALSE)</f>
        <v>4.1441177678217525</v>
      </c>
      <c r="D113" s="3">
        <f>NORMDIST(M42,F87,G87,FALSE)</f>
        <v>1.4220416753347489E-11</v>
      </c>
      <c r="E113" s="3">
        <f>NORMDIST(M42,I87,J87,FALSE)</f>
        <v>0</v>
      </c>
      <c r="F113" s="3">
        <f t="shared" si="5"/>
        <v>4.1441177678359731</v>
      </c>
      <c r="G113" s="3">
        <f t="shared" si="6"/>
        <v>0.99999999999656852</v>
      </c>
      <c r="H113" s="3">
        <f t="shared" si="7"/>
        <v>1.7157351154107382E-12</v>
      </c>
      <c r="I113" s="3">
        <f t="shared" si="8"/>
        <v>1.7157351154107382E-12</v>
      </c>
      <c r="J113" s="3">
        <f t="shared" si="9"/>
        <v>0</v>
      </c>
    </row>
    <row r="114" spans="1:10" x14ac:dyDescent="0.25">
      <c r="A114">
        <v>203</v>
      </c>
      <c r="B114" t="s">
        <v>7</v>
      </c>
      <c r="C114" s="3">
        <f>NORMDIST(M43,C83,D83,FALSE)</f>
        <v>2.718991977452702E-53</v>
      </c>
      <c r="D114" s="3">
        <f>NORMDIST(M43,F83,G83,FALSE)</f>
        <v>4.6262987992939912</v>
      </c>
      <c r="E114" s="3">
        <f>NORMDIST(M43,I83,J83,FALSE)</f>
        <v>1.8295298810152196E-3</v>
      </c>
      <c r="F114" s="3">
        <f t="shared" si="5"/>
        <v>4.6281283291750066</v>
      </c>
      <c r="G114" s="3">
        <f t="shared" si="6"/>
        <v>5.8749277981610759E-54</v>
      </c>
      <c r="H114" s="3">
        <f t="shared" si="7"/>
        <v>0.49980234667765344</v>
      </c>
      <c r="I114" s="3">
        <f t="shared" si="8"/>
        <v>0.49980234667765344</v>
      </c>
      <c r="J114" s="3">
        <f t="shared" si="9"/>
        <v>3.9530664469309237E-4</v>
      </c>
    </row>
    <row r="115" spans="1:10" x14ac:dyDescent="0.25">
      <c r="A115">
        <v>203</v>
      </c>
      <c r="B115" t="s">
        <v>12</v>
      </c>
      <c r="C115" s="3">
        <f>NORMDIST(M44,C84,D84,FALSE)</f>
        <v>4.2455868472455327</v>
      </c>
      <c r="D115" s="3">
        <f>NORMDIST(M44,F84,G84,FALSE)</f>
        <v>4.5810108998663447E-35</v>
      </c>
      <c r="E115" s="3">
        <f>NORMDIST(M44,I84,J84,FALSE)</f>
        <v>9.7704513505250468E-22</v>
      </c>
      <c r="F115" s="3">
        <f t="shared" si="5"/>
        <v>4.2455868472455327</v>
      </c>
      <c r="G115" s="3">
        <f t="shared" si="6"/>
        <v>1</v>
      </c>
      <c r="H115" s="3">
        <f t="shared" si="7"/>
        <v>5.3950267238537706E-36</v>
      </c>
      <c r="I115" s="3">
        <f t="shared" si="8"/>
        <v>5.3950267238537706E-36</v>
      </c>
      <c r="J115" s="3">
        <f t="shared" si="9"/>
        <v>2.3013193940112084E-22</v>
      </c>
    </row>
    <row r="116" spans="1:10" x14ac:dyDescent="0.25">
      <c r="A116">
        <v>203</v>
      </c>
      <c r="B116" t="s">
        <v>15</v>
      </c>
      <c r="C116" s="3">
        <f>NORMDIST(M45,C85,D85,FALSE)</f>
        <v>4.6125084663225007</v>
      </c>
      <c r="D116" s="3">
        <f>NORMDIST(M45,F85,G85,FALSE)</f>
        <v>1.235511835514867E-6</v>
      </c>
      <c r="E116" s="3">
        <f>NORMDIST(M45,I85,J85,FALSE)</f>
        <v>1.1716182773107415E-206</v>
      </c>
      <c r="F116" s="3">
        <f t="shared" si="5"/>
        <v>4.6125097018343366</v>
      </c>
      <c r="G116" s="3">
        <f t="shared" si="6"/>
        <v>0.9999997321389188</v>
      </c>
      <c r="H116" s="3">
        <f t="shared" si="7"/>
        <v>1.3393054057138564E-7</v>
      </c>
      <c r="I116" s="3">
        <f t="shared" si="8"/>
        <v>1.3393054057138564E-7</v>
      </c>
      <c r="J116" s="3">
        <f t="shared" si="9"/>
        <v>2.5400884833798915E-207</v>
      </c>
    </row>
    <row r="117" spans="1:10" x14ac:dyDescent="0.25">
      <c r="A117">
        <v>203</v>
      </c>
      <c r="B117" t="s">
        <v>18</v>
      </c>
      <c r="C117" s="3">
        <f>NORMDIST(M46,C86,D86,FALSE)</f>
        <v>0</v>
      </c>
      <c r="D117" s="3">
        <f>NORMDIST(M46,F86,G86,FALSE)</f>
        <v>0</v>
      </c>
      <c r="E117" s="3">
        <f>NORMDIST(M46,I86,J86,FALSE)</f>
        <v>9.3637442550424748</v>
      </c>
      <c r="F117" s="3">
        <f t="shared" si="5"/>
        <v>9.3637442550424748</v>
      </c>
      <c r="G117" s="3">
        <f t="shared" si="6"/>
        <v>0</v>
      </c>
      <c r="H117" s="3">
        <f t="shared" si="7"/>
        <v>0</v>
      </c>
      <c r="I117" s="3">
        <f t="shared" si="8"/>
        <v>0</v>
      </c>
      <c r="J117" s="3">
        <f t="shared" si="9"/>
        <v>1</v>
      </c>
    </row>
    <row r="118" spans="1:10" x14ac:dyDescent="0.25">
      <c r="A118">
        <v>203</v>
      </c>
      <c r="B118" t="s">
        <v>19</v>
      </c>
      <c r="C118" s="3">
        <f>NORMDIST(M47,C87,D87,FALSE)</f>
        <v>2.9322460208618144E-69</v>
      </c>
      <c r="D118" s="3">
        <f>NORMDIST(M47,F87,G87,FALSE)</f>
        <v>3.237324411406407E-12</v>
      </c>
      <c r="E118" s="3">
        <f>NORMDIST(M47,I87,J87,FALSE)</f>
        <v>9.187995467537446</v>
      </c>
      <c r="F118" s="3">
        <f t="shared" si="5"/>
        <v>9.1879954675406825</v>
      </c>
      <c r="G118" s="3">
        <f t="shared" si="6"/>
        <v>3.1913881882297861E-70</v>
      </c>
      <c r="H118" s="3">
        <f t="shared" si="7"/>
        <v>1.7617141969884589E-13</v>
      </c>
      <c r="I118" s="3">
        <f t="shared" si="8"/>
        <v>1.7617141969884589E-13</v>
      </c>
      <c r="J118" s="3">
        <f t="shared" si="9"/>
        <v>0.99999999999964773</v>
      </c>
    </row>
    <row r="119" spans="1:10" x14ac:dyDescent="0.25">
      <c r="A119">
        <v>204</v>
      </c>
      <c r="B119" t="s">
        <v>7</v>
      </c>
      <c r="C119" s="3">
        <f>NORMDIST(M48,C83,D83,FALSE)</f>
        <v>0</v>
      </c>
      <c r="D119" s="3">
        <f>NORMDIST(M48,F83,G83,FALSE)</f>
        <v>6.9941768800151303E-11</v>
      </c>
      <c r="E119" s="3">
        <f>NORMDIST(M48,I83,J83,FALSE)</f>
        <v>2.3002226640977161</v>
      </c>
      <c r="F119" s="3">
        <f t="shared" si="5"/>
        <v>2.300222664167658</v>
      </c>
      <c r="G119" s="3">
        <f t="shared" si="6"/>
        <v>0</v>
      </c>
      <c r="H119" s="3">
        <f t="shared" si="7"/>
        <v>1.5203260512490413E-11</v>
      </c>
      <c r="I119" s="3">
        <f t="shared" si="8"/>
        <v>1.5203260512490413E-11</v>
      </c>
      <c r="J119" s="3">
        <f t="shared" si="9"/>
        <v>0.99999999996959343</v>
      </c>
    </row>
    <row r="120" spans="1:10" x14ac:dyDescent="0.25">
      <c r="A120">
        <v>204</v>
      </c>
      <c r="B120" t="s">
        <v>12</v>
      </c>
      <c r="C120" s="3">
        <f>NORMDIST(M49,C84,D84,FALSE)</f>
        <v>1.5851271178470925E-18</v>
      </c>
      <c r="D120" s="3">
        <f>NORMDIST(M49,F84,G84,FALSE)</f>
        <v>7.4477460271688729</v>
      </c>
      <c r="E120" s="3">
        <f>NORMDIST(M49,I84,J84,FALSE)</f>
        <v>1.210298148025167E-4</v>
      </c>
      <c r="F120" s="3">
        <f t="shared" si="5"/>
        <v>7.4478670569836751</v>
      </c>
      <c r="G120" s="3">
        <f t="shared" si="6"/>
        <v>2.1282967401529533E-19</v>
      </c>
      <c r="H120" s="3">
        <f t="shared" si="7"/>
        <v>0.49999187486740321</v>
      </c>
      <c r="I120" s="3">
        <f t="shared" si="8"/>
        <v>0.49999187486740321</v>
      </c>
      <c r="J120" s="3">
        <f t="shared" si="9"/>
        <v>1.6250265193580507E-5</v>
      </c>
    </row>
    <row r="121" spans="1:10" x14ac:dyDescent="0.25">
      <c r="A121">
        <v>204</v>
      </c>
      <c r="B121" t="s">
        <v>15</v>
      </c>
      <c r="C121" s="3">
        <f>NORMDIST(M50,C85,D85,FALSE)</f>
        <v>6.46228108039675E-32</v>
      </c>
      <c r="D121" s="3">
        <f>NORMDIST(M50,F85,G85,FALSE)</f>
        <v>8.9339396894959755E-6</v>
      </c>
      <c r="E121" s="3">
        <f>NORMDIST(M50,I85,J85,FALSE)</f>
        <v>11.577362166604221</v>
      </c>
      <c r="F121" s="3">
        <f t="shared" si="5"/>
        <v>11.57737110054391</v>
      </c>
      <c r="G121" s="3">
        <f t="shared" si="6"/>
        <v>5.581820798759011E-33</v>
      </c>
      <c r="H121" s="3">
        <f t="shared" si="7"/>
        <v>3.8583628407127135E-7</v>
      </c>
      <c r="I121" s="3">
        <f t="shared" si="8"/>
        <v>3.8583628407127135E-7</v>
      </c>
      <c r="J121" s="3">
        <f t="shared" si="9"/>
        <v>0.99999922832743182</v>
      </c>
    </row>
    <row r="122" spans="1:10" x14ac:dyDescent="0.25">
      <c r="A122">
        <v>204</v>
      </c>
      <c r="B122" t="s">
        <v>18</v>
      </c>
      <c r="C122" s="3">
        <f>NORMDIST(M51,C86,D86,FALSE)</f>
        <v>15.621091845087834</v>
      </c>
      <c r="D122" s="3">
        <f>NORMDIST(M51,F86,G86,FALSE)</f>
        <v>0</v>
      </c>
      <c r="E122" s="3">
        <f>NORMDIST(M51,I86,J86,FALSE)</f>
        <v>1.6317330233338105E-192</v>
      </c>
      <c r="F122" s="3">
        <f t="shared" si="5"/>
        <v>15.621091845087834</v>
      </c>
      <c r="G122" s="3">
        <f t="shared" si="6"/>
        <v>1</v>
      </c>
      <c r="H122" s="3">
        <f t="shared" si="7"/>
        <v>0</v>
      </c>
      <c r="I122" s="3">
        <f t="shared" si="8"/>
        <v>0</v>
      </c>
      <c r="J122" s="3">
        <f t="shared" si="9"/>
        <v>1.0445704048830113E-193</v>
      </c>
    </row>
    <row r="123" spans="1:10" x14ac:dyDescent="0.25">
      <c r="A123">
        <v>204</v>
      </c>
      <c r="B123" t="s">
        <v>19</v>
      </c>
      <c r="C123" s="3">
        <f>NORMDIST(M52,C87,D87,FALSE)</f>
        <v>4.8446438520118713E-11</v>
      </c>
      <c r="D123" s="3">
        <f>NORMDIST(M52,F87,G87,FALSE)</f>
        <v>3.8439166459850647</v>
      </c>
      <c r="E123" s="3">
        <f>NORMDIST(M52,I87,J87,FALSE)</f>
        <v>1.4687930317562601E-129</v>
      </c>
      <c r="F123" s="3">
        <f t="shared" si="5"/>
        <v>3.8439166460335112</v>
      </c>
      <c r="G123" s="3">
        <f t="shared" si="6"/>
        <v>1.2603405063455259E-11</v>
      </c>
      <c r="H123" s="3">
        <f t="shared" si="7"/>
        <v>0.49999999999369826</v>
      </c>
      <c r="I123" s="3">
        <f t="shared" si="8"/>
        <v>0.49999999999369826</v>
      </c>
      <c r="J123" s="3">
        <f t="shared" si="9"/>
        <v>3.8210845005494307E-130</v>
      </c>
    </row>
    <row r="125" spans="1:10" x14ac:dyDescent="0.25">
      <c r="A125" s="5" t="s">
        <v>128</v>
      </c>
    </row>
    <row r="126" spans="1:10" x14ac:dyDescent="0.25">
      <c r="B126" s="15" t="s">
        <v>199</v>
      </c>
    </row>
    <row r="127" spans="1:10" x14ac:dyDescent="0.25">
      <c r="A127" s="2" t="s">
        <v>0</v>
      </c>
      <c r="B127" s="2" t="s">
        <v>64</v>
      </c>
      <c r="C127" s="2" t="s">
        <v>65</v>
      </c>
      <c r="D127" s="2"/>
      <c r="E127" s="2"/>
    </row>
    <row r="128" spans="1:10" x14ac:dyDescent="0.25">
      <c r="A128" s="2" t="s">
        <v>38</v>
      </c>
      <c r="B128" s="2"/>
      <c r="C128" s="2"/>
      <c r="D128" s="2"/>
      <c r="E128" s="2"/>
    </row>
    <row r="129" spans="1:5" x14ac:dyDescent="0.25">
      <c r="A129" s="2" t="s">
        <v>7</v>
      </c>
      <c r="B129" s="3">
        <f>1-C129</f>
        <v>0.4951611455894197</v>
      </c>
      <c r="C129" s="3">
        <f>(4*D144+2*D149+2*D154+2*D159+2*D164)/12</f>
        <v>0.5048388544105803</v>
      </c>
      <c r="D129" s="10" t="s">
        <v>129</v>
      </c>
      <c r="E129" s="2"/>
    </row>
    <row r="130" spans="1:5" x14ac:dyDescent="0.25">
      <c r="A130" s="2" t="s">
        <v>12</v>
      </c>
      <c r="B130" s="3">
        <f>1-C130</f>
        <v>0.56249894498770114</v>
      </c>
      <c r="C130" s="3">
        <f>(4*D140+4*D145+2*D150+2*D155+2*D160+2*D165)/16</f>
        <v>0.43750105501229886</v>
      </c>
      <c r="D130" s="2"/>
      <c r="E130" s="2"/>
    </row>
    <row r="131" spans="1:5" x14ac:dyDescent="0.25">
      <c r="A131" s="2" t="s">
        <v>15</v>
      </c>
      <c r="B131" s="3">
        <f>1-C131</f>
        <v>0.62495845544065043</v>
      </c>
      <c r="C131" s="3">
        <f>(4*D141+4*D146+2*D151+2*D156+2*D161+2*D166)/16</f>
        <v>0.37504154455934952</v>
      </c>
      <c r="D131" s="2"/>
      <c r="E131" s="2"/>
    </row>
    <row r="132" spans="1:5" x14ac:dyDescent="0.25">
      <c r="A132" s="2" t="s">
        <v>18</v>
      </c>
      <c r="B132" s="3">
        <f>1-C132</f>
        <v>0.625</v>
      </c>
      <c r="C132" s="3">
        <f>(4*D142+4*D147+2*D152+2*D157+2*D162+2*D167)/16</f>
        <v>0.375</v>
      </c>
      <c r="D132" s="2"/>
      <c r="E132" s="2"/>
    </row>
    <row r="133" spans="1:5" x14ac:dyDescent="0.25">
      <c r="A133" s="2" t="s">
        <v>19</v>
      </c>
      <c r="B133" s="3">
        <f>1-C133</f>
        <v>0.56249998982475147</v>
      </c>
      <c r="C133" s="3">
        <f>(4*D143+4*D148+2*D153+2*D158+2*D163+2*D168)/16</f>
        <v>0.43750001017524853</v>
      </c>
      <c r="D133" s="2"/>
      <c r="E133" s="2"/>
    </row>
    <row r="135" spans="1:5" x14ac:dyDescent="0.25">
      <c r="A135" s="5" t="s">
        <v>63</v>
      </c>
    </row>
    <row r="136" spans="1:5" x14ac:dyDescent="0.25">
      <c r="A136" s="6"/>
      <c r="B136" s="15" t="s">
        <v>150</v>
      </c>
    </row>
    <row r="137" spans="1:5" x14ac:dyDescent="0.25">
      <c r="A137" t="s">
        <v>2</v>
      </c>
      <c r="B137" t="s">
        <v>0</v>
      </c>
      <c r="C137" t="s">
        <v>64</v>
      </c>
      <c r="D137" t="s">
        <v>65</v>
      </c>
    </row>
    <row r="138" spans="1:5" x14ac:dyDescent="0.25">
      <c r="A138" t="s">
        <v>37</v>
      </c>
      <c r="B138" t="s">
        <v>38</v>
      </c>
    </row>
    <row r="139" spans="1:5" x14ac:dyDescent="0.25">
      <c r="A139">
        <v>101</v>
      </c>
      <c r="B139" t="s">
        <v>7</v>
      </c>
      <c r="C139" s="9">
        <f>B129</f>
        <v>0.4951611455894197</v>
      </c>
      <c r="D139" s="9">
        <f>C129</f>
        <v>0.5048388544105803</v>
      </c>
      <c r="E139" s="8" t="s">
        <v>110</v>
      </c>
    </row>
    <row r="140" spans="1:5" x14ac:dyDescent="0.25">
      <c r="A140">
        <v>101</v>
      </c>
      <c r="B140" t="s">
        <v>12</v>
      </c>
      <c r="C140" s="3">
        <f t="shared" ref="C140:C168" si="10">AVERAGE(G95:H95)+AVERAGE(G95,I95)</f>
        <v>0.49999984251710305</v>
      </c>
      <c r="D140" s="3">
        <f t="shared" ref="D140:D168" si="11">AVERAGE(I95:J95)+AVERAGE(H95,J95)</f>
        <v>0.50000015748289695</v>
      </c>
    </row>
    <row r="141" spans="1:5" x14ac:dyDescent="0.25">
      <c r="A141">
        <v>101</v>
      </c>
      <c r="B141" t="s">
        <v>15</v>
      </c>
      <c r="C141" s="3">
        <f t="shared" si="10"/>
        <v>0.50000000001529721</v>
      </c>
      <c r="D141" s="3">
        <f t="shared" si="11"/>
        <v>0.49999999998470274</v>
      </c>
    </row>
    <row r="142" spans="1:5" x14ac:dyDescent="0.25">
      <c r="A142">
        <v>101</v>
      </c>
      <c r="B142" t="s">
        <v>18</v>
      </c>
      <c r="C142" s="3">
        <f t="shared" si="10"/>
        <v>1</v>
      </c>
      <c r="D142" s="3">
        <f t="shared" si="11"/>
        <v>4.8059798680496037E-200</v>
      </c>
    </row>
    <row r="143" spans="1:5" x14ac:dyDescent="0.25">
      <c r="A143">
        <v>101</v>
      </c>
      <c r="B143" t="s">
        <v>19</v>
      </c>
      <c r="C143" s="3">
        <f t="shared" si="10"/>
        <v>0.99999995929051644</v>
      </c>
      <c r="D143" s="3">
        <f t="shared" si="11"/>
        <v>4.0709483649692352E-8</v>
      </c>
    </row>
    <row r="144" spans="1:5" x14ac:dyDescent="0.25">
      <c r="A144">
        <v>102</v>
      </c>
      <c r="B144" t="s">
        <v>7</v>
      </c>
      <c r="C144" s="3">
        <f t="shared" si="10"/>
        <v>0.99997485692231558</v>
      </c>
      <c r="D144" s="3">
        <f t="shared" si="11"/>
        <v>2.5143077684469463E-5</v>
      </c>
    </row>
    <row r="145" spans="1:4" x14ac:dyDescent="0.25">
      <c r="A145">
        <v>102</v>
      </c>
      <c r="B145" t="s">
        <v>12</v>
      </c>
      <c r="C145" s="3">
        <f t="shared" si="10"/>
        <v>1</v>
      </c>
      <c r="D145" s="3">
        <f t="shared" si="11"/>
        <v>2.9133249471044837E-25</v>
      </c>
    </row>
    <row r="146" spans="1:4" x14ac:dyDescent="0.25">
      <c r="A146">
        <v>102</v>
      </c>
      <c r="B146" t="s">
        <v>15</v>
      </c>
      <c r="C146" s="3">
        <f t="shared" si="10"/>
        <v>0.50000000100569919</v>
      </c>
      <c r="D146" s="3">
        <f t="shared" si="11"/>
        <v>0.49999999899430098</v>
      </c>
    </row>
    <row r="147" spans="1:4" x14ac:dyDescent="0.25">
      <c r="A147">
        <v>102</v>
      </c>
      <c r="B147" t="s">
        <v>18</v>
      </c>
      <c r="C147" s="3">
        <f t="shared" si="10"/>
        <v>0.5</v>
      </c>
      <c r="D147" s="3">
        <f t="shared" si="11"/>
        <v>0.5</v>
      </c>
    </row>
    <row r="148" spans="1:4" x14ac:dyDescent="0.25">
      <c r="A148">
        <v>102</v>
      </c>
      <c r="B148" t="s">
        <v>19</v>
      </c>
      <c r="C148" s="3">
        <f t="shared" si="10"/>
        <v>0.5</v>
      </c>
      <c r="D148" s="3">
        <f t="shared" si="11"/>
        <v>0.5</v>
      </c>
    </row>
    <row r="149" spans="1:4" x14ac:dyDescent="0.25">
      <c r="A149">
        <v>201</v>
      </c>
      <c r="B149" t="s">
        <v>7</v>
      </c>
      <c r="C149" s="3">
        <f t="shared" si="10"/>
        <v>8.7152238301015468E-6</v>
      </c>
      <c r="D149" s="3">
        <f t="shared" si="11"/>
        <v>0.99999128477616983</v>
      </c>
    </row>
    <row r="150" spans="1:4" x14ac:dyDescent="0.25">
      <c r="A150">
        <v>201</v>
      </c>
      <c r="B150" t="s">
        <v>12</v>
      </c>
      <c r="C150" s="3">
        <f t="shared" si="10"/>
        <v>9.002454756851359E-27</v>
      </c>
      <c r="D150" s="3">
        <f t="shared" si="11"/>
        <v>1</v>
      </c>
    </row>
    <row r="151" spans="1:4" x14ac:dyDescent="0.25">
      <c r="A151">
        <v>201</v>
      </c>
      <c r="B151" t="s">
        <v>15</v>
      </c>
      <c r="C151" s="3">
        <f t="shared" si="10"/>
        <v>0.99966826543553433</v>
      </c>
      <c r="D151" s="3">
        <f t="shared" si="11"/>
        <v>3.3173456446572945E-4</v>
      </c>
    </row>
    <row r="152" spans="1:4" x14ac:dyDescent="0.25">
      <c r="A152">
        <v>201</v>
      </c>
      <c r="B152" t="s">
        <v>18</v>
      </c>
      <c r="C152" s="3">
        <f t="shared" si="10"/>
        <v>0</v>
      </c>
      <c r="D152" s="3">
        <f t="shared" si="11"/>
        <v>1</v>
      </c>
    </row>
    <row r="153" spans="1:4" x14ac:dyDescent="0.25">
      <c r="A153">
        <v>201</v>
      </c>
      <c r="B153" t="s">
        <v>19</v>
      </c>
      <c r="C153" s="3">
        <f t="shared" si="10"/>
        <v>1.2216460324199485E-11</v>
      </c>
      <c r="D153" s="3">
        <f t="shared" si="11"/>
        <v>0.99999999998778355</v>
      </c>
    </row>
    <row r="154" spans="1:4" x14ac:dyDescent="0.25">
      <c r="A154">
        <v>202</v>
      </c>
      <c r="B154" t="s">
        <v>7</v>
      </c>
      <c r="C154" s="3">
        <f t="shared" si="10"/>
        <v>0.47120609777519989</v>
      </c>
      <c r="D154" s="3">
        <f t="shared" si="11"/>
        <v>0.52879390222480016</v>
      </c>
    </row>
    <row r="155" spans="1:4" x14ac:dyDescent="0.25">
      <c r="A155">
        <v>202</v>
      </c>
      <c r="B155" t="s">
        <v>12</v>
      </c>
      <c r="C155" s="3">
        <f t="shared" si="10"/>
        <v>6.6997102146237714E-47</v>
      </c>
      <c r="D155" s="3">
        <f t="shared" si="11"/>
        <v>1</v>
      </c>
    </row>
    <row r="156" spans="1:4" x14ac:dyDescent="0.25">
      <c r="A156">
        <v>202</v>
      </c>
      <c r="B156" t="s">
        <v>15</v>
      </c>
      <c r="C156" s="3">
        <f t="shared" si="10"/>
        <v>0.99999912414193293</v>
      </c>
      <c r="D156" s="3">
        <f t="shared" si="11"/>
        <v>8.7585806707954337E-7</v>
      </c>
    </row>
    <row r="157" spans="1:4" x14ac:dyDescent="0.25">
      <c r="A157">
        <v>202</v>
      </c>
      <c r="B157" t="s">
        <v>18</v>
      </c>
      <c r="C157" s="3">
        <f t="shared" si="10"/>
        <v>1</v>
      </c>
      <c r="D157" s="3">
        <f t="shared" si="11"/>
        <v>2.4083995165561168E-198</v>
      </c>
    </row>
    <row r="158" spans="1:4" x14ac:dyDescent="0.25">
      <c r="A158">
        <v>202</v>
      </c>
      <c r="B158" t="s">
        <v>19</v>
      </c>
      <c r="C158" s="3">
        <f t="shared" si="10"/>
        <v>0.99999999999828426</v>
      </c>
      <c r="D158" s="3">
        <f t="shared" si="11"/>
        <v>1.7157351154107382E-12</v>
      </c>
    </row>
    <row r="159" spans="1:4" x14ac:dyDescent="0.25">
      <c r="A159">
        <v>203</v>
      </c>
      <c r="B159" t="s">
        <v>7</v>
      </c>
      <c r="C159" s="3">
        <f t="shared" si="10"/>
        <v>0.49980234667765344</v>
      </c>
      <c r="D159" s="3">
        <f t="shared" si="11"/>
        <v>0.50019765332234656</v>
      </c>
    </row>
    <row r="160" spans="1:4" x14ac:dyDescent="0.25">
      <c r="A160">
        <v>203</v>
      </c>
      <c r="B160" t="s">
        <v>12</v>
      </c>
      <c r="C160" s="3">
        <f t="shared" si="10"/>
        <v>1</v>
      </c>
      <c r="D160" s="3">
        <f t="shared" si="11"/>
        <v>2.3013193940112624E-22</v>
      </c>
    </row>
    <row r="161" spans="1:7" x14ac:dyDescent="0.25">
      <c r="A161">
        <v>203</v>
      </c>
      <c r="B161" t="s">
        <v>15</v>
      </c>
      <c r="C161" s="3">
        <f t="shared" si="10"/>
        <v>0.99999986606945934</v>
      </c>
      <c r="D161" s="3">
        <f t="shared" si="11"/>
        <v>1.3393054057138564E-7</v>
      </c>
    </row>
    <row r="162" spans="1:7" x14ac:dyDescent="0.25">
      <c r="A162">
        <v>203</v>
      </c>
      <c r="B162" t="s">
        <v>18</v>
      </c>
      <c r="C162" s="3">
        <f t="shared" si="10"/>
        <v>0</v>
      </c>
      <c r="D162" s="3">
        <f t="shared" si="11"/>
        <v>1</v>
      </c>
    </row>
    <row r="163" spans="1:7" x14ac:dyDescent="0.25">
      <c r="A163">
        <v>203</v>
      </c>
      <c r="B163" t="s">
        <v>19</v>
      </c>
      <c r="C163" s="3">
        <f t="shared" si="10"/>
        <v>1.7617141969884589E-13</v>
      </c>
      <c r="D163" s="3">
        <f t="shared" si="11"/>
        <v>0.99999999999982392</v>
      </c>
    </row>
    <row r="164" spans="1:7" x14ac:dyDescent="0.25">
      <c r="A164">
        <v>204</v>
      </c>
      <c r="B164" t="s">
        <v>7</v>
      </c>
      <c r="C164" s="3">
        <f t="shared" si="10"/>
        <v>1.5203260512490413E-11</v>
      </c>
      <c r="D164" s="3">
        <f t="shared" si="11"/>
        <v>0.99999999998479672</v>
      </c>
    </row>
    <row r="165" spans="1:7" x14ac:dyDescent="0.25">
      <c r="A165">
        <v>204</v>
      </c>
      <c r="B165" t="s">
        <v>12</v>
      </c>
      <c r="C165" s="3">
        <f t="shared" si="10"/>
        <v>0.49999187486740321</v>
      </c>
      <c r="D165" s="3">
        <f t="shared" si="11"/>
        <v>0.50000812513259674</v>
      </c>
    </row>
    <row r="166" spans="1:7" x14ac:dyDescent="0.25">
      <c r="A166">
        <v>204</v>
      </c>
      <c r="B166" t="s">
        <v>15</v>
      </c>
      <c r="C166" s="3">
        <f t="shared" si="10"/>
        <v>3.8583628407127135E-7</v>
      </c>
      <c r="D166" s="3">
        <f t="shared" si="11"/>
        <v>0.99999961416371586</v>
      </c>
    </row>
    <row r="167" spans="1:7" x14ac:dyDescent="0.25">
      <c r="A167">
        <v>204</v>
      </c>
      <c r="B167" t="s">
        <v>18</v>
      </c>
      <c r="C167" s="3">
        <f t="shared" si="10"/>
        <v>1</v>
      </c>
      <c r="D167" s="3">
        <f t="shared" si="11"/>
        <v>1.0445704048830113E-193</v>
      </c>
    </row>
    <row r="168" spans="1:7" x14ac:dyDescent="0.25">
      <c r="A168">
        <v>204</v>
      </c>
      <c r="B168" t="s">
        <v>19</v>
      </c>
      <c r="C168" s="3">
        <f t="shared" si="10"/>
        <v>0.50000000000630163</v>
      </c>
      <c r="D168" s="3">
        <f t="shared" si="11"/>
        <v>0.49999999999369826</v>
      </c>
    </row>
    <row r="170" spans="1:7" x14ac:dyDescent="0.25">
      <c r="A170" s="5" t="s">
        <v>145</v>
      </c>
    </row>
    <row r="171" spans="1:7" x14ac:dyDescent="0.25">
      <c r="A171" s="14" t="s">
        <v>136</v>
      </c>
      <c r="B171" s="15" t="s">
        <v>191</v>
      </c>
    </row>
    <row r="172" spans="1:7" x14ac:dyDescent="0.25">
      <c r="A172" s="2" t="s">
        <v>0</v>
      </c>
      <c r="B172">
        <v>101201</v>
      </c>
      <c r="C172">
        <v>101202</v>
      </c>
      <c r="D172">
        <v>102203</v>
      </c>
      <c r="E172">
        <v>102204</v>
      </c>
    </row>
    <row r="173" spans="1:7" x14ac:dyDescent="0.25">
      <c r="A173" s="2" t="s">
        <v>38</v>
      </c>
      <c r="G173" s="4"/>
    </row>
    <row r="174" spans="1:7" x14ac:dyDescent="0.25">
      <c r="A174" s="4" t="s">
        <v>7</v>
      </c>
      <c r="B174" s="3">
        <f>(D139+D149)/2</f>
        <v>0.75241506959337512</v>
      </c>
      <c r="C174" s="3">
        <f>(D139+D154)/2</f>
        <v>0.51681637831769023</v>
      </c>
      <c r="D174" s="3">
        <f>(D144+D159)/2</f>
        <v>0.25011139820001549</v>
      </c>
      <c r="E174" s="3">
        <f>(D144+D164)/2</f>
        <v>0.50001257153124057</v>
      </c>
      <c r="G174" s="4"/>
    </row>
    <row r="175" spans="1:7" x14ac:dyDescent="0.25">
      <c r="A175" s="4" t="s">
        <v>12</v>
      </c>
      <c r="B175" s="3">
        <f t="shared" ref="B175:B178" si="12">(D140+D150)/2</f>
        <v>0.75000007874144847</v>
      </c>
      <c r="C175" s="3">
        <f t="shared" ref="C175:C178" si="13">(D140+D155)/2</f>
        <v>0.75000007874144847</v>
      </c>
      <c r="D175" s="3">
        <f t="shared" ref="D175:D178" si="14">(D145+D160)/2</f>
        <v>1.1521163594791835E-22</v>
      </c>
      <c r="E175" s="3">
        <f t="shared" ref="E175:E178" si="15">(D145+D165)/2</f>
        <v>0.25000406256629837</v>
      </c>
      <c r="G175" s="4"/>
    </row>
    <row r="176" spans="1:7" x14ac:dyDescent="0.25">
      <c r="A176" s="4" t="s">
        <v>15</v>
      </c>
      <c r="B176" s="3">
        <f t="shared" si="12"/>
        <v>0.25016586727458423</v>
      </c>
      <c r="C176" s="3">
        <f t="shared" si="13"/>
        <v>0.25000043792138493</v>
      </c>
      <c r="D176" s="3">
        <f t="shared" si="14"/>
        <v>0.25000006646242079</v>
      </c>
      <c r="E176" s="3">
        <f t="shared" si="15"/>
        <v>0.74999980657900844</v>
      </c>
      <c r="G176" s="4"/>
    </row>
    <row r="177" spans="1:7" x14ac:dyDescent="0.25">
      <c r="A177" s="4" t="s">
        <v>18</v>
      </c>
      <c r="B177" s="3">
        <f t="shared" si="12"/>
        <v>0.5</v>
      </c>
      <c r="C177" s="3">
        <f t="shared" si="13"/>
        <v>1.2282296576183064E-198</v>
      </c>
      <c r="D177" s="3">
        <f t="shared" si="14"/>
        <v>0.75</v>
      </c>
      <c r="E177" s="3">
        <f t="shared" si="15"/>
        <v>0.25</v>
      </c>
      <c r="G177" s="4"/>
    </row>
    <row r="178" spans="1:7" x14ac:dyDescent="0.25">
      <c r="A178" s="4" t="s">
        <v>19</v>
      </c>
      <c r="B178" s="3">
        <f t="shared" si="12"/>
        <v>0.50000002034863356</v>
      </c>
      <c r="C178" s="3">
        <f t="shared" si="13"/>
        <v>2.0355599692403882E-8</v>
      </c>
      <c r="D178" s="3">
        <f t="shared" si="14"/>
        <v>0.74999999999991196</v>
      </c>
      <c r="E178" s="3">
        <f t="shared" si="15"/>
        <v>0.49999999999684913</v>
      </c>
      <c r="G178" s="4"/>
    </row>
    <row r="180" spans="1:7" x14ac:dyDescent="0.25">
      <c r="A180" s="5" t="s">
        <v>195</v>
      </c>
    </row>
    <row r="181" spans="1:7" x14ac:dyDescent="0.25">
      <c r="B181" s="15" t="s">
        <v>192</v>
      </c>
    </row>
    <row r="182" spans="1:7" x14ac:dyDescent="0.25">
      <c r="A182" s="2" t="s">
        <v>0</v>
      </c>
      <c r="B182" s="2" t="s">
        <v>2</v>
      </c>
      <c r="C182" s="2" t="s">
        <v>194</v>
      </c>
      <c r="D182" s="2" t="s">
        <v>193</v>
      </c>
      <c r="E182" s="2"/>
    </row>
    <row r="183" spans="1:7" x14ac:dyDescent="0.25">
      <c r="A183" s="2" t="s">
        <v>38</v>
      </c>
      <c r="B183" t="s">
        <v>144</v>
      </c>
      <c r="C183" s="14"/>
      <c r="D183" s="5"/>
    </row>
    <row r="184" spans="1:7" x14ac:dyDescent="0.25">
      <c r="A184" s="2" t="s">
        <v>7</v>
      </c>
      <c r="B184" s="3">
        <v>1022042</v>
      </c>
      <c r="C184" s="9">
        <v>0.5</v>
      </c>
      <c r="D184" s="9">
        <v>0</v>
      </c>
      <c r="E184" s="8" t="s">
        <v>110</v>
      </c>
    </row>
    <row r="185" spans="1:7" x14ac:dyDescent="0.25">
      <c r="A185" s="2" t="s">
        <v>12</v>
      </c>
      <c r="B185" s="3">
        <v>1022042</v>
      </c>
      <c r="C185" s="3">
        <f>IF(M74&lt;C84,0,IF(AND(C84&lt;M74,M74&lt;F84),0.5*(M74-C84)/(F84-C84),IF(AND(F84&lt;M74,M74&lt;I84),0.5+0.5*(M74-F84)/(I84-F84),IF(M74&gt;I84,1,"NA"))))</f>
        <v>0.1915325199178759</v>
      </c>
      <c r="D185" s="3">
        <f>(IF(M74&lt;F84,K84,L84))^2</f>
        <v>204.00816060265527</v>
      </c>
    </row>
    <row r="186" spans="1:7" x14ac:dyDescent="0.25">
      <c r="A186" s="2" t="s">
        <v>15</v>
      </c>
      <c r="B186" s="3">
        <v>1022042</v>
      </c>
      <c r="C186" s="3">
        <f t="shared" ref="C186:C188" si="16">IF(M75&lt;C85,0,IF(AND(C85&lt;M75,M75&lt;F85),0.5*(M75-C85)/(F85-C85),IF(AND(F85&lt;M75,M75&lt;I85),0.5+0.5*(M75-F85)/(I85-F85),IF(M75&gt;I85,1,"NA"))))</f>
        <v>0.23593197883061232</v>
      </c>
      <c r="D186" s="3">
        <f>(IF(M75&lt;F85,K85,L85))^2</f>
        <v>55.348426570632647</v>
      </c>
    </row>
    <row r="187" spans="1:7" x14ac:dyDescent="0.25">
      <c r="A187" s="2" t="s">
        <v>18</v>
      </c>
      <c r="B187" s="3">
        <v>1022042</v>
      </c>
      <c r="C187" s="3">
        <f t="shared" si="16"/>
        <v>0.50713211745843778</v>
      </c>
      <c r="D187" s="3">
        <f>(IF(M76&lt;F86,K86,L86))^2</f>
        <v>445.22079872569628</v>
      </c>
    </row>
    <row r="188" spans="1:7" x14ac:dyDescent="0.25">
      <c r="A188" s="2" t="s">
        <v>19</v>
      </c>
      <c r="B188" s="3">
        <v>1022042</v>
      </c>
      <c r="C188" s="3">
        <f t="shared" si="16"/>
        <v>0.64719112413590174</v>
      </c>
      <c r="D188" s="3">
        <f>(IF(M77&lt;F87,K87,L87))^2</f>
        <v>178.49430813396202</v>
      </c>
    </row>
    <row r="190" spans="1:7" x14ac:dyDescent="0.25">
      <c r="A190" s="5" t="s">
        <v>142</v>
      </c>
      <c r="C190" s="8" t="s">
        <v>198</v>
      </c>
    </row>
    <row r="191" spans="1:7" x14ac:dyDescent="0.25">
      <c r="C191" s="15" t="s">
        <v>197</v>
      </c>
      <c r="D191" s="8" t="s">
        <v>206</v>
      </c>
    </row>
    <row r="192" spans="1:7" x14ac:dyDescent="0.25">
      <c r="A192" t="s">
        <v>203</v>
      </c>
      <c r="B192" s="2" t="s">
        <v>143</v>
      </c>
      <c r="C192" t="s">
        <v>207</v>
      </c>
      <c r="D192" t="s">
        <v>209</v>
      </c>
      <c r="F192" t="s">
        <v>208</v>
      </c>
      <c r="G192" t="s">
        <v>202</v>
      </c>
    </row>
    <row r="193" spans="1:11" x14ac:dyDescent="0.25">
      <c r="A193">
        <v>1</v>
      </c>
      <c r="B193">
        <v>101201</v>
      </c>
      <c r="C193" s="3">
        <v>5.377344635501359E-2</v>
      </c>
      <c r="D193" s="3">
        <f>IF(C193&gt;C194,0.5,0)</f>
        <v>0</v>
      </c>
      <c r="F193" s="2">
        <v>0.20834320000000001</v>
      </c>
      <c r="G193" s="3">
        <f>IF(F193&gt;F194,0.5,0)</f>
        <v>0.5</v>
      </c>
      <c r="H193" s="8" t="s">
        <v>204</v>
      </c>
    </row>
    <row r="194" spans="1:11" x14ac:dyDescent="0.25">
      <c r="A194">
        <v>1</v>
      </c>
      <c r="B194">
        <v>101202</v>
      </c>
      <c r="C194" s="3">
        <v>0.14112744795512086</v>
      </c>
      <c r="D194" s="3">
        <f>IF(C194&gt;C193,0.5,0)</f>
        <v>0.5</v>
      </c>
      <c r="E194" s="8" t="s">
        <v>204</v>
      </c>
      <c r="F194" s="2">
        <v>0</v>
      </c>
      <c r="G194" s="3">
        <f>IF(F194&gt;F193,0.5,0)</f>
        <v>0</v>
      </c>
    </row>
    <row r="195" spans="1:11" x14ac:dyDescent="0.25">
      <c r="A195">
        <v>2</v>
      </c>
      <c r="B195">
        <v>102203</v>
      </c>
      <c r="C195" s="3">
        <v>0.61243119270871271</v>
      </c>
      <c r="D195" s="3">
        <f>IF(C195&gt;C196,0.5,0)</f>
        <v>0.5</v>
      </c>
      <c r="E195" s="8" t="s">
        <v>205</v>
      </c>
      <c r="F195" s="2">
        <v>0.57631739999999998</v>
      </c>
      <c r="G195" s="3">
        <f>IF(F195&gt;F196,0.5,0)</f>
        <v>0.5</v>
      </c>
      <c r="H195" s="8" t="s">
        <v>205</v>
      </c>
    </row>
    <row r="196" spans="1:11" x14ac:dyDescent="0.25">
      <c r="A196">
        <v>2</v>
      </c>
      <c r="B196">
        <v>102204</v>
      </c>
      <c r="C196" s="3">
        <v>0.19067214975887192</v>
      </c>
      <c r="D196" s="3">
        <f>IF(C196&gt;C195,0.5,0)</f>
        <v>0</v>
      </c>
      <c r="F196" s="2">
        <v>0.21533939999999999</v>
      </c>
      <c r="G196" s="3">
        <f>IF(F196&gt;F195,0.5,0)</f>
        <v>0</v>
      </c>
    </row>
    <row r="197" spans="1:11" x14ac:dyDescent="0.25">
      <c r="B197" t="s">
        <v>147</v>
      </c>
      <c r="C197" s="3">
        <f>SUM(C193:C196)</f>
        <v>0.9980042367777191</v>
      </c>
      <c r="D197" s="3">
        <f>SUM(D193:D196)</f>
        <v>1</v>
      </c>
      <c r="F197" s="3">
        <f>SUM(F193:F196)</f>
        <v>1</v>
      </c>
      <c r="G197" s="3">
        <f>SUM(G193:G196)</f>
        <v>1</v>
      </c>
    </row>
    <row r="199" spans="1:11" x14ac:dyDescent="0.25">
      <c r="B199" s="2" t="s">
        <v>7</v>
      </c>
      <c r="C199" s="3">
        <f t="array" ref="C199:C203">(SQRT(D184:D188)*(MMULT(B174:E178,C193:C196)-C184:C188))^2</f>
        <v>0</v>
      </c>
      <c r="D199" s="3">
        <f t="array" ref="D199:D203">(SQRT(D184:D188)*(MMULT(B174:E178,D193:D196)-C184:C188))^2</f>
        <v>0</v>
      </c>
      <c r="F199" s="3">
        <f t="array" ref="F199:F203">(SQRT(D184:D188)*(MMULT(B174:E178,F193:F196)-C184:C188))^2</f>
        <v>0</v>
      </c>
      <c r="G199" s="3">
        <f t="array" ref="G199:G203">(SQRT(D184:D188)*(MMULT(B174:E178,G193:G196)-C184:C188))^2</f>
        <v>0</v>
      </c>
    </row>
    <row r="200" spans="1:11" x14ac:dyDescent="0.25">
      <c r="B200" s="2" t="s">
        <v>12</v>
      </c>
      <c r="C200" s="3">
        <v>1.0904732510177335E-3</v>
      </c>
      <c r="D200" s="3">
        <v>6.8669821501970221</v>
      </c>
      <c r="F200" s="3">
        <v>7.0280130696955101E-2</v>
      </c>
      <c r="G200" s="3">
        <v>6.8669821501970221</v>
      </c>
    </row>
    <row r="201" spans="1:11" x14ac:dyDescent="0.25">
      <c r="B201" s="2" t="s">
        <v>15</v>
      </c>
      <c r="C201" s="3">
        <v>0.65655908254624673</v>
      </c>
      <c r="D201" s="3">
        <v>1.0954356648275765E-2</v>
      </c>
      <c r="F201" s="3">
        <v>0.82073342347893385</v>
      </c>
      <c r="G201" s="3">
        <v>1.1083548016566662E-2</v>
      </c>
    </row>
    <row r="202" spans="1:11" x14ac:dyDescent="0.25">
      <c r="B202" s="2" t="s">
        <v>18</v>
      </c>
      <c r="C202" s="3">
        <v>0.31848893528470396</v>
      </c>
      <c r="D202" s="3">
        <v>7.7730638285937523</v>
      </c>
      <c r="F202" s="3">
        <v>3.0754375229430808</v>
      </c>
      <c r="G202" s="3">
        <v>6.1853803128681779</v>
      </c>
    </row>
    <row r="203" spans="1:11" x14ac:dyDescent="0.25">
      <c r="B203" s="2" t="s">
        <v>19</v>
      </c>
      <c r="C203" s="3">
        <v>0.76917776059718845</v>
      </c>
      <c r="D203" s="3">
        <v>13.224286750437734</v>
      </c>
      <c r="F203" s="3">
        <v>1.7283803578702032E-3</v>
      </c>
      <c r="G203" s="3">
        <v>8.7898725752115672E-2</v>
      </c>
    </row>
    <row r="204" spans="1:11" x14ac:dyDescent="0.25">
      <c r="B204" s="2"/>
      <c r="C204" s="3"/>
      <c r="D204" s="3"/>
      <c r="F204" s="3"/>
      <c r="G204" s="3"/>
    </row>
    <row r="205" spans="1:11" x14ac:dyDescent="0.25">
      <c r="B205" s="2"/>
      <c r="C205" s="2"/>
      <c r="D205" s="2"/>
      <c r="F205" s="2"/>
      <c r="G205" s="2"/>
      <c r="K205" s="2"/>
    </row>
    <row r="206" spans="1:11" x14ac:dyDescent="0.25">
      <c r="B206" t="s">
        <v>146</v>
      </c>
      <c r="C206" s="13">
        <f>SUM(C199:C203)</f>
        <v>1.7453162516791569</v>
      </c>
      <c r="D206" s="13">
        <f>SUM(D199:D203)</f>
        <v>27.875287085876785</v>
      </c>
      <c r="F206" s="13">
        <f>SUM(F199:F203)</f>
        <v>3.9681794574768401</v>
      </c>
      <c r="G206" s="13">
        <f>SUM(G199:G203)</f>
        <v>13.151344736833881</v>
      </c>
    </row>
    <row r="208" spans="1:11" x14ac:dyDescent="0.25">
      <c r="A208" s="5" t="s">
        <v>210</v>
      </c>
    </row>
    <row r="209" spans="1:8" x14ac:dyDescent="0.25">
      <c r="C209" s="15" t="s">
        <v>197</v>
      </c>
    </row>
    <row r="210" spans="1:8" x14ac:dyDescent="0.25">
      <c r="A210" t="s">
        <v>203</v>
      </c>
      <c r="B210" s="2" t="s">
        <v>143</v>
      </c>
      <c r="C210" s="8" t="s">
        <v>169</v>
      </c>
      <c r="D210" t="s">
        <v>170</v>
      </c>
      <c r="E210" t="s">
        <v>171</v>
      </c>
      <c r="F210" t="s">
        <v>172</v>
      </c>
    </row>
    <row r="211" spans="1:8" x14ac:dyDescent="0.25">
      <c r="A211">
        <v>1</v>
      </c>
      <c r="B211">
        <v>101201</v>
      </c>
      <c r="C211" s="8">
        <v>0.5</v>
      </c>
      <c r="D211">
        <v>0.5</v>
      </c>
      <c r="E211">
        <v>0</v>
      </c>
      <c r="F211">
        <v>0</v>
      </c>
    </row>
    <row r="212" spans="1:8" x14ac:dyDescent="0.25">
      <c r="A212">
        <v>1</v>
      </c>
      <c r="B212">
        <v>101202</v>
      </c>
      <c r="C212" s="8">
        <v>0</v>
      </c>
      <c r="D212">
        <v>0</v>
      </c>
      <c r="E212">
        <v>0.5</v>
      </c>
      <c r="F212">
        <v>0.5</v>
      </c>
    </row>
    <row r="213" spans="1:8" x14ac:dyDescent="0.25">
      <c r="A213">
        <v>2</v>
      </c>
      <c r="B213">
        <v>102203</v>
      </c>
      <c r="C213" s="8">
        <v>0.5</v>
      </c>
      <c r="D213">
        <v>0</v>
      </c>
      <c r="E213">
        <v>0.5</v>
      </c>
      <c r="F213">
        <v>0</v>
      </c>
    </row>
    <row r="214" spans="1:8" x14ac:dyDescent="0.25">
      <c r="A214">
        <v>2</v>
      </c>
      <c r="B214">
        <v>102204</v>
      </c>
      <c r="C214" s="8">
        <v>0</v>
      </c>
      <c r="D214">
        <v>0.5</v>
      </c>
      <c r="E214">
        <v>0</v>
      </c>
      <c r="F214">
        <v>0.5</v>
      </c>
    </row>
    <row r="215" spans="1:8" x14ac:dyDescent="0.25">
      <c r="B215" t="s">
        <v>147</v>
      </c>
      <c r="C215" s="9">
        <f>SUM(C211:C214)</f>
        <v>1</v>
      </c>
      <c r="D215" s="3">
        <f t="shared" ref="D215:F215" si="17">SUM(D211:D214)</f>
        <v>1</v>
      </c>
      <c r="E215" s="3">
        <f t="shared" si="17"/>
        <v>1</v>
      </c>
      <c r="F215" s="3">
        <f t="shared" si="17"/>
        <v>1</v>
      </c>
    </row>
    <row r="216" spans="1:8" x14ac:dyDescent="0.25">
      <c r="C216" s="8"/>
    </row>
    <row r="217" spans="1:8" x14ac:dyDescent="0.25">
      <c r="B217" s="2" t="s">
        <v>7</v>
      </c>
      <c r="C217" s="9">
        <f t="array" ref="C217:C221">(SQRT(D184:D188)*(MMULT(B174:E178,C211:C214)-C184:C188))^2</f>
        <v>0</v>
      </c>
      <c r="D217" s="3">
        <f t="array" ref="D217:D221">(SQRT(D184:D188)*(MMULT(B174:E178,E211:E214)-C184:C188))^2</f>
        <v>0</v>
      </c>
      <c r="E217" s="3">
        <f t="array" ref="E217:E221">(SQRT(D184:D188)*(MMULT(B174:E178,E211:E214)-C184:C188))^2</f>
        <v>0</v>
      </c>
      <c r="F217" s="3">
        <f t="array" ref="F217:F221">(SQRT(D184:D188)*(MMULT(B174:E178,F211:F214)-C184:C188))^2</f>
        <v>0</v>
      </c>
    </row>
    <row r="218" spans="1:8" x14ac:dyDescent="0.25">
      <c r="B218" s="2" t="s">
        <v>12</v>
      </c>
      <c r="C218" s="9">
        <v>6.8669821501970221</v>
      </c>
      <c r="D218" s="3">
        <v>6.8669821501970221</v>
      </c>
      <c r="E218" s="3">
        <v>6.8669821501970221</v>
      </c>
      <c r="F218" s="3">
        <v>19.412083110787492</v>
      </c>
    </row>
    <row r="219" spans="1:8" x14ac:dyDescent="0.25">
      <c r="B219" s="2" t="s">
        <v>15</v>
      </c>
      <c r="C219" s="9">
        <v>1.1083548016566662E-2</v>
      </c>
      <c r="D219" s="3">
        <v>1.0954356648275765E-2</v>
      </c>
      <c r="E219" s="3">
        <v>1.0954356648275765E-2</v>
      </c>
      <c r="F219" s="3">
        <v>3.8595556164757601</v>
      </c>
    </row>
    <row r="220" spans="1:8" x14ac:dyDescent="0.25">
      <c r="B220" s="2" t="s">
        <v>18</v>
      </c>
      <c r="C220" s="9">
        <v>6.1853803128681779</v>
      </c>
      <c r="D220" s="3">
        <v>7.7730638285937523</v>
      </c>
      <c r="E220" s="3">
        <v>7.7730638285937523</v>
      </c>
      <c r="F220" s="3">
        <v>65.013347185031364</v>
      </c>
    </row>
    <row r="221" spans="1:8" x14ac:dyDescent="0.25">
      <c r="B221" s="2" t="s">
        <v>19</v>
      </c>
      <c r="C221" s="9">
        <v>8.7898725752115672E-2</v>
      </c>
      <c r="D221" s="3">
        <v>13.224286750437734</v>
      </c>
      <c r="E221" s="3">
        <v>13.224286750437734</v>
      </c>
      <c r="F221" s="3">
        <v>28.159401456790949</v>
      </c>
    </row>
    <row r="222" spans="1:8" x14ac:dyDescent="0.25">
      <c r="B222" s="2"/>
      <c r="C222" s="9"/>
      <c r="D222" s="3"/>
      <c r="E222" s="3"/>
      <c r="F222" s="3"/>
    </row>
    <row r="223" spans="1:8" x14ac:dyDescent="0.25">
      <c r="B223" s="2"/>
      <c r="C223" s="10"/>
      <c r="D223" s="2"/>
      <c r="E223" s="2"/>
      <c r="F223" s="2"/>
      <c r="G223" s="2"/>
      <c r="H223" s="2"/>
    </row>
    <row r="224" spans="1:8" x14ac:dyDescent="0.25">
      <c r="B224" t="s">
        <v>146</v>
      </c>
      <c r="C224" s="17">
        <f t="shared" ref="C224:F224" si="18">SUM(C217:C221)</f>
        <v>13.151344736833881</v>
      </c>
      <c r="D224" s="16">
        <f t="shared" si="18"/>
        <v>27.875287085876785</v>
      </c>
      <c r="E224" s="16">
        <f t="shared" si="18"/>
        <v>27.875287085876785</v>
      </c>
      <c r="F224" s="16">
        <f t="shared" si="18"/>
        <v>116.44438736908556</v>
      </c>
      <c r="G224" s="8" t="s">
        <v>196</v>
      </c>
    </row>
  </sheetData>
  <sortState ref="C174:W193">
    <sortCondition ref="C174:C193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2"/>
  <sheetViews>
    <sheetView topLeftCell="A302" workbookViewId="0">
      <selection activeCell="I23" sqref="I23:J72"/>
    </sheetView>
  </sheetViews>
  <sheetFormatPr defaultRowHeight="15" x14ac:dyDescent="0.25"/>
  <cols>
    <col min="1" max="1" width="21.42578125" customWidth="1"/>
    <col min="2" max="19" width="13.5703125" customWidth="1"/>
  </cols>
  <sheetData>
    <row r="1" spans="1:8" x14ac:dyDescent="0.25">
      <c r="A1" s="5" t="s">
        <v>74</v>
      </c>
    </row>
    <row r="3" spans="1:8" x14ac:dyDescent="0.25">
      <c r="A3" t="s">
        <v>66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</row>
    <row r="4" spans="1:8" x14ac:dyDescent="0.25">
      <c r="A4">
        <v>1</v>
      </c>
      <c r="B4">
        <v>101201</v>
      </c>
      <c r="C4">
        <v>102203</v>
      </c>
      <c r="D4">
        <v>1</v>
      </c>
      <c r="E4">
        <v>101</v>
      </c>
      <c r="F4">
        <v>102</v>
      </c>
      <c r="G4">
        <v>201</v>
      </c>
      <c r="H4">
        <v>203</v>
      </c>
    </row>
    <row r="5" spans="1:8" x14ac:dyDescent="0.25">
      <c r="A5">
        <v>2</v>
      </c>
      <c r="B5">
        <v>101201</v>
      </c>
      <c r="C5">
        <v>102204</v>
      </c>
      <c r="D5">
        <v>2</v>
      </c>
      <c r="E5">
        <v>101</v>
      </c>
      <c r="F5">
        <v>102</v>
      </c>
      <c r="G5">
        <v>201</v>
      </c>
      <c r="H5">
        <v>204</v>
      </c>
    </row>
    <row r="6" spans="1:8" x14ac:dyDescent="0.25">
      <c r="A6">
        <v>3</v>
      </c>
      <c r="B6">
        <v>101202</v>
      </c>
      <c r="C6">
        <v>102203</v>
      </c>
      <c r="D6">
        <v>3</v>
      </c>
      <c r="E6">
        <v>101</v>
      </c>
      <c r="F6">
        <v>102</v>
      </c>
      <c r="G6">
        <v>202</v>
      </c>
      <c r="H6">
        <v>203</v>
      </c>
    </row>
    <row r="7" spans="1:8" x14ac:dyDescent="0.25">
      <c r="A7">
        <v>4</v>
      </c>
      <c r="B7">
        <v>101202</v>
      </c>
      <c r="C7">
        <v>102204</v>
      </c>
      <c r="D7">
        <v>4</v>
      </c>
      <c r="E7">
        <v>101</v>
      </c>
      <c r="F7">
        <v>102</v>
      </c>
      <c r="G7">
        <v>202</v>
      </c>
      <c r="H7">
        <v>204</v>
      </c>
    </row>
    <row r="9" spans="1:8" x14ac:dyDescent="0.25">
      <c r="A9" s="5" t="s">
        <v>211</v>
      </c>
    </row>
    <row r="11" spans="1:8" x14ac:dyDescent="0.25">
      <c r="A11" t="s">
        <v>0</v>
      </c>
      <c r="B11" t="s">
        <v>101</v>
      </c>
    </row>
    <row r="12" spans="1:8" x14ac:dyDescent="0.25">
      <c r="A12" s="2" t="s">
        <v>38</v>
      </c>
    </row>
    <row r="13" spans="1:8" x14ac:dyDescent="0.25">
      <c r="A13" t="s">
        <v>7</v>
      </c>
      <c r="B13">
        <v>0.01</v>
      </c>
    </row>
    <row r="14" spans="1:8" x14ac:dyDescent="0.25">
      <c r="A14" t="s">
        <v>12</v>
      </c>
      <c r="B14">
        <v>0.01</v>
      </c>
    </row>
    <row r="15" spans="1:8" x14ac:dyDescent="0.25">
      <c r="A15" t="s">
        <v>15</v>
      </c>
      <c r="B15">
        <v>0.01</v>
      </c>
    </row>
    <row r="16" spans="1:8" x14ac:dyDescent="0.25">
      <c r="A16" t="s">
        <v>18</v>
      </c>
      <c r="B16">
        <v>0.01</v>
      </c>
    </row>
    <row r="17" spans="1:15" x14ac:dyDescent="0.25">
      <c r="A17" t="s">
        <v>19</v>
      </c>
      <c r="B17">
        <v>0.01</v>
      </c>
    </row>
    <row r="19" spans="1:15" x14ac:dyDescent="0.25">
      <c r="A19" s="1" t="s">
        <v>39</v>
      </c>
    </row>
    <row r="21" spans="1:15" x14ac:dyDescent="0.25">
      <c r="A21" t="s">
        <v>2</v>
      </c>
      <c r="B21" t="s">
        <v>0</v>
      </c>
      <c r="C21" s="2" t="s">
        <v>36</v>
      </c>
      <c r="D21" s="2" t="s">
        <v>33</v>
      </c>
      <c r="E21" t="s">
        <v>1</v>
      </c>
      <c r="F21" t="s">
        <v>3</v>
      </c>
      <c r="G21" s="2" t="s">
        <v>92</v>
      </c>
      <c r="H21" t="s">
        <v>4</v>
      </c>
      <c r="I21" t="s">
        <v>155</v>
      </c>
      <c r="J21" t="s">
        <v>156</v>
      </c>
      <c r="K21" t="s">
        <v>5</v>
      </c>
      <c r="L21" t="s">
        <v>6</v>
      </c>
      <c r="M21" t="s">
        <v>40</v>
      </c>
    </row>
    <row r="22" spans="1:15" x14ac:dyDescent="0.25">
      <c r="A22" s="2" t="s">
        <v>37</v>
      </c>
      <c r="B22" s="2" t="s">
        <v>38</v>
      </c>
      <c r="C22" s="2"/>
      <c r="D22" s="2"/>
      <c r="E22" s="2"/>
      <c r="F22" s="2"/>
      <c r="G22" s="2"/>
      <c r="H22" s="2"/>
      <c r="K22" s="2"/>
      <c r="L22" s="2"/>
    </row>
    <row r="23" spans="1:15" x14ac:dyDescent="0.25">
      <c r="A23">
        <v>101</v>
      </c>
      <c r="B23" t="s">
        <v>7</v>
      </c>
      <c r="C23" s="2" t="s">
        <v>31</v>
      </c>
      <c r="D23" s="2" t="s">
        <v>34</v>
      </c>
      <c r="E23" t="s">
        <v>8</v>
      </c>
      <c r="F23" t="b">
        <v>0</v>
      </c>
      <c r="G23" t="s">
        <v>9</v>
      </c>
      <c r="H23" t="s">
        <v>9</v>
      </c>
      <c r="I23" t="s">
        <v>9</v>
      </c>
      <c r="J23" t="s">
        <v>9</v>
      </c>
      <c r="K23" t="s">
        <v>11</v>
      </c>
      <c r="L23" t="s">
        <v>10</v>
      </c>
      <c r="M23" s="3" t="e">
        <f t="shared" ref="M23:M54" si="0">IF(I23&gt;=0,ATAN(J23/I23)/(PI()/2),2+ATAN(J23/I23)/(PI()/2))</f>
        <v>#VALUE!</v>
      </c>
      <c r="N23" t="s">
        <v>9</v>
      </c>
      <c r="O23" t="s">
        <v>9</v>
      </c>
    </row>
    <row r="24" spans="1:15" x14ac:dyDescent="0.25">
      <c r="A24">
        <v>101</v>
      </c>
      <c r="B24" t="s">
        <v>12</v>
      </c>
      <c r="C24" s="2" t="s">
        <v>31</v>
      </c>
      <c r="D24" s="2" t="s">
        <v>34</v>
      </c>
      <c r="E24" t="s">
        <v>13</v>
      </c>
      <c r="F24" t="b">
        <v>0</v>
      </c>
      <c r="G24">
        <f t="shared" ref="G24:G55" si="1">((LEFT(H24,1)=L24)+(RIGHT(H24,1)=L24))/2</f>
        <v>0.5</v>
      </c>
      <c r="H24" t="s">
        <v>13</v>
      </c>
      <c r="I24">
        <v>0.60627959477955429</v>
      </c>
      <c r="J24">
        <v>0.58718495242942959</v>
      </c>
      <c r="K24" t="s">
        <v>14</v>
      </c>
      <c r="L24" t="s">
        <v>10</v>
      </c>
      <c r="M24" s="3">
        <f t="shared" si="0"/>
        <v>0.48981537421814703</v>
      </c>
      <c r="N24">
        <v>0.71139199799392605</v>
      </c>
      <c r="O24">
        <v>0.70279543623319696</v>
      </c>
    </row>
    <row r="25" spans="1:15" x14ac:dyDescent="0.25">
      <c r="A25">
        <v>101</v>
      </c>
      <c r="B25" t="s">
        <v>15</v>
      </c>
      <c r="C25" s="2" t="s">
        <v>31</v>
      </c>
      <c r="D25" s="2" t="s">
        <v>34</v>
      </c>
      <c r="E25" t="s">
        <v>16</v>
      </c>
      <c r="F25" t="b">
        <v>0</v>
      </c>
      <c r="G25">
        <f t="shared" si="1"/>
        <v>0.5</v>
      </c>
      <c r="H25" t="s">
        <v>16</v>
      </c>
      <c r="I25">
        <v>0.68770616785438377</v>
      </c>
      <c r="J25">
        <v>0.7241380624063305</v>
      </c>
      <c r="K25" t="s">
        <v>11</v>
      </c>
      <c r="L25" t="s">
        <v>17</v>
      </c>
      <c r="M25" s="3">
        <f t="shared" si="0"/>
        <v>0.51642399215844992</v>
      </c>
      <c r="N25">
        <v>0.69053100486349195</v>
      </c>
      <c r="O25">
        <v>0.72330279366404804</v>
      </c>
    </row>
    <row r="26" spans="1:15" x14ac:dyDescent="0.25">
      <c r="A26">
        <v>101</v>
      </c>
      <c r="B26" t="s">
        <v>18</v>
      </c>
      <c r="C26" s="2" t="s">
        <v>31</v>
      </c>
      <c r="D26" s="2" t="s">
        <v>34</v>
      </c>
      <c r="E26" t="s">
        <v>8</v>
      </c>
      <c r="F26" t="b">
        <v>0</v>
      </c>
      <c r="G26">
        <f t="shared" si="1"/>
        <v>0</v>
      </c>
      <c r="H26" t="s">
        <v>8</v>
      </c>
      <c r="I26">
        <v>0.92383117987405527</v>
      </c>
      <c r="J26">
        <v>-1.4573304970869831E-2</v>
      </c>
      <c r="K26" t="s">
        <v>11</v>
      </c>
      <c r="L26" t="s">
        <v>10</v>
      </c>
      <c r="M26" s="3">
        <f t="shared" si="0"/>
        <v>-1.0041753126296443E-2</v>
      </c>
      <c r="N26">
        <v>0.99833509400206299</v>
      </c>
      <c r="O26">
        <v>5.7680500031577299E-2</v>
      </c>
    </row>
    <row r="27" spans="1:15" x14ac:dyDescent="0.25">
      <c r="A27">
        <v>101</v>
      </c>
      <c r="B27" t="s">
        <v>19</v>
      </c>
      <c r="C27" s="2" t="s">
        <v>31</v>
      </c>
      <c r="D27" s="2" t="s">
        <v>34</v>
      </c>
      <c r="E27" t="s">
        <v>20</v>
      </c>
      <c r="F27" t="b">
        <v>0</v>
      </c>
      <c r="G27">
        <f t="shared" si="1"/>
        <v>0</v>
      </c>
      <c r="H27" t="s">
        <v>20</v>
      </c>
      <c r="I27">
        <v>0.97072297559870613</v>
      </c>
      <c r="J27">
        <v>0.14145028017509398</v>
      </c>
      <c r="K27" t="s">
        <v>10</v>
      </c>
      <c r="L27" t="s">
        <v>17</v>
      </c>
      <c r="M27" s="3">
        <f t="shared" si="0"/>
        <v>9.2117621218205173E-2</v>
      </c>
      <c r="N27">
        <v>0.99404417399289202</v>
      </c>
      <c r="O27">
        <v>0.10897788835717299</v>
      </c>
    </row>
    <row r="28" spans="1:15" x14ac:dyDescent="0.25">
      <c r="A28">
        <v>102</v>
      </c>
      <c r="B28" t="s">
        <v>7</v>
      </c>
      <c r="C28" s="2" t="s">
        <v>31</v>
      </c>
      <c r="D28" s="2" t="s">
        <v>34</v>
      </c>
      <c r="E28" t="s">
        <v>8</v>
      </c>
      <c r="F28" t="b">
        <v>0</v>
      </c>
      <c r="G28">
        <f t="shared" si="1"/>
        <v>0</v>
      </c>
      <c r="H28" t="s">
        <v>8</v>
      </c>
      <c r="I28">
        <v>0.92466710289831933</v>
      </c>
      <c r="J28">
        <v>0.17822630662548239</v>
      </c>
      <c r="K28" t="s">
        <v>11</v>
      </c>
      <c r="L28" t="s">
        <v>10</v>
      </c>
      <c r="M28" s="3">
        <f t="shared" si="0"/>
        <v>0.1212196423416957</v>
      </c>
      <c r="N28">
        <v>0.99578502144398195</v>
      </c>
      <c r="O28">
        <v>9.1717997513077298E-2</v>
      </c>
    </row>
    <row r="29" spans="1:15" x14ac:dyDescent="0.25">
      <c r="A29">
        <v>102</v>
      </c>
      <c r="B29" t="s">
        <v>12</v>
      </c>
      <c r="C29" s="2" t="s">
        <v>31</v>
      </c>
      <c r="D29" s="2" t="s">
        <v>34</v>
      </c>
      <c r="E29" t="s">
        <v>21</v>
      </c>
      <c r="F29" t="b">
        <v>0</v>
      </c>
      <c r="G29">
        <f t="shared" si="1"/>
        <v>0</v>
      </c>
      <c r="H29" t="s">
        <v>21</v>
      </c>
      <c r="I29">
        <v>1.0943969491410246</v>
      </c>
      <c r="J29">
        <v>0.1133544665947856</v>
      </c>
      <c r="K29" t="s">
        <v>14</v>
      </c>
      <c r="L29" t="s">
        <v>10</v>
      </c>
      <c r="M29" s="3">
        <f t="shared" si="0"/>
        <v>6.5704935219563901E-2</v>
      </c>
      <c r="N29">
        <v>0.99564595329564498</v>
      </c>
      <c r="O29">
        <v>9.3215533501700698E-2</v>
      </c>
    </row>
    <row r="30" spans="1:15" x14ac:dyDescent="0.25">
      <c r="A30">
        <v>102</v>
      </c>
      <c r="B30" t="s">
        <v>15</v>
      </c>
      <c r="C30" s="2" t="s">
        <v>31</v>
      </c>
      <c r="D30" s="2" t="s">
        <v>34</v>
      </c>
      <c r="E30" t="s">
        <v>16</v>
      </c>
      <c r="F30" t="b">
        <v>0</v>
      </c>
      <c r="G30">
        <f t="shared" si="1"/>
        <v>0.5</v>
      </c>
      <c r="H30" t="s">
        <v>16</v>
      </c>
      <c r="I30">
        <v>0.74625330681636515</v>
      </c>
      <c r="J30">
        <v>0.68735552485129625</v>
      </c>
      <c r="K30" t="s">
        <v>11</v>
      </c>
      <c r="L30" t="s">
        <v>17</v>
      </c>
      <c r="M30" s="3">
        <f t="shared" si="0"/>
        <v>0.47386008139876246</v>
      </c>
      <c r="N30">
        <v>0.74074312605631998</v>
      </c>
      <c r="O30">
        <v>0.67178837530900404</v>
      </c>
    </row>
    <row r="31" spans="1:15" x14ac:dyDescent="0.25">
      <c r="A31">
        <v>102</v>
      </c>
      <c r="B31" t="s">
        <v>18</v>
      </c>
      <c r="C31" s="2" t="s">
        <v>31</v>
      </c>
      <c r="D31" s="2" t="s">
        <v>34</v>
      </c>
      <c r="E31" t="s">
        <v>22</v>
      </c>
      <c r="F31" t="b">
        <v>0</v>
      </c>
      <c r="G31">
        <f t="shared" si="1"/>
        <v>0.5</v>
      </c>
      <c r="H31" t="s">
        <v>22</v>
      </c>
      <c r="I31">
        <v>0.76969655384042712</v>
      </c>
      <c r="J31">
        <v>0.72371335611592835</v>
      </c>
      <c r="K31" t="s">
        <v>11</v>
      </c>
      <c r="L31" t="s">
        <v>10</v>
      </c>
      <c r="M31" s="3">
        <f t="shared" si="0"/>
        <v>0.48040419664646639</v>
      </c>
      <c r="N31">
        <v>0.73403546858419599</v>
      </c>
      <c r="O31">
        <v>0.67911113292330905</v>
      </c>
    </row>
    <row r="32" spans="1:15" x14ac:dyDescent="0.25">
      <c r="A32">
        <v>102</v>
      </c>
      <c r="B32" t="s">
        <v>19</v>
      </c>
      <c r="C32" s="2" t="s">
        <v>31</v>
      </c>
      <c r="D32" s="2" t="s">
        <v>34</v>
      </c>
      <c r="E32" t="s">
        <v>23</v>
      </c>
      <c r="F32" t="b">
        <v>0</v>
      </c>
      <c r="G32">
        <f t="shared" si="1"/>
        <v>0.5</v>
      </c>
      <c r="H32" t="s">
        <v>23</v>
      </c>
      <c r="I32">
        <v>0.72310283964053312</v>
      </c>
      <c r="J32">
        <v>0.80393343417977636</v>
      </c>
      <c r="K32" t="s">
        <v>10</v>
      </c>
      <c r="L32" t="s">
        <v>17</v>
      </c>
      <c r="M32" s="3">
        <f t="shared" si="0"/>
        <v>0.53366676731996066</v>
      </c>
      <c r="N32">
        <v>0.70998054806363198</v>
      </c>
      <c r="O32">
        <v>0.70422128721820398</v>
      </c>
    </row>
    <row r="33" spans="1:15" x14ac:dyDescent="0.25">
      <c r="A33">
        <v>201</v>
      </c>
      <c r="B33" t="s">
        <v>7</v>
      </c>
      <c r="C33" s="2" t="s">
        <v>31</v>
      </c>
      <c r="D33" s="2" t="s">
        <v>34</v>
      </c>
      <c r="E33" t="s">
        <v>8</v>
      </c>
      <c r="F33" s="8" t="b">
        <v>1</v>
      </c>
      <c r="G33">
        <f t="shared" si="1"/>
        <v>1</v>
      </c>
      <c r="H33" t="s">
        <v>20</v>
      </c>
      <c r="I33">
        <v>0.14733277660994767</v>
      </c>
      <c r="J33">
        <v>0.88606335402081626</v>
      </c>
      <c r="K33" t="s">
        <v>11</v>
      </c>
      <c r="L33" t="s">
        <v>10</v>
      </c>
      <c r="M33" s="3">
        <f t="shared" si="0"/>
        <v>0.89510389323313011</v>
      </c>
      <c r="N33">
        <v>0.122853796246682</v>
      </c>
      <c r="O33">
        <v>0.99242478039787896</v>
      </c>
    </row>
    <row r="34" spans="1:15" x14ac:dyDescent="0.25">
      <c r="A34">
        <v>201</v>
      </c>
      <c r="B34" t="s">
        <v>12</v>
      </c>
      <c r="C34" s="2" t="s">
        <v>31</v>
      </c>
      <c r="D34" s="2" t="s">
        <v>34</v>
      </c>
      <c r="E34" t="s">
        <v>20</v>
      </c>
      <c r="F34" t="b">
        <v>0</v>
      </c>
      <c r="G34">
        <f t="shared" si="1"/>
        <v>1</v>
      </c>
      <c r="H34" t="s">
        <v>20</v>
      </c>
      <c r="I34">
        <v>0.21569100840639732</v>
      </c>
      <c r="J34">
        <v>1.0516237795929144</v>
      </c>
      <c r="K34" t="s">
        <v>14</v>
      </c>
      <c r="L34" t="s">
        <v>10</v>
      </c>
      <c r="M34" s="3">
        <f t="shared" si="0"/>
        <v>0.87121355593192618</v>
      </c>
      <c r="N34">
        <v>0.11977180657264</v>
      </c>
      <c r="O34">
        <v>0.99280144759681199</v>
      </c>
    </row>
    <row r="35" spans="1:15" x14ac:dyDescent="0.25">
      <c r="A35">
        <v>201</v>
      </c>
      <c r="B35" t="s">
        <v>15</v>
      </c>
      <c r="C35" s="2" t="s">
        <v>31</v>
      </c>
      <c r="D35" s="2" t="s">
        <v>34</v>
      </c>
      <c r="E35" t="s">
        <v>8</v>
      </c>
      <c r="F35" t="b">
        <v>0</v>
      </c>
      <c r="G35">
        <f t="shared" si="1"/>
        <v>0</v>
      </c>
      <c r="H35" t="s">
        <v>8</v>
      </c>
      <c r="I35">
        <v>0.9523243076685094</v>
      </c>
      <c r="J35">
        <v>0.22119016238123981</v>
      </c>
      <c r="K35" t="s">
        <v>11</v>
      </c>
      <c r="L35" t="s">
        <v>17</v>
      </c>
      <c r="M35" s="3">
        <f t="shared" si="0"/>
        <v>0.14528750849003741</v>
      </c>
      <c r="N35">
        <v>0.99444958179993403</v>
      </c>
      <c r="O35">
        <v>0.105214206540447</v>
      </c>
    </row>
    <row r="36" spans="1:15" x14ac:dyDescent="0.25">
      <c r="A36">
        <v>201</v>
      </c>
      <c r="B36" t="s">
        <v>18</v>
      </c>
      <c r="C36" s="2" t="s">
        <v>31</v>
      </c>
      <c r="D36" s="2" t="s">
        <v>34</v>
      </c>
      <c r="E36" t="s">
        <v>20</v>
      </c>
      <c r="F36" t="b">
        <v>0</v>
      </c>
      <c r="G36">
        <f t="shared" si="1"/>
        <v>1</v>
      </c>
      <c r="H36" t="s">
        <v>20</v>
      </c>
      <c r="I36">
        <v>4.3563009344766576E-2</v>
      </c>
      <c r="J36">
        <v>0.97900277779285194</v>
      </c>
      <c r="K36" t="s">
        <v>11</v>
      </c>
      <c r="L36" t="s">
        <v>10</v>
      </c>
      <c r="M36" s="3">
        <f t="shared" si="0"/>
        <v>0.97169079445583995</v>
      </c>
      <c r="N36">
        <v>7.1363799722232599E-2</v>
      </c>
      <c r="O36">
        <v>0.99745035369646595</v>
      </c>
    </row>
    <row r="37" spans="1:15" x14ac:dyDescent="0.25">
      <c r="A37">
        <v>201</v>
      </c>
      <c r="B37" t="s">
        <v>19</v>
      </c>
      <c r="C37" s="2" t="s">
        <v>31</v>
      </c>
      <c r="D37" s="2" t="s">
        <v>34</v>
      </c>
      <c r="E37" t="s">
        <v>24</v>
      </c>
      <c r="F37" t="b">
        <v>0</v>
      </c>
      <c r="G37">
        <f t="shared" si="1"/>
        <v>1</v>
      </c>
      <c r="H37" t="s">
        <v>24</v>
      </c>
      <c r="I37">
        <v>1.9248247110845565E-2</v>
      </c>
      <c r="J37">
        <v>1.0321538261530763</v>
      </c>
      <c r="K37" t="s">
        <v>10</v>
      </c>
      <c r="L37" t="s">
        <v>17</v>
      </c>
      <c r="M37" s="3">
        <f t="shared" si="0"/>
        <v>0.98812929412997574</v>
      </c>
      <c r="N37">
        <v>9.1965798590321904E-2</v>
      </c>
      <c r="O37">
        <v>0.99576216632770498</v>
      </c>
    </row>
    <row r="38" spans="1:15" x14ac:dyDescent="0.25">
      <c r="A38">
        <v>202</v>
      </c>
      <c r="B38" t="s">
        <v>7</v>
      </c>
      <c r="C38" s="2" t="s">
        <v>31</v>
      </c>
      <c r="D38" s="2" t="s">
        <v>34</v>
      </c>
      <c r="E38" t="s">
        <v>22</v>
      </c>
      <c r="F38" t="b">
        <v>0</v>
      </c>
      <c r="G38">
        <f t="shared" si="1"/>
        <v>0.5</v>
      </c>
      <c r="H38" t="s">
        <v>22</v>
      </c>
      <c r="I38">
        <v>0.5211929697406148</v>
      </c>
      <c r="J38">
        <v>0.77463953283891851</v>
      </c>
      <c r="K38" t="s">
        <v>11</v>
      </c>
      <c r="L38" t="s">
        <v>10</v>
      </c>
      <c r="M38" s="3">
        <f t="shared" si="0"/>
        <v>0.62296161310361897</v>
      </c>
      <c r="N38">
        <v>0.64120534786081695</v>
      </c>
      <c r="O38">
        <v>0.76736933863341805</v>
      </c>
    </row>
    <row r="39" spans="1:15" x14ac:dyDescent="0.25">
      <c r="A39">
        <v>202</v>
      </c>
      <c r="B39" t="s">
        <v>12</v>
      </c>
      <c r="C39" s="2" t="s">
        <v>31</v>
      </c>
      <c r="D39" s="2" t="s">
        <v>34</v>
      </c>
      <c r="E39" t="s">
        <v>20</v>
      </c>
      <c r="F39" t="b">
        <v>0</v>
      </c>
      <c r="G39">
        <f t="shared" si="1"/>
        <v>1</v>
      </c>
      <c r="H39" t="s">
        <v>20</v>
      </c>
      <c r="I39">
        <v>2.325515342562642E-2</v>
      </c>
      <c r="J39">
        <v>1.0937057360483253</v>
      </c>
      <c r="K39" t="s">
        <v>14</v>
      </c>
      <c r="L39" t="s">
        <v>10</v>
      </c>
      <c r="M39" s="3">
        <f t="shared" si="0"/>
        <v>0.986465774553972</v>
      </c>
      <c r="N39">
        <v>2.8072156785176602E-2</v>
      </c>
      <c r="O39">
        <v>0.99960589934905297</v>
      </c>
    </row>
    <row r="40" spans="1:15" x14ac:dyDescent="0.25">
      <c r="A40">
        <v>202</v>
      </c>
      <c r="B40" t="s">
        <v>15</v>
      </c>
      <c r="C40" s="2" t="s">
        <v>31</v>
      </c>
      <c r="D40" s="2" t="s">
        <v>34</v>
      </c>
      <c r="E40" t="s">
        <v>8</v>
      </c>
      <c r="F40" t="b">
        <v>0</v>
      </c>
      <c r="G40">
        <f t="shared" si="1"/>
        <v>0</v>
      </c>
      <c r="H40" t="s">
        <v>8</v>
      </c>
      <c r="I40">
        <v>1.0884004425258156</v>
      </c>
      <c r="J40">
        <v>9.5209667796854261E-2</v>
      </c>
      <c r="K40" t="s">
        <v>11</v>
      </c>
      <c r="L40" t="s">
        <v>17</v>
      </c>
      <c r="M40" s="3">
        <f t="shared" si="0"/>
        <v>5.554799068657517E-2</v>
      </c>
      <c r="N40">
        <v>0.99993551442017403</v>
      </c>
      <c r="O40">
        <v>-1.13563639102842E-2</v>
      </c>
    </row>
    <row r="41" spans="1:15" x14ac:dyDescent="0.25">
      <c r="A41">
        <v>202</v>
      </c>
      <c r="B41" t="s">
        <v>18</v>
      </c>
      <c r="C41" s="2" t="s">
        <v>31</v>
      </c>
      <c r="D41" s="2" t="s">
        <v>34</v>
      </c>
      <c r="E41" t="s">
        <v>8</v>
      </c>
      <c r="F41" t="b">
        <v>0</v>
      </c>
      <c r="G41">
        <f t="shared" si="1"/>
        <v>0</v>
      </c>
      <c r="H41" t="s">
        <v>8</v>
      </c>
      <c r="I41">
        <v>1.0810202839200354</v>
      </c>
      <c r="J41">
        <v>-9.5844298717733672E-3</v>
      </c>
      <c r="K41" t="s">
        <v>11</v>
      </c>
      <c r="L41" t="s">
        <v>10</v>
      </c>
      <c r="M41" s="3">
        <f t="shared" si="0"/>
        <v>-5.6441842794729543E-3</v>
      </c>
      <c r="N41">
        <v>0.99911759699180802</v>
      </c>
      <c r="O41">
        <v>-4.2000325966773402E-2</v>
      </c>
    </row>
    <row r="42" spans="1:15" x14ac:dyDescent="0.25">
      <c r="A42">
        <v>202</v>
      </c>
      <c r="B42" t="s">
        <v>19</v>
      </c>
      <c r="C42" s="2" t="s">
        <v>31</v>
      </c>
      <c r="D42" s="2" t="s">
        <v>34</v>
      </c>
      <c r="E42" t="s">
        <v>20</v>
      </c>
      <c r="F42" t="b">
        <v>0</v>
      </c>
      <c r="G42">
        <f t="shared" si="1"/>
        <v>0</v>
      </c>
      <c r="H42" t="s">
        <v>20</v>
      </c>
      <c r="I42">
        <v>1.0419521798801696</v>
      </c>
      <c r="J42">
        <v>-3.0351980109060882E-2</v>
      </c>
      <c r="K42" t="s">
        <v>10</v>
      </c>
      <c r="L42" t="s">
        <v>17</v>
      </c>
      <c r="M42" s="3">
        <f t="shared" si="0"/>
        <v>-1.8539438173204102E-2</v>
      </c>
      <c r="N42">
        <v>0.99981585290048702</v>
      </c>
      <c r="O42">
        <v>1.9190109141725298E-2</v>
      </c>
    </row>
    <row r="43" spans="1:15" x14ac:dyDescent="0.25">
      <c r="A43">
        <v>203</v>
      </c>
      <c r="B43" t="s">
        <v>7</v>
      </c>
      <c r="C43" s="2" t="s">
        <v>31</v>
      </c>
      <c r="D43" s="2" t="s">
        <v>34</v>
      </c>
      <c r="E43" t="s">
        <v>22</v>
      </c>
      <c r="F43" t="b">
        <v>0</v>
      </c>
      <c r="G43">
        <f t="shared" si="1"/>
        <v>0.5</v>
      </c>
      <c r="H43" t="s">
        <v>22</v>
      </c>
      <c r="I43">
        <v>0.8397213682706377</v>
      </c>
      <c r="J43">
        <v>0.7675856591664868</v>
      </c>
      <c r="K43" t="s">
        <v>11</v>
      </c>
      <c r="L43" t="s">
        <v>10</v>
      </c>
      <c r="M43" s="3">
        <f t="shared" si="0"/>
        <v>0.47144775553380835</v>
      </c>
      <c r="N43">
        <v>0.74219350639472104</v>
      </c>
      <c r="O43">
        <v>0.67018564522489599</v>
      </c>
    </row>
    <row r="44" spans="1:15" x14ac:dyDescent="0.25">
      <c r="A44">
        <v>203</v>
      </c>
      <c r="B44" t="s">
        <v>12</v>
      </c>
      <c r="C44" s="2" t="s">
        <v>31</v>
      </c>
      <c r="D44" s="2" t="s">
        <v>34</v>
      </c>
      <c r="E44" t="s">
        <v>21</v>
      </c>
      <c r="F44" t="b">
        <v>0</v>
      </c>
      <c r="G44">
        <f t="shared" si="1"/>
        <v>0</v>
      </c>
      <c r="H44" t="s">
        <v>21</v>
      </c>
      <c r="I44">
        <v>0.90248199724557499</v>
      </c>
      <c r="J44">
        <v>0.16359572031638953</v>
      </c>
      <c r="K44" t="s">
        <v>14</v>
      </c>
      <c r="L44" t="s">
        <v>10</v>
      </c>
      <c r="M44" s="3">
        <f t="shared" si="0"/>
        <v>0.114162363853201</v>
      </c>
      <c r="N44">
        <v>0.99859951856190199</v>
      </c>
      <c r="O44">
        <v>5.2905590705877498E-2</v>
      </c>
    </row>
    <row r="45" spans="1:15" x14ac:dyDescent="0.25">
      <c r="A45">
        <v>203</v>
      </c>
      <c r="B45" t="s">
        <v>15</v>
      </c>
      <c r="C45" s="2" t="s">
        <v>31</v>
      </c>
      <c r="D45" s="2" t="s">
        <v>34</v>
      </c>
      <c r="E45" t="s">
        <v>8</v>
      </c>
      <c r="F45" t="b">
        <v>0</v>
      </c>
      <c r="G45">
        <f t="shared" si="1"/>
        <v>0</v>
      </c>
      <c r="H45" t="s">
        <v>8</v>
      </c>
      <c r="I45">
        <v>0.88617522830180362</v>
      </c>
      <c r="J45">
        <v>3.4667690680377498E-2</v>
      </c>
      <c r="K45" t="s">
        <v>11</v>
      </c>
      <c r="L45" t="s">
        <v>17</v>
      </c>
      <c r="M45" s="3">
        <f t="shared" si="0"/>
        <v>2.4892242654436968E-2</v>
      </c>
      <c r="N45">
        <v>0.99883494736343303</v>
      </c>
      <c r="O45">
        <v>4.8257102332066697E-2</v>
      </c>
    </row>
    <row r="46" spans="1:15" x14ac:dyDescent="0.25">
      <c r="A46">
        <v>203</v>
      </c>
      <c r="B46" t="s">
        <v>18</v>
      </c>
      <c r="C46" s="2" t="s">
        <v>31</v>
      </c>
      <c r="D46" s="2" t="s">
        <v>34</v>
      </c>
      <c r="E46" t="s">
        <v>20</v>
      </c>
      <c r="F46" t="b">
        <v>0</v>
      </c>
      <c r="G46">
        <f t="shared" si="1"/>
        <v>1</v>
      </c>
      <c r="H46" t="s">
        <v>20</v>
      </c>
      <c r="I46">
        <v>-3.0984377490728299E-2</v>
      </c>
      <c r="J46">
        <v>1.0593110950151101</v>
      </c>
      <c r="K46" t="s">
        <v>11</v>
      </c>
      <c r="L46" t="s">
        <v>10</v>
      </c>
      <c r="M46" s="3">
        <f t="shared" si="0"/>
        <v>1.0186155371121877</v>
      </c>
      <c r="N46">
        <v>8.6686719969705006E-2</v>
      </c>
      <c r="O46">
        <v>0.99623562101587904</v>
      </c>
    </row>
    <row r="47" spans="1:15" x14ac:dyDescent="0.25">
      <c r="A47">
        <v>203</v>
      </c>
      <c r="B47" t="s">
        <v>19</v>
      </c>
      <c r="C47" s="2" t="s">
        <v>31</v>
      </c>
      <c r="D47" s="2" t="s">
        <v>34</v>
      </c>
      <c r="E47" t="s">
        <v>24</v>
      </c>
      <c r="F47" t="b">
        <v>0</v>
      </c>
      <c r="G47">
        <f t="shared" si="1"/>
        <v>1</v>
      </c>
      <c r="H47" t="s">
        <v>24</v>
      </c>
      <c r="I47">
        <v>-5.7934326046817093E-2</v>
      </c>
      <c r="J47">
        <v>1.1200077774857722</v>
      </c>
      <c r="K47" t="s">
        <v>10</v>
      </c>
      <c r="L47" t="s">
        <v>17</v>
      </c>
      <c r="M47" s="3">
        <f t="shared" si="0"/>
        <v>1.0329009282832475</v>
      </c>
      <c r="N47">
        <v>2.5998885899758399E-2</v>
      </c>
      <c r="O47">
        <v>0.99966197183446504</v>
      </c>
    </row>
    <row r="48" spans="1:15" x14ac:dyDescent="0.25">
      <c r="A48">
        <v>204</v>
      </c>
      <c r="B48" t="s">
        <v>7</v>
      </c>
      <c r="C48" s="2" t="s">
        <v>31</v>
      </c>
      <c r="D48" s="2" t="s">
        <v>34</v>
      </c>
      <c r="E48" t="s">
        <v>20</v>
      </c>
      <c r="F48" t="b">
        <v>0</v>
      </c>
      <c r="G48">
        <f t="shared" si="1"/>
        <v>1</v>
      </c>
      <c r="H48" t="s">
        <v>20</v>
      </c>
      <c r="I48">
        <v>-0.13594366467396674</v>
      </c>
      <c r="J48">
        <v>0.99873101631699546</v>
      </c>
      <c r="K48" t="s">
        <v>11</v>
      </c>
      <c r="L48" t="s">
        <v>10</v>
      </c>
      <c r="M48" s="3">
        <f t="shared" si="0"/>
        <v>1.086125091452685</v>
      </c>
      <c r="N48">
        <v>-2.1474161833720699E-2</v>
      </c>
      <c r="O48">
        <v>0.99976940359942001</v>
      </c>
    </row>
    <row r="49" spans="1:15" x14ac:dyDescent="0.25">
      <c r="A49">
        <v>204</v>
      </c>
      <c r="B49" t="s">
        <v>12</v>
      </c>
      <c r="C49" s="2" t="s">
        <v>31</v>
      </c>
      <c r="D49" s="2" t="s">
        <v>34</v>
      </c>
      <c r="E49" t="s">
        <v>13</v>
      </c>
      <c r="F49" t="b">
        <v>0</v>
      </c>
      <c r="G49">
        <f t="shared" si="1"/>
        <v>0.5</v>
      </c>
      <c r="H49" t="s">
        <v>13</v>
      </c>
      <c r="I49">
        <v>0.72072894295337253</v>
      </c>
      <c r="J49">
        <v>0.85323530223143906</v>
      </c>
      <c r="K49" t="s">
        <v>14</v>
      </c>
      <c r="L49" t="s">
        <v>10</v>
      </c>
      <c r="M49" s="3">
        <f t="shared" si="0"/>
        <v>0.55346863791018608</v>
      </c>
      <c r="N49">
        <v>0.66612535224260805</v>
      </c>
      <c r="O49">
        <v>0.74583980525288496</v>
      </c>
    </row>
    <row r="50" spans="1:15" x14ac:dyDescent="0.25">
      <c r="A50">
        <v>204</v>
      </c>
      <c r="B50" t="s">
        <v>15</v>
      </c>
      <c r="C50" s="2" t="s">
        <v>31</v>
      </c>
      <c r="D50" s="2" t="s">
        <v>34</v>
      </c>
      <c r="E50" t="s">
        <v>24</v>
      </c>
      <c r="F50" t="b">
        <v>0</v>
      </c>
      <c r="G50">
        <f t="shared" si="1"/>
        <v>1</v>
      </c>
      <c r="H50" t="s">
        <v>24</v>
      </c>
      <c r="I50">
        <v>0.2809581421425229</v>
      </c>
      <c r="J50">
        <v>1.0576507958247916</v>
      </c>
      <c r="K50" t="s">
        <v>11</v>
      </c>
      <c r="L50" t="s">
        <v>17</v>
      </c>
      <c r="M50" s="3">
        <f t="shared" si="0"/>
        <v>0.83470359657776116</v>
      </c>
      <c r="N50">
        <v>0.18049065406016601</v>
      </c>
      <c r="O50">
        <v>0.98357669949879001</v>
      </c>
    </row>
    <row r="51" spans="1:15" x14ac:dyDescent="0.25">
      <c r="A51">
        <v>204</v>
      </c>
      <c r="B51" t="s">
        <v>18</v>
      </c>
      <c r="C51" s="2" t="s">
        <v>31</v>
      </c>
      <c r="D51" s="2" t="s">
        <v>34</v>
      </c>
      <c r="E51" t="s">
        <v>8</v>
      </c>
      <c r="F51" t="b">
        <v>0</v>
      </c>
      <c r="G51">
        <f t="shared" si="1"/>
        <v>0</v>
      </c>
      <c r="H51" t="s">
        <v>8</v>
      </c>
      <c r="I51">
        <v>0.9962234207224302</v>
      </c>
      <c r="J51">
        <v>9.8328833493459764E-3</v>
      </c>
      <c r="K51" t="s">
        <v>11</v>
      </c>
      <c r="L51" t="s">
        <v>10</v>
      </c>
      <c r="M51" s="3">
        <f t="shared" si="0"/>
        <v>6.283334204306365E-3</v>
      </c>
      <c r="N51">
        <v>0.99867663332175904</v>
      </c>
      <c r="O51">
        <v>-5.1429389040872499E-2</v>
      </c>
    </row>
    <row r="52" spans="1:15" x14ac:dyDescent="0.25">
      <c r="A52">
        <v>204</v>
      </c>
      <c r="B52" t="s">
        <v>19</v>
      </c>
      <c r="C52" s="2" t="s">
        <v>31</v>
      </c>
      <c r="D52" s="2" t="s">
        <v>34</v>
      </c>
      <c r="E52" t="s">
        <v>23</v>
      </c>
      <c r="F52" t="b">
        <v>0</v>
      </c>
      <c r="G52">
        <f t="shared" si="1"/>
        <v>0.5</v>
      </c>
      <c r="H52" t="s">
        <v>23</v>
      </c>
      <c r="I52">
        <v>0.83217099695048757</v>
      </c>
      <c r="J52">
        <v>0.68451182648243192</v>
      </c>
      <c r="K52" t="s">
        <v>10</v>
      </c>
      <c r="L52" t="s">
        <v>17</v>
      </c>
      <c r="M52" s="3">
        <f t="shared" si="0"/>
        <v>0.43821554005685714</v>
      </c>
      <c r="N52">
        <v>0.75658837215362895</v>
      </c>
      <c r="O52">
        <v>0.65389145515285796</v>
      </c>
    </row>
    <row r="53" spans="1:15" x14ac:dyDescent="0.25">
      <c r="A53">
        <v>1012011</v>
      </c>
      <c r="B53" t="s">
        <v>7</v>
      </c>
      <c r="C53" s="2" t="s">
        <v>32</v>
      </c>
      <c r="D53" s="2" t="s">
        <v>34</v>
      </c>
      <c r="E53" t="s">
        <v>8</v>
      </c>
      <c r="F53" s="8" t="b">
        <v>1</v>
      </c>
      <c r="G53">
        <f t="shared" si="1"/>
        <v>0.5</v>
      </c>
      <c r="H53" t="s">
        <v>22</v>
      </c>
      <c r="I53">
        <v>0.84129209722036513</v>
      </c>
      <c r="J53">
        <v>0.79660993029062088</v>
      </c>
      <c r="K53" t="s">
        <v>11</v>
      </c>
      <c r="L53" t="s">
        <v>10</v>
      </c>
      <c r="M53" s="3">
        <f t="shared" si="0"/>
        <v>0.48263724131825647</v>
      </c>
      <c r="N53">
        <v>0.73908072884351295</v>
      </c>
      <c r="O53">
        <v>0.67361686161507395</v>
      </c>
    </row>
    <row r="54" spans="1:15" x14ac:dyDescent="0.25">
      <c r="A54">
        <v>1012011</v>
      </c>
      <c r="B54" t="s">
        <v>12</v>
      </c>
      <c r="C54" s="2" t="s">
        <v>32</v>
      </c>
      <c r="D54" s="2" t="s">
        <v>34</v>
      </c>
      <c r="E54" t="s">
        <v>13</v>
      </c>
      <c r="F54" t="b">
        <v>0</v>
      </c>
      <c r="G54">
        <f t="shared" si="1"/>
        <v>0</v>
      </c>
      <c r="H54" t="s">
        <v>9</v>
      </c>
      <c r="I54" t="s">
        <v>9</v>
      </c>
      <c r="J54" t="s">
        <v>9</v>
      </c>
      <c r="K54" t="s">
        <v>14</v>
      </c>
      <c r="L54" t="s">
        <v>10</v>
      </c>
      <c r="M54" s="3" t="e">
        <f t="shared" si="0"/>
        <v>#VALUE!</v>
      </c>
      <c r="N54" t="s">
        <v>9</v>
      </c>
      <c r="O54" t="s">
        <v>9</v>
      </c>
    </row>
    <row r="55" spans="1:15" x14ac:dyDescent="0.25">
      <c r="A55">
        <v>1012011</v>
      </c>
      <c r="B55" t="s">
        <v>15</v>
      </c>
      <c r="C55" s="2" t="s">
        <v>32</v>
      </c>
      <c r="D55" s="2" t="s">
        <v>34</v>
      </c>
      <c r="E55" t="s">
        <v>16</v>
      </c>
      <c r="F55" t="b">
        <v>0</v>
      </c>
      <c r="G55">
        <f t="shared" si="1"/>
        <v>0.5</v>
      </c>
      <c r="H55" t="s">
        <v>16</v>
      </c>
      <c r="I55">
        <v>0.83920034177181124</v>
      </c>
      <c r="J55">
        <v>0.49670101606450212</v>
      </c>
      <c r="K55" t="s">
        <v>11</v>
      </c>
      <c r="L55" t="s">
        <v>17</v>
      </c>
      <c r="M55" s="3">
        <f t="shared" ref="M55:M77" si="2">IF(I55&gt;=0,ATAN(J55/I55)/(PI()/2),2+ATAN(J55/I55)/(PI()/2))</f>
        <v>0.34022438210623857</v>
      </c>
      <c r="N55">
        <v>0.79410158976374401</v>
      </c>
      <c r="O55">
        <v>0.60778504846260795</v>
      </c>
    </row>
    <row r="56" spans="1:15" x14ac:dyDescent="0.25">
      <c r="A56">
        <v>1012011</v>
      </c>
      <c r="B56" t="s">
        <v>18</v>
      </c>
      <c r="C56" s="2" t="s">
        <v>32</v>
      </c>
      <c r="D56" s="2" t="s">
        <v>34</v>
      </c>
      <c r="E56" t="s">
        <v>22</v>
      </c>
      <c r="F56" t="b">
        <v>0</v>
      </c>
      <c r="G56">
        <f t="shared" ref="G56:G72" si="3">((LEFT(H56,1)=L56)+(RIGHT(H56,1)=L56))/2</f>
        <v>0.5</v>
      </c>
      <c r="H56" t="s">
        <v>22</v>
      </c>
      <c r="I56">
        <v>0.69148791851551872</v>
      </c>
      <c r="J56">
        <v>0.68649643373463687</v>
      </c>
      <c r="K56" t="s">
        <v>11</v>
      </c>
      <c r="L56" t="s">
        <v>10</v>
      </c>
      <c r="M56" s="3">
        <f t="shared" si="2"/>
        <v>0.49769397671194887</v>
      </c>
      <c r="N56">
        <v>0.74274542145100197</v>
      </c>
      <c r="O56">
        <v>0.66957392341217503</v>
      </c>
    </row>
    <row r="57" spans="1:15" x14ac:dyDescent="0.25">
      <c r="A57">
        <v>1012011</v>
      </c>
      <c r="B57" t="s">
        <v>19</v>
      </c>
      <c r="C57" s="2" t="s">
        <v>32</v>
      </c>
      <c r="D57" s="2" t="s">
        <v>34</v>
      </c>
      <c r="E57" t="s">
        <v>23</v>
      </c>
      <c r="F57" t="b">
        <v>0</v>
      </c>
      <c r="G57">
        <f t="shared" si="3"/>
        <v>0.5</v>
      </c>
      <c r="H57" t="s">
        <v>23</v>
      </c>
      <c r="I57">
        <v>0.76726493454149125</v>
      </c>
      <c r="J57">
        <v>0.64374133155234614</v>
      </c>
      <c r="K57" t="s">
        <v>10</v>
      </c>
      <c r="L57" t="s">
        <v>17</v>
      </c>
      <c r="M57" s="3">
        <f t="shared" si="2"/>
        <v>0.44441016878210271</v>
      </c>
      <c r="N57">
        <v>0.74983359388130899</v>
      </c>
      <c r="O57">
        <v>0.661626466737116</v>
      </c>
    </row>
    <row r="58" spans="1:15" x14ac:dyDescent="0.25">
      <c r="A58">
        <v>1012021</v>
      </c>
      <c r="B58" t="s">
        <v>7</v>
      </c>
      <c r="C58" s="2" t="s">
        <v>32</v>
      </c>
      <c r="D58" s="2" t="s">
        <v>34</v>
      </c>
      <c r="E58" t="s">
        <v>8</v>
      </c>
      <c r="F58" t="b">
        <v>0</v>
      </c>
      <c r="G58">
        <f t="shared" si="3"/>
        <v>0</v>
      </c>
      <c r="H58" t="s">
        <v>8</v>
      </c>
      <c r="I58">
        <v>0.92214920422849478</v>
      </c>
      <c r="J58">
        <v>0.12868933311199188</v>
      </c>
      <c r="K58" t="s">
        <v>11</v>
      </c>
      <c r="L58" t="s">
        <v>10</v>
      </c>
      <c r="M58" s="3">
        <f t="shared" si="2"/>
        <v>8.8272547710871646E-2</v>
      </c>
      <c r="N58">
        <v>0.99385199108757905</v>
      </c>
      <c r="O58">
        <v>0.110716845200966</v>
      </c>
    </row>
    <row r="59" spans="1:15" x14ac:dyDescent="0.25">
      <c r="A59">
        <v>1012021</v>
      </c>
      <c r="B59" t="s">
        <v>12</v>
      </c>
      <c r="C59" s="2" t="s">
        <v>32</v>
      </c>
      <c r="D59" s="2" t="s">
        <v>34</v>
      </c>
      <c r="E59" t="s">
        <v>13</v>
      </c>
      <c r="F59" t="b">
        <v>0</v>
      </c>
      <c r="G59">
        <f t="shared" si="3"/>
        <v>0.5</v>
      </c>
      <c r="H59" t="s">
        <v>13</v>
      </c>
      <c r="I59">
        <v>0.77859177668935597</v>
      </c>
      <c r="J59">
        <v>0.82831369404573629</v>
      </c>
      <c r="K59" t="s">
        <v>14</v>
      </c>
      <c r="L59" t="s">
        <v>10</v>
      </c>
      <c r="M59" s="3">
        <f t="shared" si="2"/>
        <v>0.51969242108439984</v>
      </c>
      <c r="N59">
        <v>0.69469278874593998</v>
      </c>
      <c r="O59">
        <v>0.71930656139394999</v>
      </c>
    </row>
    <row r="60" spans="1:15" x14ac:dyDescent="0.25">
      <c r="A60">
        <v>1012021</v>
      </c>
      <c r="B60" t="s">
        <v>15</v>
      </c>
      <c r="C60" s="2" t="s">
        <v>32</v>
      </c>
      <c r="D60" s="2" t="s">
        <v>34</v>
      </c>
      <c r="E60" t="s">
        <v>16</v>
      </c>
      <c r="F60" t="b">
        <v>0</v>
      </c>
      <c r="G60">
        <f t="shared" si="3"/>
        <v>0.5</v>
      </c>
      <c r="H60" t="s">
        <v>16</v>
      </c>
      <c r="I60">
        <v>0.66406496186732533</v>
      </c>
      <c r="J60">
        <v>0.66310664386840223</v>
      </c>
      <c r="K60" t="s">
        <v>11</v>
      </c>
      <c r="L60" t="s">
        <v>17</v>
      </c>
      <c r="M60" s="3">
        <f t="shared" si="2"/>
        <v>0.49954031258831766</v>
      </c>
      <c r="N60">
        <v>0.62929103231967698</v>
      </c>
      <c r="O60">
        <v>0.77716973476971896</v>
      </c>
    </row>
    <row r="61" spans="1:15" x14ac:dyDescent="0.25">
      <c r="A61">
        <v>1012021</v>
      </c>
      <c r="B61" t="s">
        <v>18</v>
      </c>
      <c r="C61" s="2" t="s">
        <v>32</v>
      </c>
      <c r="D61" s="2" t="s">
        <v>34</v>
      </c>
      <c r="E61" t="s">
        <v>8</v>
      </c>
      <c r="F61" t="b">
        <v>0</v>
      </c>
      <c r="G61">
        <f t="shared" si="3"/>
        <v>0</v>
      </c>
      <c r="H61" t="s">
        <v>8</v>
      </c>
      <c r="I61">
        <v>0.96900307778888162</v>
      </c>
      <c r="J61">
        <v>7.5867875110253752E-2</v>
      </c>
      <c r="K61" t="s">
        <v>11</v>
      </c>
      <c r="L61" t="s">
        <v>10</v>
      </c>
      <c r="M61" s="3">
        <f t="shared" si="2"/>
        <v>4.9742523853594851E-2</v>
      </c>
      <c r="N61">
        <v>0.98119062141020297</v>
      </c>
      <c r="O61">
        <v>0.193041354265506</v>
      </c>
    </row>
    <row r="62" spans="1:15" x14ac:dyDescent="0.25">
      <c r="A62">
        <v>1012021</v>
      </c>
      <c r="B62" t="s">
        <v>19</v>
      </c>
      <c r="C62" s="2" t="s">
        <v>32</v>
      </c>
      <c r="D62" s="2" t="s">
        <v>34</v>
      </c>
      <c r="E62" t="s">
        <v>20</v>
      </c>
      <c r="F62" t="b">
        <v>0</v>
      </c>
      <c r="G62">
        <f t="shared" si="3"/>
        <v>0</v>
      </c>
      <c r="H62" t="s">
        <v>20</v>
      </c>
      <c r="I62">
        <v>0.95835985515513711</v>
      </c>
      <c r="J62">
        <v>6.8711080591091267E-2</v>
      </c>
      <c r="K62" t="s">
        <v>10</v>
      </c>
      <c r="L62" t="s">
        <v>17</v>
      </c>
      <c r="M62" s="3">
        <f t="shared" si="2"/>
        <v>4.5565463525174321E-2</v>
      </c>
      <c r="N62">
        <v>0.98759635563263204</v>
      </c>
      <c r="O62">
        <v>0.157014134208176</v>
      </c>
    </row>
    <row r="63" spans="1:15" x14ac:dyDescent="0.25">
      <c r="A63">
        <v>1022031</v>
      </c>
      <c r="B63" t="s">
        <v>7</v>
      </c>
      <c r="C63" s="2" t="s">
        <v>32</v>
      </c>
      <c r="D63" s="2" t="s">
        <v>34</v>
      </c>
      <c r="E63" t="s">
        <v>22</v>
      </c>
      <c r="F63" t="b">
        <v>0</v>
      </c>
      <c r="G63">
        <f t="shared" si="3"/>
        <v>0.5</v>
      </c>
      <c r="H63" t="s">
        <v>22</v>
      </c>
      <c r="I63">
        <v>0.83843558130466878</v>
      </c>
      <c r="J63">
        <v>0.61054664459637187</v>
      </c>
      <c r="K63" t="s">
        <v>11</v>
      </c>
      <c r="L63" t="s">
        <v>10</v>
      </c>
      <c r="M63" s="3">
        <f t="shared" si="2"/>
        <v>0.40068901507468574</v>
      </c>
      <c r="N63">
        <v>0.75472404315362596</v>
      </c>
      <c r="O63">
        <v>0.65604239092138295</v>
      </c>
    </row>
    <row r="64" spans="1:15" x14ac:dyDescent="0.25">
      <c r="A64">
        <v>1022031</v>
      </c>
      <c r="B64" t="s">
        <v>12</v>
      </c>
      <c r="C64" s="2" t="s">
        <v>32</v>
      </c>
      <c r="D64" s="2" t="s">
        <v>34</v>
      </c>
      <c r="E64" t="s">
        <v>21</v>
      </c>
      <c r="F64" t="b">
        <v>0</v>
      </c>
      <c r="G64">
        <f t="shared" si="3"/>
        <v>0</v>
      </c>
      <c r="H64" t="s">
        <v>21</v>
      </c>
      <c r="I64">
        <v>1.0639406980902522</v>
      </c>
      <c r="J64">
        <v>-2.5081375416975929E-2</v>
      </c>
      <c r="K64" t="s">
        <v>14</v>
      </c>
      <c r="L64" t="s">
        <v>10</v>
      </c>
      <c r="M64" s="3">
        <f t="shared" si="2"/>
        <v>-1.500491771773659E-2</v>
      </c>
      <c r="N64">
        <v>0.99843508739563303</v>
      </c>
      <c r="O64">
        <v>5.5922949289841997E-2</v>
      </c>
    </row>
    <row r="65" spans="1:19" x14ac:dyDescent="0.25">
      <c r="A65">
        <v>1022031</v>
      </c>
      <c r="B65" t="s">
        <v>15</v>
      </c>
      <c r="C65" s="2" t="s">
        <v>32</v>
      </c>
      <c r="D65" s="2" t="s">
        <v>34</v>
      </c>
      <c r="E65" t="s">
        <v>16</v>
      </c>
      <c r="F65" t="b">
        <v>0</v>
      </c>
      <c r="G65">
        <f t="shared" si="3"/>
        <v>0.5</v>
      </c>
      <c r="H65" t="s">
        <v>16</v>
      </c>
      <c r="I65">
        <v>0.74784813486777413</v>
      </c>
      <c r="J65">
        <v>0.52413927959667705</v>
      </c>
      <c r="K65" t="s">
        <v>11</v>
      </c>
      <c r="L65" t="s">
        <v>17</v>
      </c>
      <c r="M65" s="3">
        <f t="shared" si="2"/>
        <v>0.38916891145351423</v>
      </c>
      <c r="N65">
        <v>0.77990100263810902</v>
      </c>
      <c r="O65">
        <v>0.62590288870085298</v>
      </c>
    </row>
    <row r="66" spans="1:19" x14ac:dyDescent="0.25">
      <c r="A66">
        <v>1022031</v>
      </c>
      <c r="B66" t="s">
        <v>18</v>
      </c>
      <c r="C66" s="2" t="s">
        <v>32</v>
      </c>
      <c r="D66" s="2" t="s">
        <v>34</v>
      </c>
      <c r="E66" t="s">
        <v>22</v>
      </c>
      <c r="F66" t="b">
        <v>0</v>
      </c>
      <c r="G66">
        <f t="shared" si="3"/>
        <v>0.5</v>
      </c>
      <c r="H66" t="s">
        <v>22</v>
      </c>
      <c r="I66">
        <v>0.74687507807337761</v>
      </c>
      <c r="J66">
        <v>0.72136527843609344</v>
      </c>
      <c r="K66" t="s">
        <v>11</v>
      </c>
      <c r="L66" t="s">
        <v>10</v>
      </c>
      <c r="M66" s="3">
        <f t="shared" si="2"/>
        <v>0.48894022430621825</v>
      </c>
      <c r="N66">
        <v>0.73356321398303603</v>
      </c>
      <c r="O66">
        <v>0.67962122619211796</v>
      </c>
    </row>
    <row r="67" spans="1:19" x14ac:dyDescent="0.25">
      <c r="A67">
        <v>1022031</v>
      </c>
      <c r="B67" t="s">
        <v>19</v>
      </c>
      <c r="C67" s="2" t="s">
        <v>32</v>
      </c>
      <c r="D67" s="2" t="s">
        <v>34</v>
      </c>
      <c r="E67" t="s">
        <v>24</v>
      </c>
      <c r="F67" t="b">
        <v>0</v>
      </c>
      <c r="G67">
        <f t="shared" si="3"/>
        <v>1</v>
      </c>
      <c r="H67" t="s">
        <v>24</v>
      </c>
      <c r="I67">
        <v>3.9844623530840839E-4</v>
      </c>
      <c r="J67">
        <v>0.91443931388010746</v>
      </c>
      <c r="K67" t="s">
        <v>10</v>
      </c>
      <c r="L67" t="s">
        <v>17</v>
      </c>
      <c r="M67" s="3">
        <f t="shared" si="2"/>
        <v>0.99972260735981111</v>
      </c>
      <c r="N67">
        <v>8.0549150968939998E-2</v>
      </c>
      <c r="O67">
        <v>0.99675063796226504</v>
      </c>
    </row>
    <row r="68" spans="1:19" x14ac:dyDescent="0.25">
      <c r="A68">
        <v>1022041</v>
      </c>
      <c r="B68" t="s">
        <v>7</v>
      </c>
      <c r="C68" s="2" t="s">
        <v>32</v>
      </c>
      <c r="D68" s="2" t="s">
        <v>34</v>
      </c>
      <c r="E68" t="s">
        <v>22</v>
      </c>
      <c r="F68" t="b">
        <v>0</v>
      </c>
      <c r="G68">
        <f t="shared" si="3"/>
        <v>0.5</v>
      </c>
      <c r="H68" t="s">
        <v>22</v>
      </c>
      <c r="I68">
        <v>0.82747283653480652</v>
      </c>
      <c r="J68">
        <v>0.66200795974996152</v>
      </c>
      <c r="K68" t="s">
        <v>11</v>
      </c>
      <c r="L68" t="s">
        <v>10</v>
      </c>
      <c r="M68" s="3">
        <f t="shared" si="2"/>
        <v>0.42956735317386108</v>
      </c>
      <c r="N68">
        <v>0.767159440614818</v>
      </c>
      <c r="O68">
        <v>0.64145646202650397</v>
      </c>
    </row>
    <row r="69" spans="1:19" x14ac:dyDescent="0.25">
      <c r="A69">
        <v>1022041</v>
      </c>
      <c r="B69" t="s">
        <v>12</v>
      </c>
      <c r="C69" s="2" t="s">
        <v>32</v>
      </c>
      <c r="D69" s="2" t="s">
        <v>34</v>
      </c>
      <c r="E69" t="s">
        <v>21</v>
      </c>
      <c r="F69" t="b">
        <v>0</v>
      </c>
      <c r="G69">
        <f t="shared" si="3"/>
        <v>0</v>
      </c>
      <c r="H69" t="s">
        <v>21</v>
      </c>
      <c r="I69">
        <v>0.93566705599055977</v>
      </c>
      <c r="J69">
        <v>9.5353621667335964E-2</v>
      </c>
      <c r="K69" t="s">
        <v>14</v>
      </c>
      <c r="L69" t="s">
        <v>10</v>
      </c>
      <c r="M69" s="3">
        <f t="shared" si="2"/>
        <v>6.4654570446206441E-2</v>
      </c>
      <c r="N69">
        <v>0.99988106935757304</v>
      </c>
      <c r="O69">
        <v>-1.5422293615269899E-2</v>
      </c>
    </row>
    <row r="70" spans="1:19" x14ac:dyDescent="0.25">
      <c r="A70">
        <v>1022041</v>
      </c>
      <c r="B70" t="s">
        <v>15</v>
      </c>
      <c r="C70" s="2" t="s">
        <v>32</v>
      </c>
      <c r="D70" s="2" t="s">
        <v>34</v>
      </c>
      <c r="E70" t="s">
        <v>24</v>
      </c>
      <c r="F70" t="b">
        <v>0</v>
      </c>
      <c r="G70">
        <f t="shared" si="3"/>
        <v>1</v>
      </c>
      <c r="H70" t="s">
        <v>24</v>
      </c>
      <c r="I70">
        <v>0.1846523287633631</v>
      </c>
      <c r="J70">
        <v>0.91077288017856239</v>
      </c>
      <c r="K70" t="s">
        <v>11</v>
      </c>
      <c r="L70" t="s">
        <v>17</v>
      </c>
      <c r="M70" s="3">
        <f t="shared" si="2"/>
        <v>0.87265622198108317</v>
      </c>
      <c r="N70">
        <v>9.0625245986926894E-2</v>
      </c>
      <c r="O70">
        <v>0.99588506605421501</v>
      </c>
    </row>
    <row r="71" spans="1:19" x14ac:dyDescent="0.25">
      <c r="A71">
        <v>1022041</v>
      </c>
      <c r="B71" t="s">
        <v>18</v>
      </c>
      <c r="C71" s="2" t="s">
        <v>32</v>
      </c>
      <c r="D71" s="2" t="s">
        <v>34</v>
      </c>
      <c r="E71" t="s">
        <v>8</v>
      </c>
      <c r="F71" t="b">
        <v>0</v>
      </c>
      <c r="G71">
        <f t="shared" si="3"/>
        <v>0</v>
      </c>
      <c r="H71" t="s">
        <v>8</v>
      </c>
      <c r="I71">
        <v>0.97436304632081494</v>
      </c>
      <c r="J71">
        <v>-1.7404943772364692E-2</v>
      </c>
      <c r="K71" t="s">
        <v>11</v>
      </c>
      <c r="L71" t="s">
        <v>10</v>
      </c>
      <c r="M71" s="3">
        <f t="shared" si="2"/>
        <v>-1.1370662192899431E-2</v>
      </c>
      <c r="N71">
        <v>0.99857009524139195</v>
      </c>
      <c r="O71">
        <v>5.3458066646642197E-2</v>
      </c>
    </row>
    <row r="72" spans="1:19" x14ac:dyDescent="0.25">
      <c r="A72">
        <v>1022041</v>
      </c>
      <c r="B72" t="s">
        <v>19</v>
      </c>
      <c r="C72" s="2" t="s">
        <v>32</v>
      </c>
      <c r="D72" s="2" t="s">
        <v>34</v>
      </c>
      <c r="E72" t="s">
        <v>23</v>
      </c>
      <c r="F72" t="b">
        <v>0</v>
      </c>
      <c r="G72">
        <f t="shared" si="3"/>
        <v>0.5</v>
      </c>
      <c r="H72" t="s">
        <v>23</v>
      </c>
      <c r="I72">
        <v>0.57854004461061204</v>
      </c>
      <c r="J72">
        <v>0.75578827719958253</v>
      </c>
      <c r="K72" t="s">
        <v>10</v>
      </c>
      <c r="L72" t="s">
        <v>17</v>
      </c>
      <c r="M72" s="3">
        <f t="shared" si="2"/>
        <v>0.58407447850737759</v>
      </c>
      <c r="N72">
        <v>0.68801134420084198</v>
      </c>
      <c r="O72">
        <v>0.72569993127390597</v>
      </c>
    </row>
    <row r="73" spans="1:19" x14ac:dyDescent="0.25">
      <c r="A73" s="2">
        <v>1022042</v>
      </c>
      <c r="B73" s="2" t="s">
        <v>7</v>
      </c>
      <c r="C73" s="2" t="s">
        <v>32</v>
      </c>
      <c r="D73" s="2" t="s">
        <v>35</v>
      </c>
      <c r="E73" s="2" t="s">
        <v>25</v>
      </c>
      <c r="F73" s="2" t="b">
        <v>0</v>
      </c>
      <c r="G73" t="s">
        <v>9</v>
      </c>
      <c r="H73" s="2" t="s">
        <v>9</v>
      </c>
      <c r="I73" s="2" t="s">
        <v>9</v>
      </c>
      <c r="J73" s="2" t="s">
        <v>9</v>
      </c>
      <c r="K73" t="s">
        <v>11</v>
      </c>
      <c r="L73" s="2" t="s">
        <v>10</v>
      </c>
      <c r="M73" s="3" t="e">
        <f t="shared" si="2"/>
        <v>#VALUE!</v>
      </c>
      <c r="N73" s="2" t="s">
        <v>9</v>
      </c>
      <c r="O73" s="2" t="s">
        <v>9</v>
      </c>
    </row>
    <row r="74" spans="1:19" x14ac:dyDescent="0.25">
      <c r="A74" s="2">
        <v>1022042</v>
      </c>
      <c r="B74" s="2" t="s">
        <v>12</v>
      </c>
      <c r="C74" s="2" t="s">
        <v>32</v>
      </c>
      <c r="D74" s="2" t="s">
        <v>35</v>
      </c>
      <c r="E74" s="2" t="s">
        <v>26</v>
      </c>
      <c r="F74" s="2" t="b">
        <v>0</v>
      </c>
      <c r="G74">
        <f>((LEFT(H74,1)=L74)+(MID(H74,3,1)=L74)+(MID(H74,2,1)=L74)+(RIGHT(H74,1)=L74))/4</f>
        <v>0.25</v>
      </c>
      <c r="H74" s="2" t="s">
        <v>26</v>
      </c>
      <c r="I74" s="2">
        <v>0.93265424865201996</v>
      </c>
      <c r="J74" s="2">
        <v>0.36077146848293901</v>
      </c>
      <c r="K74" t="s">
        <v>14</v>
      </c>
      <c r="L74" s="2" t="s">
        <v>10</v>
      </c>
      <c r="M74" s="3">
        <f t="shared" si="2"/>
        <v>0.23497313442945419</v>
      </c>
      <c r="N74" s="2">
        <v>0.93265424865201996</v>
      </c>
      <c r="O74" s="2">
        <v>0.36077146848293901</v>
      </c>
    </row>
    <row r="75" spans="1:19" x14ac:dyDescent="0.25">
      <c r="A75" s="2">
        <v>1022042</v>
      </c>
      <c r="B75" s="2" t="s">
        <v>15</v>
      </c>
      <c r="C75" s="2" t="s">
        <v>32</v>
      </c>
      <c r="D75" s="2" t="s">
        <v>35</v>
      </c>
      <c r="E75" s="2" t="s">
        <v>27</v>
      </c>
      <c r="F75" s="10" t="b">
        <v>1</v>
      </c>
      <c r="G75">
        <f t="shared" ref="G75:G77" si="4">((LEFT(H75,1)=L75)+(MID(H75,3,1)=L75)+(MID(H75,2,1)=L75)+(RIGHT(H75,1)=L75))/4</f>
        <v>0.25</v>
      </c>
      <c r="H75" s="2" t="s">
        <v>28</v>
      </c>
      <c r="I75" s="2">
        <v>0.924376424781294</v>
      </c>
      <c r="J75" s="2">
        <v>0.381481618572313</v>
      </c>
      <c r="K75" t="s">
        <v>11</v>
      </c>
      <c r="L75" s="2" t="s">
        <v>17</v>
      </c>
      <c r="M75" s="3">
        <f t="shared" si="2"/>
        <v>0.24917208619040537</v>
      </c>
      <c r="N75" s="2">
        <v>0.924376424781294</v>
      </c>
      <c r="O75" s="2">
        <v>0.381481618572313</v>
      </c>
    </row>
    <row r="76" spans="1:19" x14ac:dyDescent="0.25">
      <c r="A76" s="2">
        <v>1022042</v>
      </c>
      <c r="B76" s="2" t="s">
        <v>18</v>
      </c>
      <c r="C76" s="2" t="s">
        <v>32</v>
      </c>
      <c r="D76" s="2" t="s">
        <v>35</v>
      </c>
      <c r="E76" s="2" t="s">
        <v>29</v>
      </c>
      <c r="F76" s="2" t="b">
        <v>0</v>
      </c>
      <c r="G76">
        <f t="shared" si="4"/>
        <v>0.5</v>
      </c>
      <c r="H76" s="2" t="s">
        <v>29</v>
      </c>
      <c r="I76" s="2">
        <v>0.71127901010517203</v>
      </c>
      <c r="J76" s="2">
        <v>0.70290978779912205</v>
      </c>
      <c r="K76" t="s">
        <v>11</v>
      </c>
      <c r="L76" s="2" t="s">
        <v>10</v>
      </c>
      <c r="M76" s="3">
        <f t="shared" si="2"/>
        <v>0.4962325043111051</v>
      </c>
      <c r="N76" s="2">
        <v>0.71127901010517203</v>
      </c>
      <c r="O76" s="2">
        <v>0.70290978779912205</v>
      </c>
      <c r="S76" s="4"/>
    </row>
    <row r="77" spans="1:19" x14ac:dyDescent="0.25">
      <c r="A77" s="2">
        <v>1022042</v>
      </c>
      <c r="B77" s="2" t="s">
        <v>19</v>
      </c>
      <c r="C77" s="2" t="s">
        <v>32</v>
      </c>
      <c r="D77" s="2" t="s">
        <v>35</v>
      </c>
      <c r="E77" s="2" t="s">
        <v>30</v>
      </c>
      <c r="F77" s="2" t="b">
        <v>0</v>
      </c>
      <c r="G77">
        <f t="shared" si="4"/>
        <v>0.75</v>
      </c>
      <c r="H77" s="2" t="s">
        <v>30</v>
      </c>
      <c r="I77" s="2">
        <v>0.52344611056960999</v>
      </c>
      <c r="J77" s="2">
        <v>0.85205878278998304</v>
      </c>
      <c r="K77" t="s">
        <v>10</v>
      </c>
      <c r="L77" s="2" t="s">
        <v>17</v>
      </c>
      <c r="M77" s="3">
        <f t="shared" si="2"/>
        <v>0.64929227812975254</v>
      </c>
      <c r="N77" s="2">
        <v>0.52344611056960999</v>
      </c>
      <c r="O77" s="2">
        <v>0.85205878278998304</v>
      </c>
    </row>
    <row r="79" spans="1:19" x14ac:dyDescent="0.25">
      <c r="A79" s="1" t="s">
        <v>42</v>
      </c>
      <c r="B79" s="2"/>
      <c r="C79" s="2"/>
      <c r="D79" s="2"/>
      <c r="E79" s="2"/>
      <c r="F79" s="2"/>
      <c r="G79" s="2"/>
      <c r="H79" s="2"/>
    </row>
    <row r="80" spans="1:19" x14ac:dyDescent="0.25">
      <c r="A80" s="1"/>
      <c r="B80" s="2"/>
      <c r="C80" s="2"/>
      <c r="D80" s="2"/>
      <c r="E80" s="2"/>
      <c r="F80" s="2"/>
      <c r="G80" s="2"/>
      <c r="H80" s="2"/>
    </row>
    <row r="81" spans="1:12" x14ac:dyDescent="0.25">
      <c r="A81" t="s">
        <v>0</v>
      </c>
      <c r="B81" t="s">
        <v>44</v>
      </c>
      <c r="C81" t="s">
        <v>45</v>
      </c>
      <c r="D81" t="s">
        <v>46</v>
      </c>
      <c r="E81" t="s">
        <v>47</v>
      </c>
      <c r="F81" t="s">
        <v>48</v>
      </c>
      <c r="G81" t="s">
        <v>41</v>
      </c>
    </row>
    <row r="82" spans="1:12" x14ac:dyDescent="0.25">
      <c r="A82" s="2" t="s">
        <v>38</v>
      </c>
      <c r="H82" s="2"/>
    </row>
    <row r="83" spans="1:12" x14ac:dyDescent="0.25">
      <c r="A83" t="s">
        <v>7</v>
      </c>
      <c r="B83" s="3">
        <f>AVERAGE(M28,M58)</f>
        <v>0.10474609502628368</v>
      </c>
      <c r="C83" s="3">
        <f>_xlfn.STDEV.S(M28,M58)</f>
        <v>2.3297114033850531E-2</v>
      </c>
      <c r="D83" s="3">
        <f>AVERAGE(M38,M43,M53,M63,M68)</f>
        <v>0.4814605956408462</v>
      </c>
      <c r="E83" s="3">
        <f>_xlfn.STDEV.S(M38,M43,M53,M63,M68)</f>
        <v>8.564627289898831E-2</v>
      </c>
      <c r="F83" s="3">
        <f>AVERAGE(M33,M48)</f>
        <v>0.99061449234290755</v>
      </c>
      <c r="G83" s="3">
        <f>_xlfn.STDEV.S(M33,M48)</f>
        <v>0.13507238461142693</v>
      </c>
      <c r="H83" s="2"/>
    </row>
    <row r="84" spans="1:12" x14ac:dyDescent="0.25">
      <c r="A84" t="s">
        <v>12</v>
      </c>
      <c r="B84" s="3">
        <f>AVERAGE(M29,M44,M64,M69)</f>
        <v>5.7379237950308679E-2</v>
      </c>
      <c r="C84" s="3">
        <f>_xlfn.STDEV.S(M29,M44,M64,M69)</f>
        <v>5.3497779010050768E-2</v>
      </c>
      <c r="D84" s="3">
        <f>AVERAGE(M24,M49,M59)</f>
        <v>0.52099214440424435</v>
      </c>
      <c r="E84" s="3">
        <f>_xlfn.STDEV.S(M24,M49,M59)</f>
        <v>3.1846529719785403E-2</v>
      </c>
      <c r="F84" s="3">
        <f>AVERAGE(M34,M39)</f>
        <v>0.92883966524294914</v>
      </c>
      <c r="G84" s="3">
        <f>_xlfn.STDEV.S(M34,M39)</f>
        <v>8.1495625334443086E-2</v>
      </c>
      <c r="H84" s="2"/>
    </row>
    <row r="85" spans="1:12" x14ac:dyDescent="0.25">
      <c r="A85" t="s">
        <v>15</v>
      </c>
      <c r="B85" s="3">
        <f>AVERAGE(M35,M40,M45)</f>
        <v>7.5242580610349843E-2</v>
      </c>
      <c r="C85" s="3">
        <f>_xlfn.STDEV.S(M35,M40,M45)</f>
        <v>6.2567265108085537E-2</v>
      </c>
      <c r="D85" s="3">
        <f>AVERAGE(M25,M30,M55,M60,M65)</f>
        <v>0.44384353594105652</v>
      </c>
      <c r="E85" s="3">
        <f>_xlfn.STDEV.S(M25,M30,M55,M60,M65)</f>
        <v>7.5824287268546439E-2</v>
      </c>
      <c r="F85" s="3">
        <f>AVERAGE(M50,M70)</f>
        <v>0.85367990927942217</v>
      </c>
      <c r="G85" s="3">
        <f>_xlfn.STDEV.S(M50,M70)</f>
        <v>2.6836558786521816E-2</v>
      </c>
      <c r="H85" s="2"/>
    </row>
    <row r="86" spans="1:12" x14ac:dyDescent="0.25">
      <c r="A86" t="s">
        <v>18</v>
      </c>
      <c r="B86" s="3">
        <f>AVERAGE(M26,M41,M51,M61,M71)</f>
        <v>5.7938516918464786E-3</v>
      </c>
      <c r="C86" s="3">
        <f>_xlfn.STDEV.S(M26,M41,M51,M61,M71)</f>
        <v>2.5534001652933604E-2</v>
      </c>
      <c r="D86" s="3">
        <f>AVERAGE(M31,M56,M66)</f>
        <v>0.4890127992215445</v>
      </c>
      <c r="E86" s="3">
        <f>_xlfn.STDEV.S(M31,M56,M66)</f>
        <v>8.6451185079754588E-3</v>
      </c>
      <c r="F86" s="3">
        <f>AVERAGE(M36,M46)</f>
        <v>0.9951531657840138</v>
      </c>
      <c r="G86" s="3">
        <f>_xlfn.STDEV.S(M36,M46)</f>
        <v>3.3180803737737116E-2</v>
      </c>
      <c r="H86" s="2"/>
    </row>
    <row r="87" spans="1:12" x14ac:dyDescent="0.25">
      <c r="A87" t="s">
        <v>19</v>
      </c>
      <c r="B87" s="3">
        <f>AVERAGE(M27,M42,M62)</f>
        <v>3.9714548856725131E-2</v>
      </c>
      <c r="C87" s="3">
        <f>_xlfn.STDEV.S(M27,M42,M62)</f>
        <v>5.5560067495743513E-2</v>
      </c>
      <c r="D87" s="3">
        <f>AVERAGE(M32,M52,M57,M72)</f>
        <v>0.50009173866657453</v>
      </c>
      <c r="E87" s="3">
        <f>_xlfn.STDEV.S(M32,M52,M57,M72)</f>
        <v>7.0968265958413074E-2</v>
      </c>
      <c r="F87" s="3">
        <f>AVERAGE(M37,M47,M67)</f>
        <v>1.0069176099243449</v>
      </c>
      <c r="G87" s="3">
        <f>_xlfn.STDEV.S(M37,M47,M67)</f>
        <v>2.3236842569857419E-2</v>
      </c>
      <c r="H87" s="2"/>
    </row>
    <row r="89" spans="1:12" x14ac:dyDescent="0.25">
      <c r="A89" s="1" t="s">
        <v>43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t="s">
        <v>0</v>
      </c>
      <c r="B91" t="s">
        <v>49</v>
      </c>
      <c r="C91" t="s">
        <v>50</v>
      </c>
      <c r="D91" t="s">
        <v>51</v>
      </c>
      <c r="E91" t="s">
        <v>52</v>
      </c>
      <c r="F91" t="s">
        <v>53</v>
      </c>
      <c r="G91" t="s">
        <v>54</v>
      </c>
      <c r="H91" t="s">
        <v>55</v>
      </c>
      <c r="I91" t="s">
        <v>56</v>
      </c>
      <c r="J91" t="s">
        <v>57</v>
      </c>
      <c r="K91" t="s">
        <v>58</v>
      </c>
    </row>
    <row r="92" spans="1:12" x14ac:dyDescent="0.25">
      <c r="A92" s="2" t="s">
        <v>38</v>
      </c>
    </row>
    <row r="93" spans="1:12" x14ac:dyDescent="0.25">
      <c r="A93" t="s">
        <v>7</v>
      </c>
      <c r="B93" s="3">
        <f>B83</f>
        <v>0.10474609502628368</v>
      </c>
      <c r="C93" s="3">
        <f>C83</f>
        <v>2.3297114033850531E-2</v>
      </c>
      <c r="D93" s="3">
        <f>0.5*D83+0.5*B83</f>
        <v>0.29310334533356497</v>
      </c>
      <c r="E93" s="3">
        <f>SQRT(0.5*E83^2+0.5*C83^2)</f>
        <v>6.2761610813435204E-2</v>
      </c>
      <c r="F93" s="3">
        <f>D83</f>
        <v>0.4814605956408462</v>
      </c>
      <c r="G93" s="3">
        <f>E83</f>
        <v>8.564627289898831E-2</v>
      </c>
      <c r="H93" s="3">
        <f>0.5*F83+0.5*D83</f>
        <v>0.73603754399187693</v>
      </c>
      <c r="I93" s="3">
        <f>SQRT(0.5*G83^2+0.5*E83^2)</f>
        <v>0.11309251333776525</v>
      </c>
      <c r="J93" s="3">
        <f>F83</f>
        <v>0.99061449234290755</v>
      </c>
      <c r="K93" s="3">
        <f>G83</f>
        <v>0.13507238461142693</v>
      </c>
    </row>
    <row r="94" spans="1:12" x14ac:dyDescent="0.25">
      <c r="A94" t="s">
        <v>12</v>
      </c>
      <c r="B94" s="3">
        <f t="shared" ref="B94:C94" si="5">B84</f>
        <v>5.7379237950308679E-2</v>
      </c>
      <c r="C94" s="3">
        <f t="shared" si="5"/>
        <v>5.3497779010050768E-2</v>
      </c>
      <c r="D94" s="3">
        <f t="shared" ref="D94:D97" si="6">0.5*D84+0.5*B84</f>
        <v>0.28918569117727649</v>
      </c>
      <c r="E94" s="3">
        <f t="shared" ref="E94:E97" si="7">SQRT(0.5*E84^2+0.5*C84^2)</f>
        <v>4.4023935615761366E-2</v>
      </c>
      <c r="F94" s="3">
        <f t="shared" ref="F94:G94" si="8">D84</f>
        <v>0.52099214440424435</v>
      </c>
      <c r="G94" s="3">
        <f t="shared" si="8"/>
        <v>3.1846529719785403E-2</v>
      </c>
      <c r="H94" s="3">
        <f t="shared" ref="H94:H97" si="9">0.5*F84+0.5*D84</f>
        <v>0.72491590482359669</v>
      </c>
      <c r="I94" s="3">
        <f t="shared" ref="I94:I97" si="10">SQRT(0.5*G84^2+0.5*E84^2)</f>
        <v>6.186977615865883E-2</v>
      </c>
      <c r="J94" s="3">
        <f t="shared" ref="J94:K94" si="11">F84</f>
        <v>0.92883966524294914</v>
      </c>
      <c r="K94" s="3">
        <f t="shared" si="11"/>
        <v>8.1495625334443086E-2</v>
      </c>
    </row>
    <row r="95" spans="1:12" x14ac:dyDescent="0.25">
      <c r="A95" t="s">
        <v>15</v>
      </c>
      <c r="B95" s="3">
        <f t="shared" ref="B95:C95" si="12">B85</f>
        <v>7.5242580610349843E-2</v>
      </c>
      <c r="C95" s="3">
        <f t="shared" si="12"/>
        <v>6.2567265108085537E-2</v>
      </c>
      <c r="D95" s="3">
        <f t="shared" si="6"/>
        <v>0.25954305827570318</v>
      </c>
      <c r="E95" s="3">
        <f t="shared" si="7"/>
        <v>6.9512535570530415E-2</v>
      </c>
      <c r="F95" s="3">
        <f t="shared" ref="F95:G95" si="13">D85</f>
        <v>0.44384353594105652</v>
      </c>
      <c r="G95" s="3">
        <f t="shared" si="13"/>
        <v>7.5824287268546439E-2</v>
      </c>
      <c r="H95" s="3">
        <f t="shared" si="9"/>
        <v>0.64876172261023934</v>
      </c>
      <c r="I95" s="3">
        <f t="shared" si="10"/>
        <v>5.6874965614431339E-2</v>
      </c>
      <c r="J95" s="3">
        <f t="shared" ref="J95:K95" si="14">F85</f>
        <v>0.85367990927942217</v>
      </c>
      <c r="K95" s="3">
        <f t="shared" si="14"/>
        <v>2.6836558786521816E-2</v>
      </c>
    </row>
    <row r="96" spans="1:12" x14ac:dyDescent="0.25">
      <c r="A96" t="s">
        <v>18</v>
      </c>
      <c r="B96" s="3">
        <f t="shared" ref="B96:C96" si="15">B86</f>
        <v>5.7938516918464786E-3</v>
      </c>
      <c r="C96" s="3">
        <f t="shared" si="15"/>
        <v>2.5534001652933604E-2</v>
      </c>
      <c r="D96" s="3">
        <f t="shared" si="6"/>
        <v>0.24740332545669549</v>
      </c>
      <c r="E96" s="3">
        <f t="shared" si="7"/>
        <v>1.9062047560912176E-2</v>
      </c>
      <c r="F96" s="3">
        <f t="shared" ref="F96:G96" si="16">D86</f>
        <v>0.4890127992215445</v>
      </c>
      <c r="G96" s="3">
        <f t="shared" si="16"/>
        <v>8.6451185079754588E-3</v>
      </c>
      <c r="H96" s="3">
        <f t="shared" si="9"/>
        <v>0.74208298250277915</v>
      </c>
      <c r="I96" s="3">
        <f t="shared" si="10"/>
        <v>2.4245657453440702E-2</v>
      </c>
      <c r="J96" s="3">
        <f t="shared" ref="J96:K96" si="17">F86</f>
        <v>0.9951531657840138</v>
      </c>
      <c r="K96" s="3">
        <f t="shared" si="17"/>
        <v>3.3180803737737116E-2</v>
      </c>
    </row>
    <row r="97" spans="1:11" x14ac:dyDescent="0.25">
      <c r="A97" t="s">
        <v>19</v>
      </c>
      <c r="B97" s="3">
        <f t="shared" ref="B97:C97" si="18">B87</f>
        <v>3.9714548856725131E-2</v>
      </c>
      <c r="C97" s="3">
        <f t="shared" si="18"/>
        <v>5.5560067495743513E-2</v>
      </c>
      <c r="D97" s="3">
        <f t="shared" si="6"/>
        <v>0.26990314376164981</v>
      </c>
      <c r="E97" s="3">
        <f t="shared" si="7"/>
        <v>6.3731530160806696E-2</v>
      </c>
      <c r="F97" s="3">
        <f t="shared" ref="F97:G97" si="19">D87</f>
        <v>0.50009173866657453</v>
      </c>
      <c r="G97" s="3">
        <f t="shared" si="19"/>
        <v>7.0968265958413074E-2</v>
      </c>
      <c r="H97" s="3">
        <f t="shared" si="9"/>
        <v>0.75350467429545964</v>
      </c>
      <c r="I97" s="3">
        <f t="shared" si="10"/>
        <v>5.2803624997533972E-2</v>
      </c>
      <c r="J97" s="3">
        <f t="shared" ref="J97:K97" si="20">F87</f>
        <v>1.0069176099243449</v>
      </c>
      <c r="K97" s="3">
        <f t="shared" si="20"/>
        <v>2.3236842569857419E-2</v>
      </c>
    </row>
    <row r="99" spans="1:11" x14ac:dyDescent="0.25">
      <c r="A99" s="5" t="s">
        <v>100</v>
      </c>
    </row>
    <row r="100" spans="1:11" x14ac:dyDescent="0.25">
      <c r="B100" s="15" t="s">
        <v>157</v>
      </c>
      <c r="C100" s="15" t="s">
        <v>150</v>
      </c>
    </row>
    <row r="101" spans="1:11" x14ac:dyDescent="0.25">
      <c r="A101" t="s">
        <v>2</v>
      </c>
      <c r="B101" t="s">
        <v>0</v>
      </c>
      <c r="G101" t="s">
        <v>59</v>
      </c>
      <c r="H101" t="s">
        <v>60</v>
      </c>
      <c r="I101" t="s">
        <v>61</v>
      </c>
      <c r="J101" t="s">
        <v>62</v>
      </c>
    </row>
    <row r="102" spans="1:11" x14ac:dyDescent="0.25">
      <c r="A102" t="s">
        <v>37</v>
      </c>
      <c r="B102" t="s">
        <v>38</v>
      </c>
    </row>
    <row r="104" spans="1:11" x14ac:dyDescent="0.25">
      <c r="A104">
        <v>101</v>
      </c>
      <c r="B104" t="s">
        <v>7</v>
      </c>
      <c r="C104" s="3" t="e">
        <f>NORMDIST(M23,B83,C83,FALSE)</f>
        <v>#VALUE!</v>
      </c>
      <c r="D104" s="3" t="e">
        <f>NORMDIST(M23,D83,E83,FALSE)</f>
        <v>#VALUE!</v>
      </c>
      <c r="E104" s="3" t="e">
        <f>NORMDIST(M23,F83,G83,FALSE)</f>
        <v>#VALUE!</v>
      </c>
      <c r="F104" s="3" t="e">
        <f>SUM(C104:E104)</f>
        <v>#VALUE!</v>
      </c>
      <c r="G104" s="3" t="e">
        <f>C104/F104</f>
        <v>#VALUE!</v>
      </c>
      <c r="H104" s="3" t="e">
        <f t="shared" ref="H104" si="21">D104/(2*F104)</f>
        <v>#VALUE!</v>
      </c>
      <c r="I104" s="3" t="e">
        <f t="shared" ref="I104" si="22">D104/(2*F104)</f>
        <v>#VALUE!</v>
      </c>
      <c r="J104" s="3" t="e">
        <f>E104/F104</f>
        <v>#VALUE!</v>
      </c>
    </row>
    <row r="105" spans="1:11" x14ac:dyDescent="0.25">
      <c r="A105">
        <v>101</v>
      </c>
      <c r="B105" t="s">
        <v>12</v>
      </c>
      <c r="C105" s="3">
        <f>NORMDIST(M24,B84,C84,FALSE)</f>
        <v>4.834947546140108E-14</v>
      </c>
      <c r="D105" s="3">
        <f>NORMDIST(M24,D84,E84,FALSE)</f>
        <v>7.7577940870035729</v>
      </c>
      <c r="E105" s="3">
        <f>NORMDIST(M24,F84,G84,FALSE)</f>
        <v>2.4434405912553645E-6</v>
      </c>
      <c r="F105" s="3">
        <f t="shared" ref="F105:F132" si="23">SUM(C105:E105)</f>
        <v>7.757796530444212</v>
      </c>
      <c r="G105" s="3">
        <f t="shared" ref="G105:G132" si="24">C105/F105</f>
        <v>6.2323722040996331E-15</v>
      </c>
      <c r="H105" s="3">
        <f t="shared" ref="H105:H132" si="25">D105/(2*F105)</f>
        <v>0.49999984251709684</v>
      </c>
      <c r="I105" s="3">
        <f t="shared" ref="I105:I132" si="26">D105/(2*F105)</f>
        <v>0.49999984251709684</v>
      </c>
      <c r="J105" s="3">
        <f t="shared" ref="J105:J132" si="27">E105/F105</f>
        <v>3.1496580010399588E-7</v>
      </c>
    </row>
    <row r="106" spans="1:11" x14ac:dyDescent="0.25">
      <c r="A106">
        <v>101</v>
      </c>
      <c r="B106" t="s">
        <v>15</v>
      </c>
      <c r="C106" s="3">
        <f>NORMDIST(M25,B85,C85,FALSE)</f>
        <v>1.018074646946247E-10</v>
      </c>
      <c r="D106" s="3">
        <f>NORMDIST(M25,D85,E85,FALSE)</f>
        <v>3.3276418058362776</v>
      </c>
      <c r="E106" s="3">
        <f>NORMDIST(M25,F85,G85,FALSE)</f>
        <v>7.5518071686710716E-34</v>
      </c>
      <c r="F106" s="3">
        <f t="shared" si="23"/>
        <v>3.327641805938085</v>
      </c>
      <c r="G106" s="3">
        <f t="shared" si="24"/>
        <v>3.059447820163579E-11</v>
      </c>
      <c r="H106" s="3">
        <f t="shared" si="25"/>
        <v>0.49999999998470274</v>
      </c>
      <c r="I106" s="3">
        <f t="shared" si="26"/>
        <v>0.49999999998470274</v>
      </c>
      <c r="J106" s="3">
        <f t="shared" si="27"/>
        <v>2.2694170854552553E-34</v>
      </c>
    </row>
    <row r="107" spans="1:11" x14ac:dyDescent="0.25">
      <c r="A107">
        <v>101</v>
      </c>
      <c r="B107" t="s">
        <v>18</v>
      </c>
      <c r="C107" s="3">
        <f>NORMDIST(M26,B86,C86,FALSE)</f>
        <v>12.890568554293973</v>
      </c>
      <c r="D107" s="3">
        <f>NORMDIST(M26,D86,E86,FALSE)</f>
        <v>0</v>
      </c>
      <c r="E107" s="3">
        <f>NORMDIST(M26,F86,G86,FALSE)</f>
        <v>6.1951812959650118E-199</v>
      </c>
      <c r="F107" s="3">
        <f t="shared" si="23"/>
        <v>12.890568554293973</v>
      </c>
      <c r="G107" s="3">
        <f t="shared" si="24"/>
        <v>1</v>
      </c>
      <c r="H107" s="3">
        <f t="shared" si="25"/>
        <v>0</v>
      </c>
      <c r="I107" s="3">
        <f t="shared" si="26"/>
        <v>0</v>
      </c>
      <c r="J107" s="3">
        <f t="shared" si="27"/>
        <v>4.8059798680496037E-200</v>
      </c>
    </row>
    <row r="108" spans="1:11" x14ac:dyDescent="0.25">
      <c r="A108">
        <v>101</v>
      </c>
      <c r="B108" t="s">
        <v>19</v>
      </c>
      <c r="C108" s="3">
        <f>NORMDIST(M27,B87,C87,FALSE)</f>
        <v>4.6023128969217719</v>
      </c>
      <c r="D108" s="3">
        <f>NORMDIST(M27,D87,E87,FALSE)</f>
        <v>3.747155937649669E-7</v>
      </c>
      <c r="E108" s="3">
        <f>NORMDIST(M27,F87,G87,FALSE)</f>
        <v>0</v>
      </c>
      <c r="F108" s="3">
        <f t="shared" si="23"/>
        <v>4.6023132716373656</v>
      </c>
      <c r="G108" s="3">
        <f t="shared" si="24"/>
        <v>0.99999991858103277</v>
      </c>
      <c r="H108" s="3">
        <f t="shared" si="25"/>
        <v>4.0709483649692352E-8</v>
      </c>
      <c r="I108" s="3">
        <f t="shared" si="26"/>
        <v>4.0709483649692352E-8</v>
      </c>
      <c r="J108" s="3">
        <f t="shared" si="27"/>
        <v>0</v>
      </c>
    </row>
    <row r="109" spans="1:11" x14ac:dyDescent="0.25">
      <c r="A109">
        <v>102</v>
      </c>
      <c r="B109" t="s">
        <v>7</v>
      </c>
      <c r="C109" s="3">
        <f>NORMDIST(M28,B83,C83,FALSE)</f>
        <v>13.336268171477711</v>
      </c>
      <c r="D109" s="3">
        <f>NORMDIST(M28,D83,E83,FALSE)</f>
        <v>6.7065741816580186E-4</v>
      </c>
      <c r="E109" s="3">
        <f>NORMDIST(M28,F83,G83,FALSE)</f>
        <v>2.9800399726326587E-9</v>
      </c>
      <c r="F109" s="3">
        <f t="shared" si="23"/>
        <v>13.336938831875916</v>
      </c>
      <c r="G109" s="3">
        <f t="shared" si="24"/>
        <v>0.99994971406807365</v>
      </c>
      <c r="H109" s="3">
        <f t="shared" si="25"/>
        <v>2.5142854241893155E-5</v>
      </c>
      <c r="I109" s="3">
        <f t="shared" si="26"/>
        <v>2.5142854241893155E-5</v>
      </c>
      <c r="J109" s="3">
        <f t="shared" si="27"/>
        <v>2.2344257630620768E-10</v>
      </c>
    </row>
    <row r="110" spans="1:11" x14ac:dyDescent="0.25">
      <c r="A110">
        <v>102</v>
      </c>
      <c r="B110" t="s">
        <v>12</v>
      </c>
      <c r="C110" s="3">
        <f>NORMDIST(M29,B84,C84,FALSE)</f>
        <v>7.3674137564312616</v>
      </c>
      <c r="D110" s="3">
        <f>NORMDIST(M29,D84,E84,FALSE)</f>
        <v>5.2053417201747539E-44</v>
      </c>
      <c r="E110" s="3">
        <f>NORMDIST(M29,F84,G84,FALSE)</f>
        <v>2.1463670292251951E-24</v>
      </c>
      <c r="F110" s="3">
        <f t="shared" si="23"/>
        <v>7.3674137564312616</v>
      </c>
      <c r="G110" s="3">
        <f t="shared" si="24"/>
        <v>1</v>
      </c>
      <c r="H110" s="3">
        <f t="shared" si="25"/>
        <v>3.5326791003361505E-45</v>
      </c>
      <c r="I110" s="3">
        <f t="shared" si="26"/>
        <v>3.5326791003361505E-45</v>
      </c>
      <c r="J110" s="3">
        <f t="shared" si="27"/>
        <v>2.9133249471044837E-25</v>
      </c>
    </row>
    <row r="111" spans="1:11" x14ac:dyDescent="0.25">
      <c r="A111">
        <v>102</v>
      </c>
      <c r="B111" t="s">
        <v>15</v>
      </c>
      <c r="C111" s="3">
        <f>NORMDIST(M30,B85,C85,FALSE)</f>
        <v>9.7852067235478561E-9</v>
      </c>
      <c r="D111" s="3">
        <f>NORMDIST(M30,D85,E85,FALSE)</f>
        <v>4.864878020945814</v>
      </c>
      <c r="E111" s="3">
        <f>NORMDIST(M30,F85,G85,FALSE)</f>
        <v>4.7371959826621852E-43</v>
      </c>
      <c r="F111" s="3">
        <f t="shared" si="23"/>
        <v>4.8648780307310204</v>
      </c>
      <c r="G111" s="3">
        <f t="shared" si="24"/>
        <v>2.0113981608039376E-9</v>
      </c>
      <c r="H111" s="3">
        <f t="shared" si="25"/>
        <v>0.49999999899430098</v>
      </c>
      <c r="I111" s="3">
        <f t="shared" si="26"/>
        <v>0.49999999899430098</v>
      </c>
      <c r="J111" s="3">
        <f t="shared" si="27"/>
        <v>9.7375431670387654E-44</v>
      </c>
    </row>
    <row r="112" spans="1:11" x14ac:dyDescent="0.25">
      <c r="A112">
        <v>102</v>
      </c>
      <c r="B112" t="s">
        <v>18</v>
      </c>
      <c r="C112" s="3">
        <f>NORMDIST(M31,B86,C86,FALSE)</f>
        <v>1.4838549997158279E-74</v>
      </c>
      <c r="D112" s="3">
        <f>NORMDIST(M31,D86,E86,FALSE)</f>
        <v>28.10751214421159</v>
      </c>
      <c r="E112" s="3">
        <f>NORMDIST(M31,F86,G86,FALSE)</f>
        <v>6.6034838867728941E-52</v>
      </c>
      <c r="F112" s="3">
        <f t="shared" si="23"/>
        <v>28.10751214421159</v>
      </c>
      <c r="G112" s="3">
        <f t="shared" si="24"/>
        <v>5.2792114510263059E-76</v>
      </c>
      <c r="H112" s="3">
        <f t="shared" si="25"/>
        <v>0.5</v>
      </c>
      <c r="I112" s="3">
        <f t="shared" si="26"/>
        <v>0.5</v>
      </c>
      <c r="J112" s="3">
        <f t="shared" si="27"/>
        <v>2.3493661953759232E-53</v>
      </c>
    </row>
    <row r="113" spans="1:10" x14ac:dyDescent="0.25">
      <c r="A113">
        <v>102</v>
      </c>
      <c r="B113" t="s">
        <v>19</v>
      </c>
      <c r="C113" s="3">
        <f>NORMDIST(M32,B87,C87,FALSE)</f>
        <v>4.9309585234880969E-17</v>
      </c>
      <c r="D113" s="3">
        <f>NORMDIST(M32,D87,E87,FALSE)</f>
        <v>5.0262416022162144</v>
      </c>
      <c r="E113" s="3">
        <f>NORMDIST(M32,F87,G87,FALSE)</f>
        <v>1.4593861252835993E-89</v>
      </c>
      <c r="F113" s="3">
        <f t="shared" si="23"/>
        <v>5.0262416022162144</v>
      </c>
      <c r="G113" s="3">
        <f t="shared" si="24"/>
        <v>9.810428773089411E-18</v>
      </c>
      <c r="H113" s="3">
        <f t="shared" si="25"/>
        <v>0.5</v>
      </c>
      <c r="I113" s="3">
        <f t="shared" si="26"/>
        <v>0.5</v>
      </c>
      <c r="J113" s="3">
        <f t="shared" si="27"/>
        <v>2.9035335759429352E-90</v>
      </c>
    </row>
    <row r="114" spans="1:10" x14ac:dyDescent="0.25">
      <c r="A114">
        <v>201</v>
      </c>
      <c r="B114" t="s">
        <v>7</v>
      </c>
      <c r="C114" s="3">
        <f>NORMDIST(M33,B83,C83,FALSE)</f>
        <v>2.0682366507683211E-249</v>
      </c>
      <c r="D114" s="3">
        <f>NORMDIST(M33,D83,E83,FALSE)</f>
        <v>4.0094609620362606E-5</v>
      </c>
      <c r="E114" s="3">
        <f>NORMDIST(M33,F83,G83,FALSE)</f>
        <v>2.3002226640977161</v>
      </c>
      <c r="F114" s="3">
        <f t="shared" si="23"/>
        <v>2.3002627587073365</v>
      </c>
      <c r="G114" s="3">
        <f t="shared" si="24"/>
        <v>8.9913060711837741E-250</v>
      </c>
      <c r="H114" s="3">
        <f t="shared" si="25"/>
        <v>8.7152238301015468E-6</v>
      </c>
      <c r="I114" s="3">
        <f t="shared" si="26"/>
        <v>8.7152238301015468E-6</v>
      </c>
      <c r="J114" s="3">
        <f t="shared" si="27"/>
        <v>0.99998256955233977</v>
      </c>
    </row>
    <row r="115" spans="1:10" x14ac:dyDescent="0.25">
      <c r="A115">
        <v>201</v>
      </c>
      <c r="B115" t="s">
        <v>12</v>
      </c>
      <c r="C115" s="3">
        <f>NORMDIST(M34,B84,C84,FALSE)</f>
        <v>4.1725885608476643E-50</v>
      </c>
      <c r="D115" s="3">
        <f>NORMDIST(M34,D84,E84,FALSE)</f>
        <v>6.8642499923747384E-26</v>
      </c>
      <c r="E115" s="3">
        <f>NORMDIST(M34,F84,G84,FALSE)</f>
        <v>3.812432374153655</v>
      </c>
      <c r="F115" s="3">
        <f t="shared" si="23"/>
        <v>3.812432374153655</v>
      </c>
      <c r="G115" s="3">
        <f t="shared" si="24"/>
        <v>1.0944688721918543E-50</v>
      </c>
      <c r="H115" s="3">
        <f t="shared" si="25"/>
        <v>9.002454756851359E-27</v>
      </c>
      <c r="I115" s="3">
        <f t="shared" si="26"/>
        <v>9.002454756851359E-27</v>
      </c>
      <c r="J115" s="3">
        <f t="shared" si="27"/>
        <v>1</v>
      </c>
    </row>
    <row r="116" spans="1:10" x14ac:dyDescent="0.25">
      <c r="A116">
        <v>201</v>
      </c>
      <c r="B116" t="s">
        <v>15</v>
      </c>
      <c r="C116" s="3">
        <f>NORMDIST(M35,B85,C85,FALSE)</f>
        <v>3.4072951047247733</v>
      </c>
      <c r="D116" s="3">
        <f>NORMDIST(M35,D85,E85,FALSE)</f>
        <v>2.2621359725273865E-3</v>
      </c>
      <c r="E116" s="3">
        <f>NORMDIST(M35,F85,G85,FALSE)</f>
        <v>7.3937650610578896E-151</v>
      </c>
      <c r="F116" s="3">
        <f t="shared" si="23"/>
        <v>3.4095572406973007</v>
      </c>
      <c r="G116" s="3">
        <f t="shared" si="24"/>
        <v>0.99933653087106855</v>
      </c>
      <c r="H116" s="3">
        <f t="shared" si="25"/>
        <v>3.3173456446572945E-4</v>
      </c>
      <c r="I116" s="3">
        <f t="shared" si="26"/>
        <v>3.3173456446572945E-4</v>
      </c>
      <c r="J116" s="3">
        <f t="shared" si="27"/>
        <v>2.1685411151935271E-151</v>
      </c>
    </row>
    <row r="117" spans="1:10" x14ac:dyDescent="0.25">
      <c r="A117">
        <v>201</v>
      </c>
      <c r="B117" t="s">
        <v>18</v>
      </c>
      <c r="C117" s="3">
        <f>NORMDIST(M36,B86,C86,FALSE)</f>
        <v>0</v>
      </c>
      <c r="D117" s="3">
        <f>NORMDIST(M36,D86,E86,FALSE)</f>
        <v>0</v>
      </c>
      <c r="E117" s="3">
        <f>NORMDIST(M36,F86,G86,FALSE)</f>
        <v>9.3637442550424748</v>
      </c>
      <c r="F117" s="3">
        <f t="shared" si="23"/>
        <v>9.3637442550424748</v>
      </c>
      <c r="G117" s="3">
        <f t="shared" si="24"/>
        <v>0</v>
      </c>
      <c r="H117" s="3">
        <f t="shared" si="25"/>
        <v>0</v>
      </c>
      <c r="I117" s="3">
        <f t="shared" si="26"/>
        <v>0</v>
      </c>
      <c r="J117" s="3">
        <f t="shared" si="27"/>
        <v>1</v>
      </c>
    </row>
    <row r="118" spans="1:10" x14ac:dyDescent="0.25">
      <c r="A118">
        <v>201</v>
      </c>
      <c r="B118" t="s">
        <v>19</v>
      </c>
      <c r="C118" s="3">
        <f>NORMDIST(M37,B87,C87,FALSE)</f>
        <v>3.8206216609695507E-63</v>
      </c>
      <c r="D118" s="3">
        <f>NORMDIST(M37,D87,E87,FALSE)</f>
        <v>3.0251375932056917E-10</v>
      </c>
      <c r="E118" s="3">
        <f>NORMDIST(M37,F87,G87,FALSE)</f>
        <v>12.381399819796037</v>
      </c>
      <c r="F118" s="3">
        <f t="shared" si="23"/>
        <v>12.381399820098551</v>
      </c>
      <c r="G118" s="3">
        <f t="shared" si="24"/>
        <v>3.0857752083634272E-64</v>
      </c>
      <c r="H118" s="3">
        <f t="shared" si="25"/>
        <v>1.2216460324199485E-11</v>
      </c>
      <c r="I118" s="3">
        <f t="shared" si="26"/>
        <v>1.2216460324199485E-11</v>
      </c>
      <c r="J118" s="3">
        <f t="shared" si="27"/>
        <v>0.9999999999755671</v>
      </c>
    </row>
    <row r="119" spans="1:10" x14ac:dyDescent="0.25">
      <c r="A119">
        <v>202</v>
      </c>
      <c r="B119" t="s">
        <v>7</v>
      </c>
      <c r="C119" s="3">
        <f>NORMDIST(M38,B83,C83,FALSE)</f>
        <v>6.2000828758657451E-107</v>
      </c>
      <c r="D119" s="3">
        <f>NORMDIST(M38,D83,E83,FALSE)</f>
        <v>1.1897950278327833</v>
      </c>
      <c r="E119" s="3">
        <f>NORMDIST(M38,F83,G83,FALSE)</f>
        <v>7.270458056617618E-2</v>
      </c>
      <c r="F119" s="3">
        <f t="shared" si="23"/>
        <v>1.2624996083989595</v>
      </c>
      <c r="G119" s="3">
        <f t="shared" si="24"/>
        <v>4.9109582566353337E-107</v>
      </c>
      <c r="H119" s="3">
        <f t="shared" si="25"/>
        <v>0.47120609777519989</v>
      </c>
      <c r="I119" s="3">
        <f t="shared" si="26"/>
        <v>0.47120609777519989</v>
      </c>
      <c r="J119" s="3">
        <f t="shared" si="27"/>
        <v>5.7587804449600259E-2</v>
      </c>
    </row>
    <row r="120" spans="1:10" x14ac:dyDescent="0.25">
      <c r="A120">
        <v>202</v>
      </c>
      <c r="B120" t="s">
        <v>12</v>
      </c>
      <c r="C120" s="3">
        <f>NORMDIST(M39,B84,C84,FALSE)</f>
        <v>2.3962664721798195E-65</v>
      </c>
      <c r="D120" s="3">
        <f>NORMDIST(M39,D84,E84,FALSE)</f>
        <v>5.1084384239359241E-46</v>
      </c>
      <c r="E120" s="3">
        <f>NORMDIST(M39,F84,G84,FALSE)</f>
        <v>3.8124323741536585</v>
      </c>
      <c r="F120" s="3">
        <f t="shared" si="23"/>
        <v>3.8124323741536585</v>
      </c>
      <c r="G120" s="3">
        <f t="shared" si="24"/>
        <v>6.2854005973332948E-66</v>
      </c>
      <c r="H120" s="3">
        <f t="shared" si="25"/>
        <v>6.6997102146237714E-47</v>
      </c>
      <c r="I120" s="3">
        <f t="shared" si="26"/>
        <v>6.6997102146237714E-47</v>
      </c>
      <c r="J120" s="3">
        <f t="shared" si="27"/>
        <v>1</v>
      </c>
    </row>
    <row r="121" spans="1:10" x14ac:dyDescent="0.25">
      <c r="A121">
        <v>202</v>
      </c>
      <c r="B121" t="s">
        <v>15</v>
      </c>
      <c r="C121" s="3">
        <f>NORMDIST(M40,B85,C85,FALSE)</f>
        <v>6.0680237844349163</v>
      </c>
      <c r="D121" s="3">
        <f>NORMDIST(M40,D85,E85,FALSE)</f>
        <v>1.0629473785476451E-5</v>
      </c>
      <c r="E121" s="3">
        <f>NORMDIST(M40,F85,G85,FALSE)</f>
        <v>1.2775884914221991E-191</v>
      </c>
      <c r="F121" s="3">
        <f t="shared" si="23"/>
        <v>6.0680344139087019</v>
      </c>
      <c r="G121" s="3">
        <f t="shared" si="24"/>
        <v>0.99999824828386585</v>
      </c>
      <c r="H121" s="3">
        <f t="shared" si="25"/>
        <v>8.7585806707954337E-7</v>
      </c>
      <c r="I121" s="3">
        <f t="shared" si="26"/>
        <v>8.7585806707954337E-7</v>
      </c>
      <c r="J121" s="3">
        <f t="shared" si="27"/>
        <v>2.1054404182247301E-192</v>
      </c>
    </row>
    <row r="122" spans="1:10" x14ac:dyDescent="0.25">
      <c r="A122">
        <v>202</v>
      </c>
      <c r="B122" t="s">
        <v>18</v>
      </c>
      <c r="C122" s="3">
        <f>NORMDIST(M41,B86,C86,FALSE)</f>
        <v>14.132467079410986</v>
      </c>
      <c r="D122" s="3">
        <f>NORMDIST(M41,D86,E86,FALSE)</f>
        <v>0</v>
      </c>
      <c r="E122" s="3">
        <f>NORMDIST(M41,F86,G86,FALSE)</f>
        <v>3.4036626881798653E-197</v>
      </c>
      <c r="F122" s="3">
        <f t="shared" si="23"/>
        <v>14.132467079410986</v>
      </c>
      <c r="G122" s="3">
        <f t="shared" si="24"/>
        <v>1</v>
      </c>
      <c r="H122" s="3">
        <f t="shared" si="25"/>
        <v>0</v>
      </c>
      <c r="I122" s="3">
        <f t="shared" si="26"/>
        <v>0</v>
      </c>
      <c r="J122" s="3">
        <f t="shared" si="27"/>
        <v>2.4083995165561168E-198</v>
      </c>
    </row>
    <row r="123" spans="1:10" x14ac:dyDescent="0.25">
      <c r="A123">
        <v>202</v>
      </c>
      <c r="B123" t="s">
        <v>19</v>
      </c>
      <c r="C123" s="3">
        <f>NORMDIST(M42,B87,C87,FALSE)</f>
        <v>4.1441177678217525</v>
      </c>
      <c r="D123" s="3">
        <f>NORMDIST(M42,D87,E87,FALSE)</f>
        <v>1.4220416753347489E-11</v>
      </c>
      <c r="E123" s="3">
        <f>NORMDIST(M42,F87,G87,FALSE)</f>
        <v>0</v>
      </c>
      <c r="F123" s="3">
        <f t="shared" si="23"/>
        <v>4.1441177678359731</v>
      </c>
      <c r="G123" s="3">
        <f t="shared" si="24"/>
        <v>0.99999999999656852</v>
      </c>
      <c r="H123" s="3">
        <f t="shared" si="25"/>
        <v>1.7157351154107382E-12</v>
      </c>
      <c r="I123" s="3">
        <f t="shared" si="26"/>
        <v>1.7157351154107382E-12</v>
      </c>
      <c r="J123" s="3">
        <f t="shared" si="27"/>
        <v>0</v>
      </c>
    </row>
    <row r="124" spans="1:10" x14ac:dyDescent="0.25">
      <c r="A124">
        <v>203</v>
      </c>
      <c r="B124" t="s">
        <v>7</v>
      </c>
      <c r="C124" s="3">
        <f>NORMDIST(M43,B83,C83,FALSE)</f>
        <v>2.718991977452702E-53</v>
      </c>
      <c r="D124" s="3">
        <f>NORMDIST(M43,D83,E83,FALSE)</f>
        <v>4.6262987992939912</v>
      </c>
      <c r="E124" s="3">
        <f>NORMDIST(M43,F83,G83,FALSE)</f>
        <v>1.8295298810152196E-3</v>
      </c>
      <c r="F124" s="3">
        <f t="shared" si="23"/>
        <v>4.6281283291750066</v>
      </c>
      <c r="G124" s="3">
        <f t="shared" si="24"/>
        <v>5.8749277981610759E-54</v>
      </c>
      <c r="H124" s="3">
        <f t="shared" si="25"/>
        <v>0.49980234667765344</v>
      </c>
      <c r="I124" s="3">
        <f t="shared" si="26"/>
        <v>0.49980234667765344</v>
      </c>
      <c r="J124" s="3">
        <f t="shared" si="27"/>
        <v>3.9530664469309237E-4</v>
      </c>
    </row>
    <row r="125" spans="1:10" x14ac:dyDescent="0.25">
      <c r="A125">
        <v>203</v>
      </c>
      <c r="B125" t="s">
        <v>12</v>
      </c>
      <c r="C125" s="3">
        <f>NORMDIST(M44,B84,C84,FALSE)</f>
        <v>4.2455868472455327</v>
      </c>
      <c r="D125" s="3">
        <f>NORMDIST(M44,D84,E84,FALSE)</f>
        <v>4.5810108998663447E-35</v>
      </c>
      <c r="E125" s="3">
        <f>NORMDIST(M44,F84,G84,FALSE)</f>
        <v>9.7704513505250468E-22</v>
      </c>
      <c r="F125" s="3">
        <f t="shared" si="23"/>
        <v>4.2455868472455327</v>
      </c>
      <c r="G125" s="3">
        <f t="shared" si="24"/>
        <v>1</v>
      </c>
      <c r="H125" s="3">
        <f t="shared" si="25"/>
        <v>5.3950267238537706E-36</v>
      </c>
      <c r="I125" s="3">
        <f t="shared" si="26"/>
        <v>5.3950267238537706E-36</v>
      </c>
      <c r="J125" s="3">
        <f t="shared" si="27"/>
        <v>2.3013193940112084E-22</v>
      </c>
    </row>
    <row r="126" spans="1:10" x14ac:dyDescent="0.25">
      <c r="A126">
        <v>203</v>
      </c>
      <c r="B126" t="s">
        <v>15</v>
      </c>
      <c r="C126" s="3">
        <f>NORMDIST(M45,B85,C85,FALSE)</f>
        <v>4.6125084663225007</v>
      </c>
      <c r="D126" s="3">
        <f>NORMDIST(M45,D85,E85,FALSE)</f>
        <v>1.235511835514867E-6</v>
      </c>
      <c r="E126" s="3">
        <f>NORMDIST(M45,F85,G85,FALSE)</f>
        <v>1.1716182773107415E-206</v>
      </c>
      <c r="F126" s="3">
        <f t="shared" si="23"/>
        <v>4.6125097018343366</v>
      </c>
      <c r="G126" s="3">
        <f t="shared" si="24"/>
        <v>0.9999997321389188</v>
      </c>
      <c r="H126" s="3">
        <f t="shared" si="25"/>
        <v>1.3393054057138564E-7</v>
      </c>
      <c r="I126" s="3">
        <f t="shared" si="26"/>
        <v>1.3393054057138564E-7</v>
      </c>
      <c r="J126" s="3">
        <f t="shared" si="27"/>
        <v>2.5400884833798915E-207</v>
      </c>
    </row>
    <row r="127" spans="1:10" x14ac:dyDescent="0.25">
      <c r="A127">
        <v>203</v>
      </c>
      <c r="B127" t="s">
        <v>18</v>
      </c>
      <c r="C127" s="3">
        <f>NORMDIST(M46,B86,C86,FALSE)</f>
        <v>0</v>
      </c>
      <c r="D127" s="3">
        <f>NORMDIST(M46,D86,E86,FALSE)</f>
        <v>0</v>
      </c>
      <c r="E127" s="3">
        <f>NORMDIST(M46,F86,G86,FALSE)</f>
        <v>9.3637442550424748</v>
      </c>
      <c r="F127" s="3">
        <f t="shared" si="23"/>
        <v>9.3637442550424748</v>
      </c>
      <c r="G127" s="3">
        <f t="shared" si="24"/>
        <v>0</v>
      </c>
      <c r="H127" s="3">
        <f t="shared" si="25"/>
        <v>0</v>
      </c>
      <c r="I127" s="3">
        <f t="shared" si="26"/>
        <v>0</v>
      </c>
      <c r="J127" s="3">
        <f t="shared" si="27"/>
        <v>1</v>
      </c>
    </row>
    <row r="128" spans="1:10" x14ac:dyDescent="0.25">
      <c r="A128">
        <v>203</v>
      </c>
      <c r="B128" t="s">
        <v>19</v>
      </c>
      <c r="C128" s="3">
        <f>NORMDIST(M47,B87,C87,FALSE)</f>
        <v>2.9322460208618144E-69</v>
      </c>
      <c r="D128" s="3">
        <f>NORMDIST(M47,D87,E87,FALSE)</f>
        <v>3.237324411406407E-12</v>
      </c>
      <c r="E128" s="3">
        <f>NORMDIST(M47,F87,G87,FALSE)</f>
        <v>9.187995467537446</v>
      </c>
      <c r="F128" s="3">
        <f t="shared" si="23"/>
        <v>9.1879954675406825</v>
      </c>
      <c r="G128" s="3">
        <f t="shared" si="24"/>
        <v>3.1913881882297861E-70</v>
      </c>
      <c r="H128" s="3">
        <f t="shared" si="25"/>
        <v>1.7617141969884589E-13</v>
      </c>
      <c r="I128" s="3">
        <f t="shared" si="26"/>
        <v>1.7617141969884589E-13</v>
      </c>
      <c r="J128" s="3">
        <f t="shared" si="27"/>
        <v>0.99999999999964773</v>
      </c>
    </row>
    <row r="129" spans="1:10" x14ac:dyDescent="0.25">
      <c r="A129">
        <v>204</v>
      </c>
      <c r="B129" t="s">
        <v>7</v>
      </c>
      <c r="C129" s="3">
        <f>NORMDIST(M48,B83,C83,FALSE)</f>
        <v>0</v>
      </c>
      <c r="D129" s="3">
        <f>NORMDIST(M48,D83,E83,FALSE)</f>
        <v>6.9941768800151303E-11</v>
      </c>
      <c r="E129" s="3">
        <f>NORMDIST(M48,F83,G83,FALSE)</f>
        <v>2.3002226640977161</v>
      </c>
      <c r="F129" s="3">
        <f t="shared" si="23"/>
        <v>2.300222664167658</v>
      </c>
      <c r="G129" s="3">
        <f t="shared" si="24"/>
        <v>0</v>
      </c>
      <c r="H129" s="3">
        <f t="shared" si="25"/>
        <v>1.5203260512490413E-11</v>
      </c>
      <c r="I129" s="3">
        <f t="shared" si="26"/>
        <v>1.5203260512490413E-11</v>
      </c>
      <c r="J129" s="3">
        <f t="shared" si="27"/>
        <v>0.99999999996959343</v>
      </c>
    </row>
    <row r="130" spans="1:10" x14ac:dyDescent="0.25">
      <c r="A130">
        <v>204</v>
      </c>
      <c r="B130" t="s">
        <v>12</v>
      </c>
      <c r="C130" s="3">
        <f>NORMDIST(M49,B84,C84,FALSE)</f>
        <v>1.5851271178470925E-18</v>
      </c>
      <c r="D130" s="3">
        <f>NORMDIST(M49,D84,E84,FALSE)</f>
        <v>7.4477460271688729</v>
      </c>
      <c r="E130" s="3">
        <f>NORMDIST(M49,F84,G84,FALSE)</f>
        <v>1.210298148025167E-4</v>
      </c>
      <c r="F130" s="3">
        <f t="shared" si="23"/>
        <v>7.4478670569836751</v>
      </c>
      <c r="G130" s="3">
        <f t="shared" si="24"/>
        <v>2.1282967401529533E-19</v>
      </c>
      <c r="H130" s="3">
        <f t="shared" si="25"/>
        <v>0.49999187486740321</v>
      </c>
      <c r="I130" s="3">
        <f t="shared" si="26"/>
        <v>0.49999187486740321</v>
      </c>
      <c r="J130" s="3">
        <f t="shared" si="27"/>
        <v>1.6250265193580507E-5</v>
      </c>
    </row>
    <row r="131" spans="1:10" x14ac:dyDescent="0.25">
      <c r="A131">
        <v>204</v>
      </c>
      <c r="B131" t="s">
        <v>15</v>
      </c>
      <c r="C131" s="3">
        <f>NORMDIST(M50,B85,C85,FALSE)</f>
        <v>6.46228108039675E-32</v>
      </c>
      <c r="D131" s="3">
        <f>NORMDIST(M50,D85,E85,FALSE)</f>
        <v>8.9339396894959755E-6</v>
      </c>
      <c r="E131" s="3">
        <f>NORMDIST(M50,F85,G85,FALSE)</f>
        <v>11.577362166604221</v>
      </c>
      <c r="F131" s="3">
        <f t="shared" si="23"/>
        <v>11.57737110054391</v>
      </c>
      <c r="G131" s="3">
        <f t="shared" si="24"/>
        <v>5.581820798759011E-33</v>
      </c>
      <c r="H131" s="3">
        <f t="shared" si="25"/>
        <v>3.8583628407127135E-7</v>
      </c>
      <c r="I131" s="3">
        <f t="shared" si="26"/>
        <v>3.8583628407127135E-7</v>
      </c>
      <c r="J131" s="3">
        <f t="shared" si="27"/>
        <v>0.99999922832743182</v>
      </c>
    </row>
    <row r="132" spans="1:10" x14ac:dyDescent="0.25">
      <c r="A132">
        <v>204</v>
      </c>
      <c r="B132" t="s">
        <v>18</v>
      </c>
      <c r="C132" s="3">
        <f>NORMDIST(M51,B86,C86,FALSE)</f>
        <v>15.621091845087834</v>
      </c>
      <c r="D132" s="3">
        <f>NORMDIST(M51,D86,E86,FALSE)</f>
        <v>0</v>
      </c>
      <c r="E132" s="3">
        <f>NORMDIST(M51,F86,G86,FALSE)</f>
        <v>1.6317330233338105E-192</v>
      </c>
      <c r="F132" s="3">
        <f t="shared" si="23"/>
        <v>15.621091845087834</v>
      </c>
      <c r="G132" s="3">
        <f t="shared" si="24"/>
        <v>1</v>
      </c>
      <c r="H132" s="3">
        <f t="shared" si="25"/>
        <v>0</v>
      </c>
      <c r="I132" s="3">
        <f t="shared" si="26"/>
        <v>0</v>
      </c>
      <c r="J132" s="3">
        <f t="shared" si="27"/>
        <v>1.0445704048830113E-193</v>
      </c>
    </row>
    <row r="133" spans="1:10" x14ac:dyDescent="0.25">
      <c r="A133">
        <v>204</v>
      </c>
      <c r="B133" t="s">
        <v>19</v>
      </c>
      <c r="C133" s="3">
        <f>NORMDIST(M52,B87,C87,FALSE)</f>
        <v>4.8446438520118713E-11</v>
      </c>
      <c r="D133" s="3">
        <f>NORMDIST(M52,D87,E87,FALSE)</f>
        <v>3.8439166459850647</v>
      </c>
      <c r="E133" s="3">
        <f>NORMDIST(M52,F87,G87,FALSE)</f>
        <v>1.4687930317562601E-129</v>
      </c>
      <c r="F133" s="3">
        <f t="shared" ref="F133" si="28">SUM(C133:E133)</f>
        <v>3.8439166460335112</v>
      </c>
      <c r="G133" s="3">
        <f t="shared" ref="G133" si="29">C133/F133</f>
        <v>1.2603405063455259E-11</v>
      </c>
      <c r="H133" s="3">
        <f t="shared" ref="H133" si="30">D133/(2*F133)</f>
        <v>0.49999999999369826</v>
      </c>
      <c r="I133" s="3">
        <f t="shared" ref="I133" si="31">D133/(2*F133)</f>
        <v>0.49999999999369826</v>
      </c>
      <c r="J133" s="3">
        <f t="shared" ref="J133" si="32">E133/F133</f>
        <v>3.8210845005494307E-130</v>
      </c>
    </row>
    <row r="135" spans="1:10" x14ac:dyDescent="0.25">
      <c r="A135" s="5" t="s">
        <v>63</v>
      </c>
    </row>
    <row r="136" spans="1:10" x14ac:dyDescent="0.25">
      <c r="A136" s="6"/>
      <c r="B136" s="15" t="s">
        <v>150</v>
      </c>
    </row>
    <row r="137" spans="1:10" x14ac:dyDescent="0.25">
      <c r="A137" t="s">
        <v>2</v>
      </c>
      <c r="B137" t="s">
        <v>0</v>
      </c>
      <c r="C137" t="s">
        <v>64</v>
      </c>
      <c r="D137" t="s">
        <v>65</v>
      </c>
    </row>
    <row r="138" spans="1:10" x14ac:dyDescent="0.25">
      <c r="A138" t="s">
        <v>37</v>
      </c>
      <c r="B138" t="s">
        <v>38</v>
      </c>
    </row>
    <row r="139" spans="1:10" x14ac:dyDescent="0.25">
      <c r="A139">
        <v>101</v>
      </c>
      <c r="B139" t="s">
        <v>7</v>
      </c>
      <c r="C139" s="9">
        <f>B175</f>
        <v>0.4951611455894197</v>
      </c>
      <c r="D139" s="9">
        <f>C175</f>
        <v>0.5048388544105803</v>
      </c>
      <c r="E139" s="8" t="s">
        <v>110</v>
      </c>
    </row>
    <row r="140" spans="1:10" x14ac:dyDescent="0.25">
      <c r="A140">
        <v>101</v>
      </c>
      <c r="B140" t="s">
        <v>12</v>
      </c>
      <c r="C140" s="3">
        <f t="shared" ref="C140:C167" si="33">AVERAGE(G105:H105)+AVERAGE(G105,I105)</f>
        <v>0.49999984251710305</v>
      </c>
      <c r="D140" s="3">
        <f t="shared" ref="D140:D167" si="34">AVERAGE(I105:J105)+AVERAGE(H105,J105)</f>
        <v>0.50000015748289695</v>
      </c>
    </row>
    <row r="141" spans="1:10" x14ac:dyDescent="0.25">
      <c r="A141">
        <v>101</v>
      </c>
      <c r="B141" t="s">
        <v>15</v>
      </c>
      <c r="C141" s="3">
        <f t="shared" si="33"/>
        <v>0.50000000001529721</v>
      </c>
      <c r="D141" s="3">
        <f>AVERAGE(I106:J106)+AVERAGE(H106,J106)</f>
        <v>0.49999999998470274</v>
      </c>
    </row>
    <row r="142" spans="1:10" x14ac:dyDescent="0.25">
      <c r="A142">
        <v>101</v>
      </c>
      <c r="B142" t="s">
        <v>18</v>
      </c>
      <c r="C142" s="3">
        <f t="shared" si="33"/>
        <v>1</v>
      </c>
      <c r="D142" s="3">
        <f t="shared" si="34"/>
        <v>4.8059798680496037E-200</v>
      </c>
    </row>
    <row r="143" spans="1:10" x14ac:dyDescent="0.25">
      <c r="A143">
        <v>101</v>
      </c>
      <c r="B143" t="s">
        <v>19</v>
      </c>
      <c r="C143" s="3">
        <f t="shared" si="33"/>
        <v>0.99999995929051644</v>
      </c>
      <c r="D143" s="3">
        <f t="shared" si="34"/>
        <v>4.0709483649692352E-8</v>
      </c>
    </row>
    <row r="144" spans="1:10" x14ac:dyDescent="0.25">
      <c r="A144">
        <v>102</v>
      </c>
      <c r="B144" t="s">
        <v>7</v>
      </c>
      <c r="C144" s="3">
        <f t="shared" si="33"/>
        <v>0.99997485692231558</v>
      </c>
      <c r="D144" s="3">
        <f t="shared" si="34"/>
        <v>2.5143077684469463E-5</v>
      </c>
    </row>
    <row r="145" spans="1:4" x14ac:dyDescent="0.25">
      <c r="A145">
        <v>102</v>
      </c>
      <c r="B145" t="s">
        <v>12</v>
      </c>
      <c r="C145" s="3">
        <f t="shared" si="33"/>
        <v>1</v>
      </c>
      <c r="D145" s="3">
        <f t="shared" si="34"/>
        <v>2.9133249471044837E-25</v>
      </c>
    </row>
    <row r="146" spans="1:4" x14ac:dyDescent="0.25">
      <c r="A146">
        <v>102</v>
      </c>
      <c r="B146" t="s">
        <v>15</v>
      </c>
      <c r="C146" s="3">
        <f t="shared" si="33"/>
        <v>0.50000000100569919</v>
      </c>
      <c r="D146" s="3">
        <f t="shared" si="34"/>
        <v>0.49999999899430098</v>
      </c>
    </row>
    <row r="147" spans="1:4" x14ac:dyDescent="0.25">
      <c r="A147">
        <v>102</v>
      </c>
      <c r="B147" t="s">
        <v>18</v>
      </c>
      <c r="C147" s="3">
        <f t="shared" si="33"/>
        <v>0.5</v>
      </c>
      <c r="D147" s="3">
        <f t="shared" si="34"/>
        <v>0.5</v>
      </c>
    </row>
    <row r="148" spans="1:4" x14ac:dyDescent="0.25">
      <c r="A148">
        <v>102</v>
      </c>
      <c r="B148" t="s">
        <v>19</v>
      </c>
      <c r="C148" s="3">
        <f t="shared" si="33"/>
        <v>0.5</v>
      </c>
      <c r="D148" s="3">
        <f t="shared" si="34"/>
        <v>0.5</v>
      </c>
    </row>
    <row r="149" spans="1:4" x14ac:dyDescent="0.25">
      <c r="A149">
        <v>201</v>
      </c>
      <c r="B149" t="s">
        <v>7</v>
      </c>
      <c r="C149" s="3">
        <f t="shared" si="33"/>
        <v>8.7152238301015468E-6</v>
      </c>
      <c r="D149" s="3">
        <f t="shared" si="34"/>
        <v>0.99999128477616983</v>
      </c>
    </row>
    <row r="150" spans="1:4" x14ac:dyDescent="0.25">
      <c r="A150">
        <v>201</v>
      </c>
      <c r="B150" t="s">
        <v>12</v>
      </c>
      <c r="C150" s="3">
        <f t="shared" si="33"/>
        <v>9.002454756851359E-27</v>
      </c>
      <c r="D150" s="3">
        <f t="shared" si="34"/>
        <v>1</v>
      </c>
    </row>
    <row r="151" spans="1:4" x14ac:dyDescent="0.25">
      <c r="A151">
        <v>201</v>
      </c>
      <c r="B151" t="s">
        <v>15</v>
      </c>
      <c r="C151" s="3">
        <f t="shared" si="33"/>
        <v>0.99966826543553433</v>
      </c>
      <c r="D151" s="3">
        <f t="shared" si="34"/>
        <v>3.3173456446572945E-4</v>
      </c>
    </row>
    <row r="152" spans="1:4" x14ac:dyDescent="0.25">
      <c r="A152">
        <v>201</v>
      </c>
      <c r="B152" t="s">
        <v>18</v>
      </c>
      <c r="C152" s="3">
        <f t="shared" si="33"/>
        <v>0</v>
      </c>
      <c r="D152" s="3">
        <f t="shared" si="34"/>
        <v>1</v>
      </c>
    </row>
    <row r="153" spans="1:4" x14ac:dyDescent="0.25">
      <c r="A153">
        <v>201</v>
      </c>
      <c r="B153" t="s">
        <v>19</v>
      </c>
      <c r="C153" s="3">
        <f t="shared" si="33"/>
        <v>1.2216460324199485E-11</v>
      </c>
      <c r="D153" s="3">
        <f t="shared" si="34"/>
        <v>0.99999999998778355</v>
      </c>
    </row>
    <row r="154" spans="1:4" x14ac:dyDescent="0.25">
      <c r="A154">
        <v>202</v>
      </c>
      <c r="B154" t="s">
        <v>7</v>
      </c>
      <c r="C154" s="3">
        <f t="shared" si="33"/>
        <v>0.47120609777519989</v>
      </c>
      <c r="D154" s="3">
        <f t="shared" si="34"/>
        <v>0.52879390222480016</v>
      </c>
    </row>
    <row r="155" spans="1:4" x14ac:dyDescent="0.25">
      <c r="A155">
        <v>202</v>
      </c>
      <c r="B155" t="s">
        <v>12</v>
      </c>
      <c r="C155" s="3">
        <f t="shared" si="33"/>
        <v>6.6997102146237714E-47</v>
      </c>
      <c r="D155" s="3">
        <f t="shared" si="34"/>
        <v>1</v>
      </c>
    </row>
    <row r="156" spans="1:4" x14ac:dyDescent="0.25">
      <c r="A156">
        <v>202</v>
      </c>
      <c r="B156" t="s">
        <v>15</v>
      </c>
      <c r="C156" s="3">
        <f t="shared" si="33"/>
        <v>0.99999912414193293</v>
      </c>
      <c r="D156" s="3">
        <f t="shared" si="34"/>
        <v>8.7585806707954337E-7</v>
      </c>
    </row>
    <row r="157" spans="1:4" x14ac:dyDescent="0.25">
      <c r="A157">
        <v>202</v>
      </c>
      <c r="B157" t="s">
        <v>18</v>
      </c>
      <c r="C157" s="3">
        <f t="shared" si="33"/>
        <v>1</v>
      </c>
      <c r="D157" s="3">
        <f t="shared" si="34"/>
        <v>2.4083995165561168E-198</v>
      </c>
    </row>
    <row r="158" spans="1:4" x14ac:dyDescent="0.25">
      <c r="A158">
        <v>202</v>
      </c>
      <c r="B158" t="s">
        <v>19</v>
      </c>
      <c r="C158" s="3">
        <f t="shared" si="33"/>
        <v>0.99999999999828426</v>
      </c>
      <c r="D158" s="3">
        <f t="shared" si="34"/>
        <v>1.7157351154107382E-12</v>
      </c>
    </row>
    <row r="159" spans="1:4" x14ac:dyDescent="0.25">
      <c r="A159">
        <v>203</v>
      </c>
      <c r="B159" t="s">
        <v>7</v>
      </c>
      <c r="C159" s="3">
        <f t="shared" si="33"/>
        <v>0.49980234667765344</v>
      </c>
      <c r="D159" s="3">
        <f t="shared" si="34"/>
        <v>0.50019765332234656</v>
      </c>
    </row>
    <row r="160" spans="1:4" x14ac:dyDescent="0.25">
      <c r="A160">
        <v>203</v>
      </c>
      <c r="B160" t="s">
        <v>12</v>
      </c>
      <c r="C160" s="3">
        <f t="shared" si="33"/>
        <v>1</v>
      </c>
      <c r="D160" s="3">
        <f t="shared" si="34"/>
        <v>2.3013193940112624E-22</v>
      </c>
    </row>
    <row r="161" spans="1:4" x14ac:dyDescent="0.25">
      <c r="A161">
        <v>203</v>
      </c>
      <c r="B161" t="s">
        <v>15</v>
      </c>
      <c r="C161" s="3">
        <f t="shared" si="33"/>
        <v>0.99999986606945934</v>
      </c>
      <c r="D161" s="3">
        <f t="shared" si="34"/>
        <v>1.3393054057138564E-7</v>
      </c>
    </row>
    <row r="162" spans="1:4" x14ac:dyDescent="0.25">
      <c r="A162">
        <v>203</v>
      </c>
      <c r="B162" t="s">
        <v>18</v>
      </c>
      <c r="C162" s="3">
        <f t="shared" si="33"/>
        <v>0</v>
      </c>
      <c r="D162" s="3">
        <f t="shared" si="34"/>
        <v>1</v>
      </c>
    </row>
    <row r="163" spans="1:4" x14ac:dyDescent="0.25">
      <c r="A163">
        <v>203</v>
      </c>
      <c r="B163" t="s">
        <v>19</v>
      </c>
      <c r="C163" s="3">
        <f t="shared" si="33"/>
        <v>1.7617141969884589E-13</v>
      </c>
      <c r="D163" s="3">
        <f t="shared" si="34"/>
        <v>0.99999999999982392</v>
      </c>
    </row>
    <row r="164" spans="1:4" x14ac:dyDescent="0.25">
      <c r="A164">
        <v>204</v>
      </c>
      <c r="B164" t="s">
        <v>7</v>
      </c>
      <c r="C164" s="3">
        <f t="shared" si="33"/>
        <v>1.5203260512490413E-11</v>
      </c>
      <c r="D164" s="3">
        <f t="shared" si="34"/>
        <v>0.99999999998479672</v>
      </c>
    </row>
    <row r="165" spans="1:4" x14ac:dyDescent="0.25">
      <c r="A165">
        <v>204</v>
      </c>
      <c r="B165" t="s">
        <v>12</v>
      </c>
      <c r="C165" s="3">
        <f t="shared" si="33"/>
        <v>0.49999187486740321</v>
      </c>
      <c r="D165" s="3">
        <f t="shared" si="34"/>
        <v>0.50000812513259674</v>
      </c>
    </row>
    <row r="166" spans="1:4" x14ac:dyDescent="0.25">
      <c r="A166">
        <v>204</v>
      </c>
      <c r="B166" t="s">
        <v>15</v>
      </c>
      <c r="C166" s="3">
        <f t="shared" si="33"/>
        <v>3.8583628407127135E-7</v>
      </c>
      <c r="D166" s="3">
        <f t="shared" si="34"/>
        <v>0.99999961416371586</v>
      </c>
    </row>
    <row r="167" spans="1:4" x14ac:dyDescent="0.25">
      <c r="A167">
        <v>204</v>
      </c>
      <c r="B167" t="s">
        <v>18</v>
      </c>
      <c r="C167" s="3">
        <f t="shared" si="33"/>
        <v>1</v>
      </c>
      <c r="D167" s="3">
        <f t="shared" si="34"/>
        <v>1.0445704048830113E-193</v>
      </c>
    </row>
    <row r="168" spans="1:4" x14ac:dyDescent="0.25">
      <c r="A168">
        <v>204</v>
      </c>
      <c r="B168" t="s">
        <v>19</v>
      </c>
      <c r="C168" s="3">
        <f t="shared" ref="C168" si="35">AVERAGE(G133:H133)+AVERAGE(G133,I133)</f>
        <v>0.50000000000630163</v>
      </c>
      <c r="D168" s="3">
        <f t="shared" ref="D168" si="36">AVERAGE(I133:J133)+AVERAGE(H133,J133)</f>
        <v>0.49999999999369826</v>
      </c>
    </row>
    <row r="171" spans="1:4" x14ac:dyDescent="0.25">
      <c r="A171" s="5" t="s">
        <v>128</v>
      </c>
    </row>
    <row r="172" spans="1:4" x14ac:dyDescent="0.25">
      <c r="B172" s="15" t="s">
        <v>199</v>
      </c>
    </row>
    <row r="173" spans="1:4" s="2" customFormat="1" x14ac:dyDescent="0.25">
      <c r="A173" s="2" t="s">
        <v>0</v>
      </c>
      <c r="B173" s="2" t="s">
        <v>64</v>
      </c>
      <c r="C173" s="2" t="s">
        <v>65</v>
      </c>
    </row>
    <row r="174" spans="1:4" s="2" customFormat="1" x14ac:dyDescent="0.25">
      <c r="A174" s="2" t="s">
        <v>38</v>
      </c>
    </row>
    <row r="175" spans="1:4" s="2" customFormat="1" x14ac:dyDescent="0.25">
      <c r="A175" s="2" t="s">
        <v>7</v>
      </c>
      <c r="B175" s="3">
        <f>1-C175</f>
        <v>0.4951611455894197</v>
      </c>
      <c r="C175" s="3">
        <f>(4*D144+2*D149+2*D154+2*D159+2*D164)/12</f>
        <v>0.5048388544105803</v>
      </c>
      <c r="D175" s="10" t="s">
        <v>129</v>
      </c>
    </row>
    <row r="176" spans="1:4" s="2" customFormat="1" x14ac:dyDescent="0.25">
      <c r="A176" s="2" t="s">
        <v>12</v>
      </c>
      <c r="B176" s="3">
        <f>1-C176</f>
        <v>0.56249894498770114</v>
      </c>
      <c r="C176" s="3">
        <f>(4*D140+4*D145+2*D150+2*D155+2*D160+2*D165)/16</f>
        <v>0.43750105501229886</v>
      </c>
    </row>
    <row r="177" spans="1:21" s="2" customFormat="1" x14ac:dyDescent="0.25">
      <c r="A177" s="2" t="s">
        <v>15</v>
      </c>
      <c r="B177" s="3">
        <f>1-C177</f>
        <v>0.62495845544065043</v>
      </c>
      <c r="C177" s="3">
        <f>(4*D141+4*D146+2*D151+2*D156+2*D161+2*D166)/16</f>
        <v>0.37504154455934952</v>
      </c>
    </row>
    <row r="178" spans="1:21" s="2" customFormat="1" x14ac:dyDescent="0.25">
      <c r="A178" s="2" t="s">
        <v>18</v>
      </c>
      <c r="B178" s="3">
        <f>1-C178</f>
        <v>0.625</v>
      </c>
      <c r="C178" s="3">
        <f>(4*D142+4*D147+2*D152+2*D157+2*D162+2*D167)/16</f>
        <v>0.375</v>
      </c>
    </row>
    <row r="179" spans="1:21" s="2" customFormat="1" x14ac:dyDescent="0.25">
      <c r="A179" s="2" t="s">
        <v>19</v>
      </c>
      <c r="B179" s="3">
        <f>1-C179</f>
        <v>0.56249998982475147</v>
      </c>
      <c r="C179" s="3">
        <f>(4*D143+4*D148+2*D153+2*D158+2*D163+2*D168)/16</f>
        <v>0.43750001017524853</v>
      </c>
    </row>
    <row r="181" spans="1:21" x14ac:dyDescent="0.25">
      <c r="A181" s="5" t="s">
        <v>97</v>
      </c>
    </row>
    <row r="183" spans="1:21" x14ac:dyDescent="0.25">
      <c r="A183" t="s">
        <v>0</v>
      </c>
      <c r="B183" t="s">
        <v>69</v>
      </c>
      <c r="C183" t="s">
        <v>76</v>
      </c>
      <c r="D183" t="s">
        <v>77</v>
      </c>
      <c r="E183" t="s">
        <v>81</v>
      </c>
      <c r="F183" t="s">
        <v>82</v>
      </c>
      <c r="G183" t="s">
        <v>83</v>
      </c>
      <c r="H183" t="s">
        <v>78</v>
      </c>
      <c r="I183" t="s">
        <v>86</v>
      </c>
      <c r="J183" t="s">
        <v>87</v>
      </c>
      <c r="K183" t="s">
        <v>84</v>
      </c>
      <c r="L183" t="s">
        <v>88</v>
      </c>
      <c r="M183" t="s">
        <v>85</v>
      </c>
      <c r="N183" t="s">
        <v>79</v>
      </c>
      <c r="O183" t="s">
        <v>89</v>
      </c>
      <c r="P183" t="s">
        <v>90</v>
      </c>
      <c r="Q183" t="s">
        <v>91</v>
      </c>
      <c r="R183" t="s">
        <v>80</v>
      </c>
      <c r="S183" t="s">
        <v>66</v>
      </c>
      <c r="T183" t="s">
        <v>67</v>
      </c>
      <c r="U183" t="s">
        <v>68</v>
      </c>
    </row>
    <row r="184" spans="1:21" x14ac:dyDescent="0.25">
      <c r="A184" t="s">
        <v>38</v>
      </c>
      <c r="B184" t="s">
        <v>75</v>
      </c>
    </row>
    <row r="185" spans="1:21" x14ac:dyDescent="0.25">
      <c r="A185" t="s">
        <v>7</v>
      </c>
      <c r="B185">
        <v>1</v>
      </c>
      <c r="C185" s="3">
        <f>C139*C149*C144*C159</f>
        <v>2.1568129165163823E-6</v>
      </c>
      <c r="D185" s="3">
        <f>C139*C149*C144*D159</f>
        <v>2.1585187958163219E-6</v>
      </c>
      <c r="E185" s="3">
        <f>C139*C149*D144*C159</f>
        <v>5.4230278226936854E-11</v>
      </c>
      <c r="F185" s="3">
        <f>C139*D149*C144*C159</f>
        <v>0.24747432325945487</v>
      </c>
      <c r="G185" s="3">
        <f>D139*C149*C144*C159</f>
        <v>2.1989668851257675E-6</v>
      </c>
      <c r="H185" s="3">
        <f>C139*C149*D144*D159</f>
        <v>5.4273170361135842E-11</v>
      </c>
      <c r="I185" s="3">
        <f>C139*D149*C144*D159</f>
        <v>0.24767005712310255</v>
      </c>
      <c r="J185" s="3">
        <f>D139*C149*C144*D159</f>
        <v>2.2007061050932778E-6</v>
      </c>
      <c r="K185" s="3">
        <f>C139*D149*D144*C159</f>
        <v>6.2224225854784347E-6</v>
      </c>
      <c r="L185" s="3">
        <f>D139*C149*D144*C159</f>
        <v>5.5290185383719296E-11</v>
      </c>
      <c r="M185" s="3">
        <f>D139*D149*C144*C159</f>
        <v>0.25231110106916754</v>
      </c>
      <c r="N185" s="3">
        <f>C139*D149*D144*D159</f>
        <v>6.2273440609586497E-6</v>
      </c>
      <c r="O185" s="3">
        <f>D139*C149*D144*D159</f>
        <v>5.5333915825990696E-11</v>
      </c>
      <c r="P185" s="3">
        <f>D139*D149*C144*D159</f>
        <v>0.25251066046588799</v>
      </c>
      <c r="Q185" s="3">
        <f>D139*D149*D144*C159</f>
        <v>6.3440371234543331E-6</v>
      </c>
      <c r="R185" s="3">
        <f>D139*D149*D144*D159</f>
        <v>6.3490547870282472E-6</v>
      </c>
      <c r="S185">
        <v>1</v>
      </c>
      <c r="T185">
        <v>101201</v>
      </c>
      <c r="U185">
        <v>102203</v>
      </c>
    </row>
    <row r="186" spans="1:21" x14ac:dyDescent="0.25">
      <c r="A186" t="s">
        <v>12</v>
      </c>
      <c r="B186">
        <v>1</v>
      </c>
      <c r="C186" s="3">
        <f>C140*C150*C145*C160</f>
        <v>4.501225960693025E-27</v>
      </c>
      <c r="D186" s="3">
        <f>C140*C150*C145*D160</f>
        <v>1.0358758600169835E-48</v>
      </c>
      <c r="E186" s="3">
        <f>C140*C150*D145*C160</f>
        <v>1.3113533883841336E-51</v>
      </c>
      <c r="F186" s="3">
        <f>C140*D150*C145*C160</f>
        <v>0.49999984251710305</v>
      </c>
      <c r="G186" s="3">
        <f>D140*C150*C145*C160</f>
        <v>4.501228796158334E-27</v>
      </c>
      <c r="H186" s="3">
        <f>C140*C150*D145*D160</f>
        <v>3.0178429850907899E-73</v>
      </c>
      <c r="I186" s="3">
        <f>C140*D150*C145*D160</f>
        <v>1.1506593345871863E-22</v>
      </c>
      <c r="J186" s="3">
        <f>D140*C150*C145*D160</f>
        <v>1.0358765125481141E-48</v>
      </c>
      <c r="K186" s="3">
        <f>C140*D150*D145*C160</f>
        <v>1.4566620147533894E-25</v>
      </c>
      <c r="L186" s="3">
        <f>D140*C150*D145*C160</f>
        <v>1.3113542144473158E-51</v>
      </c>
      <c r="M186" s="3">
        <f>D140*D150*C145*C160</f>
        <v>0.50000015748289695</v>
      </c>
      <c r="N186" s="3">
        <f>C140*D150*D145*D160</f>
        <v>3.3522445450714947E-47</v>
      </c>
      <c r="O186" s="3">
        <f>D140*C150*D145*D160</f>
        <v>3.0178448861260117E-73</v>
      </c>
      <c r="P186" s="3">
        <f>D140*D150*C145*D160</f>
        <v>1.1506600594240761E-22</v>
      </c>
      <c r="Q186" s="3">
        <f>D140*D150*D145*C160</f>
        <v>1.4566629323510943E-25</v>
      </c>
      <c r="R186" s="3">
        <f>D140*D150*D145*D160</f>
        <v>3.352246656756889E-47</v>
      </c>
      <c r="S186">
        <v>1</v>
      </c>
      <c r="T186">
        <v>101201</v>
      </c>
      <c r="U186">
        <v>102203</v>
      </c>
    </row>
    <row r="187" spans="1:21" x14ac:dyDescent="0.25">
      <c r="A187" t="s">
        <v>15</v>
      </c>
      <c r="B187">
        <v>1</v>
      </c>
      <c r="C187" s="3">
        <f>C141*C151*C146*C161</f>
        <v>0.24991703339768456</v>
      </c>
      <c r="D187" s="3">
        <f>C141*C151*C146*D161</f>
        <v>3.3471527863808754E-8</v>
      </c>
      <c r="E187" s="3">
        <f>C141*C151*D146*C161</f>
        <v>0.24991703239231922</v>
      </c>
      <c r="F187" s="3">
        <f>C141*D151*C146*C161</f>
        <v>8.2933630178434853E-5</v>
      </c>
      <c r="G187" s="3">
        <f>D141*C151*C146*C161</f>
        <v>0.24991703338239238</v>
      </c>
      <c r="H187" s="3">
        <f>C141*C151*D146*D161</f>
        <v>3.3471527729159612E-8</v>
      </c>
      <c r="I187" s="3">
        <f>C141*D151*C146*D161</f>
        <v>1.1107347408958204E-11</v>
      </c>
      <c r="J187" s="3">
        <f>D141*C151*C146*D161</f>
        <v>3.3471527861760668E-8</v>
      </c>
      <c r="K187" s="3">
        <f>C141*D151*D146*C161</f>
        <v>8.2933629844809731E-5</v>
      </c>
      <c r="L187" s="3">
        <f>D141*C151*D146*C161</f>
        <v>0.24991703237702703</v>
      </c>
      <c r="M187" s="3">
        <f>D141*D151*C146*C161</f>
        <v>8.2933630173360231E-5</v>
      </c>
      <c r="N187" s="3">
        <f>C141*D151*D146*D161</f>
        <v>1.1107347364275607E-11</v>
      </c>
      <c r="O187" s="3">
        <f>D141*C151*D146*D161</f>
        <v>3.3471527727111526E-8</v>
      </c>
      <c r="P187" s="3">
        <f>D141*D151*C146*D161</f>
        <v>1.1107347408278557E-11</v>
      </c>
      <c r="Q187" s="3">
        <f>D141*D151*D146*C161</f>
        <v>8.2933629839735109E-5</v>
      </c>
      <c r="R187" s="3">
        <f>D141*D151*D146*D161</f>
        <v>1.110734736359596E-11</v>
      </c>
      <c r="S187">
        <v>1</v>
      </c>
      <c r="T187">
        <v>101201</v>
      </c>
      <c r="U187">
        <v>102203</v>
      </c>
    </row>
    <row r="188" spans="1:21" x14ac:dyDescent="0.25">
      <c r="A188" t="s">
        <v>18</v>
      </c>
      <c r="B188">
        <v>1</v>
      </c>
      <c r="C188" s="3">
        <f>C142*C152*C147*C162</f>
        <v>0</v>
      </c>
      <c r="D188" s="3">
        <f>C142*C152*C147*D162</f>
        <v>0</v>
      </c>
      <c r="E188" s="3">
        <f>C142*C152*D147*C162</f>
        <v>0</v>
      </c>
      <c r="F188" s="3">
        <f>C142*D152*C147*C162</f>
        <v>0</v>
      </c>
      <c r="G188" s="3">
        <f>D142*C152*C147*C162</f>
        <v>0</v>
      </c>
      <c r="H188" s="3">
        <f>C142*C152*D147*D162</f>
        <v>0</v>
      </c>
      <c r="I188" s="3">
        <f>C142*D152*C147*D162</f>
        <v>0.5</v>
      </c>
      <c r="J188" s="3">
        <f>D142*C152*C147*D162</f>
        <v>0</v>
      </c>
      <c r="K188" s="3">
        <f>C142*D152*D147*C162</f>
        <v>0</v>
      </c>
      <c r="L188" s="3">
        <f>D142*C152*D147*C162</f>
        <v>0</v>
      </c>
      <c r="M188" s="3">
        <f>D142*D152*C147*C162</f>
        <v>0</v>
      </c>
      <c r="N188" s="3">
        <f>C142*D152*D147*D162</f>
        <v>0.5</v>
      </c>
      <c r="O188" s="3">
        <f>D142*C152*D147*D162</f>
        <v>0</v>
      </c>
      <c r="P188" s="3">
        <f>D142*D152*C147*D162</f>
        <v>2.4029899340248019E-200</v>
      </c>
      <c r="Q188" s="3">
        <f>D142*D152*D147*C162</f>
        <v>0</v>
      </c>
      <c r="R188" s="3">
        <f>D142*D152*D147*D162</f>
        <v>2.4029899340248019E-200</v>
      </c>
      <c r="S188">
        <v>1</v>
      </c>
      <c r="T188">
        <v>101201</v>
      </c>
      <c r="U188">
        <v>102203</v>
      </c>
    </row>
    <row r="189" spans="1:21" x14ac:dyDescent="0.25">
      <c r="A189" t="s">
        <v>19</v>
      </c>
      <c r="B189">
        <v>1</v>
      </c>
      <c r="C189" s="3">
        <f>C143*C153*C148*C163</f>
        <v>1.076095535697128E-24</v>
      </c>
      <c r="D189" s="3">
        <f>C143*C153*C148*D163</f>
        <v>6.1082299134357724E-12</v>
      </c>
      <c r="E189" s="3">
        <f>C143*C153*D148*C163</f>
        <v>1.076095535697128E-24</v>
      </c>
      <c r="F189" s="3">
        <f>C143*D153*C148*C163</f>
        <v>8.8085706262423097E-14</v>
      </c>
      <c r="G189" s="3">
        <f>D143*C153*C148*C163</f>
        <v>4.3807295399341535E-32</v>
      </c>
      <c r="H189" s="3">
        <f>C143*C153*D148*D163</f>
        <v>6.1082299134357724E-12</v>
      </c>
      <c r="I189" s="3">
        <f>C143*D153*C148*D163</f>
        <v>0.49999997963906195</v>
      </c>
      <c r="J189" s="3">
        <f>D143*C153*C148*D163</f>
        <v>2.4866289591251337E-19</v>
      </c>
      <c r="K189" s="3">
        <f>C143*D153*D148*C163</f>
        <v>8.8085706262423097E-14</v>
      </c>
      <c r="L189" s="3">
        <f>D143*C153*D148*C163</f>
        <v>4.3807295399341535E-32</v>
      </c>
      <c r="M189" s="3">
        <f>D143*D153*C148*C163</f>
        <v>3.5859237648428203E-21</v>
      </c>
      <c r="N189" s="3">
        <f>C143*D153*D148*D163</f>
        <v>0.49999997963906195</v>
      </c>
      <c r="O189" s="3">
        <f>D143*C153*D148*D163</f>
        <v>2.4866289591251337E-19</v>
      </c>
      <c r="P189" s="3">
        <f>D143*D153*C148*D163</f>
        <v>2.0354741824593929E-8</v>
      </c>
      <c r="Q189" s="3">
        <f>D143*D153*D148*C163</f>
        <v>3.5859237648428203E-21</v>
      </c>
      <c r="R189" s="3">
        <f>D143*D153*D148*D163</f>
        <v>2.0354741824593929E-8</v>
      </c>
      <c r="S189">
        <v>1</v>
      </c>
      <c r="T189">
        <v>101201</v>
      </c>
      <c r="U189">
        <v>102203</v>
      </c>
    </row>
    <row r="190" spans="1:21" x14ac:dyDescent="0.25">
      <c r="A190" t="s">
        <v>7</v>
      </c>
      <c r="B190">
        <v>2</v>
      </c>
      <c r="C190" s="3">
        <f>C139*C149*C144*C164</f>
        <v>6.5607112220405444E-17</v>
      </c>
      <c r="D190" s="3">
        <f>C139*C149*C144*D164</f>
        <v>4.3153317122670973E-6</v>
      </c>
      <c r="E190" s="3">
        <f>C139*C149*D144*C164</f>
        <v>1.6496061953880793E-21</v>
      </c>
      <c r="F190" s="3">
        <f>C139*D149*C144*C164</f>
        <v>7.5278090062516685E-12</v>
      </c>
      <c r="G190" s="3">
        <f>D139*C149*C144*C164</f>
        <v>6.688937464006783E-17</v>
      </c>
      <c r="H190" s="3">
        <f>C139*C149*D144*D164</f>
        <v>1.0850344858642309E-10</v>
      </c>
      <c r="I190" s="3">
        <f>C139*D149*C144*D164</f>
        <v>0.49514438037502961</v>
      </c>
      <c r="J190" s="3">
        <f>D139*C149*C144*D164</f>
        <v>4.399672990152156E-6</v>
      </c>
      <c r="K190" s="3">
        <f>C139*D149*D144*C164</f>
        <v>1.892770456454971E-16</v>
      </c>
      <c r="L190" s="3">
        <f>D139*C149*D144*C164</f>
        <v>1.6818470296513267E-21</v>
      </c>
      <c r="M190" s="3">
        <f>D139*D149*C144*C164</f>
        <v>7.6749367529917614E-12</v>
      </c>
      <c r="N190" s="3">
        <f>C139*D149*D144*D164</f>
        <v>1.2449766646247806E-5</v>
      </c>
      <c r="O190" s="3">
        <f>D139*C149*D144*D164</f>
        <v>1.1062410120802814E-10</v>
      </c>
      <c r="P190" s="3">
        <f>D139*D149*C144*D164</f>
        <v>0.50482176152738056</v>
      </c>
      <c r="Q190" s="3">
        <f>D139*D149*D144*C164</f>
        <v>1.9297638302405131E-16</v>
      </c>
      <c r="R190" s="3">
        <f>D139*D149*D144*D164</f>
        <v>1.2693091910289604E-5</v>
      </c>
      <c r="S190">
        <v>2</v>
      </c>
      <c r="T190">
        <v>101201</v>
      </c>
      <c r="U190">
        <v>102204</v>
      </c>
    </row>
    <row r="191" spans="1:21" x14ac:dyDescent="0.25">
      <c r="A191" t="s">
        <v>12</v>
      </c>
      <c r="B191">
        <v>2</v>
      </c>
      <c r="C191" s="3">
        <f>C140*C150*C145*C165</f>
        <v>2.2505764072887337E-27</v>
      </c>
      <c r="D191" s="3">
        <f>C140*C150*C145*D165</f>
        <v>2.2506495534042909E-27</v>
      </c>
      <c r="E191" s="3">
        <f>C140*C150*D145*C165</f>
        <v>6.5566603927190494E-52</v>
      </c>
      <c r="F191" s="3">
        <f>C140*D150*C145*C165</f>
        <v>0.24999585869353269</v>
      </c>
      <c r="G191" s="3">
        <f>D140*C150*C145*C165</f>
        <v>2.2505778249983497E-27</v>
      </c>
      <c r="H191" s="3">
        <f>C140*C150*D145*D165</f>
        <v>6.5568734911222855E-52</v>
      </c>
      <c r="I191" s="3">
        <f>C140*D150*C145*D165</f>
        <v>0.25000398382357031</v>
      </c>
      <c r="J191" s="3">
        <f>D140*C150*C145*D165</f>
        <v>2.2506509711599839E-27</v>
      </c>
      <c r="K191" s="3">
        <f>C140*D150*D145*C165</f>
        <v>7.283191718046761E-26</v>
      </c>
      <c r="L191" s="3">
        <f>D140*C150*D145*C165</f>
        <v>6.5566645229678416E-52</v>
      </c>
      <c r="M191" s="3">
        <f>D140*D150*C145*C165</f>
        <v>0.24999601617387052</v>
      </c>
      <c r="N191" s="3">
        <f>C140*D150*D145*D165</f>
        <v>7.2834284294871318E-26</v>
      </c>
      <c r="O191" s="3">
        <f>D140*C150*D145*D165</f>
        <v>6.5568776215053153E-52</v>
      </c>
      <c r="P191" s="3">
        <f>D140*D150*C145*D165</f>
        <v>0.25000414130902643</v>
      </c>
      <c r="Q191" s="3">
        <f>D140*D150*D145*C165</f>
        <v>7.28319630596073E-26</v>
      </c>
      <c r="R191" s="3">
        <f>D140*D150*D145*D165</f>
        <v>7.283433017550213E-26</v>
      </c>
      <c r="S191">
        <v>2</v>
      </c>
      <c r="T191">
        <v>101201</v>
      </c>
      <c r="U191">
        <v>102204</v>
      </c>
    </row>
    <row r="192" spans="1:21" x14ac:dyDescent="0.25">
      <c r="A192" t="s">
        <v>15</v>
      </c>
      <c r="B192">
        <v>2</v>
      </c>
      <c r="C192" s="3">
        <f>C141*C151*C146*C166</f>
        <v>9.6427072406808369E-8</v>
      </c>
      <c r="D192" s="3">
        <f>C141*C151*C146*D166</f>
        <v>0.24991697044214001</v>
      </c>
      <c r="E192" s="3">
        <f>C141*C151*D146*C166</f>
        <v>9.6427072018901888E-8</v>
      </c>
      <c r="F192" s="3">
        <f>C141*D151*C146*C166</f>
        <v>3.1998807978206004E-11</v>
      </c>
      <c r="G192" s="3">
        <f>D141*C151*C146*C166</f>
        <v>9.6427072400908096E-8</v>
      </c>
      <c r="H192" s="3">
        <f>C141*C151*D146*D166</f>
        <v>0.24991696943677491</v>
      </c>
      <c r="I192" s="3">
        <f>C141*D151*C146*D166</f>
        <v>8.2933609286974281E-5</v>
      </c>
      <c r="J192" s="3">
        <f>D141*C151*C146*D166</f>
        <v>0.24991697042684785</v>
      </c>
      <c r="K192" s="3">
        <f>C141*D151*D146*C166</f>
        <v>3.1998807849481307E-11</v>
      </c>
      <c r="L192" s="3">
        <f>D141*C151*D146*C166</f>
        <v>9.6427072013001602E-8</v>
      </c>
      <c r="M192" s="3">
        <f>D141*D151*C146*C166</f>
        <v>3.1998807976248028E-11</v>
      </c>
      <c r="N192" s="3">
        <f>C141*D151*D146*D166</f>
        <v>8.293360895334924E-5</v>
      </c>
      <c r="O192" s="3">
        <f>D141*C151*D146*D166</f>
        <v>0.24991696942148275</v>
      </c>
      <c r="P192" s="3">
        <f>D141*D151*C146*D166</f>
        <v>8.2933609281899659E-5</v>
      </c>
      <c r="Q192" s="3">
        <f>D141*D151*D146*C166</f>
        <v>3.1998807847523338E-11</v>
      </c>
      <c r="R192" s="3">
        <f>D141*D151*D146*D166</f>
        <v>8.2933608948274618E-5</v>
      </c>
      <c r="S192">
        <v>2</v>
      </c>
      <c r="T192">
        <v>101201</v>
      </c>
      <c r="U192">
        <v>102204</v>
      </c>
    </row>
    <row r="193" spans="1:21" x14ac:dyDescent="0.25">
      <c r="A193" t="s">
        <v>18</v>
      </c>
      <c r="B193">
        <v>2</v>
      </c>
      <c r="C193" s="3">
        <f>C142*C152*C147*C167</f>
        <v>0</v>
      </c>
      <c r="D193" s="3">
        <f>C142*C152*C147*D167</f>
        <v>0</v>
      </c>
      <c r="E193" s="3">
        <f>C142*C152*D147*C167</f>
        <v>0</v>
      </c>
      <c r="F193" s="3">
        <f>C142*D152*C147*C167</f>
        <v>0.5</v>
      </c>
      <c r="G193" s="3">
        <f>D142*C152*C147*C167</f>
        <v>0</v>
      </c>
      <c r="H193" s="3">
        <f>C142*C152*D147*D167</f>
        <v>0</v>
      </c>
      <c r="I193" s="3">
        <f>C142*D152*C147*D167</f>
        <v>5.2228520244150563E-194</v>
      </c>
      <c r="J193" s="3">
        <f>D142*C152*C147*D167</f>
        <v>0</v>
      </c>
      <c r="K193" s="3">
        <f>C142*D152*D147*C167</f>
        <v>0.5</v>
      </c>
      <c r="L193" s="3">
        <f>D142*C152*D147*C167</f>
        <v>0</v>
      </c>
      <c r="M193" s="3">
        <f>D142*D152*C147*C167</f>
        <v>2.4029899340248019E-200</v>
      </c>
      <c r="N193" s="3">
        <f>C142*D152*D147*D167</f>
        <v>5.2228520244150563E-194</v>
      </c>
      <c r="O193" s="3">
        <f>D142*C152*D147*D167</f>
        <v>0</v>
      </c>
      <c r="P193" s="3">
        <f>D142*D152*C147*D167</f>
        <v>0</v>
      </c>
      <c r="Q193" s="3">
        <f>D142*D152*D147*C167</f>
        <v>2.4029899340248019E-200</v>
      </c>
      <c r="R193" s="3">
        <f>D142*D152*D147*D167</f>
        <v>0</v>
      </c>
      <c r="S193">
        <v>2</v>
      </c>
      <c r="T193">
        <v>101201</v>
      </c>
      <c r="U193">
        <v>102204</v>
      </c>
    </row>
    <row r="194" spans="1:21" x14ac:dyDescent="0.25">
      <c r="A194" t="s">
        <v>19</v>
      </c>
      <c r="B194">
        <v>2</v>
      </c>
      <c r="C194" s="3">
        <f>C143*C153*C148*C168</f>
        <v>3.0541149567569155E-12</v>
      </c>
      <c r="D194" s="3">
        <f>C143*C153*C148*D168</f>
        <v>3.0541149566799312E-12</v>
      </c>
      <c r="E194" s="3">
        <f>C143*C153*D148*C168</f>
        <v>3.0541149567569155E-12</v>
      </c>
      <c r="F194" s="3">
        <f>C143*D153*C148*C168</f>
        <v>0.24999998982272581</v>
      </c>
      <c r="G194" s="3">
        <f>D143*C153*C148*C168</f>
        <v>1.2433144795784555E-19</v>
      </c>
      <c r="H194" s="3">
        <f>C143*C153*D148*D168</f>
        <v>3.0541149566799312E-12</v>
      </c>
      <c r="I194" s="3">
        <f>C143*D153*C148*D168</f>
        <v>0.24999998981642413</v>
      </c>
      <c r="J194" s="3">
        <f>D143*C153*C148*D168</f>
        <v>1.2433144795471156E-19</v>
      </c>
      <c r="K194" s="3">
        <f>C143*D153*D148*C168</f>
        <v>0.24999998982272581</v>
      </c>
      <c r="L194" s="3">
        <f>D143*C153*D148*C168</f>
        <v>1.2433144795784555E-19</v>
      </c>
      <c r="M194" s="3">
        <f>D143*D153*C148*C168</f>
        <v>1.0177370912427024E-8</v>
      </c>
      <c r="N194" s="3">
        <f>C143*D153*D148*D168</f>
        <v>0.24999998981642413</v>
      </c>
      <c r="O194" s="3">
        <f>D143*C153*D148*D168</f>
        <v>1.2433144795471156E-19</v>
      </c>
      <c r="P194" s="3">
        <f>D143*D153*C148*D168</f>
        <v>1.0177370912170485E-8</v>
      </c>
      <c r="Q194" s="3">
        <f>D143*D153*D148*C168</f>
        <v>1.0177370912427024E-8</v>
      </c>
      <c r="R194" s="3">
        <f>D143*D153*D148*D168</f>
        <v>1.0177370912170485E-8</v>
      </c>
      <c r="S194">
        <v>2</v>
      </c>
      <c r="T194">
        <v>101201</v>
      </c>
      <c r="U194">
        <v>102204</v>
      </c>
    </row>
    <row r="195" spans="1:21" x14ac:dyDescent="0.25">
      <c r="A195" t="s">
        <v>7</v>
      </c>
      <c r="B195">
        <v>3</v>
      </c>
      <c r="C195" s="3">
        <f>C139*C154*C144*C159</f>
        <v>0.11661242646604415</v>
      </c>
      <c r="D195" s="3">
        <f>C139*C154*C144*D159</f>
        <v>0.11670465825995678</v>
      </c>
      <c r="E195" s="3">
        <f>C139*C154*D144*C159</f>
        <v>2.9320690188493482E-6</v>
      </c>
      <c r="F195" s="3">
        <f>C139*D154*C144*C159</f>
        <v>0.1308640536063273</v>
      </c>
      <c r="G195" s="3">
        <f>D139*C154*C144*C159</f>
        <v>0.11889156552677156</v>
      </c>
      <c r="H195" s="3">
        <f>C139*C154*D144*D159</f>
        <v>2.9343880683167121E-6</v>
      </c>
      <c r="I195" s="3">
        <f>C139*D154*C144*D159</f>
        <v>0.13096755738194166</v>
      </c>
      <c r="J195" s="3">
        <f>D139*C154*C144*D159</f>
        <v>0.11898559995090564</v>
      </c>
      <c r="K195" s="3">
        <f>C139*D154*D144*C159</f>
        <v>3.2904077969073144E-6</v>
      </c>
      <c r="L195" s="3">
        <f>D139*C154*D144*C159</f>
        <v>2.9893750301564203E-6</v>
      </c>
      <c r="M195" s="3">
        <f>D139*D154*C144*C159</f>
        <v>0.13342173450928108</v>
      </c>
      <c r="N195" s="3">
        <f>C139*D154*D144*D159</f>
        <v>3.2930102658123003E-6</v>
      </c>
      <c r="O195" s="3">
        <f>D139*C154*D144*D159</f>
        <v>2.9917394044350839E-6</v>
      </c>
      <c r="P195" s="3">
        <f>D139*D154*C144*D159</f>
        <v>0.13352726122108743</v>
      </c>
      <c r="Q195" s="3">
        <f>D139*D154*D144*C159</f>
        <v>3.3547173834832966E-6</v>
      </c>
      <c r="R195" s="3">
        <f>D139*D154*D144*D159</f>
        <v>3.3573707165089888E-6</v>
      </c>
      <c r="S195">
        <v>3</v>
      </c>
      <c r="T195">
        <v>101202</v>
      </c>
      <c r="U195">
        <v>102203</v>
      </c>
    </row>
    <row r="196" spans="1:21" x14ac:dyDescent="0.25">
      <c r="A196" t="s">
        <v>15</v>
      </c>
      <c r="B196">
        <v>3</v>
      </c>
      <c r="C196" s="3">
        <f>C140*C155*C145*C160</f>
        <v>3.3498540522221123E-47</v>
      </c>
      <c r="D196" s="3">
        <f>C140*C155*C145*D160</f>
        <v>7.709084097485964E-69</v>
      </c>
      <c r="E196" s="3">
        <f>C140*C155*D145*C160</f>
        <v>9.7592133794977251E-72</v>
      </c>
      <c r="F196" s="3">
        <f>C140*D155*C145*C160</f>
        <v>0.49999984251710305</v>
      </c>
      <c r="G196" s="3">
        <f>D140*C155*C145*C160</f>
        <v>3.349856162401659E-47</v>
      </c>
      <c r="H196" s="3">
        <f>C140*C155*D145*D160</f>
        <v>2.245906702053231E-93</v>
      </c>
      <c r="I196" s="3">
        <f>C140*D155*C145*D160</f>
        <v>1.1506593345871863E-22</v>
      </c>
      <c r="J196" s="3">
        <f>D140*C155*C145*D160</f>
        <v>7.7090889536830791E-69</v>
      </c>
      <c r="K196" s="3">
        <f>C140*D155*D145*C160</f>
        <v>1.4566620147533894E-25</v>
      </c>
      <c r="L196" s="3">
        <f>D140*C155*D145*C160</f>
        <v>9.7592195271364421E-72</v>
      </c>
      <c r="M196" s="3">
        <f>D140*D155*C145*C160</f>
        <v>0.50000015748289695</v>
      </c>
      <c r="N196" s="3">
        <f>C140*D155*D145*D160</f>
        <v>3.3522445450714947E-47</v>
      </c>
      <c r="O196" s="3">
        <f>D140*C155*D145*D160</f>
        <v>2.2459081168212515E-93</v>
      </c>
      <c r="P196" s="3">
        <f>D140*D155*C145*D160</f>
        <v>1.1506600594240761E-22</v>
      </c>
      <c r="Q196" s="3">
        <f>D140*D155*D145*C160</f>
        <v>1.4566629323510943E-25</v>
      </c>
      <c r="R196" s="3">
        <f>D140*D155*D145*D160</f>
        <v>3.352246656756889E-47</v>
      </c>
      <c r="S196">
        <v>3</v>
      </c>
      <c r="T196">
        <v>101202</v>
      </c>
      <c r="U196">
        <v>102203</v>
      </c>
    </row>
    <row r="197" spans="1:21" x14ac:dyDescent="0.25">
      <c r="A197" t="s">
        <v>12</v>
      </c>
      <c r="B197">
        <v>3</v>
      </c>
      <c r="C197" s="3">
        <f>C141*C156*C146*C161</f>
        <v>0.24999974806337508</v>
      </c>
      <c r="D197" s="3">
        <f>C141*C156*C146*D161</f>
        <v>3.3482605885181557E-8</v>
      </c>
      <c r="E197" s="3">
        <f>C141*C156*D146*C161</f>
        <v>0.249999747057677</v>
      </c>
      <c r="F197" s="3">
        <f>C141*D156*C146*C161</f>
        <v>2.1896448789097365E-7</v>
      </c>
      <c r="G197" s="3">
        <f>D141*C156*C146*C161</f>
        <v>0.24999974804807784</v>
      </c>
      <c r="H197" s="3">
        <f>C141*C156*D146*D161</f>
        <v>3.3482605750487847E-8</v>
      </c>
      <c r="I197" s="3">
        <f>C141*D156*C146*D161</f>
        <v>2.9326036156826602E-14</v>
      </c>
      <c r="J197" s="3">
        <f>D141*C156*C146*D161</f>
        <v>3.3482605883132789E-8</v>
      </c>
      <c r="K197" s="3">
        <f>C141*D156*D146*C161</f>
        <v>2.1896448701012408E-7</v>
      </c>
      <c r="L197" s="3">
        <f>D141*C156*D146*C161</f>
        <v>0.24999974704237976</v>
      </c>
      <c r="M197" s="3">
        <f>D141*D156*C146*C161</f>
        <v>2.1896448787757544E-7</v>
      </c>
      <c r="N197" s="3">
        <f>C141*D156*D146*D161</f>
        <v>2.9326036038853931E-14</v>
      </c>
      <c r="O197" s="3">
        <f>D141*C156*D146*D161</f>
        <v>3.3482605748439079E-8</v>
      </c>
      <c r="P197" s="3">
        <f>D141*D156*C146*D161</f>
        <v>2.9326036155032171E-14</v>
      </c>
      <c r="Q197" s="3">
        <f>D141*D156*D146*C161</f>
        <v>2.1896448699672587E-7</v>
      </c>
      <c r="R197" s="3">
        <f>D141*D156*D146*D161</f>
        <v>2.9326036037059499E-14</v>
      </c>
      <c r="S197">
        <v>3</v>
      </c>
      <c r="T197">
        <v>101202</v>
      </c>
      <c r="U197">
        <v>102203</v>
      </c>
    </row>
    <row r="198" spans="1:21" x14ac:dyDescent="0.25">
      <c r="A198" t="s">
        <v>18</v>
      </c>
      <c r="B198">
        <v>3</v>
      </c>
      <c r="C198" s="3">
        <f>C142*C157*C147*C162</f>
        <v>0</v>
      </c>
      <c r="D198" s="3">
        <f>C142*C157*C147*D162</f>
        <v>0.5</v>
      </c>
      <c r="E198" s="3">
        <f>C142*C157*D147*C162</f>
        <v>0</v>
      </c>
      <c r="F198" s="3">
        <f>C142*D157*C147*C162</f>
        <v>0</v>
      </c>
      <c r="G198" s="3">
        <f>D142*C157*C147*C162</f>
        <v>0</v>
      </c>
      <c r="H198" s="3">
        <f>C142*C157*D147*D162</f>
        <v>0.5</v>
      </c>
      <c r="I198" s="3">
        <f>C142*D157*C147*D162</f>
        <v>1.2041997582780584E-198</v>
      </c>
      <c r="J198" s="3">
        <f>D142*C157*C147*D162</f>
        <v>2.4029899340248019E-200</v>
      </c>
      <c r="K198" s="3">
        <f>C142*D157*D147*C162</f>
        <v>0</v>
      </c>
      <c r="L198" s="3">
        <f>D142*C157*D147*C162</f>
        <v>0</v>
      </c>
      <c r="M198" s="3">
        <f>D142*D157*C147*C162</f>
        <v>0</v>
      </c>
      <c r="N198" s="3">
        <f>C142*D157*D147*D162</f>
        <v>1.2041997582780584E-198</v>
      </c>
      <c r="O198" s="3">
        <f>D142*C157*D147*D162</f>
        <v>2.4029899340248019E-200</v>
      </c>
      <c r="P198" s="3">
        <f>D142*D157*C147*D162</f>
        <v>0</v>
      </c>
      <c r="Q198" s="3">
        <f>D142*D157*D147*C162</f>
        <v>0</v>
      </c>
      <c r="R198" s="3">
        <f>D142*D157*D147*D162</f>
        <v>0</v>
      </c>
      <c r="S198">
        <v>3</v>
      </c>
      <c r="T198">
        <v>101202</v>
      </c>
      <c r="U198">
        <v>102203</v>
      </c>
    </row>
    <row r="199" spans="1:21" x14ac:dyDescent="0.25">
      <c r="A199" t="s">
        <v>19</v>
      </c>
      <c r="B199">
        <v>3</v>
      </c>
      <c r="C199" s="3">
        <f>C143*C158*C148*C163</f>
        <v>8.8085706263348058E-14</v>
      </c>
      <c r="D199" s="3">
        <f>C143*C158*C148*D163</f>
        <v>0.49999997964431231</v>
      </c>
      <c r="E199" s="3">
        <f>C143*C158*D148*C163</f>
        <v>8.8085706263348058E-14</v>
      </c>
      <c r="F199" s="3">
        <f>C143*D158*C148*C163</f>
        <v>1.5113173940204116E-25</v>
      </c>
      <c r="G199" s="3">
        <f>D143*C158*C148*C163</f>
        <v>3.5859237648804752E-21</v>
      </c>
      <c r="H199" s="3">
        <f>C143*C158*D148*D163</f>
        <v>0.49999997964431231</v>
      </c>
      <c r="I199" s="3">
        <f>C143*D158*C148*D163</f>
        <v>8.5786752278187282E-13</v>
      </c>
      <c r="J199" s="3">
        <f>D143*C158*C148*D163</f>
        <v>2.0354741824807669E-8</v>
      </c>
      <c r="K199" s="3">
        <f>C143*D158*D148*C163</f>
        <v>1.5113173940204116E-25</v>
      </c>
      <c r="L199" s="3">
        <f>D143*C158*D148*C163</f>
        <v>3.5859237648804752E-21</v>
      </c>
      <c r="M199" s="3">
        <f>D143*D158*C148*C163</f>
        <v>6.1524953246018672E-33</v>
      </c>
      <c r="N199" s="3">
        <f>C143*D158*D148*D163</f>
        <v>8.5786752278187282E-13</v>
      </c>
      <c r="O199" s="3">
        <f>D143*C158*D148*D163</f>
        <v>2.0354741824807669E-8</v>
      </c>
      <c r="P199" s="3">
        <f>D143*D158*C148*D163</f>
        <v>3.4923345314002081E-20</v>
      </c>
      <c r="Q199" s="3">
        <f>D143*D158*D148*C163</f>
        <v>6.1524953246018672E-33</v>
      </c>
      <c r="R199" s="3">
        <f>D143*D158*D148*D163</f>
        <v>3.4923345314002081E-20</v>
      </c>
      <c r="S199">
        <v>3</v>
      </c>
      <c r="T199">
        <v>101202</v>
      </c>
      <c r="U199">
        <v>102203</v>
      </c>
    </row>
    <row r="200" spans="1:21" x14ac:dyDescent="0.25">
      <c r="A200" t="s">
        <v>7</v>
      </c>
      <c r="B200">
        <v>4</v>
      </c>
      <c r="C200" s="3">
        <f>C139*C154*C144*C164</f>
        <v>3.5471804211041898E-12</v>
      </c>
      <c r="D200" s="3">
        <f>C139*C154*C144*D164</f>
        <v>0.23331708472245374</v>
      </c>
      <c r="E200" s="3">
        <f>C139*C154*D144*C164</f>
        <v>8.9189275381531291E-17</v>
      </c>
      <c r="F200" s="3">
        <f>C139*D154*C144*C164</f>
        <v>3.9806941922596999E-12</v>
      </c>
      <c r="G200" s="3">
        <f>D139*C154*C144*C164</f>
        <v>3.6165085167299176E-12</v>
      </c>
      <c r="H200" s="3">
        <f>C139*C154*D144*D164</f>
        <v>5.8664570870768711E-6</v>
      </c>
      <c r="I200" s="3">
        <f>C139*D154*C144*D164</f>
        <v>0.26183161098428825</v>
      </c>
      <c r="J200" s="3">
        <f>D139*C154*C144*D164</f>
        <v>0.23787716547406068</v>
      </c>
      <c r="K200" s="3">
        <f>C139*D154*D144*C164</f>
        <v>1.0008941987016124E-16</v>
      </c>
      <c r="L200" s="3">
        <f>D139*C154*D144*C164</f>
        <v>9.0932440904111435E-17</v>
      </c>
      <c r="M200" s="3">
        <f>D139*D154*C144*C164</f>
        <v>4.0584951256364837E-12</v>
      </c>
      <c r="N200" s="3">
        <f>C139*D154*D144*D164</f>
        <v>6.583418062619525E-6</v>
      </c>
      <c r="O200" s="3">
        <f>D139*C154*D144*D164</f>
        <v>5.9811144345005718E-6</v>
      </c>
      <c r="P200" s="3">
        <f>D139*D154*C144*D164</f>
        <v>0.26694899572631003</v>
      </c>
      <c r="Q200" s="3">
        <f>D139*D154*D144*C164</f>
        <v>1.0204562396696951E-16</v>
      </c>
      <c r="R200" s="3">
        <f>D139*D154*D144*D164</f>
        <v>6.7120880998902399E-6</v>
      </c>
      <c r="S200">
        <v>4</v>
      </c>
      <c r="T200">
        <v>101202</v>
      </c>
      <c r="U200">
        <v>102204</v>
      </c>
    </row>
    <row r="201" spans="1:21" x14ac:dyDescent="0.25">
      <c r="A201" t="s">
        <v>12</v>
      </c>
      <c r="B201">
        <v>4</v>
      </c>
      <c r="C201" s="3">
        <f>C140*C155*C145*C165</f>
        <v>1.674899808102702E-47</v>
      </c>
      <c r="D201" s="3">
        <f>C140*C155*C145*D165</f>
        <v>1.6749542441194101E-47</v>
      </c>
      <c r="E201" s="3">
        <f>C140*C155*D145*C165</f>
        <v>4.8795273948461134E-72</v>
      </c>
      <c r="F201" s="3">
        <f>C140*D155*C145*C165</f>
        <v>0.24999585869353269</v>
      </c>
      <c r="G201" s="3">
        <f>D140*C155*C145*C165</f>
        <v>1.6749008631753297E-47</v>
      </c>
      <c r="H201" s="3">
        <f>C140*C155*D145*D165</f>
        <v>4.8796859846516107E-72</v>
      </c>
      <c r="I201" s="3">
        <f>C140*D155*C145*D165</f>
        <v>0.25000398382357031</v>
      </c>
      <c r="J201" s="3">
        <f>D140*C155*C145*D165</f>
        <v>1.6749552992263291E-47</v>
      </c>
      <c r="K201" s="3">
        <f>C140*D155*D145*C165</f>
        <v>7.283191718046761E-26</v>
      </c>
      <c r="L201" s="3">
        <f>D140*C155*D145*C165</f>
        <v>4.8795304686155215E-72</v>
      </c>
      <c r="M201" s="3">
        <f>D140*D155*C145*C165</f>
        <v>0.24999601617387052</v>
      </c>
      <c r="N201" s="3">
        <f>C140*D155*D145*D165</f>
        <v>7.2834284294871318E-26</v>
      </c>
      <c r="O201" s="3">
        <f>D140*C155*D145*D165</f>
        <v>4.8796890585209196E-72</v>
      </c>
      <c r="P201" s="3">
        <f>D140*D155*C145*D165</f>
        <v>0.25000414130902643</v>
      </c>
      <c r="Q201" s="3">
        <f>D140*D155*D145*C165</f>
        <v>7.28319630596073E-26</v>
      </c>
      <c r="R201" s="3">
        <f>D140*D155*D145*D165</f>
        <v>7.283433017550213E-26</v>
      </c>
      <c r="S201">
        <v>4</v>
      </c>
      <c r="T201">
        <v>101202</v>
      </c>
      <c r="U201">
        <v>102204</v>
      </c>
    </row>
    <row r="202" spans="1:21" x14ac:dyDescent="0.25">
      <c r="A202" t="s">
        <v>15</v>
      </c>
      <c r="B202">
        <v>4</v>
      </c>
      <c r="C202" s="3">
        <f>C141*C156*C146*C166</f>
        <v>9.6458986730330898E-8</v>
      </c>
      <c r="D202" s="3">
        <f>C141*C156*C146*D166</f>
        <v>0.24999968508699424</v>
      </c>
      <c r="E202" s="3">
        <f>C141*C156*D146*C166</f>
        <v>9.6458986342296039E-8</v>
      </c>
      <c r="F202" s="3">
        <f>C141*D156*C146*C166</f>
        <v>8.4484455666470988E-14</v>
      </c>
      <c r="G202" s="3">
        <f>D141*C156*C146*C166</f>
        <v>9.6458986724428666E-8</v>
      </c>
      <c r="H202" s="3">
        <f>C141*C156*D146*D166</f>
        <v>0.24999968408129641</v>
      </c>
      <c r="I202" s="3">
        <f>C141*D156*C146*D166</f>
        <v>2.1896443273255412E-7</v>
      </c>
      <c r="J202" s="3">
        <f>D141*C156*C146*D166</f>
        <v>0.24999968507169701</v>
      </c>
      <c r="K202" s="3">
        <f>C141*D156*D146*C166</f>
        <v>8.4484455326607218E-14</v>
      </c>
      <c r="L202" s="3">
        <f>D141*C156*D146*C166</f>
        <v>9.6458986336393807E-8</v>
      </c>
      <c r="M202" s="3">
        <f>D141*D156*C146*C166</f>
        <v>8.4484455661301475E-14</v>
      </c>
      <c r="N202" s="3">
        <f>C141*D156*D146*D166</f>
        <v>2.1896443185170479E-7</v>
      </c>
      <c r="O202" s="3">
        <f>D141*C156*D146*D166</f>
        <v>0.24999968406599918</v>
      </c>
      <c r="P202" s="3">
        <f>D141*D156*C146*D166</f>
        <v>2.1896443271915591E-7</v>
      </c>
      <c r="Q202" s="3">
        <f>D141*D156*D146*C166</f>
        <v>8.4484455321437705E-14</v>
      </c>
      <c r="R202" s="3">
        <f>D141*D156*D146*D166</f>
        <v>2.1896443183830658E-7</v>
      </c>
      <c r="S202">
        <v>4</v>
      </c>
      <c r="T202">
        <v>101202</v>
      </c>
      <c r="U202">
        <v>102204</v>
      </c>
    </row>
    <row r="203" spans="1:21" x14ac:dyDescent="0.25">
      <c r="A203" t="s">
        <v>18</v>
      </c>
      <c r="B203">
        <v>4</v>
      </c>
      <c r="C203" s="3">
        <f>C142*C157*C147*C167</f>
        <v>0.5</v>
      </c>
      <c r="D203" s="3">
        <f>C142*C157*C147*D167</f>
        <v>5.2228520244150563E-194</v>
      </c>
      <c r="E203" s="3">
        <f>C142*C157*D147*C167</f>
        <v>0.5</v>
      </c>
      <c r="F203" s="3">
        <f>C142*D157*C147*C167</f>
        <v>1.2041997582780584E-198</v>
      </c>
      <c r="G203" s="3">
        <f>D142*C157*C147*C167</f>
        <v>2.4029899340248019E-200</v>
      </c>
      <c r="H203" s="3">
        <f>C142*C157*D147*D167</f>
        <v>5.2228520244150563E-194</v>
      </c>
      <c r="I203" s="3">
        <f>C142*D157*C147*D167</f>
        <v>0</v>
      </c>
      <c r="J203" s="3">
        <f>D142*C157*C147*D167</f>
        <v>0</v>
      </c>
      <c r="K203" s="3">
        <f>C142*D157*D147*C167</f>
        <v>1.2041997582780584E-198</v>
      </c>
      <c r="L203" s="3">
        <f>D142*C157*D147*C167</f>
        <v>2.4029899340248019E-200</v>
      </c>
      <c r="M203" s="3">
        <f>D142*D157*C147*C167</f>
        <v>0</v>
      </c>
      <c r="N203" s="3">
        <f>C142*D157*D147*D167</f>
        <v>0</v>
      </c>
      <c r="O203" s="3">
        <f>D142*C157*D147*D167</f>
        <v>0</v>
      </c>
      <c r="P203" s="3">
        <f>D142*D157*C147*D167</f>
        <v>0</v>
      </c>
      <c r="Q203" s="3">
        <f>D142*D157*D147*C167</f>
        <v>0</v>
      </c>
      <c r="R203" s="3">
        <f>D142*D157*D147*D167</f>
        <v>0</v>
      </c>
      <c r="S203">
        <v>4</v>
      </c>
      <c r="T203">
        <v>101202</v>
      </c>
      <c r="U203">
        <v>102204</v>
      </c>
    </row>
    <row r="204" spans="1:21" x14ac:dyDescent="0.25">
      <c r="A204" t="s">
        <v>19</v>
      </c>
      <c r="B204">
        <v>4</v>
      </c>
      <c r="C204" s="3">
        <f>C143*C158*C148*C168</f>
        <v>0.24999998982535099</v>
      </c>
      <c r="D204" s="3">
        <f>C143*C158*C148*D168</f>
        <v>0.24999998981904931</v>
      </c>
      <c r="E204" s="3">
        <f>C143*C158*D148*C168</f>
        <v>0.24999998982535099</v>
      </c>
      <c r="F204" s="3">
        <f>C143*D158*C148*C168</f>
        <v>4.289337613964179E-13</v>
      </c>
      <c r="G204" s="3">
        <f>D143*C158*C148*C168</f>
        <v>1.0177370912533894E-8</v>
      </c>
      <c r="H204" s="3">
        <f>C143*C158*D148*D168</f>
        <v>0.24999998981904931</v>
      </c>
      <c r="I204" s="3">
        <f>C143*D158*C148*D168</f>
        <v>4.2893376138560588E-13</v>
      </c>
      <c r="J204" s="3">
        <f>D143*C158*C148*D168</f>
        <v>1.0177370912277355E-8</v>
      </c>
      <c r="K204" s="3">
        <f>C143*D158*D148*C168</f>
        <v>4.289337613964179E-13</v>
      </c>
      <c r="L204" s="3">
        <f>D143*C158*D148*C168</f>
        <v>1.0177370912533894E-8</v>
      </c>
      <c r="M204" s="3">
        <f>D143*D158*C148*C168</f>
        <v>1.746167265722419E-20</v>
      </c>
      <c r="N204" s="3">
        <f>C143*D158*D148*D168</f>
        <v>4.2893376138560588E-13</v>
      </c>
      <c r="O204" s="3">
        <f>D143*C158*D148*D168</f>
        <v>1.0177370912277355E-8</v>
      </c>
      <c r="P204" s="3">
        <f>D143*D158*C148*D168</f>
        <v>1.7461672656784039E-20</v>
      </c>
      <c r="Q204" s="3">
        <f>D143*D158*D148*C168</f>
        <v>1.746167265722419E-20</v>
      </c>
      <c r="R204" s="3">
        <f>D143*D158*D148*D168</f>
        <v>1.7461672656784039E-20</v>
      </c>
      <c r="S204">
        <v>4</v>
      </c>
      <c r="T204">
        <v>101202</v>
      </c>
      <c r="U204">
        <v>102204</v>
      </c>
    </row>
    <row r="206" spans="1:21" x14ac:dyDescent="0.25">
      <c r="A206" s="5" t="s">
        <v>93</v>
      </c>
    </row>
    <row r="207" spans="1:21" x14ac:dyDescent="0.25">
      <c r="A207" s="5"/>
    </row>
    <row r="208" spans="1:21" x14ac:dyDescent="0.25">
      <c r="A208" t="s">
        <v>2</v>
      </c>
      <c r="B208" s="4" t="s">
        <v>76</v>
      </c>
      <c r="C208" t="s">
        <v>77</v>
      </c>
      <c r="D208" t="s">
        <v>78</v>
      </c>
      <c r="E208" t="s">
        <v>79</v>
      </c>
      <c r="F208" t="s">
        <v>80</v>
      </c>
    </row>
    <row r="209" spans="1:10" x14ac:dyDescent="0.25">
      <c r="B209" t="s">
        <v>184</v>
      </c>
    </row>
    <row r="210" spans="1:10" x14ac:dyDescent="0.25">
      <c r="A210">
        <v>1022042</v>
      </c>
      <c r="B210" s="3">
        <f>1/COUNTIF(C183:R183,"AAAA")</f>
        <v>1</v>
      </c>
      <c r="C210" s="3">
        <f>1/(COUNTIF(C183:R183,"AAAB") + COUNTIF(C183:R183,"AABA") + COUNTIF(C183:R183,"ABAA") + COUNTIF(C183:R183,"BAAA"))</f>
        <v>0.25</v>
      </c>
      <c r="D210" s="3">
        <f>1/(COUNTIF(C183:R183,"AABB") + COUNTIF(C183:R183,"ABAB") + COUNTIF(C183:R183,"BAAB") + COUNTIF(C183:R183,"ABBA") + COUNTIF(C183:R183,"BABA") + COUNTIF(C183:R183,"BBAA"))</f>
        <v>0.16666666666666666</v>
      </c>
      <c r="E210" s="3">
        <f>1/(COUNTIF(C183:R183,"BBBA") + COUNTIF(C183:R183,"BBAB") + COUNTIF(C183:R183,"BABB") + COUNTIF(C183:R183,"ABBB"))</f>
        <v>0.25</v>
      </c>
      <c r="F210" s="3">
        <f>1/COUNTIF(C183:R183,"BBBB")</f>
        <v>1</v>
      </c>
    </row>
    <row r="211" spans="1:10" x14ac:dyDescent="0.25">
      <c r="B211" t="s">
        <v>184</v>
      </c>
    </row>
    <row r="212" spans="1:10" x14ac:dyDescent="0.25">
      <c r="A212" s="5" t="s">
        <v>96</v>
      </c>
    </row>
    <row r="213" spans="1:10" x14ac:dyDescent="0.25">
      <c r="B213" s="15" t="s">
        <v>185</v>
      </c>
    </row>
    <row r="214" spans="1:10" x14ac:dyDescent="0.25">
      <c r="A214" t="s">
        <v>0</v>
      </c>
      <c r="B214" t="s">
        <v>69</v>
      </c>
      <c r="C214" s="4" t="s">
        <v>76</v>
      </c>
      <c r="D214" t="s">
        <v>77</v>
      </c>
      <c r="E214" t="s">
        <v>78</v>
      </c>
      <c r="F214" t="s">
        <v>79</v>
      </c>
      <c r="G214" t="s">
        <v>80</v>
      </c>
      <c r="H214" t="s">
        <v>66</v>
      </c>
      <c r="I214" t="s">
        <v>67</v>
      </c>
      <c r="J214" t="s">
        <v>68</v>
      </c>
    </row>
    <row r="215" spans="1:10" x14ac:dyDescent="0.25">
      <c r="A215" t="s">
        <v>38</v>
      </c>
      <c r="B215" t="s">
        <v>75</v>
      </c>
    </row>
    <row r="216" spans="1:10" x14ac:dyDescent="0.25">
      <c r="A216" t="s">
        <v>7</v>
      </c>
      <c r="B216">
        <v>1</v>
      </c>
      <c r="C216" s="3">
        <f t="shared" ref="C216:C235" si="37">C185*B$210</f>
        <v>2.1568129165163823E-6</v>
      </c>
      <c r="D216" s="3">
        <f t="shared" ref="D216:D235" si="38">SUM(D185,E185,F185,G185)*C$210</f>
        <v>6.1869670199841527E-2</v>
      </c>
      <c r="E216" s="3">
        <f t="shared" ref="E216:E235" si="39">SUM(H185,I185,J185,K185,L185,M185)*D$210</f>
        <v>8.3331596905087332E-2</v>
      </c>
      <c r="F216" s="3">
        <f t="shared" ref="F216:F235" si="40">SUM(N185,O185,P185,Q185)*E$210</f>
        <v>6.3130807975601583E-2</v>
      </c>
      <c r="G216" s="3">
        <f t="shared" ref="G216:G235" si="41">R185*F$210</f>
        <v>6.3490547870282472E-6</v>
      </c>
      <c r="H216">
        <v>1</v>
      </c>
      <c r="I216">
        <v>101201</v>
      </c>
      <c r="J216">
        <v>102203</v>
      </c>
    </row>
    <row r="217" spans="1:10" x14ac:dyDescent="0.25">
      <c r="A217" t="s">
        <v>12</v>
      </c>
      <c r="B217">
        <v>1</v>
      </c>
      <c r="C217" s="3">
        <f t="shared" si="37"/>
        <v>4.501225960693025E-27</v>
      </c>
      <c r="D217" s="3">
        <f t="shared" si="38"/>
        <v>0.12499996062927576</v>
      </c>
      <c r="E217" s="3">
        <f t="shared" si="39"/>
        <v>8.3333359580482824E-2</v>
      </c>
      <c r="F217" s="3">
        <f t="shared" si="40"/>
        <v>2.8802918058910678E-23</v>
      </c>
      <c r="G217" s="3">
        <f t="shared" si="41"/>
        <v>3.352246656756889E-47</v>
      </c>
      <c r="H217">
        <v>1</v>
      </c>
      <c r="I217">
        <v>101201</v>
      </c>
      <c r="J217">
        <v>102203</v>
      </c>
    </row>
    <row r="218" spans="1:10" x14ac:dyDescent="0.25">
      <c r="A218" t="s">
        <v>15</v>
      </c>
      <c r="B218">
        <v>1</v>
      </c>
      <c r="C218" s="3">
        <f t="shared" si="37"/>
        <v>0.24991703339768456</v>
      </c>
      <c r="D218" s="3">
        <f t="shared" si="38"/>
        <v>0.12497925821910447</v>
      </c>
      <c r="E218" s="3">
        <f t="shared" si="39"/>
        <v>4.1680494431868026E-2</v>
      </c>
      <c r="F218" s="3">
        <f t="shared" si="40"/>
        <v>2.0741780895539248E-5</v>
      </c>
      <c r="G218" s="3">
        <f t="shared" si="41"/>
        <v>1.110734736359596E-11</v>
      </c>
      <c r="H218">
        <v>1</v>
      </c>
      <c r="I218">
        <v>101201</v>
      </c>
      <c r="J218">
        <v>102203</v>
      </c>
    </row>
    <row r="219" spans="1:10" x14ac:dyDescent="0.25">
      <c r="A219" t="s">
        <v>18</v>
      </c>
      <c r="B219">
        <v>1</v>
      </c>
      <c r="C219" s="3">
        <f t="shared" si="37"/>
        <v>0</v>
      </c>
      <c r="D219" s="3">
        <f t="shared" si="38"/>
        <v>0</v>
      </c>
      <c r="E219" s="3">
        <f t="shared" si="39"/>
        <v>8.3333333333333329E-2</v>
      </c>
      <c r="F219" s="3">
        <f t="shared" si="40"/>
        <v>0.125</v>
      </c>
      <c r="G219" s="3">
        <f t="shared" si="41"/>
        <v>2.4029899340248019E-200</v>
      </c>
      <c r="H219">
        <v>1</v>
      </c>
      <c r="I219">
        <v>101201</v>
      </c>
      <c r="J219">
        <v>102203</v>
      </c>
    </row>
    <row r="220" spans="1:10" x14ac:dyDescent="0.25">
      <c r="A220" t="s">
        <v>19</v>
      </c>
      <c r="B220">
        <v>1</v>
      </c>
      <c r="C220" s="3">
        <f t="shared" si="37"/>
        <v>1.076095535697128E-24</v>
      </c>
      <c r="D220" s="3">
        <f t="shared" si="38"/>
        <v>1.549078904924818E-12</v>
      </c>
      <c r="E220" s="3">
        <f t="shared" si="39"/>
        <v>8.3333329940876374E-2</v>
      </c>
      <c r="F220" s="3">
        <f t="shared" si="40"/>
        <v>0.12499999999845095</v>
      </c>
      <c r="G220" s="3">
        <f t="shared" si="41"/>
        <v>2.0354741824593929E-8</v>
      </c>
      <c r="H220">
        <v>1</v>
      </c>
      <c r="I220">
        <v>101201</v>
      </c>
      <c r="J220">
        <v>102203</v>
      </c>
    </row>
    <row r="221" spans="1:10" x14ac:dyDescent="0.25">
      <c r="A221" t="s">
        <v>7</v>
      </c>
      <c r="B221">
        <v>2</v>
      </c>
      <c r="C221" s="3">
        <f t="shared" si="37"/>
        <v>6.5607112220405444E-17</v>
      </c>
      <c r="D221" s="3">
        <f t="shared" si="38"/>
        <v>1.0788348100357486E-6</v>
      </c>
      <c r="E221" s="3">
        <f t="shared" si="39"/>
        <v>8.2524796694033037E-2</v>
      </c>
      <c r="F221" s="3">
        <f t="shared" si="40"/>
        <v>0.12620855285116278</v>
      </c>
      <c r="G221" s="3">
        <f t="shared" si="41"/>
        <v>1.2693091910289604E-5</v>
      </c>
      <c r="H221">
        <v>2</v>
      </c>
      <c r="I221">
        <v>101201</v>
      </c>
      <c r="J221">
        <v>102204</v>
      </c>
    </row>
    <row r="222" spans="1:10" x14ac:dyDescent="0.25">
      <c r="A222" t="s">
        <v>12</v>
      </c>
      <c r="B222">
        <v>2</v>
      </c>
      <c r="C222" s="3">
        <f t="shared" si="37"/>
        <v>2.2505764072887337E-27</v>
      </c>
      <c r="D222" s="3">
        <f t="shared" si="38"/>
        <v>6.2498964673383173E-2</v>
      </c>
      <c r="E222" s="3">
        <f t="shared" si="39"/>
        <v>8.3333333332906795E-2</v>
      </c>
      <c r="F222" s="3">
        <f t="shared" si="40"/>
        <v>6.2501035327256607E-2</v>
      </c>
      <c r="G222" s="3">
        <f t="shared" si="41"/>
        <v>7.283433017550213E-26</v>
      </c>
      <c r="H222">
        <v>2</v>
      </c>
      <c r="I222">
        <v>101201</v>
      </c>
      <c r="J222">
        <v>102204</v>
      </c>
    </row>
    <row r="223" spans="1:10" x14ac:dyDescent="0.25">
      <c r="A223" t="s">
        <v>15</v>
      </c>
      <c r="B223">
        <v>2</v>
      </c>
      <c r="C223" s="3">
        <f t="shared" si="37"/>
        <v>9.6427072406808369E-8</v>
      </c>
      <c r="D223" s="3">
        <f t="shared" si="38"/>
        <v>6.2479290832070815E-2</v>
      </c>
      <c r="E223" s="3">
        <f t="shared" si="39"/>
        <v>8.3319494993996546E-2</v>
      </c>
      <c r="F223" s="3">
        <f t="shared" si="40"/>
        <v>6.2520709167929192E-2</v>
      </c>
      <c r="G223" s="3">
        <f t="shared" si="41"/>
        <v>8.2933608948274618E-5</v>
      </c>
      <c r="H223">
        <v>2</v>
      </c>
      <c r="I223">
        <v>101201</v>
      </c>
      <c r="J223">
        <v>102204</v>
      </c>
    </row>
    <row r="224" spans="1:10" x14ac:dyDescent="0.25">
      <c r="A224" t="s">
        <v>18</v>
      </c>
      <c r="B224">
        <v>2</v>
      </c>
      <c r="C224" s="3">
        <f t="shared" si="37"/>
        <v>0</v>
      </c>
      <c r="D224" s="3">
        <f t="shared" si="38"/>
        <v>0.125</v>
      </c>
      <c r="E224" s="3">
        <f t="shared" si="39"/>
        <v>8.3333333333333329E-2</v>
      </c>
      <c r="F224" s="3">
        <f t="shared" si="40"/>
        <v>1.3057136068512476E-194</v>
      </c>
      <c r="G224" s="3">
        <f t="shared" si="41"/>
        <v>0</v>
      </c>
      <c r="H224">
        <v>2</v>
      </c>
      <c r="I224">
        <v>101201</v>
      </c>
      <c r="J224">
        <v>102204</v>
      </c>
    </row>
    <row r="225" spans="1:17" x14ac:dyDescent="0.25">
      <c r="A225" t="s">
        <v>19</v>
      </c>
      <c r="B225">
        <v>2</v>
      </c>
      <c r="C225" s="3">
        <f t="shared" si="37"/>
        <v>3.0541149567569155E-12</v>
      </c>
      <c r="D225" s="3">
        <f t="shared" si="38"/>
        <v>6.2499997457208509E-2</v>
      </c>
      <c r="E225" s="3">
        <f t="shared" si="39"/>
        <v>8.3333331636595814E-2</v>
      </c>
      <c r="F225" s="3">
        <f t="shared" si="40"/>
        <v>6.2500002542791491E-2</v>
      </c>
      <c r="G225" s="3">
        <f t="shared" si="41"/>
        <v>1.0177370912170485E-8</v>
      </c>
      <c r="H225">
        <v>2</v>
      </c>
      <c r="I225">
        <v>101201</v>
      </c>
      <c r="J225">
        <v>102204</v>
      </c>
    </row>
    <row r="226" spans="1:17" x14ac:dyDescent="0.25">
      <c r="A226" t="s">
        <v>7</v>
      </c>
      <c r="B226">
        <v>3</v>
      </c>
      <c r="C226" s="3">
        <f t="shared" si="37"/>
        <v>0.11661242646604415</v>
      </c>
      <c r="D226" s="3">
        <f t="shared" si="38"/>
        <v>9.1615802365518625E-2</v>
      </c>
      <c r="E226" s="3">
        <f t="shared" si="39"/>
        <v>6.3897351002170616E-2</v>
      </c>
      <c r="F226" s="3">
        <f t="shared" si="40"/>
        <v>3.3384225172035292E-2</v>
      </c>
      <c r="G226" s="3">
        <f t="shared" si="41"/>
        <v>3.3573707165089888E-6</v>
      </c>
      <c r="H226">
        <v>3</v>
      </c>
      <c r="I226">
        <v>101202</v>
      </c>
      <c r="J226">
        <v>102203</v>
      </c>
    </row>
    <row r="227" spans="1:17" x14ac:dyDescent="0.25">
      <c r="A227" t="s">
        <v>15</v>
      </c>
      <c r="B227">
        <v>3</v>
      </c>
      <c r="C227" s="3">
        <f t="shared" si="37"/>
        <v>3.3498540522221123E-47</v>
      </c>
      <c r="D227" s="3">
        <f t="shared" si="38"/>
        <v>0.12499996062927576</v>
      </c>
      <c r="E227" s="3">
        <f t="shared" si="39"/>
        <v>8.3333359580482824E-2</v>
      </c>
      <c r="F227" s="3">
        <f t="shared" si="40"/>
        <v>2.8802918058910678E-23</v>
      </c>
      <c r="G227" s="3">
        <f t="shared" si="41"/>
        <v>3.352246656756889E-47</v>
      </c>
      <c r="H227">
        <v>3</v>
      </c>
      <c r="I227">
        <v>101202</v>
      </c>
      <c r="J227">
        <v>102203</v>
      </c>
    </row>
    <row r="228" spans="1:17" x14ac:dyDescent="0.25">
      <c r="A228" t="s">
        <v>12</v>
      </c>
      <c r="B228">
        <v>3</v>
      </c>
      <c r="C228" s="3">
        <f t="shared" si="37"/>
        <v>0.24999974806337508</v>
      </c>
      <c r="D228" s="3">
        <f t="shared" si="38"/>
        <v>0.12499993688821215</v>
      </c>
      <c r="E228" s="3">
        <f t="shared" si="39"/>
        <v>4.1666708656099262E-2</v>
      </c>
      <c r="F228" s="3">
        <f t="shared" si="40"/>
        <v>6.311178784930928E-8</v>
      </c>
      <c r="G228" s="3">
        <f t="shared" si="41"/>
        <v>2.9326036037059499E-14</v>
      </c>
      <c r="H228">
        <v>3</v>
      </c>
      <c r="I228">
        <v>101202</v>
      </c>
      <c r="J228">
        <v>102203</v>
      </c>
    </row>
    <row r="229" spans="1:17" x14ac:dyDescent="0.25">
      <c r="A229" t="s">
        <v>18</v>
      </c>
      <c r="B229">
        <v>3</v>
      </c>
      <c r="C229" s="3">
        <f t="shared" si="37"/>
        <v>0</v>
      </c>
      <c r="D229" s="3">
        <f t="shared" si="38"/>
        <v>0.125</v>
      </c>
      <c r="E229" s="3">
        <f t="shared" si="39"/>
        <v>8.3333333333333329E-2</v>
      </c>
      <c r="F229" s="3">
        <f t="shared" si="40"/>
        <v>3.0705741440457661E-199</v>
      </c>
      <c r="G229" s="3">
        <f t="shared" si="41"/>
        <v>0</v>
      </c>
      <c r="H229">
        <v>3</v>
      </c>
      <c r="I229">
        <v>101202</v>
      </c>
      <c r="J229">
        <v>102203</v>
      </c>
    </row>
    <row r="230" spans="1:17" x14ac:dyDescent="0.25">
      <c r="A230" t="s">
        <v>19</v>
      </c>
      <c r="B230">
        <v>3</v>
      </c>
      <c r="C230" s="3">
        <f t="shared" si="37"/>
        <v>8.8085706263348058E-14</v>
      </c>
      <c r="D230" s="3">
        <f t="shared" si="38"/>
        <v>0.1249999949111001</v>
      </c>
      <c r="E230" s="3">
        <f t="shared" si="39"/>
        <v>8.333333333331866E-2</v>
      </c>
      <c r="F230" s="3">
        <f t="shared" si="40"/>
        <v>5.0888999230913437E-9</v>
      </c>
      <c r="G230" s="3">
        <f t="shared" si="41"/>
        <v>3.4923345314002081E-20</v>
      </c>
      <c r="H230">
        <v>3</v>
      </c>
      <c r="I230">
        <v>101202</v>
      </c>
      <c r="J230">
        <v>102203</v>
      </c>
    </row>
    <row r="231" spans="1:17" x14ac:dyDescent="0.25">
      <c r="A231" t="s">
        <v>7</v>
      </c>
      <c r="B231">
        <v>4</v>
      </c>
      <c r="C231" s="3">
        <f t="shared" si="37"/>
        <v>3.5471804211041898E-12</v>
      </c>
      <c r="D231" s="3">
        <f t="shared" si="38"/>
        <v>5.8329271182512757E-2</v>
      </c>
      <c r="E231" s="3">
        <f t="shared" si="39"/>
        <v>8.3285773819915782E-2</v>
      </c>
      <c r="F231" s="3">
        <f t="shared" si="40"/>
        <v>6.674039006470181E-2</v>
      </c>
      <c r="G231" s="3">
        <f t="shared" si="41"/>
        <v>6.7120880998902399E-6</v>
      </c>
      <c r="H231">
        <v>4</v>
      </c>
      <c r="I231">
        <v>101202</v>
      </c>
      <c r="J231">
        <v>102204</v>
      </c>
    </row>
    <row r="232" spans="1:17" x14ac:dyDescent="0.25">
      <c r="A232" t="s">
        <v>12</v>
      </c>
      <c r="B232">
        <v>4</v>
      </c>
      <c r="C232" s="3">
        <f t="shared" si="37"/>
        <v>1.674899808102702E-47</v>
      </c>
      <c r="D232" s="3">
        <f t="shared" si="38"/>
        <v>6.2498964673383173E-2</v>
      </c>
      <c r="E232" s="3">
        <f t="shared" si="39"/>
        <v>8.3333333332906795E-2</v>
      </c>
      <c r="F232" s="3">
        <f t="shared" si="40"/>
        <v>6.2501035327256607E-2</v>
      </c>
      <c r="G232" s="3">
        <f t="shared" si="41"/>
        <v>7.283433017550213E-26</v>
      </c>
      <c r="H232">
        <v>4</v>
      </c>
      <c r="I232">
        <v>101202</v>
      </c>
      <c r="J232">
        <v>102204</v>
      </c>
    </row>
    <row r="233" spans="1:17" x14ac:dyDescent="0.25">
      <c r="A233" t="s">
        <v>15</v>
      </c>
      <c r="B233">
        <v>4</v>
      </c>
      <c r="C233" s="3">
        <f t="shared" si="37"/>
        <v>9.6458986730330898E-8</v>
      </c>
      <c r="D233" s="3">
        <f t="shared" si="38"/>
        <v>6.249996950126295E-2</v>
      </c>
      <c r="E233" s="3">
        <f t="shared" si="39"/>
        <v>8.3333280762763584E-2</v>
      </c>
      <c r="F233" s="3">
        <f t="shared" si="40"/>
        <v>6.2500030498737064E-2</v>
      </c>
      <c r="G233" s="3">
        <f t="shared" si="41"/>
        <v>2.1896443183830658E-7</v>
      </c>
      <c r="H233">
        <v>4</v>
      </c>
      <c r="I233">
        <v>101202</v>
      </c>
      <c r="J233">
        <v>102204</v>
      </c>
    </row>
    <row r="234" spans="1:17" x14ac:dyDescent="0.25">
      <c r="A234" t="s">
        <v>18</v>
      </c>
      <c r="B234">
        <v>4</v>
      </c>
      <c r="C234" s="3">
        <f t="shared" si="37"/>
        <v>0.5</v>
      </c>
      <c r="D234" s="3">
        <f t="shared" si="38"/>
        <v>0.125</v>
      </c>
      <c r="E234" s="3">
        <f t="shared" si="39"/>
        <v>8.70495807896803E-195</v>
      </c>
      <c r="F234" s="3">
        <f t="shared" si="40"/>
        <v>0</v>
      </c>
      <c r="G234" s="3">
        <f t="shared" si="41"/>
        <v>0</v>
      </c>
      <c r="H234">
        <v>4</v>
      </c>
      <c r="I234">
        <v>101202</v>
      </c>
      <c r="J234">
        <v>102204</v>
      </c>
    </row>
    <row r="235" spans="1:17" x14ac:dyDescent="0.25">
      <c r="A235" t="s">
        <v>19</v>
      </c>
      <c r="B235">
        <v>4</v>
      </c>
      <c r="C235" s="3">
        <f t="shared" si="37"/>
        <v>0.24999998982535099</v>
      </c>
      <c r="D235" s="3">
        <f t="shared" si="38"/>
        <v>0.12499999745555003</v>
      </c>
      <c r="E235" s="3">
        <f t="shared" si="39"/>
        <v>4.1666668362441497E-2</v>
      </c>
      <c r="F235" s="3">
        <f t="shared" si="40"/>
        <v>2.5444499615184162E-9</v>
      </c>
      <c r="G235" s="3">
        <f t="shared" si="41"/>
        <v>1.7461672656784039E-20</v>
      </c>
      <c r="H235">
        <v>4</v>
      </c>
      <c r="I235">
        <v>101202</v>
      </c>
      <c r="J235">
        <v>102204</v>
      </c>
    </row>
    <row r="237" spans="1:17" x14ac:dyDescent="0.25">
      <c r="A237" s="5" t="s">
        <v>98</v>
      </c>
    </row>
    <row r="239" spans="1:17" x14ac:dyDescent="0.25">
      <c r="A239" t="s">
        <v>0</v>
      </c>
      <c r="B239" t="s">
        <v>76</v>
      </c>
      <c r="C239" t="s">
        <v>77</v>
      </c>
      <c r="D239" t="s">
        <v>81</v>
      </c>
      <c r="E239" t="s">
        <v>82</v>
      </c>
      <c r="F239" t="s">
        <v>83</v>
      </c>
      <c r="G239" t="s">
        <v>78</v>
      </c>
      <c r="H239" t="s">
        <v>86</v>
      </c>
      <c r="I239" t="s">
        <v>87</v>
      </c>
      <c r="J239" t="s">
        <v>84</v>
      </c>
      <c r="K239" t="s">
        <v>88</v>
      </c>
      <c r="L239" t="s">
        <v>85</v>
      </c>
      <c r="M239" t="s">
        <v>79</v>
      </c>
      <c r="N239" t="s">
        <v>89</v>
      </c>
      <c r="O239" t="s">
        <v>90</v>
      </c>
      <c r="P239" t="s">
        <v>91</v>
      </c>
      <c r="Q239" t="s">
        <v>80</v>
      </c>
    </row>
    <row r="240" spans="1:17" x14ac:dyDescent="0.25">
      <c r="A240" t="s">
        <v>38</v>
      </c>
    </row>
    <row r="241" spans="1:17" x14ac:dyDescent="0.25">
      <c r="A241" t="s">
        <v>7</v>
      </c>
      <c r="B241" s="3">
        <f>B175*B175*B175*B175</f>
        <v>6.0115468512130024E-2</v>
      </c>
      <c r="C241" s="3">
        <f>B175*B175*B175*C175</f>
        <v>6.1290399148530253E-2</v>
      </c>
      <c r="D241" s="3">
        <f>B175*B175*C175*B175</f>
        <v>6.1290399148530246E-2</v>
      </c>
      <c r="E241" s="3">
        <f>B175*C175*B175*B175</f>
        <v>6.1290399148530246E-2</v>
      </c>
      <c r="F241" s="3">
        <f>C175*B175*B175*B175</f>
        <v>6.1290399148530246E-2</v>
      </c>
      <c r="G241" s="3">
        <f>B175*B175*C175*C175</f>
        <v>6.2488293292235979E-2</v>
      </c>
      <c r="H241" s="3">
        <f>B175*C175*B175*C175</f>
        <v>6.2488293292235979E-2</v>
      </c>
      <c r="I241" s="3">
        <f>C175*B175*B175*C175</f>
        <v>6.2488293292235979E-2</v>
      </c>
      <c r="J241" s="3">
        <f>B175*C175*C175*B175</f>
        <v>6.2488293292235972E-2</v>
      </c>
      <c r="K241" s="3">
        <f>C175*B175*C175*B175</f>
        <v>6.2488293292235972E-2</v>
      </c>
      <c r="L241" s="3">
        <f>C175*C175*B175*B175</f>
        <v>6.2488293292235972E-2</v>
      </c>
      <c r="M241" s="3">
        <f>B175*C175*C175*C175</f>
        <v>6.3709599754991006E-2</v>
      </c>
      <c r="N241" s="3">
        <f>C175*B175*C175*C175</f>
        <v>6.3709599754991006E-2</v>
      </c>
      <c r="O241" s="3">
        <f>C175*C175*B175*C175</f>
        <v>6.3709599754991006E-2</v>
      </c>
      <c r="P241" s="3">
        <f>C175*C175*C175*B175</f>
        <v>6.3709599754990992E-2</v>
      </c>
      <c r="Q241" s="3">
        <f>C175*C175*C175*C175</f>
        <v>6.4954776120369095E-2</v>
      </c>
    </row>
    <row r="242" spans="1:17" x14ac:dyDescent="0.25">
      <c r="A242" t="s">
        <v>12</v>
      </c>
      <c r="B242" s="3">
        <f>B176*B176*B176*B176</f>
        <v>0.10011216396308389</v>
      </c>
      <c r="C242" s="3">
        <f>B176*B176*B176*C176</f>
        <v>7.7865350226338836E-2</v>
      </c>
      <c r="D242" s="3">
        <f>B176*B176*C176*B176</f>
        <v>7.7865350226338823E-2</v>
      </c>
      <c r="E242" s="3">
        <f>B176*C176*B176*B176</f>
        <v>7.7865350226338823E-2</v>
      </c>
      <c r="F242" s="3">
        <f>C176*B176*B176*B176</f>
        <v>7.7865350226338823E-2</v>
      </c>
      <c r="G242" s="3">
        <f>B176*B176*C176*C176</f>
        <v>6.0562198696515288E-2</v>
      </c>
      <c r="H242" s="3">
        <f>B176*C176*B176*C176</f>
        <v>6.0562198696515288E-2</v>
      </c>
      <c r="I242" s="3">
        <f>C176*B176*B176*C176</f>
        <v>6.0562198696515288E-2</v>
      </c>
      <c r="J242" s="3">
        <f>B176*C176*C176*B176</f>
        <v>6.0562198696515288E-2</v>
      </c>
      <c r="K242" s="3">
        <f>C176*B176*C176*B176</f>
        <v>6.0562198696515288E-2</v>
      </c>
      <c r="L242" s="3">
        <f>C176*C176*B176*B176</f>
        <v>6.0562198696515294E-2</v>
      </c>
      <c r="M242" s="3">
        <f>B176*C176*C176*C176</f>
        <v>4.7104134256054891E-2</v>
      </c>
      <c r="N242" s="3">
        <f>C176*B176*C176*C176</f>
        <v>4.7104134256054891E-2</v>
      </c>
      <c r="O242" s="3">
        <f>C176*C176*B176*C176</f>
        <v>4.7104134256054898E-2</v>
      </c>
      <c r="P242" s="3">
        <f>C176*C176*C176*B176</f>
        <v>4.7104134256054891E-2</v>
      </c>
      <c r="Q242" s="3">
        <f>C176*C176*C176*C176</f>
        <v>3.6636705928249469E-2</v>
      </c>
    </row>
    <row r="243" spans="1:17" x14ac:dyDescent="0.25">
      <c r="A243" t="s">
        <v>15</v>
      </c>
      <c r="B243" s="3">
        <f>B177*B177*B177*B177</f>
        <v>0.1525473238112772</v>
      </c>
      <c r="C243" s="3">
        <f>B177*B177*B177*C177</f>
        <v>9.154461939432032E-2</v>
      </c>
      <c r="D243" s="3">
        <f>B177*B177*C177*B177</f>
        <v>9.1544619394320334E-2</v>
      </c>
      <c r="E243" s="3">
        <f>B177*C177*B177*B177</f>
        <v>9.1544619394320334E-2</v>
      </c>
      <c r="F243" s="3">
        <f>C177*B177*B177*B177</f>
        <v>9.1544619394320334E-2</v>
      </c>
      <c r="G243" s="3">
        <f>B177*B177*C177*C177</f>
        <v>5.4936508426845561E-2</v>
      </c>
      <c r="H243" s="3">
        <f>B177*C177*B177*C177</f>
        <v>5.4936508426845561E-2</v>
      </c>
      <c r="I243" s="3">
        <f>C177*B177*B177*C177</f>
        <v>5.4936508426845561E-2</v>
      </c>
      <c r="J243" s="3">
        <f>B177*C177*C177*B177</f>
        <v>5.4936508426845561E-2</v>
      </c>
      <c r="K243" s="3">
        <f>C177*B177*C177*B177</f>
        <v>5.4936508426845561E-2</v>
      </c>
      <c r="L243" s="3">
        <f>C177*C177*B177*B177</f>
        <v>5.4936508426845561E-2</v>
      </c>
      <c r="M243" s="3">
        <f>B177*C177*C177*C177</f>
        <v>3.2967748165875485E-2</v>
      </c>
      <c r="N243" s="3">
        <f>C177*B177*C177*C177</f>
        <v>3.2967748165875485E-2</v>
      </c>
      <c r="O243" s="3">
        <f>C177*C177*B177*C177</f>
        <v>3.2967748165875485E-2</v>
      </c>
      <c r="P243" s="3">
        <f>C177*C177*C177*B177</f>
        <v>3.2967748165875485E-2</v>
      </c>
      <c r="Q243" s="3">
        <f>C177*C177*C177*C177</f>
        <v>1.9784155386866009E-2</v>
      </c>
    </row>
    <row r="244" spans="1:17" x14ac:dyDescent="0.25">
      <c r="A244" t="s">
        <v>18</v>
      </c>
      <c r="B244" s="3">
        <f>B178*B178*B178*B178</f>
        <v>0.152587890625</v>
      </c>
      <c r="C244" s="3">
        <f>B178*B178*B178*C178</f>
        <v>9.1552734375E-2</v>
      </c>
      <c r="D244" s="3">
        <f>B178*B178*C178*B178</f>
        <v>9.1552734375E-2</v>
      </c>
      <c r="E244" s="3">
        <f>B178*C178*B178*B178</f>
        <v>9.1552734375E-2</v>
      </c>
      <c r="F244" s="3">
        <f>C178*B178*B178*B178</f>
        <v>9.1552734375E-2</v>
      </c>
      <c r="G244" s="3">
        <f>B178*B178*C178*C178</f>
        <v>5.4931640625E-2</v>
      </c>
      <c r="H244" s="3">
        <f>B178*C178*B178*C178</f>
        <v>5.4931640625E-2</v>
      </c>
      <c r="I244" s="3">
        <f>C178*B178*B178*C178</f>
        <v>5.4931640625E-2</v>
      </c>
      <c r="J244" s="3">
        <f>B178*C178*C178*B178</f>
        <v>5.4931640625E-2</v>
      </c>
      <c r="K244" s="3">
        <f>C178*B178*C178*B178</f>
        <v>5.4931640625E-2</v>
      </c>
      <c r="L244" s="3">
        <f>C178*C178*B178*B178</f>
        <v>5.4931640625E-2</v>
      </c>
      <c r="M244" s="3">
        <f>B178*C178*C178*C178</f>
        <v>3.2958984375E-2</v>
      </c>
      <c r="N244" s="3">
        <f>C178*B178*C178*C178</f>
        <v>3.2958984375E-2</v>
      </c>
      <c r="O244" s="3">
        <f>C178*C178*B178*C178</f>
        <v>3.2958984375E-2</v>
      </c>
      <c r="P244" s="3">
        <f>C178*C178*C178*B178</f>
        <v>3.2958984375E-2</v>
      </c>
      <c r="Q244" s="3">
        <f>C178*C178*C178*C178</f>
        <v>1.9775390625E-2</v>
      </c>
    </row>
    <row r="245" spans="1:17" x14ac:dyDescent="0.25">
      <c r="A245" t="s">
        <v>19</v>
      </c>
      <c r="B245" s="3">
        <f>B179*B179*B179*B179</f>
        <v>0.10011290779516017</v>
      </c>
      <c r="C245" s="3">
        <f>B179*B179*B179*C179</f>
        <v>7.7865598171303299E-2</v>
      </c>
      <c r="D245" s="3">
        <f>B179*B179*C179*B179</f>
        <v>7.7865598171303299E-2</v>
      </c>
      <c r="E245" s="3">
        <f>B179*C179*B179*B179</f>
        <v>7.7865598171303299E-2</v>
      </c>
      <c r="F245" s="3">
        <f>C179*B179*B179*B179</f>
        <v>7.7865598171303299E-2</v>
      </c>
      <c r="G245" s="3">
        <f>B179*B179*C179*C179</f>
        <v>6.0562134415078718E-2</v>
      </c>
      <c r="H245" s="3">
        <f>B179*C179*B179*C179</f>
        <v>6.0562134415078718E-2</v>
      </c>
      <c r="I245" s="3">
        <f>C179*B179*B179*C179</f>
        <v>6.0562134415078718E-2</v>
      </c>
      <c r="J245" s="3">
        <f>B179*C179*C179*B179</f>
        <v>6.0562134415078718E-2</v>
      </c>
      <c r="K245" s="3">
        <f>C179*B179*C179*B179</f>
        <v>6.0562134415078718E-2</v>
      </c>
      <c r="L245" s="3">
        <f>C179*C179*B179*B179</f>
        <v>6.0562134415078711E-2</v>
      </c>
      <c r="M245" s="3">
        <f>B179*C179*C179*C179</f>
        <v>4.7103884270445227E-2</v>
      </c>
      <c r="N245" s="3">
        <f>C179*B179*C179*C179</f>
        <v>4.7103884270445227E-2</v>
      </c>
      <c r="O245" s="3">
        <f>C179*C179*B179*C179</f>
        <v>4.710388427044522E-2</v>
      </c>
      <c r="P245" s="3">
        <f>C179*C179*C179*B179</f>
        <v>4.7103884270445227E-2</v>
      </c>
      <c r="Q245" s="3">
        <f>C179*C179*C179*C179</f>
        <v>3.6636355947373404E-2</v>
      </c>
    </row>
    <row r="247" spans="1:17" x14ac:dyDescent="0.25">
      <c r="A247" s="5" t="s">
        <v>99</v>
      </c>
    </row>
    <row r="248" spans="1:17" x14ac:dyDescent="0.25">
      <c r="B248" s="15" t="s">
        <v>200</v>
      </c>
    </row>
    <row r="249" spans="1:17" x14ac:dyDescent="0.25">
      <c r="A249" t="s">
        <v>0</v>
      </c>
      <c r="B249" s="4" t="s">
        <v>76</v>
      </c>
      <c r="C249" t="s">
        <v>77</v>
      </c>
      <c r="D249" t="s">
        <v>78</v>
      </c>
      <c r="E249" t="s">
        <v>79</v>
      </c>
      <c r="F249" t="s">
        <v>80</v>
      </c>
    </row>
    <row r="250" spans="1:17" x14ac:dyDescent="0.25">
      <c r="A250" t="s">
        <v>38</v>
      </c>
    </row>
    <row r="251" spans="1:17" x14ac:dyDescent="0.25">
      <c r="A251" t="s">
        <v>7</v>
      </c>
      <c r="B251" s="3">
        <f>B241*B$210</f>
        <v>6.0115468512130024E-2</v>
      </c>
      <c r="C251" s="3">
        <f>SUM(C241,D241,E241,F241)*C$210</f>
        <v>6.1290399148530246E-2</v>
      </c>
      <c r="D251" s="3">
        <f>SUM(G241,H241,I241,J241,K241,L241)*D$210</f>
        <v>6.2488293292235972E-2</v>
      </c>
      <c r="E251" s="3">
        <f>SUM(M241,N241,O241,P241)*E$210</f>
        <v>6.3709599754990992E-2</v>
      </c>
      <c r="F251" s="3">
        <f>Q241*F$210</f>
        <v>6.4954776120369095E-2</v>
      </c>
    </row>
    <row r="252" spans="1:17" x14ac:dyDescent="0.25">
      <c r="A252" t="s">
        <v>12</v>
      </c>
      <c r="B252" s="3">
        <f>B242*B$210</f>
        <v>0.10011216396308389</v>
      </c>
      <c r="C252" s="3">
        <f>SUM(C242,D242,E242,F242)*C$210</f>
        <v>7.7865350226338836E-2</v>
      </c>
      <c r="D252" s="3">
        <f>SUM(G242,H242,I242,J242,K242,L242)*D$210</f>
        <v>6.0562198696515288E-2</v>
      </c>
      <c r="E252" s="3">
        <f>SUM(M242,N242,O242,P242)*E$210</f>
        <v>4.7104134256054891E-2</v>
      </c>
      <c r="F252" s="3">
        <f>Q242*F$210</f>
        <v>3.6636705928249469E-2</v>
      </c>
    </row>
    <row r="253" spans="1:17" x14ac:dyDescent="0.25">
      <c r="A253" t="s">
        <v>15</v>
      </c>
      <c r="B253" s="3">
        <f>B243*B$210</f>
        <v>0.1525473238112772</v>
      </c>
      <c r="C253" s="3">
        <f>SUM(C243,D243,E243,F243)*C$210</f>
        <v>9.1544619394320334E-2</v>
      </c>
      <c r="D253" s="3">
        <f>SUM(G243,H243,I243,J243,K243,L243)*D$210</f>
        <v>5.4936508426845561E-2</v>
      </c>
      <c r="E253" s="3">
        <f>SUM(M243,N243,O243,P243)*E$210</f>
        <v>3.2967748165875485E-2</v>
      </c>
      <c r="F253" s="3">
        <f>Q243*F$210</f>
        <v>1.9784155386866009E-2</v>
      </c>
    </row>
    <row r="254" spans="1:17" x14ac:dyDescent="0.25">
      <c r="A254" t="s">
        <v>18</v>
      </c>
      <c r="B254" s="3">
        <f>B244*B$210</f>
        <v>0.152587890625</v>
      </c>
      <c r="C254" s="3">
        <f>SUM(C244,D244,E244,F244)*C$210</f>
        <v>9.1552734375E-2</v>
      </c>
      <c r="D254" s="3">
        <f>SUM(G244,H244,I244,J244,K244,L244)*D$210</f>
        <v>5.4931640625E-2</v>
      </c>
      <c r="E254" s="3">
        <f>SUM(M244,N244,O244,P244)*E$210</f>
        <v>3.2958984375E-2</v>
      </c>
      <c r="F254" s="3">
        <f>Q244*F$210</f>
        <v>1.9775390625E-2</v>
      </c>
    </row>
    <row r="255" spans="1:17" x14ac:dyDescent="0.25">
      <c r="A255" t="s">
        <v>19</v>
      </c>
      <c r="B255" s="3">
        <f>B245*B$210</f>
        <v>0.10011290779516017</v>
      </c>
      <c r="C255" s="3">
        <f>SUM(C245,D245,E245,F245)*C$210</f>
        <v>7.7865598171303299E-2</v>
      </c>
      <c r="D255" s="3">
        <f>SUM(G245,H245,I245,J245,K245,L245)*D$210</f>
        <v>6.0562134415078718E-2</v>
      </c>
      <c r="E255" s="3">
        <f>SUM(M245,N245,O245,P245)*E$210</f>
        <v>4.7103884270445227E-2</v>
      </c>
      <c r="F255" s="3">
        <f>Q245*F$210</f>
        <v>3.6636355947373404E-2</v>
      </c>
    </row>
    <row r="257" spans="1:14" x14ac:dyDescent="0.25">
      <c r="A257" s="5" t="s">
        <v>94</v>
      </c>
    </row>
    <row r="258" spans="1:14" x14ac:dyDescent="0.25">
      <c r="B258" s="15" t="s">
        <v>179</v>
      </c>
      <c r="C258" s="15" t="s">
        <v>180</v>
      </c>
    </row>
    <row r="259" spans="1:14" x14ac:dyDescent="0.25">
      <c r="A259" t="s">
        <v>2</v>
      </c>
      <c r="B259" t="s">
        <v>0</v>
      </c>
      <c r="I259" s="4" t="s">
        <v>76</v>
      </c>
      <c r="J259" t="s">
        <v>77</v>
      </c>
      <c r="K259" t="s">
        <v>78</v>
      </c>
      <c r="L259" t="s">
        <v>79</v>
      </c>
      <c r="M259" t="s">
        <v>80</v>
      </c>
    </row>
    <row r="260" spans="1:14" x14ac:dyDescent="0.25">
      <c r="A260" t="s">
        <v>37</v>
      </c>
      <c r="B260" t="s">
        <v>38</v>
      </c>
    </row>
    <row r="262" spans="1:14" x14ac:dyDescent="0.25">
      <c r="A262">
        <v>1022042</v>
      </c>
      <c r="B262" t="s">
        <v>7</v>
      </c>
      <c r="C262" s="3" t="e">
        <f>NORMDIST(M73,B93,C93,FALSE)</f>
        <v>#VALUE!</v>
      </c>
      <c r="D262" s="3" t="e">
        <f>NORMDIST(M73,D93,E93,FALSE)</f>
        <v>#VALUE!</v>
      </c>
      <c r="E262" s="3" t="e">
        <f>NORMDIST(M73,F93,G93,FALSE)</f>
        <v>#VALUE!</v>
      </c>
      <c r="F262" s="3" t="e">
        <f>NORMDIST(M73,H93,I93,FALSE)</f>
        <v>#VALUE!</v>
      </c>
      <c r="G262" s="3" t="e">
        <f>NORMDIST(M73,J93,K93,FALSE)</f>
        <v>#VALUE!</v>
      </c>
      <c r="H262" s="3" t="e">
        <f>SUM(C262:G262)</f>
        <v>#VALUE!</v>
      </c>
      <c r="I262" s="9">
        <f>B251</f>
        <v>6.0115468512130024E-2</v>
      </c>
      <c r="J262" s="9">
        <f>C251</f>
        <v>6.1290399148530246E-2</v>
      </c>
      <c r="K262" s="9">
        <f>D251</f>
        <v>6.2488293292235972E-2</v>
      </c>
      <c r="L262" s="9">
        <f>E251</f>
        <v>6.3709599754990992E-2</v>
      </c>
      <c r="M262" s="9">
        <f>F251</f>
        <v>6.4954776120369095E-2</v>
      </c>
      <c r="N262" s="8" t="s">
        <v>110</v>
      </c>
    </row>
    <row r="263" spans="1:14" x14ac:dyDescent="0.25">
      <c r="A263">
        <v>1022042</v>
      </c>
      <c r="B263" t="s">
        <v>12</v>
      </c>
      <c r="C263" s="3">
        <f>NORMDIST(M74,B94,C94,FALSE)</f>
        <v>3.0171391452541874E-2</v>
      </c>
      <c r="D263" s="3">
        <f>NORMDIST(M74,D94,E94,FALSE)</f>
        <v>4.2455391614917177</v>
      </c>
      <c r="E263" s="3">
        <f>NORMDIST(M74,F94,G94,FALSE)</f>
        <v>3.8234465600105415E-17</v>
      </c>
      <c r="F263" s="3">
        <f>NORMDIST(M74,H94,I94,FALSE)</f>
        <v>1.5567821654303692E-13</v>
      </c>
      <c r="G263" s="3">
        <f>NORMDIST(M74,J94,K94,FALSE)</f>
        <v>8.8835039852419414E-16</v>
      </c>
      <c r="H263" s="3">
        <f t="shared" ref="H263:H266" si="42">SUM(C263:G263)</f>
        <v>4.2757105529444157</v>
      </c>
      <c r="I263" s="3">
        <f t="shared" ref="I263:M266" si="43">C263*B$210/$H263</f>
        <v>7.056462564278285E-3</v>
      </c>
      <c r="J263" s="3">
        <f t="shared" si="43"/>
        <v>0.2482358843589213</v>
      </c>
      <c r="K263" s="3">
        <f t="shared" si="43"/>
        <v>1.4903747235562097E-18</v>
      </c>
      <c r="L263" s="3">
        <f t="shared" si="43"/>
        <v>9.1024763378703811E-15</v>
      </c>
      <c r="M263" s="3">
        <f t="shared" si="43"/>
        <v>2.0776672965209081E-16</v>
      </c>
    </row>
    <row r="264" spans="1:14" x14ac:dyDescent="0.25">
      <c r="A264">
        <v>1022042</v>
      </c>
      <c r="B264" t="s">
        <v>15</v>
      </c>
      <c r="C264" s="3">
        <f>NORMDIST(M75,B95,C95,FALSE)</f>
        <v>0.13381558998645135</v>
      </c>
      <c r="D264" s="3">
        <f>NORMDIST(M75,D95,E95,FALSE)</f>
        <v>5.6756208691374761</v>
      </c>
      <c r="E264" s="3">
        <f>NORMDIST(M75,F95,G95,FALSE)</f>
        <v>0.1948784592601838</v>
      </c>
      <c r="F264" s="3">
        <f>NORMDIST(M75,H95,I95,FALSE)</f>
        <v>1.340694867369446E-10</v>
      </c>
      <c r="G264" s="3">
        <f>NORMDIST(M75,J95,K95,FALSE)</f>
        <v>9.8116073301825682E-110</v>
      </c>
      <c r="H264" s="3">
        <f t="shared" si="42"/>
        <v>6.0043149185181806</v>
      </c>
      <c r="I264" s="3">
        <f t="shared" si="43"/>
        <v>2.2286570874846121E-2</v>
      </c>
      <c r="J264" s="3">
        <f t="shared" si="43"/>
        <v>0.23631425675363213</v>
      </c>
      <c r="K264" s="3">
        <f t="shared" si="43"/>
        <v>5.4094003480494295E-3</v>
      </c>
      <c r="L264" s="3">
        <f t="shared" si="43"/>
        <v>5.5822141475064377E-12</v>
      </c>
      <c r="M264" s="3">
        <f t="shared" si="43"/>
        <v>1.6340927255367876E-110</v>
      </c>
    </row>
    <row r="265" spans="1:14" x14ac:dyDescent="0.25">
      <c r="A265">
        <v>1022042</v>
      </c>
      <c r="B265" t="s">
        <v>18</v>
      </c>
      <c r="C265" s="3">
        <f>NORMDIST(M76,B96,C96,FALSE)</f>
        <v>1.2132173114781525E-79</v>
      </c>
      <c r="D265" s="3">
        <f>NORMDIST(M76,D96,E96,FALSE)</f>
        <v>2.086259223006573E-36</v>
      </c>
      <c r="E265" s="3">
        <f>NORMDIST(M76,F96,G96,FALSE)</f>
        <v>32.560823018739391</v>
      </c>
      <c r="F265" s="3">
        <f>NORMDIST(M76,H96,I96,FALSE)</f>
        <v>7.7512608207644617E-22</v>
      </c>
      <c r="G265" s="3">
        <f>NORMDIST(M76,J96,K96,FALSE)</f>
        <v>9.6453780043144854E-49</v>
      </c>
      <c r="H265" s="3">
        <f t="shared" si="42"/>
        <v>32.560823018739391</v>
      </c>
      <c r="I265" s="3">
        <f t="shared" si="43"/>
        <v>3.7260032118350396E-81</v>
      </c>
      <c r="J265" s="3">
        <f t="shared" si="43"/>
        <v>1.6018170224120948E-38</v>
      </c>
      <c r="K265" s="3">
        <f t="shared" si="43"/>
        <v>0.16666666666666666</v>
      </c>
      <c r="L265" s="3">
        <f t="shared" si="43"/>
        <v>5.9513704677423691E-24</v>
      </c>
      <c r="M265" s="3">
        <f t="shared" si="43"/>
        <v>2.962264804781925E-50</v>
      </c>
    </row>
    <row r="266" spans="1:14" x14ac:dyDescent="0.25">
      <c r="A266">
        <v>1022042</v>
      </c>
      <c r="B266" t="s">
        <v>19</v>
      </c>
      <c r="C266" s="3">
        <f>NORMDIST(M77,B97,C97,FALSE)</f>
        <v>5.2151596003168979E-26</v>
      </c>
      <c r="D266" s="3">
        <f>NORMDIST(M77,D97,E97,FALSE)</f>
        <v>1.2630939042617331E-7</v>
      </c>
      <c r="E266" s="3">
        <f>NORMDIST(M77,F97,G97,FALSE)</f>
        <v>0.61670416242712178</v>
      </c>
      <c r="F266" s="3">
        <f>NORMDIST(M77,H97,I97,FALSE)</f>
        <v>1.0775821141834261</v>
      </c>
      <c r="G266" s="3">
        <f>NORMDIST(M77,J97,K97,FALSE)</f>
        <v>6.3093282354764793E-51</v>
      </c>
      <c r="H266" s="3">
        <f t="shared" si="42"/>
        <v>1.6942864029199383</v>
      </c>
      <c r="I266" s="3">
        <f t="shared" si="43"/>
        <v>3.0780862027394401E-26</v>
      </c>
      <c r="J266" s="3">
        <f t="shared" si="43"/>
        <v>1.863755003411633E-8</v>
      </c>
      <c r="K266" s="3">
        <f t="shared" si="43"/>
        <v>6.0665084069640565E-2</v>
      </c>
      <c r="L266" s="3">
        <f t="shared" si="43"/>
        <v>0.15900235525798911</v>
      </c>
      <c r="M266" s="3">
        <f t="shared" si="43"/>
        <v>3.723885303336534E-51</v>
      </c>
    </row>
    <row r="268" spans="1:14" x14ac:dyDescent="0.25">
      <c r="A268" s="5" t="s">
        <v>95</v>
      </c>
    </row>
    <row r="269" spans="1:14" x14ac:dyDescent="0.25">
      <c r="B269" s="15" t="s">
        <v>186</v>
      </c>
    </row>
    <row r="270" spans="1:14" x14ac:dyDescent="0.25">
      <c r="A270" t="s">
        <v>0</v>
      </c>
      <c r="B270" t="s">
        <v>69</v>
      </c>
      <c r="C270" s="4" t="s">
        <v>76</v>
      </c>
      <c r="D270" t="s">
        <v>77</v>
      </c>
      <c r="E270" t="s">
        <v>78</v>
      </c>
      <c r="F270" t="s">
        <v>79</v>
      </c>
      <c r="G270" t="s">
        <v>80</v>
      </c>
      <c r="H270" t="s">
        <v>66</v>
      </c>
      <c r="I270" t="s">
        <v>67</v>
      </c>
      <c r="J270" t="s">
        <v>68</v>
      </c>
    </row>
    <row r="271" spans="1:14" x14ac:dyDescent="0.25">
      <c r="A271" t="s">
        <v>38</v>
      </c>
      <c r="B271" t="s">
        <v>75</v>
      </c>
    </row>
    <row r="272" spans="1:14" x14ac:dyDescent="0.25">
      <c r="A272" t="s">
        <v>7</v>
      </c>
      <c r="B272">
        <v>1</v>
      </c>
      <c r="C272" s="3">
        <f t="shared" ref="C272:G276" si="44">(1-$B13)*C216+$B13*B251</f>
        <v>6.0328992990865151E-4</v>
      </c>
      <c r="D272" s="3">
        <f t="shared" si="44"/>
        <v>6.1863877489328416E-2</v>
      </c>
      <c r="E272" s="3">
        <f t="shared" si="44"/>
        <v>8.3123163868958821E-2</v>
      </c>
      <c r="F272" s="3">
        <f t="shared" si="44"/>
        <v>6.3136595893395472E-2</v>
      </c>
      <c r="G272" s="3">
        <f t="shared" si="44"/>
        <v>6.5583332544284897E-4</v>
      </c>
      <c r="H272">
        <v>1</v>
      </c>
      <c r="I272">
        <v>101201</v>
      </c>
      <c r="J272">
        <v>102203</v>
      </c>
    </row>
    <row r="273" spans="1:10" x14ac:dyDescent="0.25">
      <c r="A273" t="s">
        <v>12</v>
      </c>
      <c r="B273">
        <v>1</v>
      </c>
      <c r="C273" s="3">
        <f t="shared" si="44"/>
        <v>1.001121639630839E-3</v>
      </c>
      <c r="D273" s="3">
        <f t="shared" si="44"/>
        <v>0.1245286145252464</v>
      </c>
      <c r="E273" s="3">
        <f t="shared" si="44"/>
        <v>8.3105647971643146E-2</v>
      </c>
      <c r="F273" s="3">
        <f t="shared" si="44"/>
        <v>4.7104134256054894E-4</v>
      </c>
      <c r="G273" s="3">
        <f t="shared" si="44"/>
        <v>3.663670592824947E-4</v>
      </c>
      <c r="H273">
        <v>1</v>
      </c>
      <c r="I273">
        <v>101201</v>
      </c>
      <c r="J273">
        <v>102203</v>
      </c>
    </row>
    <row r="274" spans="1:10" x14ac:dyDescent="0.25">
      <c r="A274" t="s">
        <v>15</v>
      </c>
      <c r="B274">
        <v>1</v>
      </c>
      <c r="C274" s="3">
        <f t="shared" si="44"/>
        <v>0.2489433363018205</v>
      </c>
      <c r="D274" s="3">
        <f t="shared" si="44"/>
        <v>0.12464491183085663</v>
      </c>
      <c r="E274" s="3">
        <f t="shared" si="44"/>
        <v>4.1813054571817804E-2</v>
      </c>
      <c r="F274" s="3">
        <f t="shared" si="44"/>
        <v>3.5021184474533874E-4</v>
      </c>
      <c r="G274" s="3">
        <f t="shared" si="44"/>
        <v>1.9784156486493397E-4</v>
      </c>
      <c r="H274">
        <v>1</v>
      </c>
      <c r="I274">
        <v>101201</v>
      </c>
      <c r="J274">
        <v>102203</v>
      </c>
    </row>
    <row r="275" spans="1:10" x14ac:dyDescent="0.25">
      <c r="A275" t="s">
        <v>18</v>
      </c>
      <c r="B275">
        <v>1</v>
      </c>
      <c r="C275" s="3">
        <f t="shared" si="44"/>
        <v>1.52587890625E-3</v>
      </c>
      <c r="D275" s="3">
        <f t="shared" si="44"/>
        <v>9.1552734375E-4</v>
      </c>
      <c r="E275" s="3">
        <f t="shared" si="44"/>
        <v>8.304931640624999E-2</v>
      </c>
      <c r="F275" s="3">
        <f t="shared" si="44"/>
        <v>0.12407958984375</v>
      </c>
      <c r="G275" s="3">
        <f t="shared" si="44"/>
        <v>1.9775390625000001E-4</v>
      </c>
      <c r="H275">
        <v>1</v>
      </c>
      <c r="I275">
        <v>101201</v>
      </c>
      <c r="J275">
        <v>102203</v>
      </c>
    </row>
    <row r="276" spans="1:10" x14ac:dyDescent="0.25">
      <c r="A276" t="s">
        <v>19</v>
      </c>
      <c r="B276">
        <v>1</v>
      </c>
      <c r="C276" s="3">
        <f t="shared" si="44"/>
        <v>1.0011290779516017E-3</v>
      </c>
      <c r="D276" s="3">
        <f t="shared" si="44"/>
        <v>7.7865598324662112E-4</v>
      </c>
      <c r="E276" s="3">
        <f t="shared" si="44"/>
        <v>8.3105617985618399E-2</v>
      </c>
      <c r="F276" s="3">
        <f t="shared" si="44"/>
        <v>0.12422103884117089</v>
      </c>
      <c r="G276" s="3">
        <f t="shared" si="44"/>
        <v>3.6638371066814035E-4</v>
      </c>
      <c r="H276">
        <v>1</v>
      </c>
      <c r="I276">
        <v>101201</v>
      </c>
      <c r="J276">
        <v>102203</v>
      </c>
    </row>
    <row r="277" spans="1:10" x14ac:dyDescent="0.25">
      <c r="A277" t="s">
        <v>7</v>
      </c>
      <c r="B277">
        <v>2</v>
      </c>
      <c r="C277" s="3">
        <f t="shared" ref="C277:G281" si="45">(1-$B13)*C221+$B13*B251</f>
        <v>6.0115468512136525E-4</v>
      </c>
      <c r="D277" s="3">
        <f t="shared" si="45"/>
        <v>6.1397203794723786E-4</v>
      </c>
      <c r="E277" s="3">
        <f t="shared" si="45"/>
        <v>8.232443166001506E-2</v>
      </c>
      <c r="F277" s="3">
        <f t="shared" si="45"/>
        <v>0.12558356332020107</v>
      </c>
      <c r="G277" s="3">
        <f t="shared" si="45"/>
        <v>6.6211392219487773E-4</v>
      </c>
      <c r="H277">
        <v>2</v>
      </c>
      <c r="I277">
        <v>101201</v>
      </c>
      <c r="J277">
        <v>102204</v>
      </c>
    </row>
    <row r="278" spans="1:10" x14ac:dyDescent="0.25">
      <c r="A278" t="s">
        <v>12</v>
      </c>
      <c r="B278">
        <v>2</v>
      </c>
      <c r="C278" s="3">
        <f t="shared" si="45"/>
        <v>1.001121639630839E-3</v>
      </c>
      <c r="D278" s="3">
        <f t="shared" si="45"/>
        <v>6.2652628528912735E-2</v>
      </c>
      <c r="E278" s="3">
        <f t="shared" si="45"/>
        <v>8.310562198654288E-2</v>
      </c>
      <c r="F278" s="3">
        <f t="shared" si="45"/>
        <v>6.2347066316544589E-2</v>
      </c>
      <c r="G278" s="3">
        <f t="shared" si="45"/>
        <v>3.663670592824947E-4</v>
      </c>
      <c r="H278">
        <v>2</v>
      </c>
      <c r="I278">
        <v>101201</v>
      </c>
      <c r="J278">
        <v>102204</v>
      </c>
    </row>
    <row r="279" spans="1:10" x14ac:dyDescent="0.25">
      <c r="A279" t="s">
        <v>15</v>
      </c>
      <c r="B279">
        <v>2</v>
      </c>
      <c r="C279" s="3">
        <f t="shared" si="45"/>
        <v>1.5255687009144547E-3</v>
      </c>
      <c r="D279" s="3">
        <f t="shared" si="45"/>
        <v>6.2769944117693308E-2</v>
      </c>
      <c r="E279" s="3">
        <f t="shared" si="45"/>
        <v>8.3035665128325026E-2</v>
      </c>
      <c r="F279" s="3">
        <f t="shared" si="45"/>
        <v>6.2225179557908655E-2</v>
      </c>
      <c r="G279" s="3">
        <f t="shared" si="45"/>
        <v>2.7994582672745199E-4</v>
      </c>
      <c r="H279">
        <v>2</v>
      </c>
      <c r="I279">
        <v>101201</v>
      </c>
      <c r="J279">
        <v>102204</v>
      </c>
    </row>
    <row r="280" spans="1:10" x14ac:dyDescent="0.25">
      <c r="A280" t="s">
        <v>18</v>
      </c>
      <c r="B280">
        <v>2</v>
      </c>
      <c r="C280" s="3">
        <f t="shared" si="45"/>
        <v>1.52587890625E-3</v>
      </c>
      <c r="D280" s="3">
        <f t="shared" si="45"/>
        <v>0.12466552734375</v>
      </c>
      <c r="E280" s="3">
        <f t="shared" si="45"/>
        <v>8.304931640624999E-2</v>
      </c>
      <c r="F280" s="3">
        <f t="shared" si="45"/>
        <v>3.2958984375000002E-4</v>
      </c>
      <c r="G280" s="3">
        <f t="shared" si="45"/>
        <v>1.9775390625000001E-4</v>
      </c>
      <c r="H280">
        <v>2</v>
      </c>
      <c r="I280">
        <v>101201</v>
      </c>
      <c r="J280">
        <v>102204</v>
      </c>
    </row>
    <row r="281" spans="1:10" x14ac:dyDescent="0.25">
      <c r="A281" t="s">
        <v>19</v>
      </c>
      <c r="B281">
        <v>2</v>
      </c>
      <c r="C281" s="3">
        <f t="shared" si="45"/>
        <v>1.0011290809751755E-3</v>
      </c>
      <c r="D281" s="3">
        <f t="shared" si="45"/>
        <v>6.2653653464349451E-2</v>
      </c>
      <c r="E281" s="3">
        <f t="shared" si="45"/>
        <v>8.3105619664380653E-2</v>
      </c>
      <c r="F281" s="3">
        <f t="shared" si="45"/>
        <v>6.2346041360068029E-2</v>
      </c>
      <c r="G281" s="3">
        <f t="shared" si="45"/>
        <v>3.6637363507093705E-4</v>
      </c>
      <c r="H281">
        <v>2</v>
      </c>
      <c r="I281">
        <v>101201</v>
      </c>
      <c r="J281">
        <v>102204</v>
      </c>
    </row>
    <row r="282" spans="1:10" x14ac:dyDescent="0.25">
      <c r="A282" t="s">
        <v>7</v>
      </c>
      <c r="B282">
        <v>3</v>
      </c>
      <c r="C282" s="3">
        <f t="shared" ref="C282:G286" si="46">(1-$B13)*C226+$B13*B251</f>
        <v>0.11604745688650502</v>
      </c>
      <c r="D282" s="3">
        <f t="shared" si="46"/>
        <v>9.1312548333348745E-2</v>
      </c>
      <c r="E282" s="3">
        <f t="shared" si="46"/>
        <v>6.3883260425071267E-2</v>
      </c>
      <c r="F282" s="3">
        <f t="shared" si="46"/>
        <v>3.3687478917864846E-2</v>
      </c>
      <c r="G282" s="3">
        <f t="shared" si="46"/>
        <v>6.528715582130349E-4</v>
      </c>
      <c r="H282">
        <v>3</v>
      </c>
      <c r="I282">
        <v>101202</v>
      </c>
      <c r="J282">
        <v>102203</v>
      </c>
    </row>
    <row r="283" spans="1:10" x14ac:dyDescent="0.25">
      <c r="A283" t="s">
        <v>15</v>
      </c>
      <c r="B283">
        <v>3</v>
      </c>
      <c r="C283" s="3">
        <f t="shared" si="46"/>
        <v>1.001121639630839E-3</v>
      </c>
      <c r="D283" s="3">
        <f t="shared" si="46"/>
        <v>0.1245286145252464</v>
      </c>
      <c r="E283" s="3">
        <f t="shared" si="46"/>
        <v>8.3105647971643146E-2</v>
      </c>
      <c r="F283" s="3">
        <f t="shared" si="46"/>
        <v>4.7104134256054894E-4</v>
      </c>
      <c r="G283" s="3">
        <f t="shared" si="46"/>
        <v>3.663670592824947E-4</v>
      </c>
      <c r="H283">
        <v>3</v>
      </c>
      <c r="I283">
        <v>101202</v>
      </c>
      <c r="J283">
        <v>102203</v>
      </c>
    </row>
    <row r="284" spans="1:10" x14ac:dyDescent="0.25">
      <c r="A284" t="s">
        <v>12</v>
      </c>
      <c r="B284">
        <v>3</v>
      </c>
      <c r="C284" s="3">
        <f t="shared" si="46"/>
        <v>0.2490252238208541</v>
      </c>
      <c r="D284" s="3">
        <f t="shared" si="46"/>
        <v>0.12466538371327324</v>
      </c>
      <c r="E284" s="3">
        <f t="shared" si="46"/>
        <v>4.1799406653806728E-2</v>
      </c>
      <c r="F284" s="3">
        <f t="shared" si="46"/>
        <v>3.2973996232872572E-4</v>
      </c>
      <c r="G284" s="3">
        <f t="shared" si="46"/>
        <v>1.9784155389769285E-4</v>
      </c>
      <c r="H284">
        <v>3</v>
      </c>
      <c r="I284">
        <v>101202</v>
      </c>
      <c r="J284">
        <v>102203</v>
      </c>
    </row>
    <row r="285" spans="1:10" x14ac:dyDescent="0.25">
      <c r="A285" t="s">
        <v>18</v>
      </c>
      <c r="B285">
        <v>3</v>
      </c>
      <c r="C285" s="3">
        <f t="shared" si="46"/>
        <v>1.52587890625E-3</v>
      </c>
      <c r="D285" s="3">
        <f t="shared" si="46"/>
        <v>0.12466552734375</v>
      </c>
      <c r="E285" s="3">
        <f t="shared" si="46"/>
        <v>8.304931640624999E-2</v>
      </c>
      <c r="F285" s="3">
        <f t="shared" si="46"/>
        <v>3.2958984375000002E-4</v>
      </c>
      <c r="G285" s="3">
        <f t="shared" si="46"/>
        <v>1.9775390625000001E-4</v>
      </c>
      <c r="H285">
        <v>3</v>
      </c>
      <c r="I285">
        <v>101202</v>
      </c>
      <c r="J285">
        <v>102203</v>
      </c>
    </row>
    <row r="286" spans="1:10" x14ac:dyDescent="0.25">
      <c r="A286" t="s">
        <v>19</v>
      </c>
      <c r="B286">
        <v>3</v>
      </c>
      <c r="C286" s="3">
        <f t="shared" si="46"/>
        <v>1.0011290780388064E-3</v>
      </c>
      <c r="D286" s="3">
        <f t="shared" si="46"/>
        <v>0.12452865094370213</v>
      </c>
      <c r="E286" s="3">
        <f t="shared" si="46"/>
        <v>8.3105621344136266E-2</v>
      </c>
      <c r="F286" s="3">
        <f t="shared" si="46"/>
        <v>4.7104388071537615E-4</v>
      </c>
      <c r="G286" s="3">
        <f t="shared" si="46"/>
        <v>3.6636355947373408E-4</v>
      </c>
      <c r="H286">
        <v>3</v>
      </c>
      <c r="I286">
        <v>101202</v>
      </c>
      <c r="J286">
        <v>102203</v>
      </c>
    </row>
    <row r="287" spans="1:10" x14ac:dyDescent="0.25">
      <c r="A287" t="s">
        <v>7</v>
      </c>
      <c r="B287">
        <v>4</v>
      </c>
      <c r="C287" s="3">
        <f t="shared" ref="C287:G291" si="47">(1-$B13)*C231+$B13*B251</f>
        <v>6.0115468863300892E-4</v>
      </c>
      <c r="D287" s="3">
        <f t="shared" si="47"/>
        <v>5.8358882462172933E-2</v>
      </c>
      <c r="E287" s="3">
        <f t="shared" si="47"/>
        <v>8.3077799014638978E-2</v>
      </c>
      <c r="F287" s="3">
        <f t="shared" si="47"/>
        <v>6.6710082161604706E-2</v>
      </c>
      <c r="G287" s="3">
        <f t="shared" si="47"/>
        <v>6.5619272842258234E-4</v>
      </c>
      <c r="H287">
        <v>4</v>
      </c>
      <c r="I287">
        <v>101202</v>
      </c>
      <c r="J287">
        <v>102204</v>
      </c>
    </row>
    <row r="288" spans="1:10" x14ac:dyDescent="0.25">
      <c r="A288" t="s">
        <v>12</v>
      </c>
      <c r="B288">
        <v>4</v>
      </c>
      <c r="C288" s="3">
        <f t="shared" si="47"/>
        <v>1.001121639630839E-3</v>
      </c>
      <c r="D288" s="3">
        <f t="shared" si="47"/>
        <v>6.2652628528912735E-2</v>
      </c>
      <c r="E288" s="3">
        <f t="shared" si="47"/>
        <v>8.310562198654288E-2</v>
      </c>
      <c r="F288" s="3">
        <f t="shared" si="47"/>
        <v>6.2347066316544589E-2</v>
      </c>
      <c r="G288" s="3">
        <f t="shared" si="47"/>
        <v>3.663670592824947E-4</v>
      </c>
      <c r="H288">
        <v>4</v>
      </c>
      <c r="I288">
        <v>101202</v>
      </c>
      <c r="J288">
        <v>102204</v>
      </c>
    </row>
    <row r="289" spans="1:10" x14ac:dyDescent="0.25">
      <c r="A289" t="s">
        <v>15</v>
      </c>
      <c r="B289">
        <v>4</v>
      </c>
      <c r="C289" s="3">
        <f t="shared" si="47"/>
        <v>1.5255687325096349E-3</v>
      </c>
      <c r="D289" s="3">
        <f t="shared" si="47"/>
        <v>6.2790416000193527E-2</v>
      </c>
      <c r="E289" s="3">
        <f t="shared" si="47"/>
        <v>8.3049313039404396E-2</v>
      </c>
      <c r="F289" s="3">
        <f t="shared" si="47"/>
        <v>6.2204707675408449E-2</v>
      </c>
      <c r="G289" s="3">
        <f t="shared" si="47"/>
        <v>1.9805832865618002E-4</v>
      </c>
      <c r="H289">
        <v>4</v>
      </c>
      <c r="I289">
        <v>101202</v>
      </c>
      <c r="J289">
        <v>102204</v>
      </c>
    </row>
    <row r="290" spans="1:10" x14ac:dyDescent="0.25">
      <c r="A290" t="s">
        <v>18</v>
      </c>
      <c r="B290">
        <v>4</v>
      </c>
      <c r="C290" s="3">
        <f t="shared" si="47"/>
        <v>0.49652587890625</v>
      </c>
      <c r="D290" s="3">
        <f t="shared" si="47"/>
        <v>0.12466552734375</v>
      </c>
      <c r="E290" s="3">
        <f t="shared" si="47"/>
        <v>5.4931640625E-4</v>
      </c>
      <c r="F290" s="3">
        <f t="shared" si="47"/>
        <v>3.2958984375000002E-4</v>
      </c>
      <c r="G290" s="3">
        <f t="shared" si="47"/>
        <v>1.9775390625000001E-4</v>
      </c>
      <c r="H290">
        <v>4</v>
      </c>
      <c r="I290">
        <v>101202</v>
      </c>
      <c r="J290">
        <v>102204</v>
      </c>
    </row>
    <row r="291" spans="1:10" x14ac:dyDescent="0.25">
      <c r="A291" t="s">
        <v>19</v>
      </c>
      <c r="B291">
        <v>4</v>
      </c>
      <c r="C291" s="3">
        <f t="shared" si="47"/>
        <v>0.24850111900504909</v>
      </c>
      <c r="D291" s="3">
        <f t="shared" si="47"/>
        <v>0.12452865346270756</v>
      </c>
      <c r="E291" s="3">
        <f t="shared" si="47"/>
        <v>4.1855623022967865E-2</v>
      </c>
      <c r="F291" s="3">
        <f t="shared" si="47"/>
        <v>4.710413617099142E-4</v>
      </c>
      <c r="G291" s="3">
        <f t="shared" si="47"/>
        <v>3.6636355947373403E-4</v>
      </c>
      <c r="H291">
        <v>4</v>
      </c>
      <c r="I291">
        <v>101202</v>
      </c>
      <c r="J291">
        <v>102204</v>
      </c>
    </row>
    <row r="293" spans="1:10" x14ac:dyDescent="0.25">
      <c r="A293" s="5" t="s">
        <v>106</v>
      </c>
    </row>
    <row r="294" spans="1:10" x14ac:dyDescent="0.25">
      <c r="B294" s="15" t="s">
        <v>187</v>
      </c>
    </row>
    <row r="295" spans="1:10" x14ac:dyDescent="0.25">
      <c r="A295" t="s">
        <v>2</v>
      </c>
      <c r="B295" t="s">
        <v>0</v>
      </c>
      <c r="C295" s="4" t="s">
        <v>76</v>
      </c>
      <c r="D295" t="s">
        <v>77</v>
      </c>
      <c r="E295" t="s">
        <v>78</v>
      </c>
      <c r="F295" t="s">
        <v>79</v>
      </c>
      <c r="G295" t="s">
        <v>80</v>
      </c>
    </row>
    <row r="296" spans="1:10" x14ac:dyDescent="0.25">
      <c r="A296" t="s">
        <v>37</v>
      </c>
      <c r="B296" t="s">
        <v>38</v>
      </c>
    </row>
    <row r="297" spans="1:10" x14ac:dyDescent="0.25">
      <c r="A297">
        <v>1022042</v>
      </c>
      <c r="B297" t="s">
        <v>7</v>
      </c>
      <c r="C297" s="3">
        <f t="shared" ref="C297:G301" si="48">(1-$B13)*I262+$B13*B251</f>
        <v>6.0115468512130024E-2</v>
      </c>
      <c r="D297" s="3">
        <f t="shared" si="48"/>
        <v>6.1290399148530246E-2</v>
      </c>
      <c r="E297" s="3">
        <f t="shared" si="48"/>
        <v>6.2488293292235972E-2</v>
      </c>
      <c r="F297" s="3">
        <f t="shared" si="48"/>
        <v>6.3709599754990992E-2</v>
      </c>
      <c r="G297" s="3">
        <f t="shared" si="48"/>
        <v>6.4954776120369095E-2</v>
      </c>
    </row>
    <row r="298" spans="1:10" x14ac:dyDescent="0.25">
      <c r="A298">
        <v>1022042</v>
      </c>
      <c r="B298" t="s">
        <v>12</v>
      </c>
      <c r="C298" s="3">
        <f t="shared" si="48"/>
        <v>7.9870195782663408E-3</v>
      </c>
      <c r="D298" s="3">
        <f t="shared" si="48"/>
        <v>0.24653217901759547</v>
      </c>
      <c r="E298" s="3">
        <f t="shared" si="48"/>
        <v>6.0562198696515444E-4</v>
      </c>
      <c r="F298" s="3">
        <f t="shared" si="48"/>
        <v>4.710413425695604E-4</v>
      </c>
      <c r="G298" s="3">
        <f t="shared" si="48"/>
        <v>3.6636705928270037E-4</v>
      </c>
    </row>
    <row r="299" spans="1:10" x14ac:dyDescent="0.25">
      <c r="A299">
        <v>1022042</v>
      </c>
      <c r="B299" t="s">
        <v>15</v>
      </c>
      <c r="C299" s="3">
        <f t="shared" si="48"/>
        <v>2.3589178404210431E-2</v>
      </c>
      <c r="D299" s="3">
        <f t="shared" si="48"/>
        <v>0.234866560380039</v>
      </c>
      <c r="E299" s="3">
        <f t="shared" si="48"/>
        <v>5.9046714288373903E-3</v>
      </c>
      <c r="F299" s="3">
        <f t="shared" si="48"/>
        <v>3.2967748718514689E-4</v>
      </c>
      <c r="G299" s="3">
        <f t="shared" si="48"/>
        <v>1.9784155386866009E-4</v>
      </c>
    </row>
    <row r="300" spans="1:10" x14ac:dyDescent="0.25">
      <c r="A300">
        <v>1022042</v>
      </c>
      <c r="B300" t="s">
        <v>18</v>
      </c>
      <c r="C300" s="3">
        <f t="shared" si="48"/>
        <v>1.52587890625E-3</v>
      </c>
      <c r="D300" s="3">
        <f t="shared" si="48"/>
        <v>9.1552734375E-4</v>
      </c>
      <c r="E300" s="3">
        <f t="shared" si="48"/>
        <v>0.16554931640624998</v>
      </c>
      <c r="F300" s="3">
        <f t="shared" si="48"/>
        <v>3.2958984375000002E-4</v>
      </c>
      <c r="G300" s="3">
        <f t="shared" si="48"/>
        <v>1.9775390625000001E-4</v>
      </c>
    </row>
    <row r="301" spans="1:10" x14ac:dyDescent="0.25">
      <c r="A301">
        <v>1022042</v>
      </c>
      <c r="B301" t="s">
        <v>19</v>
      </c>
      <c r="C301" s="3">
        <f t="shared" si="48"/>
        <v>1.0011290779516017E-3</v>
      </c>
      <c r="D301" s="3">
        <f t="shared" si="48"/>
        <v>7.7867443288756675E-4</v>
      </c>
      <c r="E301" s="3">
        <f t="shared" si="48"/>
        <v>6.0664054573094942E-2</v>
      </c>
      <c r="F301" s="3">
        <f t="shared" si="48"/>
        <v>0.15788337054811366</v>
      </c>
      <c r="G301" s="3">
        <f t="shared" si="48"/>
        <v>3.6636355947373403E-4</v>
      </c>
    </row>
    <row r="303" spans="1:10" x14ac:dyDescent="0.25">
      <c r="A303" s="5" t="s">
        <v>111</v>
      </c>
    </row>
    <row r="304" spans="1:10" x14ac:dyDescent="0.25">
      <c r="A304" s="5"/>
      <c r="B304" s="15" t="s">
        <v>189</v>
      </c>
    </row>
    <row r="305" spans="1:7" x14ac:dyDescent="0.25">
      <c r="A305" t="s">
        <v>0</v>
      </c>
      <c r="B305" t="s">
        <v>2</v>
      </c>
      <c r="C305" t="s">
        <v>69</v>
      </c>
      <c r="D305" t="s">
        <v>102</v>
      </c>
      <c r="E305" t="s">
        <v>103</v>
      </c>
      <c r="F305" t="s">
        <v>107</v>
      </c>
      <c r="G305" t="s">
        <v>104</v>
      </c>
    </row>
    <row r="306" spans="1:7" x14ac:dyDescent="0.25">
      <c r="A306" t="s">
        <v>38</v>
      </c>
      <c r="B306" t="s">
        <v>105</v>
      </c>
      <c r="C306" t="s">
        <v>75</v>
      </c>
    </row>
    <row r="308" spans="1:7" x14ac:dyDescent="0.25">
      <c r="A308" t="s">
        <v>7</v>
      </c>
      <c r="B308">
        <v>1022042</v>
      </c>
      <c r="C308">
        <v>1</v>
      </c>
      <c r="D308" s="7">
        <f t="array" ref="D308">MMULT(C272:G272,TRANSPOSE(C297:G297))</f>
        <v>1.3087160205291163E-2</v>
      </c>
      <c r="E308" s="7">
        <f t="array" ref="E308">MMULT(B251:F251,TRANSPOSE(C297:G297))</f>
        <v>1.9553205422583975E-2</v>
      </c>
      <c r="F308" s="7">
        <f t="shared" ref="F308:F327" si="49">D308/E308</f>
        <v>0.66931021908947352</v>
      </c>
      <c r="G308" s="7">
        <f t="shared" ref="G308:G327" si="50">LN(F308)</f>
        <v>-0.40150762066777101</v>
      </c>
    </row>
    <row r="309" spans="1:7" x14ac:dyDescent="0.25">
      <c r="A309" t="s">
        <v>12</v>
      </c>
      <c r="B309">
        <v>1022042</v>
      </c>
      <c r="C309">
        <v>1</v>
      </c>
      <c r="D309" s="7">
        <f t="array" ref="D309">MMULT(C273:G273,TRANSPOSE(C298:G298))</f>
        <v>3.0758993379508291E-2</v>
      </c>
      <c r="E309" s="7">
        <f t="array" ref="E309">MMULT(B252:F252,TRANSPOSE(C298:G298))</f>
        <v>2.0068200550826146E-2</v>
      </c>
      <c r="F309" s="7">
        <f t="shared" si="49"/>
        <v>1.5327230411917543</v>
      </c>
      <c r="G309" s="7">
        <f t="shared" si="50"/>
        <v>0.42704591898322997</v>
      </c>
    </row>
    <row r="310" spans="1:7" x14ac:dyDescent="0.25">
      <c r="A310" t="s">
        <v>15</v>
      </c>
      <c r="B310">
        <v>1022042</v>
      </c>
      <c r="C310">
        <v>1</v>
      </c>
      <c r="D310" s="7">
        <f t="array" ref="D310">MMULT(C274:G274,TRANSPOSE(C299:G299))</f>
        <v>3.5394337430075723E-2</v>
      </c>
      <c r="E310" s="7">
        <f t="array" ref="E310">MMULT(B253:F253,TRANSPOSE(C299:G299))</f>
        <v>2.5438400799038176E-2</v>
      </c>
      <c r="F310" s="7">
        <f t="shared" si="49"/>
        <v>1.3913743127836078</v>
      </c>
      <c r="G310" s="7">
        <f t="shared" si="50"/>
        <v>0.33029197291943041</v>
      </c>
    </row>
    <row r="311" spans="1:7" x14ac:dyDescent="0.25">
      <c r="A311" t="s">
        <v>18</v>
      </c>
      <c r="B311">
        <v>1022042</v>
      </c>
      <c r="C311">
        <v>1</v>
      </c>
      <c r="D311" s="7">
        <f t="array" ref="D311">MMULT(C275:G275,TRANSPOSE(C300:G300))</f>
        <v>1.3792858535051343E-2</v>
      </c>
      <c r="E311" s="7">
        <f t="array" ref="E311">MMULT(B254:F254,TRANSPOSE(C300:G300))</f>
        <v>9.42531883716583E-3</v>
      </c>
      <c r="F311" s="7">
        <f t="shared" si="49"/>
        <v>1.4633837616891507</v>
      </c>
      <c r="G311" s="7">
        <f t="shared" si="50"/>
        <v>0.38075139911618505</v>
      </c>
    </row>
    <row r="312" spans="1:7" x14ac:dyDescent="0.25">
      <c r="A312" t="s">
        <v>19</v>
      </c>
      <c r="B312">
        <v>1022042</v>
      </c>
      <c r="C312">
        <v>1</v>
      </c>
      <c r="D312" s="7">
        <f t="array" ref="D312">MMULT(C276:G276,TRANSPOSE(C301:G301))</f>
        <v>2.4655702858619802E-2</v>
      </c>
      <c r="E312" s="7">
        <f t="array" ref="E312">MMULT(B255:F255,TRANSPOSE(C301:G301))</f>
        <v>1.1285144761086153E-2</v>
      </c>
      <c r="F312" s="7">
        <f t="shared" si="49"/>
        <v>2.1847927856130385</v>
      </c>
      <c r="G312" s="7">
        <f t="shared" si="50"/>
        <v>0.78152098909072654</v>
      </c>
    </row>
    <row r="313" spans="1:7" x14ac:dyDescent="0.25">
      <c r="A313" t="s">
        <v>7</v>
      </c>
      <c r="B313">
        <v>1022042</v>
      </c>
      <c r="C313">
        <v>2</v>
      </c>
      <c r="D313" s="7">
        <f t="array" ref="D313">MMULT(C277:G277,TRANSPOSE(C297:G297))</f>
        <v>1.3261968534021739E-2</v>
      </c>
      <c r="E313" s="7">
        <f t="array" ref="E313">MMULT(B251:F251,TRANSPOSE(C297:G297))</f>
        <v>1.9553205422583975E-2</v>
      </c>
      <c r="F313" s="7">
        <f t="shared" si="49"/>
        <v>0.67825035575518222</v>
      </c>
      <c r="G313" s="7">
        <f t="shared" si="50"/>
        <v>-0.38823880292398216</v>
      </c>
    </row>
    <row r="314" spans="1:7" x14ac:dyDescent="0.25">
      <c r="A314" t="s">
        <v>12</v>
      </c>
      <c r="B314">
        <v>1022042</v>
      </c>
      <c r="C314">
        <v>2</v>
      </c>
      <c r="D314" s="7">
        <f t="array" ref="D314">MMULT(C278:G278,TRANSPOSE(C298:G298))</f>
        <v>1.5533717873109393E-2</v>
      </c>
      <c r="E314" s="7">
        <f t="array" ref="E314">MMULT(B252:F252,TRANSPOSE(C298:G298))</f>
        <v>2.0068200550826146E-2</v>
      </c>
      <c r="F314" s="7">
        <f t="shared" si="49"/>
        <v>0.77404637420119449</v>
      </c>
      <c r="G314" s="7">
        <f t="shared" si="50"/>
        <v>-0.2561234921986178</v>
      </c>
    </row>
    <row r="315" spans="1:7" x14ac:dyDescent="0.25">
      <c r="A315" t="s">
        <v>15</v>
      </c>
      <c r="B315">
        <v>1022042</v>
      </c>
      <c r="C315">
        <v>2</v>
      </c>
      <c r="D315" s="7">
        <f t="array" ref="D315">MMULT(C279:G279,TRANSPOSE(C299:G299))</f>
        <v>1.5289415727635024E-2</v>
      </c>
      <c r="E315" s="7">
        <f t="array" ref="E315">MMULT(B253:F253,TRANSPOSE(C299:G299))</f>
        <v>2.5438400799038176E-2</v>
      </c>
      <c r="F315" s="7">
        <f t="shared" si="49"/>
        <v>0.60103682807816738</v>
      </c>
      <c r="G315" s="7">
        <f t="shared" si="50"/>
        <v>-0.50909906832407092</v>
      </c>
    </row>
    <row r="316" spans="1:7" x14ac:dyDescent="0.25">
      <c r="A316" t="s">
        <v>18</v>
      </c>
      <c r="B316">
        <v>1022042</v>
      </c>
      <c r="C316">
        <v>2</v>
      </c>
      <c r="D316" s="7">
        <f t="array" ref="D316">MMULT(C280:G280,TRANSPOSE(C300:G300))</f>
        <v>1.3865368300676343E-2</v>
      </c>
      <c r="E316" s="7">
        <f t="array" ref="E316">MMULT(B254:F254,TRANSPOSE(C300:G300))</f>
        <v>9.42531883716583E-3</v>
      </c>
      <c r="F316" s="7">
        <f t="shared" si="49"/>
        <v>1.4710768452736633</v>
      </c>
      <c r="G316" s="7">
        <f t="shared" si="50"/>
        <v>0.38599468041367746</v>
      </c>
    </row>
    <row r="317" spans="1:7" x14ac:dyDescent="0.25">
      <c r="A317" t="s">
        <v>19</v>
      </c>
      <c r="B317">
        <v>1022042</v>
      </c>
      <c r="C317">
        <v>2</v>
      </c>
      <c r="D317" s="7">
        <f t="array" ref="D317">MMULT(C281:G281,TRANSPOSE(C301:G301))</f>
        <v>1.4934850280372976E-2</v>
      </c>
      <c r="E317" s="7">
        <f t="array" ref="E317">MMULT(B255:F255,TRANSPOSE(C301:G301))</f>
        <v>1.1285144761086153E-2</v>
      </c>
      <c r="F317" s="7">
        <f t="shared" si="49"/>
        <v>1.3234079488170918</v>
      </c>
      <c r="G317" s="7">
        <f t="shared" si="50"/>
        <v>0.28021018893798627</v>
      </c>
    </row>
    <row r="318" spans="1:7" x14ac:dyDescent="0.25">
      <c r="A318" t="s">
        <v>7</v>
      </c>
      <c r="B318">
        <v>1022042</v>
      </c>
      <c r="C318">
        <v>3</v>
      </c>
      <c r="D318" s="7">
        <f t="array" ref="D318">MMULT(C282:G282,TRANSPOSE(C297:G297))</f>
        <v>1.875340861341096E-2</v>
      </c>
      <c r="E318" s="7">
        <f t="array" ref="E318">MMULT(B251:F251,TRANSPOSE(C297:G297))</f>
        <v>1.9553205422583975E-2</v>
      </c>
      <c r="F318" s="7">
        <f t="shared" si="49"/>
        <v>0.95909638384664808</v>
      </c>
      <c r="G318" s="7">
        <f t="shared" si="50"/>
        <v>-4.1763704616461228E-2</v>
      </c>
    </row>
    <row r="319" spans="1:7" x14ac:dyDescent="0.25">
      <c r="A319" t="s">
        <v>12</v>
      </c>
      <c r="B319">
        <v>1022042</v>
      </c>
      <c r="C319">
        <v>3</v>
      </c>
      <c r="D319" s="7">
        <f t="array" ref="D319">MMULT(C283:G283,TRANSPOSE(C298:G298))</f>
        <v>3.0758993379508291E-2</v>
      </c>
      <c r="E319" s="7">
        <f t="array" ref="E319">MMULT(B252:F252,TRANSPOSE(C298:G298))</f>
        <v>2.0068200550826146E-2</v>
      </c>
      <c r="F319" s="7">
        <f t="shared" si="49"/>
        <v>1.5327230411917543</v>
      </c>
      <c r="G319" s="7">
        <f t="shared" si="50"/>
        <v>0.42704591898322997</v>
      </c>
    </row>
    <row r="320" spans="1:7" x14ac:dyDescent="0.25">
      <c r="A320" t="s">
        <v>15</v>
      </c>
      <c r="B320">
        <v>1022042</v>
      </c>
      <c r="C320">
        <v>3</v>
      </c>
      <c r="D320" s="7">
        <f t="array" ref="D320">MMULT(C284:G284,TRANSPOSE(C299:G299))</f>
        <v>3.5400989914386519E-2</v>
      </c>
      <c r="E320" s="7">
        <f t="array" ref="E320">MMULT(B253:F253,TRANSPOSE(C299:G299))</f>
        <v>2.5438400799038176E-2</v>
      </c>
      <c r="F320" s="7">
        <f t="shared" si="49"/>
        <v>1.3916358262475772</v>
      </c>
      <c r="G320" s="7">
        <f t="shared" si="50"/>
        <v>0.33047990860897136</v>
      </c>
    </row>
    <row r="321" spans="1:8" x14ac:dyDescent="0.25">
      <c r="A321" t="s">
        <v>18</v>
      </c>
      <c r="B321">
        <v>1022042</v>
      </c>
      <c r="C321">
        <v>3</v>
      </c>
      <c r="D321" s="7">
        <f t="array" ref="D321">MMULT(C285:G285,TRANSPOSE(C300:G300))</f>
        <v>1.3865368300676343E-2</v>
      </c>
      <c r="E321" s="7">
        <f t="array" ref="E321">MMULT(B254:F254,TRANSPOSE(C300:G300))</f>
        <v>9.42531883716583E-3</v>
      </c>
      <c r="F321" s="7">
        <f t="shared" si="49"/>
        <v>1.4710768452736633</v>
      </c>
      <c r="G321" s="7">
        <f t="shared" si="50"/>
        <v>0.38599468041367746</v>
      </c>
    </row>
    <row r="322" spans="1:8" x14ac:dyDescent="0.25">
      <c r="A322" t="s">
        <v>19</v>
      </c>
      <c r="B322">
        <v>1022042</v>
      </c>
      <c r="C322">
        <v>3</v>
      </c>
      <c r="D322" s="7">
        <f t="array" ref="D322">MMULT(C286:G286,TRANSPOSE(C301:G301))</f>
        <v>5.2139977024554121E-3</v>
      </c>
      <c r="E322" s="7">
        <f t="array" ref="E322">MMULT(B255:F255,TRANSPOSE(C301:G301))</f>
        <v>1.1285144761086153E-2</v>
      </c>
      <c r="F322" s="7">
        <f t="shared" si="49"/>
        <v>0.46202311205032204</v>
      </c>
      <c r="G322" s="7">
        <f t="shared" si="50"/>
        <v>-0.77214036306871281</v>
      </c>
    </row>
    <row r="323" spans="1:8" x14ac:dyDescent="0.25">
      <c r="A323" t="s">
        <v>7</v>
      </c>
      <c r="B323">
        <v>1022042</v>
      </c>
      <c r="C323">
        <v>4</v>
      </c>
      <c r="D323" s="7">
        <f t="array" ref="D323">MMULT(C287:G287,TRANSPOSE(C297:G297))</f>
        <v>1.3097063252529274E-2</v>
      </c>
      <c r="E323" s="7">
        <f t="array" ref="E323">MMULT(B251:F251,TRANSPOSE(C297:G297))</f>
        <v>1.9553205422583975E-2</v>
      </c>
      <c r="F323" s="7">
        <f t="shared" si="49"/>
        <v>0.66981668577992592</v>
      </c>
      <c r="G323" s="7">
        <f t="shared" si="50"/>
        <v>-0.40075120734688391</v>
      </c>
    </row>
    <row r="324" spans="1:8" x14ac:dyDescent="0.25">
      <c r="A324" t="s">
        <v>12</v>
      </c>
      <c r="B324">
        <v>1022042</v>
      </c>
      <c r="C324">
        <v>4</v>
      </c>
      <c r="D324" s="7">
        <f t="array" ref="D324">MMULT(C288:G288,TRANSPOSE(C298:G298))</f>
        <v>1.5533717873109393E-2</v>
      </c>
      <c r="E324" s="7">
        <f t="array" ref="E324">MMULT(B252:F252,TRANSPOSE(C298:G298))</f>
        <v>2.0068200550826146E-2</v>
      </c>
      <c r="F324" s="7">
        <f t="shared" si="49"/>
        <v>0.77404637420119449</v>
      </c>
      <c r="G324" s="7">
        <f t="shared" si="50"/>
        <v>-0.2561234921986178</v>
      </c>
    </row>
    <row r="325" spans="1:8" x14ac:dyDescent="0.25">
      <c r="A325" t="s">
        <v>15</v>
      </c>
      <c r="B325">
        <v>1022042</v>
      </c>
      <c r="C325">
        <v>4</v>
      </c>
      <c r="D325" s="7">
        <f t="array" ref="D325">MMULT(C289:G289,TRANSPOSE(C299:G299))</f>
        <v>1.5294281525569631E-2</v>
      </c>
      <c r="E325" s="7">
        <f t="array" ref="E325">MMULT(B253:F253,TRANSPOSE(C299:G299))</f>
        <v>2.5438400799038176E-2</v>
      </c>
      <c r="F325" s="7">
        <f t="shared" si="49"/>
        <v>0.60122810574428509</v>
      </c>
      <c r="G325" s="7">
        <f t="shared" si="50"/>
        <v>-0.508780872787712</v>
      </c>
    </row>
    <row r="326" spans="1:8" x14ac:dyDescent="0.25">
      <c r="A326" t="s">
        <v>18</v>
      </c>
      <c r="B326">
        <v>1022042</v>
      </c>
      <c r="C326">
        <v>4</v>
      </c>
      <c r="D326" s="7">
        <f t="array" ref="D326">MMULT(C290:G290,TRANSPOSE(C300:G300))</f>
        <v>9.6285975575447077E-4</v>
      </c>
      <c r="E326" s="7">
        <f t="array" ref="E326">MMULT(B254:F254,TRANSPOSE(C300:G300))</f>
        <v>9.42531883716583E-3</v>
      </c>
      <c r="F326" s="7">
        <f t="shared" si="49"/>
        <v>0.10215673043947661</v>
      </c>
      <c r="G326" s="7">
        <f t="shared" si="50"/>
        <v>-2.281247072082095</v>
      </c>
    </row>
    <row r="327" spans="1:8" x14ac:dyDescent="0.25">
      <c r="A327" t="s">
        <v>19</v>
      </c>
      <c r="B327">
        <v>1022042</v>
      </c>
      <c r="C327">
        <v>4</v>
      </c>
      <c r="D327" s="7">
        <f t="array" ref="D327">MMULT(C291:G291,TRANSPOSE(C301:G301))</f>
        <v>2.9593845941210486E-3</v>
      </c>
      <c r="E327" s="7">
        <f t="array" ref="E327">MMULT(B255:F255,TRANSPOSE(C301:G301))</f>
        <v>1.1285144761086153E-2</v>
      </c>
      <c r="F327" s="7">
        <f t="shared" si="49"/>
        <v>0.26223718496954568</v>
      </c>
      <c r="G327" s="7">
        <f t="shared" si="50"/>
        <v>-1.3385058986020975</v>
      </c>
    </row>
    <row r="329" spans="1:8" x14ac:dyDescent="0.25">
      <c r="A329" s="5" t="s">
        <v>108</v>
      </c>
    </row>
    <row r="330" spans="1:8" x14ac:dyDescent="0.25">
      <c r="B330" s="15" t="s">
        <v>188</v>
      </c>
    </row>
    <row r="331" spans="1:8" x14ac:dyDescent="0.25">
      <c r="A331" s="4" t="s">
        <v>2</v>
      </c>
      <c r="B331" t="s">
        <v>69</v>
      </c>
      <c r="C331" t="s">
        <v>109</v>
      </c>
      <c r="D331" t="s">
        <v>70</v>
      </c>
      <c r="E331" t="s">
        <v>71</v>
      </c>
      <c r="F331" t="s">
        <v>72</v>
      </c>
      <c r="G331" t="s">
        <v>73</v>
      </c>
    </row>
    <row r="332" spans="1:8" x14ac:dyDescent="0.25">
      <c r="A332" s="4" t="s">
        <v>105</v>
      </c>
      <c r="B332" t="s">
        <v>75</v>
      </c>
    </row>
    <row r="333" spans="1:8" x14ac:dyDescent="0.25">
      <c r="A333">
        <v>1022042</v>
      </c>
      <c r="B333">
        <v>1</v>
      </c>
      <c r="C333" s="7">
        <f>SUM(G308:G312)</f>
        <v>1.518102659441801</v>
      </c>
      <c r="D333">
        <v>101</v>
      </c>
      <c r="E333">
        <v>102</v>
      </c>
      <c r="F333">
        <v>201</v>
      </c>
      <c r="G333">
        <v>203</v>
      </c>
      <c r="H333" s="8" t="s">
        <v>126</v>
      </c>
    </row>
    <row r="334" spans="1:8" x14ac:dyDescent="0.25">
      <c r="A334">
        <v>1022042</v>
      </c>
      <c r="B334">
        <v>2</v>
      </c>
      <c r="C334" s="7">
        <f>SUM(G313:G317)</f>
        <v>-0.48725649409500732</v>
      </c>
      <c r="D334">
        <v>101</v>
      </c>
      <c r="E334">
        <v>102</v>
      </c>
      <c r="F334">
        <v>201</v>
      </c>
      <c r="G334">
        <v>204</v>
      </c>
      <c r="H334" s="8" t="s">
        <v>127</v>
      </c>
    </row>
    <row r="335" spans="1:8" x14ac:dyDescent="0.25">
      <c r="A335">
        <v>1022042</v>
      </c>
      <c r="B335">
        <v>3</v>
      </c>
      <c r="C335" s="7">
        <f>SUM(G318:G322)</f>
        <v>0.32961644032070481</v>
      </c>
      <c r="D335">
        <v>101</v>
      </c>
      <c r="E335">
        <v>102</v>
      </c>
      <c r="F335">
        <v>202</v>
      </c>
      <c r="G335">
        <v>203</v>
      </c>
      <c r="H335" s="8" t="s">
        <v>125</v>
      </c>
    </row>
    <row r="336" spans="1:8" x14ac:dyDescent="0.25">
      <c r="A336">
        <v>1022042</v>
      </c>
      <c r="B336">
        <v>4</v>
      </c>
      <c r="C336" s="7">
        <f>SUM(G323:G327)</f>
        <v>-4.7854085430174065</v>
      </c>
      <c r="D336">
        <v>101</v>
      </c>
      <c r="E336">
        <v>102</v>
      </c>
      <c r="F336">
        <v>202</v>
      </c>
      <c r="G336">
        <v>204</v>
      </c>
    </row>
    <row r="338" spans="1:19" x14ac:dyDescent="0.25">
      <c r="A338" s="5" t="s">
        <v>112</v>
      </c>
    </row>
    <row r="339" spans="1:19" x14ac:dyDescent="0.25">
      <c r="B339" s="15" t="s">
        <v>190</v>
      </c>
    </row>
    <row r="340" spans="1:19" x14ac:dyDescent="0.25">
      <c r="A340" s="4" t="s">
        <v>2</v>
      </c>
      <c r="B340" t="s">
        <v>69</v>
      </c>
      <c r="C340" t="s">
        <v>109</v>
      </c>
      <c r="D340" s="11" t="s">
        <v>70</v>
      </c>
      <c r="E340" t="s">
        <v>117</v>
      </c>
      <c r="F340" t="s">
        <v>121</v>
      </c>
      <c r="G340" t="s">
        <v>113</v>
      </c>
      <c r="H340" s="11" t="s">
        <v>71</v>
      </c>
      <c r="I340" t="s">
        <v>118</v>
      </c>
      <c r="J340" t="s">
        <v>122</v>
      </c>
      <c r="K340" t="s">
        <v>114</v>
      </c>
      <c r="L340" s="11" t="s">
        <v>72</v>
      </c>
      <c r="M340" t="s">
        <v>119</v>
      </c>
      <c r="N340" t="s">
        <v>123</v>
      </c>
      <c r="O340" t="s">
        <v>115</v>
      </c>
      <c r="P340" s="11" t="s">
        <v>73</v>
      </c>
      <c r="Q340" t="s">
        <v>120</v>
      </c>
      <c r="R340" t="s">
        <v>124</v>
      </c>
      <c r="S340" t="s">
        <v>116</v>
      </c>
    </row>
    <row r="341" spans="1:19" x14ac:dyDescent="0.25">
      <c r="A341" s="4" t="s">
        <v>105</v>
      </c>
      <c r="B341" t="s">
        <v>75</v>
      </c>
      <c r="D341" s="11"/>
      <c r="H341" s="11"/>
      <c r="L341" s="11"/>
      <c r="P341" s="11"/>
    </row>
    <row r="342" spans="1:19" x14ac:dyDescent="0.25">
      <c r="A342">
        <v>1022042</v>
      </c>
      <c r="B342" s="7">
        <f>B333</f>
        <v>1</v>
      </c>
      <c r="C342" s="7">
        <f>C333</f>
        <v>1.518102659441801</v>
      </c>
      <c r="D342" s="12">
        <f>D333</f>
        <v>101</v>
      </c>
      <c r="E342" s="7" t="s">
        <v>9</v>
      </c>
      <c r="F342" s="7" t="s">
        <v>9</v>
      </c>
      <c r="G342" s="7" t="s">
        <v>9</v>
      </c>
      <c r="H342" s="12">
        <f>E333</f>
        <v>102</v>
      </c>
      <c r="I342" s="7" t="s">
        <v>9</v>
      </c>
      <c r="J342" s="7" t="s">
        <v>9</v>
      </c>
      <c r="K342" s="7" t="s">
        <v>9</v>
      </c>
      <c r="L342" s="12">
        <f>F333</f>
        <v>201</v>
      </c>
      <c r="M342" s="7">
        <f>F335</f>
        <v>202</v>
      </c>
      <c r="N342" s="7">
        <f>B335</f>
        <v>3</v>
      </c>
      <c r="O342" s="7">
        <f>C333-C335</f>
        <v>1.1884862191210961</v>
      </c>
      <c r="P342" s="12">
        <f>G333</f>
        <v>203</v>
      </c>
      <c r="Q342" s="7">
        <f>G334</f>
        <v>204</v>
      </c>
      <c r="R342" s="7">
        <f>B334</f>
        <v>2</v>
      </c>
      <c r="S342" s="7">
        <f>C333-C334</f>
        <v>2.0053591535368085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2"/>
  <sheetViews>
    <sheetView topLeftCell="A352" workbookViewId="0">
      <selection activeCell="K372" sqref="K372"/>
    </sheetView>
  </sheetViews>
  <sheetFormatPr defaultRowHeight="15" x14ac:dyDescent="0.25"/>
  <cols>
    <col min="1" max="1" width="22.7109375" customWidth="1"/>
    <col min="2" max="19" width="13.5703125" customWidth="1"/>
  </cols>
  <sheetData>
    <row r="1" spans="1:8" x14ac:dyDescent="0.25">
      <c r="A1" s="5" t="s">
        <v>74</v>
      </c>
    </row>
    <row r="3" spans="1:8" x14ac:dyDescent="0.25">
      <c r="A3" t="s">
        <v>66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</row>
    <row r="4" spans="1:8" x14ac:dyDescent="0.25">
      <c r="A4">
        <v>1</v>
      </c>
      <c r="B4">
        <v>101201</v>
      </c>
      <c r="C4">
        <v>102203</v>
      </c>
      <c r="D4">
        <v>1</v>
      </c>
      <c r="E4">
        <v>101</v>
      </c>
      <c r="F4">
        <v>102</v>
      </c>
      <c r="G4">
        <v>201</v>
      </c>
      <c r="H4">
        <v>203</v>
      </c>
    </row>
    <row r="5" spans="1:8" x14ac:dyDescent="0.25">
      <c r="A5">
        <v>2</v>
      </c>
      <c r="B5">
        <v>101201</v>
      </c>
      <c r="C5">
        <v>102204</v>
      </c>
      <c r="D5">
        <v>2</v>
      </c>
      <c r="E5">
        <v>101</v>
      </c>
      <c r="F5">
        <v>102</v>
      </c>
      <c r="G5">
        <v>201</v>
      </c>
      <c r="H5">
        <v>204</v>
      </c>
    </row>
    <row r="6" spans="1:8" x14ac:dyDescent="0.25">
      <c r="A6">
        <v>3</v>
      </c>
      <c r="B6">
        <v>101202</v>
      </c>
      <c r="C6">
        <v>102203</v>
      </c>
      <c r="D6">
        <v>3</v>
      </c>
      <c r="E6">
        <v>101</v>
      </c>
      <c r="F6">
        <v>102</v>
      </c>
      <c r="G6">
        <v>202</v>
      </c>
      <c r="H6">
        <v>203</v>
      </c>
    </row>
    <row r="7" spans="1:8" x14ac:dyDescent="0.25">
      <c r="A7">
        <v>4</v>
      </c>
      <c r="B7">
        <v>101202</v>
      </c>
      <c r="C7">
        <v>102204</v>
      </c>
      <c r="D7">
        <v>4</v>
      </c>
      <c r="E7">
        <v>101</v>
      </c>
      <c r="F7">
        <v>102</v>
      </c>
      <c r="G7">
        <v>202</v>
      </c>
      <c r="H7">
        <v>204</v>
      </c>
    </row>
    <row r="9" spans="1:8" x14ac:dyDescent="0.25">
      <c r="A9" s="5" t="s">
        <v>211</v>
      </c>
    </row>
    <row r="11" spans="1:8" x14ac:dyDescent="0.25">
      <c r="A11" t="s">
        <v>0</v>
      </c>
      <c r="B11" t="s">
        <v>101</v>
      </c>
    </row>
    <row r="12" spans="1:8" x14ac:dyDescent="0.25">
      <c r="A12" s="2" t="s">
        <v>38</v>
      </c>
    </row>
    <row r="13" spans="1:8" x14ac:dyDescent="0.25">
      <c r="A13" t="s">
        <v>7</v>
      </c>
      <c r="B13">
        <v>0.01</v>
      </c>
    </row>
    <row r="14" spans="1:8" x14ac:dyDescent="0.25">
      <c r="A14" t="s">
        <v>12</v>
      </c>
      <c r="B14">
        <v>0.01</v>
      </c>
    </row>
    <row r="15" spans="1:8" x14ac:dyDescent="0.25">
      <c r="A15" t="s">
        <v>15</v>
      </c>
      <c r="B15">
        <v>0.01</v>
      </c>
    </row>
    <row r="16" spans="1:8" x14ac:dyDescent="0.25">
      <c r="A16" t="s">
        <v>18</v>
      </c>
      <c r="B16">
        <v>0.01</v>
      </c>
    </row>
    <row r="17" spans="1:13" x14ac:dyDescent="0.25">
      <c r="A17" t="s">
        <v>19</v>
      </c>
      <c r="B17">
        <v>0.01</v>
      </c>
    </row>
    <row r="19" spans="1:13" x14ac:dyDescent="0.25">
      <c r="A19" s="5" t="s">
        <v>132</v>
      </c>
    </row>
    <row r="20" spans="1:13" x14ac:dyDescent="0.25">
      <c r="A20" t="s">
        <v>133</v>
      </c>
      <c r="B20">
        <v>0.98</v>
      </c>
    </row>
    <row r="21" spans="1:13" x14ac:dyDescent="0.25">
      <c r="A21" t="s">
        <v>134</v>
      </c>
      <c r="B21">
        <v>0.98</v>
      </c>
    </row>
    <row r="23" spans="1:13" x14ac:dyDescent="0.25">
      <c r="A23" s="1" t="s">
        <v>39</v>
      </c>
    </row>
    <row r="25" spans="1:13" x14ac:dyDescent="0.25">
      <c r="A25" t="s">
        <v>2</v>
      </c>
      <c r="B25" t="s">
        <v>0</v>
      </c>
      <c r="C25" s="2" t="s">
        <v>36</v>
      </c>
      <c r="D25" s="2" t="s">
        <v>33</v>
      </c>
      <c r="E25" t="s">
        <v>1</v>
      </c>
      <c r="F25" t="s">
        <v>3</v>
      </c>
      <c r="G25" s="2" t="s">
        <v>92</v>
      </c>
      <c r="H25" t="s">
        <v>4</v>
      </c>
      <c r="I25" t="s">
        <v>155</v>
      </c>
      <c r="J25" t="s">
        <v>156</v>
      </c>
      <c r="K25" t="s">
        <v>5</v>
      </c>
      <c r="L25" t="s">
        <v>6</v>
      </c>
      <c r="M25" t="s">
        <v>40</v>
      </c>
    </row>
    <row r="26" spans="1:13" x14ac:dyDescent="0.25">
      <c r="A26" s="2" t="s">
        <v>37</v>
      </c>
      <c r="B26" s="2" t="s">
        <v>38</v>
      </c>
      <c r="C26" s="2"/>
      <c r="D26" s="2"/>
      <c r="E26" s="2"/>
      <c r="F26" s="2"/>
      <c r="G26" s="2"/>
      <c r="H26" s="2"/>
      <c r="K26" s="2"/>
      <c r="L26" s="2"/>
    </row>
    <row r="27" spans="1:13" x14ac:dyDescent="0.25">
      <c r="A27">
        <v>101</v>
      </c>
      <c r="B27" t="s">
        <v>7</v>
      </c>
      <c r="C27" s="2" t="s">
        <v>31</v>
      </c>
      <c r="D27" s="2" t="s">
        <v>34</v>
      </c>
      <c r="E27" t="s">
        <v>8</v>
      </c>
      <c r="F27" t="b">
        <v>0</v>
      </c>
      <c r="G27" t="s">
        <v>9</v>
      </c>
      <c r="H27" t="s">
        <v>9</v>
      </c>
      <c r="I27" t="s">
        <v>9</v>
      </c>
      <c r="J27" t="s">
        <v>9</v>
      </c>
      <c r="K27" t="s">
        <v>11</v>
      </c>
      <c r="L27" t="s">
        <v>10</v>
      </c>
      <c r="M27" s="3" t="e">
        <f t="shared" ref="M27:M58" si="0">IF(I27&gt;=0,ATAN(J27/I27)/(PI()/2),2+ATAN(J27/I27)/(PI()/2))</f>
        <v>#VALUE!</v>
      </c>
    </row>
    <row r="28" spans="1:13" x14ac:dyDescent="0.25">
      <c r="A28">
        <v>101</v>
      </c>
      <c r="B28" t="s">
        <v>12</v>
      </c>
      <c r="C28" s="2" t="s">
        <v>31</v>
      </c>
      <c r="D28" s="2" t="s">
        <v>34</v>
      </c>
      <c r="E28" t="s">
        <v>13</v>
      </c>
      <c r="F28" t="b">
        <v>0</v>
      </c>
      <c r="G28">
        <f t="shared" ref="G28:G59" si="1">((LEFT(H28,1)=L28)+(RIGHT(H28,1)=L28))/2</f>
        <v>0.5</v>
      </c>
      <c r="H28" t="s">
        <v>13</v>
      </c>
      <c r="I28">
        <v>0.60627959477955429</v>
      </c>
      <c r="J28">
        <v>0.58718495242942959</v>
      </c>
      <c r="K28" t="s">
        <v>14</v>
      </c>
      <c r="L28" t="s">
        <v>10</v>
      </c>
      <c r="M28" s="3">
        <f t="shared" si="0"/>
        <v>0.48981537421814703</v>
      </c>
    </row>
    <row r="29" spans="1:13" x14ac:dyDescent="0.25">
      <c r="A29">
        <v>101</v>
      </c>
      <c r="B29" t="s">
        <v>15</v>
      </c>
      <c r="C29" s="2" t="s">
        <v>31</v>
      </c>
      <c r="D29" s="2" t="s">
        <v>34</v>
      </c>
      <c r="E29" t="s">
        <v>16</v>
      </c>
      <c r="F29" t="b">
        <v>0</v>
      </c>
      <c r="G29">
        <f t="shared" si="1"/>
        <v>0.5</v>
      </c>
      <c r="H29" t="s">
        <v>16</v>
      </c>
      <c r="I29">
        <v>0.68770616785438377</v>
      </c>
      <c r="J29">
        <v>0.7241380624063305</v>
      </c>
      <c r="K29" t="s">
        <v>11</v>
      </c>
      <c r="L29" t="s">
        <v>17</v>
      </c>
      <c r="M29" s="3">
        <f t="shared" si="0"/>
        <v>0.51642399215844992</v>
      </c>
    </row>
    <row r="30" spans="1:13" x14ac:dyDescent="0.25">
      <c r="A30">
        <v>101</v>
      </c>
      <c r="B30" t="s">
        <v>18</v>
      </c>
      <c r="C30" s="2" t="s">
        <v>31</v>
      </c>
      <c r="D30" s="2" t="s">
        <v>34</v>
      </c>
      <c r="E30" t="s">
        <v>8</v>
      </c>
      <c r="F30" t="b">
        <v>0</v>
      </c>
      <c r="G30">
        <f t="shared" si="1"/>
        <v>0</v>
      </c>
      <c r="H30" t="s">
        <v>8</v>
      </c>
      <c r="I30">
        <v>0.92383117987405527</v>
      </c>
      <c r="J30">
        <v>-1.4573304970869831E-2</v>
      </c>
      <c r="K30" t="s">
        <v>11</v>
      </c>
      <c r="L30" t="s">
        <v>10</v>
      </c>
      <c r="M30" s="3">
        <f t="shared" si="0"/>
        <v>-1.0041753126296443E-2</v>
      </c>
    </row>
    <row r="31" spans="1:13" x14ac:dyDescent="0.25">
      <c r="A31">
        <v>101</v>
      </c>
      <c r="B31" t="s">
        <v>19</v>
      </c>
      <c r="C31" s="2" t="s">
        <v>31</v>
      </c>
      <c r="D31" s="2" t="s">
        <v>34</v>
      </c>
      <c r="E31" t="s">
        <v>20</v>
      </c>
      <c r="F31" t="b">
        <v>0</v>
      </c>
      <c r="G31">
        <f t="shared" si="1"/>
        <v>0</v>
      </c>
      <c r="H31" t="s">
        <v>20</v>
      </c>
      <c r="I31">
        <v>0.97072297559870613</v>
      </c>
      <c r="J31">
        <v>0.14145028017509398</v>
      </c>
      <c r="K31" t="s">
        <v>10</v>
      </c>
      <c r="L31" t="s">
        <v>17</v>
      </c>
      <c r="M31" s="3">
        <f t="shared" si="0"/>
        <v>9.2117621218205173E-2</v>
      </c>
    </row>
    <row r="32" spans="1:13" x14ac:dyDescent="0.25">
      <c r="A32">
        <v>102</v>
      </c>
      <c r="B32" t="s">
        <v>7</v>
      </c>
      <c r="C32" s="2" t="s">
        <v>31</v>
      </c>
      <c r="D32" s="2" t="s">
        <v>34</v>
      </c>
      <c r="E32" t="s">
        <v>8</v>
      </c>
      <c r="F32" t="b">
        <v>0</v>
      </c>
      <c r="G32">
        <f t="shared" si="1"/>
        <v>0</v>
      </c>
      <c r="H32" t="s">
        <v>8</v>
      </c>
      <c r="I32">
        <v>0.92466710289831933</v>
      </c>
      <c r="J32">
        <v>0.17822630662548239</v>
      </c>
      <c r="K32" t="s">
        <v>11</v>
      </c>
      <c r="L32" t="s">
        <v>10</v>
      </c>
      <c r="M32" s="3">
        <f t="shared" si="0"/>
        <v>0.1212196423416957</v>
      </c>
    </row>
    <row r="33" spans="1:13" x14ac:dyDescent="0.25">
      <c r="A33">
        <v>102</v>
      </c>
      <c r="B33" t="s">
        <v>12</v>
      </c>
      <c r="C33" s="2" t="s">
        <v>31</v>
      </c>
      <c r="D33" s="2" t="s">
        <v>34</v>
      </c>
      <c r="E33" t="s">
        <v>21</v>
      </c>
      <c r="F33" t="b">
        <v>0</v>
      </c>
      <c r="G33">
        <f t="shared" si="1"/>
        <v>0</v>
      </c>
      <c r="H33" t="s">
        <v>21</v>
      </c>
      <c r="I33">
        <v>1.0943969491410246</v>
      </c>
      <c r="J33">
        <v>0.1133544665947856</v>
      </c>
      <c r="K33" t="s">
        <v>14</v>
      </c>
      <c r="L33" t="s">
        <v>10</v>
      </c>
      <c r="M33" s="3">
        <f t="shared" si="0"/>
        <v>6.5704935219563901E-2</v>
      </c>
    </row>
    <row r="34" spans="1:13" x14ac:dyDescent="0.25">
      <c r="A34">
        <v>102</v>
      </c>
      <c r="B34" t="s">
        <v>15</v>
      </c>
      <c r="C34" s="2" t="s">
        <v>31</v>
      </c>
      <c r="D34" s="2" t="s">
        <v>34</v>
      </c>
      <c r="E34" t="s">
        <v>16</v>
      </c>
      <c r="F34" t="b">
        <v>0</v>
      </c>
      <c r="G34">
        <f t="shared" si="1"/>
        <v>0.5</v>
      </c>
      <c r="H34" t="s">
        <v>16</v>
      </c>
      <c r="I34">
        <v>0.74625330681636515</v>
      </c>
      <c r="J34">
        <v>0.68735552485129625</v>
      </c>
      <c r="K34" t="s">
        <v>11</v>
      </c>
      <c r="L34" t="s">
        <v>17</v>
      </c>
      <c r="M34" s="3">
        <f t="shared" si="0"/>
        <v>0.47386008139876246</v>
      </c>
    </row>
    <row r="35" spans="1:13" x14ac:dyDescent="0.25">
      <c r="A35">
        <v>102</v>
      </c>
      <c r="B35" t="s">
        <v>18</v>
      </c>
      <c r="C35" s="2" t="s">
        <v>31</v>
      </c>
      <c r="D35" s="2" t="s">
        <v>34</v>
      </c>
      <c r="E35" t="s">
        <v>22</v>
      </c>
      <c r="F35" t="b">
        <v>0</v>
      </c>
      <c r="G35">
        <f t="shared" si="1"/>
        <v>0.5</v>
      </c>
      <c r="H35" t="s">
        <v>22</v>
      </c>
      <c r="I35">
        <v>0.76969655384042712</v>
      </c>
      <c r="J35">
        <v>0.72371335611592835</v>
      </c>
      <c r="K35" t="s">
        <v>11</v>
      </c>
      <c r="L35" t="s">
        <v>10</v>
      </c>
      <c r="M35" s="3">
        <f t="shared" si="0"/>
        <v>0.48040419664646639</v>
      </c>
    </row>
    <row r="36" spans="1:13" x14ac:dyDescent="0.25">
      <c r="A36">
        <v>102</v>
      </c>
      <c r="B36" t="s">
        <v>19</v>
      </c>
      <c r="C36" s="2" t="s">
        <v>31</v>
      </c>
      <c r="D36" s="2" t="s">
        <v>34</v>
      </c>
      <c r="E36" t="s">
        <v>23</v>
      </c>
      <c r="F36" t="b">
        <v>0</v>
      </c>
      <c r="G36">
        <f t="shared" si="1"/>
        <v>0.5</v>
      </c>
      <c r="H36" t="s">
        <v>23</v>
      </c>
      <c r="I36">
        <v>0.72310283964053312</v>
      </c>
      <c r="J36">
        <v>0.80393343417977636</v>
      </c>
      <c r="K36" t="s">
        <v>10</v>
      </c>
      <c r="L36" t="s">
        <v>17</v>
      </c>
      <c r="M36" s="3">
        <f t="shared" si="0"/>
        <v>0.53366676731996066</v>
      </c>
    </row>
    <row r="37" spans="1:13" x14ac:dyDescent="0.25">
      <c r="A37">
        <v>201</v>
      </c>
      <c r="B37" t="s">
        <v>7</v>
      </c>
      <c r="C37" s="2" t="s">
        <v>31</v>
      </c>
      <c r="D37" s="2" t="s">
        <v>34</v>
      </c>
      <c r="E37" t="s">
        <v>8</v>
      </c>
      <c r="F37" s="8" t="b">
        <v>1</v>
      </c>
      <c r="G37">
        <f t="shared" si="1"/>
        <v>1</v>
      </c>
      <c r="H37" t="s">
        <v>20</v>
      </c>
      <c r="I37">
        <v>0.14733277660994767</v>
      </c>
      <c r="J37">
        <v>0.88606335402081626</v>
      </c>
      <c r="K37" t="s">
        <v>11</v>
      </c>
      <c r="L37" t="s">
        <v>10</v>
      </c>
      <c r="M37" s="3">
        <f t="shared" si="0"/>
        <v>0.89510389323313011</v>
      </c>
    </row>
    <row r="38" spans="1:13" x14ac:dyDescent="0.25">
      <c r="A38">
        <v>201</v>
      </c>
      <c r="B38" t="s">
        <v>12</v>
      </c>
      <c r="C38" s="2" t="s">
        <v>31</v>
      </c>
      <c r="D38" s="2" t="s">
        <v>34</v>
      </c>
      <c r="E38" t="s">
        <v>20</v>
      </c>
      <c r="F38" t="b">
        <v>0</v>
      </c>
      <c r="G38">
        <f t="shared" si="1"/>
        <v>1</v>
      </c>
      <c r="H38" t="s">
        <v>20</v>
      </c>
      <c r="I38">
        <v>0.21569100840639732</v>
      </c>
      <c r="J38">
        <v>1.0516237795929144</v>
      </c>
      <c r="K38" t="s">
        <v>14</v>
      </c>
      <c r="L38" t="s">
        <v>10</v>
      </c>
      <c r="M38" s="3">
        <f t="shared" si="0"/>
        <v>0.87121355593192618</v>
      </c>
    </row>
    <row r="39" spans="1:13" x14ac:dyDescent="0.25">
      <c r="A39">
        <v>201</v>
      </c>
      <c r="B39" t="s">
        <v>15</v>
      </c>
      <c r="C39" s="2" t="s">
        <v>31</v>
      </c>
      <c r="D39" s="2" t="s">
        <v>34</v>
      </c>
      <c r="E39" t="s">
        <v>8</v>
      </c>
      <c r="F39" t="b">
        <v>0</v>
      </c>
      <c r="G39">
        <f t="shared" si="1"/>
        <v>0</v>
      </c>
      <c r="H39" t="s">
        <v>8</v>
      </c>
      <c r="I39">
        <v>0.9523243076685094</v>
      </c>
      <c r="J39">
        <v>0.22119016238123981</v>
      </c>
      <c r="K39" t="s">
        <v>11</v>
      </c>
      <c r="L39" t="s">
        <v>17</v>
      </c>
      <c r="M39" s="3">
        <f t="shared" si="0"/>
        <v>0.14528750849003741</v>
      </c>
    </row>
    <row r="40" spans="1:13" x14ac:dyDescent="0.25">
      <c r="A40">
        <v>201</v>
      </c>
      <c r="B40" t="s">
        <v>18</v>
      </c>
      <c r="C40" s="2" t="s">
        <v>31</v>
      </c>
      <c r="D40" s="2" t="s">
        <v>34</v>
      </c>
      <c r="E40" t="s">
        <v>20</v>
      </c>
      <c r="F40" t="b">
        <v>0</v>
      </c>
      <c r="G40">
        <f t="shared" si="1"/>
        <v>1</v>
      </c>
      <c r="H40" t="s">
        <v>20</v>
      </c>
      <c r="I40">
        <v>4.3563009344766576E-2</v>
      </c>
      <c r="J40">
        <v>0.97900277779285194</v>
      </c>
      <c r="K40" t="s">
        <v>11</v>
      </c>
      <c r="L40" t="s">
        <v>10</v>
      </c>
      <c r="M40" s="3">
        <f t="shared" si="0"/>
        <v>0.97169079445583995</v>
      </c>
    </row>
    <row r="41" spans="1:13" x14ac:dyDescent="0.25">
      <c r="A41">
        <v>201</v>
      </c>
      <c r="B41" t="s">
        <v>19</v>
      </c>
      <c r="C41" s="2" t="s">
        <v>31</v>
      </c>
      <c r="D41" s="2" t="s">
        <v>34</v>
      </c>
      <c r="E41" t="s">
        <v>24</v>
      </c>
      <c r="F41" t="b">
        <v>0</v>
      </c>
      <c r="G41">
        <f t="shared" si="1"/>
        <v>1</v>
      </c>
      <c r="H41" t="s">
        <v>24</v>
      </c>
      <c r="I41">
        <v>1.9248247110845565E-2</v>
      </c>
      <c r="J41">
        <v>1.0321538261530763</v>
      </c>
      <c r="K41" t="s">
        <v>10</v>
      </c>
      <c r="L41" t="s">
        <v>17</v>
      </c>
      <c r="M41" s="3">
        <f t="shared" si="0"/>
        <v>0.98812929412997574</v>
      </c>
    </row>
    <row r="42" spans="1:13" x14ac:dyDescent="0.25">
      <c r="A42">
        <v>202</v>
      </c>
      <c r="B42" t="s">
        <v>7</v>
      </c>
      <c r="C42" s="2" t="s">
        <v>31</v>
      </c>
      <c r="D42" s="2" t="s">
        <v>34</v>
      </c>
      <c r="E42" t="s">
        <v>22</v>
      </c>
      <c r="F42" t="b">
        <v>0</v>
      </c>
      <c r="G42">
        <f t="shared" si="1"/>
        <v>0.5</v>
      </c>
      <c r="H42" t="s">
        <v>22</v>
      </c>
      <c r="I42">
        <v>0.5211929697406148</v>
      </c>
      <c r="J42">
        <v>0.77463953283891851</v>
      </c>
      <c r="K42" t="s">
        <v>11</v>
      </c>
      <c r="L42" t="s">
        <v>10</v>
      </c>
      <c r="M42" s="3">
        <f t="shared" si="0"/>
        <v>0.62296161310361897</v>
      </c>
    </row>
    <row r="43" spans="1:13" x14ac:dyDescent="0.25">
      <c r="A43">
        <v>202</v>
      </c>
      <c r="B43" t="s">
        <v>12</v>
      </c>
      <c r="C43" s="2" t="s">
        <v>31</v>
      </c>
      <c r="D43" s="2" t="s">
        <v>34</v>
      </c>
      <c r="E43" t="s">
        <v>20</v>
      </c>
      <c r="F43" t="b">
        <v>0</v>
      </c>
      <c r="G43">
        <f t="shared" si="1"/>
        <v>1</v>
      </c>
      <c r="H43" t="s">
        <v>20</v>
      </c>
      <c r="I43">
        <v>2.325515342562642E-2</v>
      </c>
      <c r="J43">
        <v>1.0937057360483253</v>
      </c>
      <c r="K43" t="s">
        <v>14</v>
      </c>
      <c r="L43" t="s">
        <v>10</v>
      </c>
      <c r="M43" s="3">
        <f t="shared" si="0"/>
        <v>0.986465774553972</v>
      </c>
    </row>
    <row r="44" spans="1:13" x14ac:dyDescent="0.25">
      <c r="A44">
        <v>202</v>
      </c>
      <c r="B44" t="s">
        <v>15</v>
      </c>
      <c r="C44" s="2" t="s">
        <v>31</v>
      </c>
      <c r="D44" s="2" t="s">
        <v>34</v>
      </c>
      <c r="E44" t="s">
        <v>8</v>
      </c>
      <c r="F44" t="b">
        <v>0</v>
      </c>
      <c r="G44">
        <f t="shared" si="1"/>
        <v>0</v>
      </c>
      <c r="H44" t="s">
        <v>8</v>
      </c>
      <c r="I44">
        <v>1.0884004425258156</v>
      </c>
      <c r="J44">
        <v>9.5209667796854261E-2</v>
      </c>
      <c r="K44" t="s">
        <v>11</v>
      </c>
      <c r="L44" t="s">
        <v>17</v>
      </c>
      <c r="M44" s="3">
        <f t="shared" si="0"/>
        <v>5.554799068657517E-2</v>
      </c>
    </row>
    <row r="45" spans="1:13" x14ac:dyDescent="0.25">
      <c r="A45">
        <v>202</v>
      </c>
      <c r="B45" t="s">
        <v>18</v>
      </c>
      <c r="C45" s="2" t="s">
        <v>31</v>
      </c>
      <c r="D45" s="2" t="s">
        <v>34</v>
      </c>
      <c r="E45" t="s">
        <v>8</v>
      </c>
      <c r="F45" t="b">
        <v>0</v>
      </c>
      <c r="G45">
        <f t="shared" si="1"/>
        <v>0</v>
      </c>
      <c r="H45" t="s">
        <v>8</v>
      </c>
      <c r="I45">
        <v>1.0810202839200354</v>
      </c>
      <c r="J45">
        <v>-9.5844298717733672E-3</v>
      </c>
      <c r="K45" t="s">
        <v>11</v>
      </c>
      <c r="L45" t="s">
        <v>10</v>
      </c>
      <c r="M45" s="3">
        <f t="shared" si="0"/>
        <v>-5.6441842794729543E-3</v>
      </c>
    </row>
    <row r="46" spans="1:13" x14ac:dyDescent="0.25">
      <c r="A46">
        <v>202</v>
      </c>
      <c r="B46" t="s">
        <v>19</v>
      </c>
      <c r="C46" s="2" t="s">
        <v>31</v>
      </c>
      <c r="D46" s="2" t="s">
        <v>34</v>
      </c>
      <c r="E46" t="s">
        <v>20</v>
      </c>
      <c r="F46" t="b">
        <v>0</v>
      </c>
      <c r="G46">
        <f t="shared" si="1"/>
        <v>0</v>
      </c>
      <c r="H46" t="s">
        <v>20</v>
      </c>
      <c r="I46">
        <v>1.0419521798801696</v>
      </c>
      <c r="J46">
        <v>-3.0351980109060882E-2</v>
      </c>
      <c r="K46" t="s">
        <v>10</v>
      </c>
      <c r="L46" t="s">
        <v>17</v>
      </c>
      <c r="M46" s="3">
        <f t="shared" si="0"/>
        <v>-1.8539438173204102E-2</v>
      </c>
    </row>
    <row r="47" spans="1:13" x14ac:dyDescent="0.25">
      <c r="A47">
        <v>203</v>
      </c>
      <c r="B47" t="s">
        <v>7</v>
      </c>
      <c r="C47" s="2" t="s">
        <v>31</v>
      </c>
      <c r="D47" s="2" t="s">
        <v>34</v>
      </c>
      <c r="E47" t="s">
        <v>22</v>
      </c>
      <c r="F47" t="b">
        <v>0</v>
      </c>
      <c r="G47">
        <f t="shared" si="1"/>
        <v>0.5</v>
      </c>
      <c r="H47" t="s">
        <v>22</v>
      </c>
      <c r="I47">
        <v>0.8397213682706377</v>
      </c>
      <c r="J47">
        <v>0.7675856591664868</v>
      </c>
      <c r="K47" t="s">
        <v>11</v>
      </c>
      <c r="L47" t="s">
        <v>10</v>
      </c>
      <c r="M47" s="3">
        <f t="shared" si="0"/>
        <v>0.47144775553380835</v>
      </c>
    </row>
    <row r="48" spans="1:13" x14ac:dyDescent="0.25">
      <c r="A48">
        <v>203</v>
      </c>
      <c r="B48" t="s">
        <v>12</v>
      </c>
      <c r="C48" s="2" t="s">
        <v>31</v>
      </c>
      <c r="D48" s="2" t="s">
        <v>34</v>
      </c>
      <c r="E48" t="s">
        <v>21</v>
      </c>
      <c r="F48" t="b">
        <v>0</v>
      </c>
      <c r="G48">
        <f t="shared" si="1"/>
        <v>0</v>
      </c>
      <c r="H48" t="s">
        <v>21</v>
      </c>
      <c r="I48">
        <v>0.90248199724557499</v>
      </c>
      <c r="J48">
        <v>0.16359572031638953</v>
      </c>
      <c r="K48" t="s">
        <v>14</v>
      </c>
      <c r="L48" t="s">
        <v>10</v>
      </c>
      <c r="M48" s="3">
        <f t="shared" si="0"/>
        <v>0.114162363853201</v>
      </c>
    </row>
    <row r="49" spans="1:13" x14ac:dyDescent="0.25">
      <c r="A49">
        <v>203</v>
      </c>
      <c r="B49" t="s">
        <v>15</v>
      </c>
      <c r="C49" s="2" t="s">
        <v>31</v>
      </c>
      <c r="D49" s="2" t="s">
        <v>34</v>
      </c>
      <c r="E49" t="s">
        <v>8</v>
      </c>
      <c r="F49" t="b">
        <v>0</v>
      </c>
      <c r="G49">
        <f t="shared" si="1"/>
        <v>0</v>
      </c>
      <c r="H49" t="s">
        <v>8</v>
      </c>
      <c r="I49">
        <v>0.88617522830180362</v>
      </c>
      <c r="J49">
        <v>3.4667690680377498E-2</v>
      </c>
      <c r="K49" t="s">
        <v>11</v>
      </c>
      <c r="L49" t="s">
        <v>17</v>
      </c>
      <c r="M49" s="3">
        <f t="shared" si="0"/>
        <v>2.4892242654436968E-2</v>
      </c>
    </row>
    <row r="50" spans="1:13" x14ac:dyDescent="0.25">
      <c r="A50">
        <v>203</v>
      </c>
      <c r="B50" t="s">
        <v>18</v>
      </c>
      <c r="C50" s="2" t="s">
        <v>31</v>
      </c>
      <c r="D50" s="2" t="s">
        <v>34</v>
      </c>
      <c r="E50" t="s">
        <v>20</v>
      </c>
      <c r="F50" t="b">
        <v>0</v>
      </c>
      <c r="G50">
        <f t="shared" si="1"/>
        <v>1</v>
      </c>
      <c r="H50" t="s">
        <v>20</v>
      </c>
      <c r="I50">
        <v>-3.0984377490728299E-2</v>
      </c>
      <c r="J50">
        <v>1.0593110950151101</v>
      </c>
      <c r="K50" t="s">
        <v>11</v>
      </c>
      <c r="L50" t="s">
        <v>10</v>
      </c>
      <c r="M50" s="3">
        <f t="shared" si="0"/>
        <v>1.0186155371121877</v>
      </c>
    </row>
    <row r="51" spans="1:13" x14ac:dyDescent="0.25">
      <c r="A51">
        <v>203</v>
      </c>
      <c r="B51" t="s">
        <v>19</v>
      </c>
      <c r="C51" s="2" t="s">
        <v>31</v>
      </c>
      <c r="D51" s="2" t="s">
        <v>34</v>
      </c>
      <c r="E51" t="s">
        <v>24</v>
      </c>
      <c r="F51" t="b">
        <v>0</v>
      </c>
      <c r="G51">
        <f t="shared" si="1"/>
        <v>1</v>
      </c>
      <c r="H51" t="s">
        <v>24</v>
      </c>
      <c r="I51">
        <v>-5.7934326046817093E-2</v>
      </c>
      <c r="J51">
        <v>1.1200077774857722</v>
      </c>
      <c r="K51" t="s">
        <v>10</v>
      </c>
      <c r="L51" t="s">
        <v>17</v>
      </c>
      <c r="M51" s="3">
        <f t="shared" si="0"/>
        <v>1.0329009282832475</v>
      </c>
    </row>
    <row r="52" spans="1:13" x14ac:dyDescent="0.25">
      <c r="A52">
        <v>204</v>
      </c>
      <c r="B52" t="s">
        <v>7</v>
      </c>
      <c r="C52" s="2" t="s">
        <v>31</v>
      </c>
      <c r="D52" s="2" t="s">
        <v>34</v>
      </c>
      <c r="E52" t="s">
        <v>20</v>
      </c>
      <c r="F52" t="b">
        <v>0</v>
      </c>
      <c r="G52">
        <f t="shared" si="1"/>
        <v>1</v>
      </c>
      <c r="H52" t="s">
        <v>20</v>
      </c>
      <c r="I52">
        <v>-0.13594366467396674</v>
      </c>
      <c r="J52">
        <v>0.99873101631699546</v>
      </c>
      <c r="K52" t="s">
        <v>11</v>
      </c>
      <c r="L52" t="s">
        <v>10</v>
      </c>
      <c r="M52" s="3">
        <f t="shared" si="0"/>
        <v>1.086125091452685</v>
      </c>
    </row>
    <row r="53" spans="1:13" x14ac:dyDescent="0.25">
      <c r="A53">
        <v>204</v>
      </c>
      <c r="B53" t="s">
        <v>12</v>
      </c>
      <c r="C53" s="2" t="s">
        <v>31</v>
      </c>
      <c r="D53" s="2" t="s">
        <v>34</v>
      </c>
      <c r="E53" t="s">
        <v>13</v>
      </c>
      <c r="F53" t="b">
        <v>0</v>
      </c>
      <c r="G53">
        <f t="shared" si="1"/>
        <v>0.5</v>
      </c>
      <c r="H53" t="s">
        <v>13</v>
      </c>
      <c r="I53">
        <v>0.72072894295337253</v>
      </c>
      <c r="J53">
        <v>0.85323530223143906</v>
      </c>
      <c r="K53" t="s">
        <v>14</v>
      </c>
      <c r="L53" t="s">
        <v>10</v>
      </c>
      <c r="M53" s="3">
        <f t="shared" si="0"/>
        <v>0.55346863791018608</v>
      </c>
    </row>
    <row r="54" spans="1:13" x14ac:dyDescent="0.25">
      <c r="A54">
        <v>204</v>
      </c>
      <c r="B54" t="s">
        <v>15</v>
      </c>
      <c r="C54" s="2" t="s">
        <v>31</v>
      </c>
      <c r="D54" s="2" t="s">
        <v>34</v>
      </c>
      <c r="E54" t="s">
        <v>24</v>
      </c>
      <c r="F54" t="b">
        <v>0</v>
      </c>
      <c r="G54">
        <f t="shared" si="1"/>
        <v>1</v>
      </c>
      <c r="H54" t="s">
        <v>24</v>
      </c>
      <c r="I54">
        <v>0.2809581421425229</v>
      </c>
      <c r="J54">
        <v>1.0576507958247916</v>
      </c>
      <c r="K54" t="s">
        <v>11</v>
      </c>
      <c r="L54" t="s">
        <v>17</v>
      </c>
      <c r="M54" s="3">
        <f t="shared" si="0"/>
        <v>0.83470359657776116</v>
      </c>
    </row>
    <row r="55" spans="1:13" x14ac:dyDescent="0.25">
      <c r="A55">
        <v>204</v>
      </c>
      <c r="B55" t="s">
        <v>18</v>
      </c>
      <c r="C55" s="2" t="s">
        <v>31</v>
      </c>
      <c r="D55" s="2" t="s">
        <v>34</v>
      </c>
      <c r="E55" t="s">
        <v>8</v>
      </c>
      <c r="F55" t="b">
        <v>0</v>
      </c>
      <c r="G55">
        <f t="shared" si="1"/>
        <v>0</v>
      </c>
      <c r="H55" t="s">
        <v>8</v>
      </c>
      <c r="I55">
        <v>0.9962234207224302</v>
      </c>
      <c r="J55">
        <v>9.8328833493459764E-3</v>
      </c>
      <c r="K55" t="s">
        <v>11</v>
      </c>
      <c r="L55" t="s">
        <v>10</v>
      </c>
      <c r="M55" s="3">
        <f t="shared" si="0"/>
        <v>6.283334204306365E-3</v>
      </c>
    </row>
    <row r="56" spans="1:13" x14ac:dyDescent="0.25">
      <c r="A56">
        <v>204</v>
      </c>
      <c r="B56" t="s">
        <v>19</v>
      </c>
      <c r="C56" s="2" t="s">
        <v>31</v>
      </c>
      <c r="D56" s="2" t="s">
        <v>34</v>
      </c>
      <c r="E56" t="s">
        <v>23</v>
      </c>
      <c r="F56" t="b">
        <v>0</v>
      </c>
      <c r="G56">
        <f t="shared" si="1"/>
        <v>0.5</v>
      </c>
      <c r="H56" t="s">
        <v>23</v>
      </c>
      <c r="I56">
        <v>0.83217099695048757</v>
      </c>
      <c r="J56">
        <v>0.68451182648243192</v>
      </c>
      <c r="K56" t="s">
        <v>10</v>
      </c>
      <c r="L56" t="s">
        <v>17</v>
      </c>
      <c r="M56" s="3">
        <f t="shared" si="0"/>
        <v>0.43821554005685714</v>
      </c>
    </row>
    <row r="57" spans="1:13" x14ac:dyDescent="0.25">
      <c r="A57">
        <v>1012011</v>
      </c>
      <c r="B57" t="s">
        <v>7</v>
      </c>
      <c r="C57" s="2" t="s">
        <v>32</v>
      </c>
      <c r="D57" s="2" t="s">
        <v>34</v>
      </c>
      <c r="E57" t="s">
        <v>8</v>
      </c>
      <c r="F57" s="8" t="b">
        <v>1</v>
      </c>
      <c r="G57">
        <f t="shared" si="1"/>
        <v>0.5</v>
      </c>
      <c r="H57" t="s">
        <v>22</v>
      </c>
      <c r="I57">
        <v>0.84129209722036513</v>
      </c>
      <c r="J57">
        <v>0.79660993029062088</v>
      </c>
      <c r="K57" t="s">
        <v>11</v>
      </c>
      <c r="L57" t="s">
        <v>10</v>
      </c>
      <c r="M57" s="3">
        <f t="shared" si="0"/>
        <v>0.48263724131825647</v>
      </c>
    </row>
    <row r="58" spans="1:13" x14ac:dyDescent="0.25">
      <c r="A58">
        <v>1012011</v>
      </c>
      <c r="B58" t="s">
        <v>12</v>
      </c>
      <c r="C58" s="2" t="s">
        <v>32</v>
      </c>
      <c r="D58" s="2" t="s">
        <v>34</v>
      </c>
      <c r="E58" t="s">
        <v>13</v>
      </c>
      <c r="F58" t="b">
        <v>0</v>
      </c>
      <c r="G58">
        <f t="shared" si="1"/>
        <v>0</v>
      </c>
      <c r="H58" t="s">
        <v>9</v>
      </c>
      <c r="I58" t="s">
        <v>9</v>
      </c>
      <c r="J58" t="s">
        <v>9</v>
      </c>
      <c r="K58" t="s">
        <v>14</v>
      </c>
      <c r="L58" t="s">
        <v>10</v>
      </c>
      <c r="M58" s="3" t="e">
        <f t="shared" si="0"/>
        <v>#VALUE!</v>
      </c>
    </row>
    <row r="59" spans="1:13" x14ac:dyDescent="0.25">
      <c r="A59">
        <v>1012011</v>
      </c>
      <c r="B59" t="s">
        <v>15</v>
      </c>
      <c r="C59" s="2" t="s">
        <v>32</v>
      </c>
      <c r="D59" s="2" t="s">
        <v>34</v>
      </c>
      <c r="E59" t="s">
        <v>16</v>
      </c>
      <c r="F59" t="b">
        <v>0</v>
      </c>
      <c r="G59">
        <f t="shared" si="1"/>
        <v>0.5</v>
      </c>
      <c r="H59" t="s">
        <v>16</v>
      </c>
      <c r="I59">
        <v>0.83920034177181124</v>
      </c>
      <c r="J59">
        <v>0.49670101606450212</v>
      </c>
      <c r="K59" t="s">
        <v>11</v>
      </c>
      <c r="L59" t="s">
        <v>17</v>
      </c>
      <c r="M59" s="3">
        <f t="shared" ref="M59:M81" si="2">IF(I59&gt;=0,ATAN(J59/I59)/(PI()/2),2+ATAN(J59/I59)/(PI()/2))</f>
        <v>0.34022438210623857</v>
      </c>
    </row>
    <row r="60" spans="1:13" x14ac:dyDescent="0.25">
      <c r="A60">
        <v>1012011</v>
      </c>
      <c r="B60" t="s">
        <v>18</v>
      </c>
      <c r="C60" s="2" t="s">
        <v>32</v>
      </c>
      <c r="D60" s="2" t="s">
        <v>34</v>
      </c>
      <c r="E60" t="s">
        <v>22</v>
      </c>
      <c r="F60" t="b">
        <v>0</v>
      </c>
      <c r="G60">
        <f t="shared" ref="G60:G76" si="3">((LEFT(H60,1)=L60)+(RIGHT(H60,1)=L60))/2</f>
        <v>0.5</v>
      </c>
      <c r="H60" t="s">
        <v>22</v>
      </c>
      <c r="I60">
        <v>0.69148791851551872</v>
      </c>
      <c r="J60">
        <v>0.68649643373463687</v>
      </c>
      <c r="K60" t="s">
        <v>11</v>
      </c>
      <c r="L60" t="s">
        <v>10</v>
      </c>
      <c r="M60" s="3">
        <f t="shared" si="2"/>
        <v>0.49769397671194887</v>
      </c>
    </row>
    <row r="61" spans="1:13" x14ac:dyDescent="0.25">
      <c r="A61">
        <v>1012011</v>
      </c>
      <c r="B61" t="s">
        <v>19</v>
      </c>
      <c r="C61" s="2" t="s">
        <v>32</v>
      </c>
      <c r="D61" s="2" t="s">
        <v>34</v>
      </c>
      <c r="E61" t="s">
        <v>23</v>
      </c>
      <c r="F61" t="b">
        <v>0</v>
      </c>
      <c r="G61">
        <f t="shared" si="3"/>
        <v>0.5</v>
      </c>
      <c r="H61" t="s">
        <v>23</v>
      </c>
      <c r="I61">
        <v>0.76726493454149125</v>
      </c>
      <c r="J61">
        <v>0.64374133155234614</v>
      </c>
      <c r="K61" t="s">
        <v>10</v>
      </c>
      <c r="L61" t="s">
        <v>17</v>
      </c>
      <c r="M61" s="3">
        <f t="shared" si="2"/>
        <v>0.44441016878210271</v>
      </c>
    </row>
    <row r="62" spans="1:13" x14ac:dyDescent="0.25">
      <c r="A62">
        <v>1012021</v>
      </c>
      <c r="B62" t="s">
        <v>7</v>
      </c>
      <c r="C62" s="2" t="s">
        <v>32</v>
      </c>
      <c r="D62" s="2" t="s">
        <v>34</v>
      </c>
      <c r="E62" t="s">
        <v>8</v>
      </c>
      <c r="F62" t="b">
        <v>0</v>
      </c>
      <c r="G62">
        <f t="shared" si="3"/>
        <v>0</v>
      </c>
      <c r="H62" t="s">
        <v>8</v>
      </c>
      <c r="I62">
        <v>0.92214920422849478</v>
      </c>
      <c r="J62">
        <v>0.12868933311199188</v>
      </c>
      <c r="K62" t="s">
        <v>11</v>
      </c>
      <c r="L62" t="s">
        <v>10</v>
      </c>
      <c r="M62" s="3">
        <f t="shared" si="2"/>
        <v>8.8272547710871646E-2</v>
      </c>
    </row>
    <row r="63" spans="1:13" x14ac:dyDescent="0.25">
      <c r="A63">
        <v>1012021</v>
      </c>
      <c r="B63" t="s">
        <v>12</v>
      </c>
      <c r="C63" s="2" t="s">
        <v>32</v>
      </c>
      <c r="D63" s="2" t="s">
        <v>34</v>
      </c>
      <c r="E63" t="s">
        <v>13</v>
      </c>
      <c r="F63" t="b">
        <v>0</v>
      </c>
      <c r="G63">
        <f t="shared" si="3"/>
        <v>0.5</v>
      </c>
      <c r="H63" t="s">
        <v>13</v>
      </c>
      <c r="I63">
        <v>0.77859177668935597</v>
      </c>
      <c r="J63">
        <v>0.82831369404573629</v>
      </c>
      <c r="K63" t="s">
        <v>14</v>
      </c>
      <c r="L63" t="s">
        <v>10</v>
      </c>
      <c r="M63" s="3">
        <f t="shared" si="2"/>
        <v>0.51969242108439984</v>
      </c>
    </row>
    <row r="64" spans="1:13" x14ac:dyDescent="0.25">
      <c r="A64">
        <v>1012021</v>
      </c>
      <c r="B64" t="s">
        <v>15</v>
      </c>
      <c r="C64" s="2" t="s">
        <v>32</v>
      </c>
      <c r="D64" s="2" t="s">
        <v>34</v>
      </c>
      <c r="E64" t="s">
        <v>16</v>
      </c>
      <c r="F64" t="b">
        <v>0</v>
      </c>
      <c r="G64">
        <f t="shared" si="3"/>
        <v>0.5</v>
      </c>
      <c r="H64" t="s">
        <v>16</v>
      </c>
      <c r="I64">
        <v>0.66406496186732533</v>
      </c>
      <c r="J64">
        <v>0.66310664386840223</v>
      </c>
      <c r="K64" t="s">
        <v>11</v>
      </c>
      <c r="L64" t="s">
        <v>17</v>
      </c>
      <c r="M64" s="3">
        <f t="shared" si="2"/>
        <v>0.49954031258831766</v>
      </c>
    </row>
    <row r="65" spans="1:15" x14ac:dyDescent="0.25">
      <c r="A65">
        <v>1012021</v>
      </c>
      <c r="B65" t="s">
        <v>18</v>
      </c>
      <c r="C65" s="2" t="s">
        <v>32</v>
      </c>
      <c r="D65" s="2" t="s">
        <v>34</v>
      </c>
      <c r="E65" t="s">
        <v>8</v>
      </c>
      <c r="F65" t="b">
        <v>0</v>
      </c>
      <c r="G65">
        <f t="shared" si="3"/>
        <v>0</v>
      </c>
      <c r="H65" t="s">
        <v>8</v>
      </c>
      <c r="I65">
        <v>0.96900307778888162</v>
      </c>
      <c r="J65">
        <v>7.5867875110253752E-2</v>
      </c>
      <c r="K65" t="s">
        <v>11</v>
      </c>
      <c r="L65" t="s">
        <v>10</v>
      </c>
      <c r="M65" s="3">
        <f t="shared" si="2"/>
        <v>4.9742523853594851E-2</v>
      </c>
    </row>
    <row r="66" spans="1:15" x14ac:dyDescent="0.25">
      <c r="A66">
        <v>1012021</v>
      </c>
      <c r="B66" t="s">
        <v>19</v>
      </c>
      <c r="C66" s="2" t="s">
        <v>32</v>
      </c>
      <c r="D66" s="2" t="s">
        <v>34</v>
      </c>
      <c r="E66" t="s">
        <v>20</v>
      </c>
      <c r="F66" t="b">
        <v>0</v>
      </c>
      <c r="G66">
        <f t="shared" si="3"/>
        <v>0</v>
      </c>
      <c r="H66" t="s">
        <v>20</v>
      </c>
      <c r="I66">
        <v>0.95835985515513711</v>
      </c>
      <c r="J66">
        <v>6.8711080591091267E-2</v>
      </c>
      <c r="K66" t="s">
        <v>10</v>
      </c>
      <c r="L66" t="s">
        <v>17</v>
      </c>
      <c r="M66" s="3">
        <f t="shared" si="2"/>
        <v>4.5565463525174321E-2</v>
      </c>
    </row>
    <row r="67" spans="1:15" x14ac:dyDescent="0.25">
      <c r="A67">
        <v>1022031</v>
      </c>
      <c r="B67" t="s">
        <v>7</v>
      </c>
      <c r="C67" s="2" t="s">
        <v>32</v>
      </c>
      <c r="D67" s="2" t="s">
        <v>34</v>
      </c>
      <c r="E67" t="s">
        <v>22</v>
      </c>
      <c r="F67" t="b">
        <v>0</v>
      </c>
      <c r="G67">
        <f t="shared" si="3"/>
        <v>0.5</v>
      </c>
      <c r="H67" t="s">
        <v>22</v>
      </c>
      <c r="I67">
        <v>0.83843558130466878</v>
      </c>
      <c r="J67">
        <v>0.61054664459637187</v>
      </c>
      <c r="K67" t="s">
        <v>11</v>
      </c>
      <c r="L67" t="s">
        <v>10</v>
      </c>
      <c r="M67" s="3">
        <f t="shared" si="2"/>
        <v>0.40068901507468574</v>
      </c>
    </row>
    <row r="68" spans="1:15" x14ac:dyDescent="0.25">
      <c r="A68">
        <v>1022031</v>
      </c>
      <c r="B68" t="s">
        <v>12</v>
      </c>
      <c r="C68" s="2" t="s">
        <v>32</v>
      </c>
      <c r="D68" s="2" t="s">
        <v>34</v>
      </c>
      <c r="E68" t="s">
        <v>21</v>
      </c>
      <c r="F68" t="b">
        <v>0</v>
      </c>
      <c r="G68">
        <f t="shared" si="3"/>
        <v>0</v>
      </c>
      <c r="H68" t="s">
        <v>21</v>
      </c>
      <c r="I68">
        <v>1.0639406980902522</v>
      </c>
      <c r="J68">
        <v>-2.5081375416975929E-2</v>
      </c>
      <c r="K68" t="s">
        <v>14</v>
      </c>
      <c r="L68" t="s">
        <v>10</v>
      </c>
      <c r="M68" s="3">
        <f t="shared" si="2"/>
        <v>-1.500491771773659E-2</v>
      </c>
    </row>
    <row r="69" spans="1:15" x14ac:dyDescent="0.25">
      <c r="A69">
        <v>1022031</v>
      </c>
      <c r="B69" t="s">
        <v>15</v>
      </c>
      <c r="C69" s="2" t="s">
        <v>32</v>
      </c>
      <c r="D69" s="2" t="s">
        <v>34</v>
      </c>
      <c r="E69" t="s">
        <v>16</v>
      </c>
      <c r="F69" t="b">
        <v>0</v>
      </c>
      <c r="G69">
        <f t="shared" si="3"/>
        <v>0.5</v>
      </c>
      <c r="H69" t="s">
        <v>16</v>
      </c>
      <c r="I69">
        <v>0.74784813486777413</v>
      </c>
      <c r="J69">
        <v>0.52413927959667705</v>
      </c>
      <c r="K69" t="s">
        <v>11</v>
      </c>
      <c r="L69" t="s">
        <v>17</v>
      </c>
      <c r="M69" s="3">
        <f t="shared" si="2"/>
        <v>0.38916891145351423</v>
      </c>
    </row>
    <row r="70" spans="1:15" x14ac:dyDescent="0.25">
      <c r="A70">
        <v>1022031</v>
      </c>
      <c r="B70" t="s">
        <v>18</v>
      </c>
      <c r="C70" s="2" t="s">
        <v>32</v>
      </c>
      <c r="D70" s="2" t="s">
        <v>34</v>
      </c>
      <c r="E70" t="s">
        <v>22</v>
      </c>
      <c r="F70" t="b">
        <v>0</v>
      </c>
      <c r="G70">
        <f t="shared" si="3"/>
        <v>0.5</v>
      </c>
      <c r="H70" t="s">
        <v>22</v>
      </c>
      <c r="I70">
        <v>0.74687507807337761</v>
      </c>
      <c r="J70">
        <v>0.72136527843609344</v>
      </c>
      <c r="K70" t="s">
        <v>11</v>
      </c>
      <c r="L70" t="s">
        <v>10</v>
      </c>
      <c r="M70" s="3">
        <f t="shared" si="2"/>
        <v>0.48894022430621825</v>
      </c>
    </row>
    <row r="71" spans="1:15" x14ac:dyDescent="0.25">
      <c r="A71">
        <v>1022031</v>
      </c>
      <c r="B71" t="s">
        <v>19</v>
      </c>
      <c r="C71" s="2" t="s">
        <v>32</v>
      </c>
      <c r="D71" s="2" t="s">
        <v>34</v>
      </c>
      <c r="E71" t="s">
        <v>24</v>
      </c>
      <c r="F71" t="b">
        <v>0</v>
      </c>
      <c r="G71">
        <f t="shared" si="3"/>
        <v>1</v>
      </c>
      <c r="H71" t="s">
        <v>24</v>
      </c>
      <c r="I71">
        <v>3.9844623530840839E-4</v>
      </c>
      <c r="J71">
        <v>0.91443931388010746</v>
      </c>
      <c r="K71" t="s">
        <v>10</v>
      </c>
      <c r="L71" t="s">
        <v>17</v>
      </c>
      <c r="M71" s="3">
        <f t="shared" si="2"/>
        <v>0.99972260735981111</v>
      </c>
    </row>
    <row r="72" spans="1:15" x14ac:dyDescent="0.25">
      <c r="A72">
        <v>1022041</v>
      </c>
      <c r="B72" t="s">
        <v>7</v>
      </c>
      <c r="C72" s="2" t="s">
        <v>32</v>
      </c>
      <c r="D72" s="2" t="s">
        <v>34</v>
      </c>
      <c r="E72" t="s">
        <v>22</v>
      </c>
      <c r="F72" t="b">
        <v>0</v>
      </c>
      <c r="G72">
        <f t="shared" si="3"/>
        <v>0.5</v>
      </c>
      <c r="H72" t="s">
        <v>22</v>
      </c>
      <c r="I72">
        <v>0.82747283653480652</v>
      </c>
      <c r="J72">
        <v>0.66200795974996152</v>
      </c>
      <c r="K72" t="s">
        <v>11</v>
      </c>
      <c r="L72" t="s">
        <v>10</v>
      </c>
      <c r="M72" s="3">
        <f t="shared" si="2"/>
        <v>0.42956735317386108</v>
      </c>
    </row>
    <row r="73" spans="1:15" x14ac:dyDescent="0.25">
      <c r="A73">
        <v>1022041</v>
      </c>
      <c r="B73" t="s">
        <v>12</v>
      </c>
      <c r="C73" s="2" t="s">
        <v>32</v>
      </c>
      <c r="D73" s="2" t="s">
        <v>34</v>
      </c>
      <c r="E73" t="s">
        <v>21</v>
      </c>
      <c r="F73" t="b">
        <v>0</v>
      </c>
      <c r="G73">
        <f t="shared" si="3"/>
        <v>0</v>
      </c>
      <c r="H73" t="s">
        <v>21</v>
      </c>
      <c r="I73">
        <v>0.93566705599055977</v>
      </c>
      <c r="J73">
        <v>9.5353621667335964E-2</v>
      </c>
      <c r="K73" t="s">
        <v>14</v>
      </c>
      <c r="L73" t="s">
        <v>10</v>
      </c>
      <c r="M73" s="3">
        <f t="shared" si="2"/>
        <v>6.4654570446206441E-2</v>
      </c>
    </row>
    <row r="74" spans="1:15" x14ac:dyDescent="0.25">
      <c r="A74">
        <v>1022041</v>
      </c>
      <c r="B74" t="s">
        <v>15</v>
      </c>
      <c r="C74" s="2" t="s">
        <v>32</v>
      </c>
      <c r="D74" s="2" t="s">
        <v>34</v>
      </c>
      <c r="E74" t="s">
        <v>24</v>
      </c>
      <c r="F74" t="b">
        <v>0</v>
      </c>
      <c r="G74">
        <f t="shared" si="3"/>
        <v>1</v>
      </c>
      <c r="H74" t="s">
        <v>24</v>
      </c>
      <c r="I74">
        <v>0.1846523287633631</v>
      </c>
      <c r="J74">
        <v>0.91077288017856239</v>
      </c>
      <c r="K74" t="s">
        <v>11</v>
      </c>
      <c r="L74" t="s">
        <v>17</v>
      </c>
      <c r="M74" s="3">
        <f t="shared" si="2"/>
        <v>0.87265622198108317</v>
      </c>
    </row>
    <row r="75" spans="1:15" x14ac:dyDescent="0.25">
      <c r="A75">
        <v>1022041</v>
      </c>
      <c r="B75" t="s">
        <v>18</v>
      </c>
      <c r="C75" s="2" t="s">
        <v>32</v>
      </c>
      <c r="D75" s="2" t="s">
        <v>34</v>
      </c>
      <c r="E75" t="s">
        <v>8</v>
      </c>
      <c r="F75" t="b">
        <v>0</v>
      </c>
      <c r="G75">
        <f t="shared" si="3"/>
        <v>0</v>
      </c>
      <c r="H75" t="s">
        <v>8</v>
      </c>
      <c r="I75">
        <v>0.97436304632081494</v>
      </c>
      <c r="J75">
        <v>-1.7404943772364692E-2</v>
      </c>
      <c r="K75" t="s">
        <v>11</v>
      </c>
      <c r="L75" t="s">
        <v>10</v>
      </c>
      <c r="M75" s="3">
        <f t="shared" si="2"/>
        <v>-1.1370662192899431E-2</v>
      </c>
    </row>
    <row r="76" spans="1:15" x14ac:dyDescent="0.25">
      <c r="A76">
        <v>1022041</v>
      </c>
      <c r="B76" t="s">
        <v>19</v>
      </c>
      <c r="C76" s="2" t="s">
        <v>32</v>
      </c>
      <c r="D76" s="2" t="s">
        <v>34</v>
      </c>
      <c r="E76" t="s">
        <v>23</v>
      </c>
      <c r="F76" t="b">
        <v>0</v>
      </c>
      <c r="G76">
        <f t="shared" si="3"/>
        <v>0.5</v>
      </c>
      <c r="H76" t="s">
        <v>23</v>
      </c>
      <c r="I76">
        <v>0.57854004461061204</v>
      </c>
      <c r="J76">
        <v>0.75578827719958253</v>
      </c>
      <c r="K76" t="s">
        <v>10</v>
      </c>
      <c r="L76" t="s">
        <v>17</v>
      </c>
      <c r="M76" s="3">
        <f t="shared" si="2"/>
        <v>0.58407447850737759</v>
      </c>
    </row>
    <row r="77" spans="1:15" x14ac:dyDescent="0.25">
      <c r="A77" s="2">
        <v>1022042</v>
      </c>
      <c r="B77" s="2" t="s">
        <v>7</v>
      </c>
      <c r="C77" s="2" t="s">
        <v>32</v>
      </c>
      <c r="D77" s="2" t="s">
        <v>35</v>
      </c>
      <c r="E77" s="2" t="s">
        <v>25</v>
      </c>
      <c r="F77" s="2" t="b">
        <v>0</v>
      </c>
      <c r="G77" t="s">
        <v>9</v>
      </c>
      <c r="H77" s="2" t="s">
        <v>9</v>
      </c>
      <c r="I77" s="2" t="s">
        <v>9</v>
      </c>
      <c r="J77" s="2" t="s">
        <v>9</v>
      </c>
      <c r="K77" t="s">
        <v>11</v>
      </c>
      <c r="L77" s="2" t="s">
        <v>10</v>
      </c>
      <c r="M77" s="3" t="e">
        <f t="shared" si="2"/>
        <v>#VALUE!</v>
      </c>
    </row>
    <row r="78" spans="1:15" x14ac:dyDescent="0.25">
      <c r="A78" s="2">
        <v>1022042</v>
      </c>
      <c r="B78" s="2" t="s">
        <v>12</v>
      </c>
      <c r="C78" s="2" t="s">
        <v>32</v>
      </c>
      <c r="D78" s="2" t="s">
        <v>35</v>
      </c>
      <c r="E78" s="2" t="s">
        <v>26</v>
      </c>
      <c r="F78" s="2" t="b">
        <v>0</v>
      </c>
      <c r="G78">
        <f>((LEFT(H78,1)=L78)+(MID(H78,3,1)=L78)+(MID(H78,2,1)=L78)+(RIGHT(H78,1)=L78))/4</f>
        <v>0.25</v>
      </c>
      <c r="H78" s="2" t="s">
        <v>26</v>
      </c>
      <c r="I78" s="2">
        <v>0.93265424865201996</v>
      </c>
      <c r="J78" s="2">
        <v>0.36077146848293901</v>
      </c>
      <c r="K78" t="s">
        <v>14</v>
      </c>
      <c r="L78" s="2" t="s">
        <v>10</v>
      </c>
      <c r="M78" s="3">
        <f t="shared" si="2"/>
        <v>0.23497313442945419</v>
      </c>
    </row>
    <row r="79" spans="1:15" x14ac:dyDescent="0.25">
      <c r="A79" s="2">
        <v>1022042</v>
      </c>
      <c r="B79" s="2" t="s">
        <v>15</v>
      </c>
      <c r="C79" s="2" t="s">
        <v>32</v>
      </c>
      <c r="D79" s="2" t="s">
        <v>35</v>
      </c>
      <c r="E79" s="2" t="s">
        <v>27</v>
      </c>
      <c r="F79" s="10" t="b">
        <v>1</v>
      </c>
      <c r="G79">
        <f t="shared" ref="G79:G81" si="4">((LEFT(H79,1)=L79)+(MID(H79,3,1)=L79)+(MID(H79,2,1)=L79)+(RIGHT(H79,1)=L79))/4</f>
        <v>0.25</v>
      </c>
      <c r="H79" s="2" t="s">
        <v>28</v>
      </c>
      <c r="I79" s="2">
        <v>0.924376424781294</v>
      </c>
      <c r="J79" s="2">
        <v>0.381481618572313</v>
      </c>
      <c r="K79" t="s">
        <v>11</v>
      </c>
      <c r="L79" s="2" t="s">
        <v>17</v>
      </c>
      <c r="M79" s="3">
        <f t="shared" si="2"/>
        <v>0.24917208619040537</v>
      </c>
    </row>
    <row r="80" spans="1:15" x14ac:dyDescent="0.25">
      <c r="A80" s="2">
        <v>1022042</v>
      </c>
      <c r="B80" s="2" t="s">
        <v>18</v>
      </c>
      <c r="C80" s="2" t="s">
        <v>32</v>
      </c>
      <c r="D80" s="2" t="s">
        <v>35</v>
      </c>
      <c r="E80" s="2" t="s">
        <v>29</v>
      </c>
      <c r="F80" s="2" t="b">
        <v>0</v>
      </c>
      <c r="G80">
        <f t="shared" si="4"/>
        <v>0.5</v>
      </c>
      <c r="H80" s="2" t="s">
        <v>29</v>
      </c>
      <c r="I80" s="2">
        <v>0.71127901010517203</v>
      </c>
      <c r="J80" s="2">
        <v>0.70290978779912205</v>
      </c>
      <c r="K80" t="s">
        <v>11</v>
      </c>
      <c r="L80" s="2" t="s">
        <v>10</v>
      </c>
      <c r="M80" s="3">
        <f t="shared" si="2"/>
        <v>0.4962325043111051</v>
      </c>
      <c r="O80" s="4"/>
    </row>
    <row r="81" spans="1:13" x14ac:dyDescent="0.25">
      <c r="A81" s="2">
        <v>1022042</v>
      </c>
      <c r="B81" s="2" t="s">
        <v>19</v>
      </c>
      <c r="C81" s="2" t="s">
        <v>32</v>
      </c>
      <c r="D81" s="2" t="s">
        <v>35</v>
      </c>
      <c r="E81" s="2" t="s">
        <v>30</v>
      </c>
      <c r="F81" s="2" t="b">
        <v>0</v>
      </c>
      <c r="G81">
        <f t="shared" si="4"/>
        <v>0.75</v>
      </c>
      <c r="H81" s="2" t="s">
        <v>30</v>
      </c>
      <c r="I81" s="2">
        <v>0.52344611056960999</v>
      </c>
      <c r="J81" s="2">
        <v>0.85205878278998304</v>
      </c>
      <c r="K81" t="s">
        <v>10</v>
      </c>
      <c r="L81" s="2" t="s">
        <v>17</v>
      </c>
      <c r="M81" s="3">
        <f t="shared" si="2"/>
        <v>0.64929227812975254</v>
      </c>
    </row>
    <row r="83" spans="1:13" x14ac:dyDescent="0.25">
      <c r="A83" s="1" t="s">
        <v>42</v>
      </c>
      <c r="B83" s="2"/>
      <c r="C83" s="2"/>
      <c r="D83" s="2"/>
      <c r="E83" s="2"/>
      <c r="F83" s="2"/>
      <c r="G83" s="2"/>
      <c r="H83" s="2"/>
    </row>
    <row r="84" spans="1:13" x14ac:dyDescent="0.25">
      <c r="A84" s="1"/>
      <c r="B84" s="2"/>
      <c r="C84" s="2"/>
      <c r="D84" s="2"/>
      <c r="E84" s="2"/>
      <c r="F84" s="2"/>
      <c r="G84" s="2"/>
      <c r="H84" s="2"/>
    </row>
    <row r="85" spans="1:13" x14ac:dyDescent="0.25">
      <c r="A85" t="s">
        <v>0</v>
      </c>
      <c r="B85" t="s">
        <v>44</v>
      </c>
      <c r="C85" t="s">
        <v>45</v>
      </c>
      <c r="D85" t="s">
        <v>46</v>
      </c>
      <c r="E85" t="s">
        <v>47</v>
      </c>
      <c r="F85" t="s">
        <v>48</v>
      </c>
      <c r="G85" t="s">
        <v>41</v>
      </c>
    </row>
    <row r="86" spans="1:13" x14ac:dyDescent="0.25">
      <c r="A86" s="2" t="s">
        <v>38</v>
      </c>
      <c r="H86" s="2"/>
    </row>
    <row r="87" spans="1:13" x14ac:dyDescent="0.25">
      <c r="A87" t="s">
        <v>7</v>
      </c>
      <c r="B87" s="3">
        <f>AVERAGE(M32,M62)</f>
        <v>0.10474609502628368</v>
      </c>
      <c r="C87" s="3">
        <f>_xlfn.STDEV.S(M32,M62)</f>
        <v>2.3297114033850531E-2</v>
      </c>
      <c r="D87" s="3">
        <f>AVERAGE(M42,M47,M57,M67,M72)</f>
        <v>0.4814605956408462</v>
      </c>
      <c r="E87" s="3">
        <f>_xlfn.STDEV.S(M42,M47,M57,M67,M72)</f>
        <v>8.564627289898831E-2</v>
      </c>
      <c r="F87" s="3">
        <f>AVERAGE(M37,M52)</f>
        <v>0.99061449234290755</v>
      </c>
      <c r="G87" s="3">
        <f>_xlfn.STDEV.S(M37,M52)</f>
        <v>0.13507238461142693</v>
      </c>
      <c r="H87" s="2"/>
    </row>
    <row r="88" spans="1:13" x14ac:dyDescent="0.25">
      <c r="A88" t="s">
        <v>12</v>
      </c>
      <c r="B88" s="3">
        <f>AVERAGE(M33,M48,M68,M73)</f>
        <v>5.7379237950308679E-2</v>
      </c>
      <c r="C88" s="3">
        <f>_xlfn.STDEV.S(M33,M48,M68,M73)</f>
        <v>5.3497779010050768E-2</v>
      </c>
      <c r="D88" s="3">
        <f>AVERAGE(M28,M53,M63)</f>
        <v>0.52099214440424435</v>
      </c>
      <c r="E88" s="3">
        <f>_xlfn.STDEV.S(M28,M53,M63)</f>
        <v>3.1846529719785403E-2</v>
      </c>
      <c r="F88" s="3">
        <f>AVERAGE(M38,M43)</f>
        <v>0.92883966524294914</v>
      </c>
      <c r="G88" s="3">
        <f>_xlfn.STDEV.S(M38,M43)</f>
        <v>8.1495625334443086E-2</v>
      </c>
      <c r="H88" s="2"/>
    </row>
    <row r="89" spans="1:13" x14ac:dyDescent="0.25">
      <c r="A89" t="s">
        <v>15</v>
      </c>
      <c r="B89" s="3">
        <f>AVERAGE(M39,M44,M49)</f>
        <v>7.5242580610349843E-2</v>
      </c>
      <c r="C89" s="3">
        <f>_xlfn.STDEV.S(M39,M44,M49)</f>
        <v>6.2567265108085537E-2</v>
      </c>
      <c r="D89" s="3">
        <f>AVERAGE(M29,M34,M59,M64,M69)</f>
        <v>0.44384353594105652</v>
      </c>
      <c r="E89" s="3">
        <f>_xlfn.STDEV.S(M29,M34,M59,M64,M69)</f>
        <v>7.5824287268546439E-2</v>
      </c>
      <c r="F89" s="3">
        <f>AVERAGE(M54,M74)</f>
        <v>0.85367990927942217</v>
      </c>
      <c r="G89" s="3">
        <f>_xlfn.STDEV.S(M54,M74)</f>
        <v>2.6836558786521816E-2</v>
      </c>
      <c r="H89" s="2"/>
    </row>
    <row r="90" spans="1:13" x14ac:dyDescent="0.25">
      <c r="A90" t="s">
        <v>18</v>
      </c>
      <c r="B90" s="3">
        <f>AVERAGE(M30,M45,M55,M65,M75)</f>
        <v>5.7938516918464786E-3</v>
      </c>
      <c r="C90" s="3">
        <f>_xlfn.STDEV.S(M30,M45,M55,M65,M75)</f>
        <v>2.5534001652933604E-2</v>
      </c>
      <c r="D90" s="3">
        <f>AVERAGE(M35,M60,M70)</f>
        <v>0.4890127992215445</v>
      </c>
      <c r="E90" s="3">
        <f>_xlfn.STDEV.S(M35,M60,M70)</f>
        <v>8.6451185079754588E-3</v>
      </c>
      <c r="F90" s="3">
        <f>AVERAGE(M40,M50)</f>
        <v>0.9951531657840138</v>
      </c>
      <c r="G90" s="3">
        <f>_xlfn.STDEV.S(M40,M50)</f>
        <v>3.3180803737737116E-2</v>
      </c>
      <c r="H90" s="2"/>
    </row>
    <row r="91" spans="1:13" x14ac:dyDescent="0.25">
      <c r="A91" t="s">
        <v>19</v>
      </c>
      <c r="B91" s="3">
        <f>AVERAGE(M31,M46,M66)</f>
        <v>3.9714548856725131E-2</v>
      </c>
      <c r="C91" s="3">
        <f>_xlfn.STDEV.S(M31,M46,M66)</f>
        <v>5.5560067495743513E-2</v>
      </c>
      <c r="D91" s="3">
        <f>AVERAGE(M36,M56,M61,M76)</f>
        <v>0.50009173866657453</v>
      </c>
      <c r="E91" s="3">
        <f>_xlfn.STDEV.S(M36,M56,M61,M76)</f>
        <v>7.0968265958413074E-2</v>
      </c>
      <c r="F91" s="3">
        <f>AVERAGE(M41,M51,M71)</f>
        <v>1.0069176099243449</v>
      </c>
      <c r="G91" s="3">
        <f>_xlfn.STDEV.S(M41,M51,M71)</f>
        <v>2.3236842569857419E-2</v>
      </c>
      <c r="H91" s="2"/>
    </row>
    <row r="93" spans="1:13" x14ac:dyDescent="0.25">
      <c r="A93" s="1" t="s">
        <v>43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3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3" x14ac:dyDescent="0.25">
      <c r="A95" t="s">
        <v>0</v>
      </c>
      <c r="B95" t="s">
        <v>49</v>
      </c>
      <c r="C95" t="s">
        <v>50</v>
      </c>
      <c r="D95" t="s">
        <v>51</v>
      </c>
      <c r="E95" t="s">
        <v>52</v>
      </c>
      <c r="F95" t="s">
        <v>53</v>
      </c>
      <c r="G95" t="s">
        <v>54</v>
      </c>
      <c r="H95" t="s">
        <v>55</v>
      </c>
      <c r="I95" t="s">
        <v>56</v>
      </c>
      <c r="J95" t="s">
        <v>57</v>
      </c>
      <c r="K95" t="s">
        <v>58</v>
      </c>
    </row>
    <row r="96" spans="1:13" x14ac:dyDescent="0.25">
      <c r="A96" s="2" t="s">
        <v>38</v>
      </c>
    </row>
    <row r="97" spans="1:11" x14ac:dyDescent="0.25">
      <c r="A97" t="s">
        <v>7</v>
      </c>
      <c r="B97" s="3">
        <f>B87</f>
        <v>0.10474609502628368</v>
      </c>
      <c r="C97" s="3">
        <f>C87</f>
        <v>2.3297114033850531E-2</v>
      </c>
      <c r="D97" s="3">
        <f>0.5*D87+0.5*B87</f>
        <v>0.29310334533356497</v>
      </c>
      <c r="E97" s="3">
        <f>SQRT(0.5*E87^2+0.5*C87^2)</f>
        <v>6.2761610813435204E-2</v>
      </c>
      <c r="F97" s="3">
        <f>D87</f>
        <v>0.4814605956408462</v>
      </c>
      <c r="G97" s="3">
        <f>E87</f>
        <v>8.564627289898831E-2</v>
      </c>
      <c r="H97" s="3">
        <f>0.5*F87+0.5*D87</f>
        <v>0.73603754399187693</v>
      </c>
      <c r="I97" s="3">
        <f>SQRT(0.5*G87^2+0.5*E87^2)</f>
        <v>0.11309251333776525</v>
      </c>
      <c r="J97" s="3">
        <f>F87</f>
        <v>0.99061449234290755</v>
      </c>
      <c r="K97" s="3">
        <f>G87</f>
        <v>0.13507238461142693</v>
      </c>
    </row>
    <row r="98" spans="1:11" x14ac:dyDescent="0.25">
      <c r="A98" t="s">
        <v>12</v>
      </c>
      <c r="B98" s="3">
        <f t="shared" ref="B98:C101" si="5">B88</f>
        <v>5.7379237950308679E-2</v>
      </c>
      <c r="C98" s="3">
        <f t="shared" si="5"/>
        <v>5.3497779010050768E-2</v>
      </c>
      <c r="D98" s="3">
        <f t="shared" ref="D98:D101" si="6">0.5*D88+0.5*B88</f>
        <v>0.28918569117727649</v>
      </c>
      <c r="E98" s="3">
        <f t="shared" ref="E98:E101" si="7">SQRT(0.5*E88^2+0.5*C88^2)</f>
        <v>4.4023935615761366E-2</v>
      </c>
      <c r="F98" s="3">
        <f t="shared" ref="F98:G101" si="8">D88</f>
        <v>0.52099214440424435</v>
      </c>
      <c r="G98" s="3">
        <f t="shared" si="8"/>
        <v>3.1846529719785403E-2</v>
      </c>
      <c r="H98" s="3">
        <f t="shared" ref="H98:H101" si="9">0.5*F88+0.5*D88</f>
        <v>0.72491590482359669</v>
      </c>
      <c r="I98" s="3">
        <f t="shared" ref="I98:I101" si="10">SQRT(0.5*G88^2+0.5*E88^2)</f>
        <v>6.186977615865883E-2</v>
      </c>
      <c r="J98" s="3">
        <f t="shared" ref="J98:K101" si="11">F88</f>
        <v>0.92883966524294914</v>
      </c>
      <c r="K98" s="3">
        <f t="shared" si="11"/>
        <v>8.1495625334443086E-2</v>
      </c>
    </row>
    <row r="99" spans="1:11" x14ac:dyDescent="0.25">
      <c r="A99" t="s">
        <v>15</v>
      </c>
      <c r="B99" s="3">
        <f t="shared" si="5"/>
        <v>7.5242580610349843E-2</v>
      </c>
      <c r="C99" s="3">
        <f t="shared" si="5"/>
        <v>6.2567265108085537E-2</v>
      </c>
      <c r="D99" s="3">
        <f t="shared" si="6"/>
        <v>0.25954305827570318</v>
      </c>
      <c r="E99" s="3">
        <f t="shared" si="7"/>
        <v>6.9512535570530415E-2</v>
      </c>
      <c r="F99" s="3">
        <f t="shared" si="8"/>
        <v>0.44384353594105652</v>
      </c>
      <c r="G99" s="3">
        <f t="shared" si="8"/>
        <v>7.5824287268546439E-2</v>
      </c>
      <c r="H99" s="3">
        <f t="shared" si="9"/>
        <v>0.64876172261023934</v>
      </c>
      <c r="I99" s="3">
        <f t="shared" si="10"/>
        <v>5.6874965614431339E-2</v>
      </c>
      <c r="J99" s="3">
        <f t="shared" si="11"/>
        <v>0.85367990927942217</v>
      </c>
      <c r="K99" s="3">
        <f t="shared" si="11"/>
        <v>2.6836558786521816E-2</v>
      </c>
    </row>
    <row r="100" spans="1:11" x14ac:dyDescent="0.25">
      <c r="A100" t="s">
        <v>18</v>
      </c>
      <c r="B100" s="3">
        <f t="shared" si="5"/>
        <v>5.7938516918464786E-3</v>
      </c>
      <c r="C100" s="3">
        <f t="shared" si="5"/>
        <v>2.5534001652933604E-2</v>
      </c>
      <c r="D100" s="3">
        <f t="shared" si="6"/>
        <v>0.24740332545669549</v>
      </c>
      <c r="E100" s="3">
        <f t="shared" si="7"/>
        <v>1.9062047560912176E-2</v>
      </c>
      <c r="F100" s="3">
        <f t="shared" si="8"/>
        <v>0.4890127992215445</v>
      </c>
      <c r="G100" s="3">
        <f t="shared" si="8"/>
        <v>8.6451185079754588E-3</v>
      </c>
      <c r="H100" s="3">
        <f t="shared" si="9"/>
        <v>0.74208298250277915</v>
      </c>
      <c r="I100" s="3">
        <f t="shared" si="10"/>
        <v>2.4245657453440702E-2</v>
      </c>
      <c r="J100" s="3">
        <f t="shared" si="11"/>
        <v>0.9951531657840138</v>
      </c>
      <c r="K100" s="3">
        <f t="shared" si="11"/>
        <v>3.3180803737737116E-2</v>
      </c>
    </row>
    <row r="101" spans="1:11" x14ac:dyDescent="0.25">
      <c r="A101" t="s">
        <v>19</v>
      </c>
      <c r="B101" s="3">
        <f t="shared" si="5"/>
        <v>3.9714548856725131E-2</v>
      </c>
      <c r="C101" s="3">
        <f t="shared" si="5"/>
        <v>5.5560067495743513E-2</v>
      </c>
      <c r="D101" s="3">
        <f t="shared" si="6"/>
        <v>0.26990314376164981</v>
      </c>
      <c r="E101" s="3">
        <f t="shared" si="7"/>
        <v>6.3731530160806696E-2</v>
      </c>
      <c r="F101" s="3">
        <f t="shared" si="8"/>
        <v>0.50009173866657453</v>
      </c>
      <c r="G101" s="3">
        <f t="shared" si="8"/>
        <v>7.0968265958413074E-2</v>
      </c>
      <c r="H101" s="3">
        <f t="shared" si="9"/>
        <v>0.75350467429545964</v>
      </c>
      <c r="I101" s="3">
        <f t="shared" si="10"/>
        <v>5.2803624997533972E-2</v>
      </c>
      <c r="J101" s="3">
        <f t="shared" si="11"/>
        <v>1.0069176099243449</v>
      </c>
      <c r="K101" s="3">
        <f t="shared" si="11"/>
        <v>2.3236842569857419E-2</v>
      </c>
    </row>
    <row r="103" spans="1:11" x14ac:dyDescent="0.25">
      <c r="A103" s="5" t="s">
        <v>100</v>
      </c>
    </row>
    <row r="104" spans="1:11" x14ac:dyDescent="0.25">
      <c r="B104" s="15" t="s">
        <v>157</v>
      </c>
      <c r="C104" s="15" t="s">
        <v>150</v>
      </c>
    </row>
    <row r="105" spans="1:11" x14ac:dyDescent="0.25">
      <c r="A105" t="s">
        <v>2</v>
      </c>
      <c r="B105" t="s">
        <v>0</v>
      </c>
      <c r="G105" t="s">
        <v>59</v>
      </c>
      <c r="H105" t="s">
        <v>60</v>
      </c>
      <c r="I105" t="s">
        <v>61</v>
      </c>
      <c r="J105" t="s">
        <v>62</v>
      </c>
    </row>
    <row r="106" spans="1:11" x14ac:dyDescent="0.25">
      <c r="A106" t="s">
        <v>37</v>
      </c>
      <c r="B106" t="s">
        <v>38</v>
      </c>
    </row>
    <row r="108" spans="1:11" x14ac:dyDescent="0.25">
      <c r="A108">
        <v>101</v>
      </c>
      <c r="B108" t="s">
        <v>7</v>
      </c>
      <c r="C108" s="3" t="e">
        <f>NORMDIST(M27,B87,C87,FALSE)</f>
        <v>#VALUE!</v>
      </c>
      <c r="D108" s="3" t="e">
        <f>NORMDIST(M27,D87,E87,FALSE)</f>
        <v>#VALUE!</v>
      </c>
      <c r="E108" s="3" t="e">
        <f>NORMDIST(M27,F87,G87,FALSE)</f>
        <v>#VALUE!</v>
      </c>
      <c r="F108" s="3" t="e">
        <f t="shared" ref="F108:F137" si="12">SUM(C108:E108)</f>
        <v>#VALUE!</v>
      </c>
      <c r="G108" s="3" t="e">
        <f t="shared" ref="G108:G137" si="13">C108/F108</f>
        <v>#VALUE!</v>
      </c>
      <c r="H108" s="3" t="e">
        <f t="shared" ref="H108:H137" si="14">D108/(2*F108)</f>
        <v>#VALUE!</v>
      </c>
      <c r="I108" s="3" t="e">
        <f t="shared" ref="I108:I137" si="15">D108/(2*F108)</f>
        <v>#VALUE!</v>
      </c>
      <c r="J108" s="3" t="e">
        <f t="shared" ref="J108:J137" si="16">E108/F108</f>
        <v>#VALUE!</v>
      </c>
    </row>
    <row r="109" spans="1:11" x14ac:dyDescent="0.25">
      <c r="A109">
        <v>101</v>
      </c>
      <c r="B109" t="s">
        <v>12</v>
      </c>
      <c r="C109" s="3">
        <f>NORMDIST(M28,B88,C88,FALSE)</f>
        <v>4.834947546140108E-14</v>
      </c>
      <c r="D109" s="3">
        <f>NORMDIST(M28,D88,E88,FALSE)</f>
        <v>7.7577940870035729</v>
      </c>
      <c r="E109" s="3">
        <f>NORMDIST(M28,F88,G88,FALSE)</f>
        <v>2.4434405912553645E-6</v>
      </c>
      <c r="F109" s="3">
        <f t="shared" si="12"/>
        <v>7.757796530444212</v>
      </c>
      <c r="G109" s="3">
        <f t="shared" si="13"/>
        <v>6.2323722040996331E-15</v>
      </c>
      <c r="H109" s="3">
        <f t="shared" si="14"/>
        <v>0.49999984251709684</v>
      </c>
      <c r="I109" s="3">
        <f t="shared" si="15"/>
        <v>0.49999984251709684</v>
      </c>
      <c r="J109" s="3">
        <f t="shared" si="16"/>
        <v>3.1496580010399588E-7</v>
      </c>
    </row>
    <row r="110" spans="1:11" x14ac:dyDescent="0.25">
      <c r="A110">
        <v>101</v>
      </c>
      <c r="B110" t="s">
        <v>15</v>
      </c>
      <c r="C110" s="3">
        <f>NORMDIST(M29,B89,C89,FALSE)</f>
        <v>1.018074646946247E-10</v>
      </c>
      <c r="D110" s="3">
        <f>NORMDIST(M29,D89,E89,FALSE)</f>
        <v>3.3276418058362776</v>
      </c>
      <c r="E110" s="3">
        <f>NORMDIST(M29,F89,G89,FALSE)</f>
        <v>7.5518071686710716E-34</v>
      </c>
      <c r="F110" s="3">
        <f t="shared" si="12"/>
        <v>3.327641805938085</v>
      </c>
      <c r="G110" s="3">
        <f t="shared" si="13"/>
        <v>3.059447820163579E-11</v>
      </c>
      <c r="H110" s="3">
        <f t="shared" si="14"/>
        <v>0.49999999998470274</v>
      </c>
      <c r="I110" s="3">
        <f t="shared" si="15"/>
        <v>0.49999999998470274</v>
      </c>
      <c r="J110" s="3">
        <f t="shared" si="16"/>
        <v>2.2694170854552553E-34</v>
      </c>
    </row>
    <row r="111" spans="1:11" x14ac:dyDescent="0.25">
      <c r="A111">
        <v>101</v>
      </c>
      <c r="B111" t="s">
        <v>18</v>
      </c>
      <c r="C111" s="3">
        <f>NORMDIST(M30,B90,C90,FALSE)</f>
        <v>12.890568554293973</v>
      </c>
      <c r="D111" s="3">
        <f>NORMDIST(M30,D90,E90,FALSE)</f>
        <v>0</v>
      </c>
      <c r="E111" s="3">
        <f>NORMDIST(M30,F90,G90,FALSE)</f>
        <v>6.1951812959650118E-199</v>
      </c>
      <c r="F111" s="3">
        <f t="shared" si="12"/>
        <v>12.890568554293973</v>
      </c>
      <c r="G111" s="3">
        <f t="shared" si="13"/>
        <v>1</v>
      </c>
      <c r="H111" s="3">
        <f t="shared" si="14"/>
        <v>0</v>
      </c>
      <c r="I111" s="3">
        <f t="shared" si="15"/>
        <v>0</v>
      </c>
      <c r="J111" s="3">
        <f t="shared" si="16"/>
        <v>4.8059798680496037E-200</v>
      </c>
    </row>
    <row r="112" spans="1:11" x14ac:dyDescent="0.25">
      <c r="A112">
        <v>101</v>
      </c>
      <c r="B112" t="s">
        <v>19</v>
      </c>
      <c r="C112" s="3">
        <f>NORMDIST(M31,B91,C91,FALSE)</f>
        <v>4.6023128969217719</v>
      </c>
      <c r="D112" s="3">
        <f>NORMDIST(M31,D91,E91,FALSE)</f>
        <v>3.747155937649669E-7</v>
      </c>
      <c r="E112" s="3">
        <f>NORMDIST(M31,F91,G91,FALSE)</f>
        <v>0</v>
      </c>
      <c r="F112" s="3">
        <f t="shared" si="12"/>
        <v>4.6023132716373656</v>
      </c>
      <c r="G112" s="3">
        <f t="shared" si="13"/>
        <v>0.99999991858103277</v>
      </c>
      <c r="H112" s="3">
        <f t="shared" si="14"/>
        <v>4.0709483649692352E-8</v>
      </c>
      <c r="I112" s="3">
        <f t="shared" si="15"/>
        <v>4.0709483649692352E-8</v>
      </c>
      <c r="J112" s="3">
        <f t="shared" si="16"/>
        <v>0</v>
      </c>
    </row>
    <row r="113" spans="1:10" x14ac:dyDescent="0.25">
      <c r="A113">
        <v>102</v>
      </c>
      <c r="B113" t="s">
        <v>7</v>
      </c>
      <c r="C113" s="3">
        <f>NORMDIST(M32,B87,C87,FALSE)</f>
        <v>13.336268171477711</v>
      </c>
      <c r="D113" s="3">
        <f>NORMDIST(M32,D87,E87,FALSE)</f>
        <v>6.7065741816580186E-4</v>
      </c>
      <c r="E113" s="3">
        <f>NORMDIST(M32,F87,G87,FALSE)</f>
        <v>2.9800399726326587E-9</v>
      </c>
      <c r="F113" s="3">
        <f t="shared" si="12"/>
        <v>13.336938831875916</v>
      </c>
      <c r="G113" s="3">
        <f t="shared" si="13"/>
        <v>0.99994971406807365</v>
      </c>
      <c r="H113" s="3">
        <f t="shared" si="14"/>
        <v>2.5142854241893155E-5</v>
      </c>
      <c r="I113" s="3">
        <f t="shared" si="15"/>
        <v>2.5142854241893155E-5</v>
      </c>
      <c r="J113" s="3">
        <f t="shared" si="16"/>
        <v>2.2344257630620768E-10</v>
      </c>
    </row>
    <row r="114" spans="1:10" x14ac:dyDescent="0.25">
      <c r="A114">
        <v>102</v>
      </c>
      <c r="B114" t="s">
        <v>12</v>
      </c>
      <c r="C114" s="3">
        <f>NORMDIST(M33,B88,C88,FALSE)</f>
        <v>7.3674137564312616</v>
      </c>
      <c r="D114" s="3">
        <f>NORMDIST(M33,D88,E88,FALSE)</f>
        <v>5.2053417201747539E-44</v>
      </c>
      <c r="E114" s="3">
        <f>NORMDIST(M33,F88,G88,FALSE)</f>
        <v>2.1463670292251951E-24</v>
      </c>
      <c r="F114" s="3">
        <f t="shared" si="12"/>
        <v>7.3674137564312616</v>
      </c>
      <c r="G114" s="3">
        <f t="shared" si="13"/>
        <v>1</v>
      </c>
      <c r="H114" s="3">
        <f t="shared" si="14"/>
        <v>3.5326791003361505E-45</v>
      </c>
      <c r="I114" s="3">
        <f t="shared" si="15"/>
        <v>3.5326791003361505E-45</v>
      </c>
      <c r="J114" s="3">
        <f t="shared" si="16"/>
        <v>2.9133249471044837E-25</v>
      </c>
    </row>
    <row r="115" spans="1:10" x14ac:dyDescent="0.25">
      <c r="A115">
        <v>102</v>
      </c>
      <c r="B115" t="s">
        <v>15</v>
      </c>
      <c r="C115" s="3">
        <f>NORMDIST(M34,B89,C89,FALSE)</f>
        <v>9.7852067235478561E-9</v>
      </c>
      <c r="D115" s="3">
        <f>NORMDIST(M34,D89,E89,FALSE)</f>
        <v>4.864878020945814</v>
      </c>
      <c r="E115" s="3">
        <f>NORMDIST(M34,F89,G89,FALSE)</f>
        <v>4.7371959826621852E-43</v>
      </c>
      <c r="F115" s="3">
        <f t="shared" si="12"/>
        <v>4.8648780307310204</v>
      </c>
      <c r="G115" s="3">
        <f t="shared" si="13"/>
        <v>2.0113981608039376E-9</v>
      </c>
      <c r="H115" s="3">
        <f t="shared" si="14"/>
        <v>0.49999999899430098</v>
      </c>
      <c r="I115" s="3">
        <f t="shared" si="15"/>
        <v>0.49999999899430098</v>
      </c>
      <c r="J115" s="3">
        <f t="shared" si="16"/>
        <v>9.7375431670387654E-44</v>
      </c>
    </row>
    <row r="116" spans="1:10" x14ac:dyDescent="0.25">
      <c r="A116">
        <v>102</v>
      </c>
      <c r="B116" t="s">
        <v>18</v>
      </c>
      <c r="C116" s="3">
        <f>NORMDIST(M35,B90,C90,FALSE)</f>
        <v>1.4838549997158279E-74</v>
      </c>
      <c r="D116" s="3">
        <f>NORMDIST(M35,D90,E90,FALSE)</f>
        <v>28.10751214421159</v>
      </c>
      <c r="E116" s="3">
        <f>NORMDIST(M35,F90,G90,FALSE)</f>
        <v>6.6034838867728941E-52</v>
      </c>
      <c r="F116" s="3">
        <f t="shared" si="12"/>
        <v>28.10751214421159</v>
      </c>
      <c r="G116" s="3">
        <f t="shared" si="13"/>
        <v>5.2792114510263059E-76</v>
      </c>
      <c r="H116" s="3">
        <f t="shared" si="14"/>
        <v>0.5</v>
      </c>
      <c r="I116" s="3">
        <f t="shared" si="15"/>
        <v>0.5</v>
      </c>
      <c r="J116" s="3">
        <f t="shared" si="16"/>
        <v>2.3493661953759232E-53</v>
      </c>
    </row>
    <row r="117" spans="1:10" x14ac:dyDescent="0.25">
      <c r="A117">
        <v>102</v>
      </c>
      <c r="B117" t="s">
        <v>19</v>
      </c>
      <c r="C117" s="3">
        <f>NORMDIST(M36,B91,C91,FALSE)</f>
        <v>4.9309585234880969E-17</v>
      </c>
      <c r="D117" s="3">
        <f>NORMDIST(M36,D91,E91,FALSE)</f>
        <v>5.0262416022162144</v>
      </c>
      <c r="E117" s="3">
        <f>NORMDIST(M36,F91,G91,FALSE)</f>
        <v>1.4593861252835993E-89</v>
      </c>
      <c r="F117" s="3">
        <f t="shared" si="12"/>
        <v>5.0262416022162144</v>
      </c>
      <c r="G117" s="3">
        <f t="shared" si="13"/>
        <v>9.810428773089411E-18</v>
      </c>
      <c r="H117" s="3">
        <f t="shared" si="14"/>
        <v>0.5</v>
      </c>
      <c r="I117" s="3">
        <f t="shared" si="15"/>
        <v>0.5</v>
      </c>
      <c r="J117" s="3">
        <f t="shared" si="16"/>
        <v>2.9035335759429352E-90</v>
      </c>
    </row>
    <row r="118" spans="1:10" x14ac:dyDescent="0.25">
      <c r="A118">
        <v>201</v>
      </c>
      <c r="B118" t="s">
        <v>7</v>
      </c>
      <c r="C118" s="3">
        <f>NORMDIST(M37,B87,C87,FALSE)</f>
        <v>2.0682366507683211E-249</v>
      </c>
      <c r="D118" s="3">
        <f>NORMDIST(M37,D87,E87,FALSE)</f>
        <v>4.0094609620362606E-5</v>
      </c>
      <c r="E118" s="3">
        <f>NORMDIST(M37,F87,G87,FALSE)</f>
        <v>2.3002226640977161</v>
      </c>
      <c r="F118" s="3">
        <f t="shared" si="12"/>
        <v>2.3002627587073365</v>
      </c>
      <c r="G118" s="3">
        <f t="shared" si="13"/>
        <v>8.9913060711837741E-250</v>
      </c>
      <c r="H118" s="3">
        <f t="shared" si="14"/>
        <v>8.7152238301015468E-6</v>
      </c>
      <c r="I118" s="3">
        <f t="shared" si="15"/>
        <v>8.7152238301015468E-6</v>
      </c>
      <c r="J118" s="3">
        <f t="shared" si="16"/>
        <v>0.99998256955233977</v>
      </c>
    </row>
    <row r="119" spans="1:10" x14ac:dyDescent="0.25">
      <c r="A119">
        <v>201</v>
      </c>
      <c r="B119" t="s">
        <v>12</v>
      </c>
      <c r="C119" s="3">
        <f>NORMDIST(M38,B88,C88,FALSE)</f>
        <v>4.1725885608476643E-50</v>
      </c>
      <c r="D119" s="3">
        <f>NORMDIST(M38,D88,E88,FALSE)</f>
        <v>6.8642499923747384E-26</v>
      </c>
      <c r="E119" s="3">
        <f>NORMDIST(M38,F88,G88,FALSE)</f>
        <v>3.812432374153655</v>
      </c>
      <c r="F119" s="3">
        <f t="shared" si="12"/>
        <v>3.812432374153655</v>
      </c>
      <c r="G119" s="3">
        <f t="shared" si="13"/>
        <v>1.0944688721918543E-50</v>
      </c>
      <c r="H119" s="3">
        <f t="shared" si="14"/>
        <v>9.002454756851359E-27</v>
      </c>
      <c r="I119" s="3">
        <f t="shared" si="15"/>
        <v>9.002454756851359E-27</v>
      </c>
      <c r="J119" s="3">
        <f t="shared" si="16"/>
        <v>1</v>
      </c>
    </row>
    <row r="120" spans="1:10" x14ac:dyDescent="0.25">
      <c r="A120">
        <v>201</v>
      </c>
      <c r="B120" t="s">
        <v>15</v>
      </c>
      <c r="C120" s="3">
        <f>NORMDIST(M39,B89,C89,FALSE)</f>
        <v>3.4072951047247733</v>
      </c>
      <c r="D120" s="3">
        <f>NORMDIST(M39,D89,E89,FALSE)</f>
        <v>2.2621359725273865E-3</v>
      </c>
      <c r="E120" s="3">
        <f>NORMDIST(M39,F89,G89,FALSE)</f>
        <v>7.3937650610578896E-151</v>
      </c>
      <c r="F120" s="3">
        <f t="shared" si="12"/>
        <v>3.4095572406973007</v>
      </c>
      <c r="G120" s="3">
        <f t="shared" si="13"/>
        <v>0.99933653087106855</v>
      </c>
      <c r="H120" s="3">
        <f t="shared" si="14"/>
        <v>3.3173456446572945E-4</v>
      </c>
      <c r="I120" s="3">
        <f t="shared" si="15"/>
        <v>3.3173456446572945E-4</v>
      </c>
      <c r="J120" s="3">
        <f t="shared" si="16"/>
        <v>2.1685411151935271E-151</v>
      </c>
    </row>
    <row r="121" spans="1:10" x14ac:dyDescent="0.25">
      <c r="A121">
        <v>201</v>
      </c>
      <c r="B121" t="s">
        <v>18</v>
      </c>
      <c r="C121" s="3">
        <f>NORMDIST(M40,B90,C90,FALSE)</f>
        <v>0</v>
      </c>
      <c r="D121" s="3">
        <f>NORMDIST(M40,D90,E90,FALSE)</f>
        <v>0</v>
      </c>
      <c r="E121" s="3">
        <f>NORMDIST(M40,F90,G90,FALSE)</f>
        <v>9.3637442550424748</v>
      </c>
      <c r="F121" s="3">
        <f t="shared" si="12"/>
        <v>9.3637442550424748</v>
      </c>
      <c r="G121" s="3">
        <f t="shared" si="13"/>
        <v>0</v>
      </c>
      <c r="H121" s="3">
        <f t="shared" si="14"/>
        <v>0</v>
      </c>
      <c r="I121" s="3">
        <f t="shared" si="15"/>
        <v>0</v>
      </c>
      <c r="J121" s="3">
        <f t="shared" si="16"/>
        <v>1</v>
      </c>
    </row>
    <row r="122" spans="1:10" x14ac:dyDescent="0.25">
      <c r="A122">
        <v>201</v>
      </c>
      <c r="B122" t="s">
        <v>19</v>
      </c>
      <c r="C122" s="3">
        <f>NORMDIST(M41,B91,C91,FALSE)</f>
        <v>3.8206216609695507E-63</v>
      </c>
      <c r="D122" s="3">
        <f>NORMDIST(M41,D91,E91,FALSE)</f>
        <v>3.0251375932056917E-10</v>
      </c>
      <c r="E122" s="3">
        <f>NORMDIST(M41,F91,G91,FALSE)</f>
        <v>12.381399819796037</v>
      </c>
      <c r="F122" s="3">
        <f t="shared" si="12"/>
        <v>12.381399820098551</v>
      </c>
      <c r="G122" s="3">
        <f t="shared" si="13"/>
        <v>3.0857752083634272E-64</v>
      </c>
      <c r="H122" s="3">
        <f t="shared" si="14"/>
        <v>1.2216460324199485E-11</v>
      </c>
      <c r="I122" s="3">
        <f t="shared" si="15"/>
        <v>1.2216460324199485E-11</v>
      </c>
      <c r="J122" s="3">
        <f t="shared" si="16"/>
        <v>0.9999999999755671</v>
      </c>
    </row>
    <row r="123" spans="1:10" x14ac:dyDescent="0.25">
      <c r="A123">
        <v>202</v>
      </c>
      <c r="B123" t="s">
        <v>7</v>
      </c>
      <c r="C123" s="3">
        <f>NORMDIST(M42,B87,C87,FALSE)</f>
        <v>6.2000828758657451E-107</v>
      </c>
      <c r="D123" s="3">
        <f>NORMDIST(M42,D87,E87,FALSE)</f>
        <v>1.1897950278327833</v>
      </c>
      <c r="E123" s="3">
        <f>NORMDIST(M42,F87,G87,FALSE)</f>
        <v>7.270458056617618E-2</v>
      </c>
      <c r="F123" s="3">
        <f t="shared" si="12"/>
        <v>1.2624996083989595</v>
      </c>
      <c r="G123" s="3">
        <f t="shared" si="13"/>
        <v>4.9109582566353337E-107</v>
      </c>
      <c r="H123" s="3">
        <f t="shared" si="14"/>
        <v>0.47120609777519989</v>
      </c>
      <c r="I123" s="3">
        <f t="shared" si="15"/>
        <v>0.47120609777519989</v>
      </c>
      <c r="J123" s="3">
        <f t="shared" si="16"/>
        <v>5.7587804449600259E-2</v>
      </c>
    </row>
    <row r="124" spans="1:10" x14ac:dyDescent="0.25">
      <c r="A124">
        <v>202</v>
      </c>
      <c r="B124" t="s">
        <v>12</v>
      </c>
      <c r="C124" s="3">
        <f>NORMDIST(M43,B88,C88,FALSE)</f>
        <v>2.3962664721798195E-65</v>
      </c>
      <c r="D124" s="3">
        <f>NORMDIST(M43,D88,E88,FALSE)</f>
        <v>5.1084384239359241E-46</v>
      </c>
      <c r="E124" s="3">
        <f>NORMDIST(M43,F88,G88,FALSE)</f>
        <v>3.8124323741536585</v>
      </c>
      <c r="F124" s="3">
        <f t="shared" si="12"/>
        <v>3.8124323741536585</v>
      </c>
      <c r="G124" s="3">
        <f t="shared" si="13"/>
        <v>6.2854005973332948E-66</v>
      </c>
      <c r="H124" s="3">
        <f t="shared" si="14"/>
        <v>6.6997102146237714E-47</v>
      </c>
      <c r="I124" s="3">
        <f t="shared" si="15"/>
        <v>6.6997102146237714E-47</v>
      </c>
      <c r="J124" s="3">
        <f t="shared" si="16"/>
        <v>1</v>
      </c>
    </row>
    <row r="125" spans="1:10" x14ac:dyDescent="0.25">
      <c r="A125">
        <v>202</v>
      </c>
      <c r="B125" t="s">
        <v>15</v>
      </c>
      <c r="C125" s="3">
        <f>NORMDIST(M44,B89,C89,FALSE)</f>
        <v>6.0680237844349163</v>
      </c>
      <c r="D125" s="3">
        <f>NORMDIST(M44,D89,E89,FALSE)</f>
        <v>1.0629473785476451E-5</v>
      </c>
      <c r="E125" s="3">
        <f>NORMDIST(M44,F89,G89,FALSE)</f>
        <v>1.2775884914221991E-191</v>
      </c>
      <c r="F125" s="3">
        <f t="shared" si="12"/>
        <v>6.0680344139087019</v>
      </c>
      <c r="G125" s="3">
        <f t="shared" si="13"/>
        <v>0.99999824828386585</v>
      </c>
      <c r="H125" s="3">
        <f t="shared" si="14"/>
        <v>8.7585806707954337E-7</v>
      </c>
      <c r="I125" s="3">
        <f t="shared" si="15"/>
        <v>8.7585806707954337E-7</v>
      </c>
      <c r="J125" s="3">
        <f t="shared" si="16"/>
        <v>2.1054404182247301E-192</v>
      </c>
    </row>
    <row r="126" spans="1:10" x14ac:dyDescent="0.25">
      <c r="A126">
        <v>202</v>
      </c>
      <c r="B126" t="s">
        <v>18</v>
      </c>
      <c r="C126" s="3">
        <f>NORMDIST(M45,B90,C90,FALSE)</f>
        <v>14.132467079410986</v>
      </c>
      <c r="D126" s="3">
        <f>NORMDIST(M45,D90,E90,FALSE)</f>
        <v>0</v>
      </c>
      <c r="E126" s="3">
        <f>NORMDIST(M45,F90,G90,FALSE)</f>
        <v>3.4036626881798653E-197</v>
      </c>
      <c r="F126" s="3">
        <f t="shared" si="12"/>
        <v>14.132467079410986</v>
      </c>
      <c r="G126" s="3">
        <f t="shared" si="13"/>
        <v>1</v>
      </c>
      <c r="H126" s="3">
        <f t="shared" si="14"/>
        <v>0</v>
      </c>
      <c r="I126" s="3">
        <f t="shared" si="15"/>
        <v>0</v>
      </c>
      <c r="J126" s="3">
        <f t="shared" si="16"/>
        <v>2.4083995165561168E-198</v>
      </c>
    </row>
    <row r="127" spans="1:10" x14ac:dyDescent="0.25">
      <c r="A127">
        <v>202</v>
      </c>
      <c r="B127" t="s">
        <v>19</v>
      </c>
      <c r="C127" s="3">
        <f>NORMDIST(M46,B91,C91,FALSE)</f>
        <v>4.1441177678217525</v>
      </c>
      <c r="D127" s="3">
        <f>NORMDIST(M46,D91,E91,FALSE)</f>
        <v>1.4220416753347489E-11</v>
      </c>
      <c r="E127" s="3">
        <f>NORMDIST(M46,F91,G91,FALSE)</f>
        <v>0</v>
      </c>
      <c r="F127" s="3">
        <f t="shared" si="12"/>
        <v>4.1441177678359731</v>
      </c>
      <c r="G127" s="3">
        <f t="shared" si="13"/>
        <v>0.99999999999656852</v>
      </c>
      <c r="H127" s="3">
        <f t="shared" si="14"/>
        <v>1.7157351154107382E-12</v>
      </c>
      <c r="I127" s="3">
        <f t="shared" si="15"/>
        <v>1.7157351154107382E-12</v>
      </c>
      <c r="J127" s="3">
        <f t="shared" si="16"/>
        <v>0</v>
      </c>
    </row>
    <row r="128" spans="1:10" x14ac:dyDescent="0.25">
      <c r="A128">
        <v>203</v>
      </c>
      <c r="B128" t="s">
        <v>7</v>
      </c>
      <c r="C128" s="3">
        <f>NORMDIST(M47,B87,C87,FALSE)</f>
        <v>2.718991977452702E-53</v>
      </c>
      <c r="D128" s="3">
        <f>NORMDIST(M47,D87,E87,FALSE)</f>
        <v>4.6262987992939912</v>
      </c>
      <c r="E128" s="3">
        <f>NORMDIST(M47,F87,G87,FALSE)</f>
        <v>1.8295298810152196E-3</v>
      </c>
      <c r="F128" s="3">
        <f t="shared" si="12"/>
        <v>4.6281283291750066</v>
      </c>
      <c r="G128" s="3">
        <f t="shared" si="13"/>
        <v>5.8749277981610759E-54</v>
      </c>
      <c r="H128" s="3">
        <f t="shared" si="14"/>
        <v>0.49980234667765344</v>
      </c>
      <c r="I128" s="3">
        <f t="shared" si="15"/>
        <v>0.49980234667765344</v>
      </c>
      <c r="J128" s="3">
        <f t="shared" si="16"/>
        <v>3.9530664469309237E-4</v>
      </c>
    </row>
    <row r="129" spans="1:10" x14ac:dyDescent="0.25">
      <c r="A129">
        <v>203</v>
      </c>
      <c r="B129" t="s">
        <v>12</v>
      </c>
      <c r="C129" s="3">
        <f>NORMDIST(M48,B88,C88,FALSE)</f>
        <v>4.2455868472455327</v>
      </c>
      <c r="D129" s="3">
        <f>NORMDIST(M48,D88,E88,FALSE)</f>
        <v>4.5810108998663447E-35</v>
      </c>
      <c r="E129" s="3">
        <f>NORMDIST(M48,F88,G88,FALSE)</f>
        <v>9.7704513505250468E-22</v>
      </c>
      <c r="F129" s="3">
        <f t="shared" si="12"/>
        <v>4.2455868472455327</v>
      </c>
      <c r="G129" s="3">
        <f t="shared" si="13"/>
        <v>1</v>
      </c>
      <c r="H129" s="3">
        <f t="shared" si="14"/>
        <v>5.3950267238537706E-36</v>
      </c>
      <c r="I129" s="3">
        <f t="shared" si="15"/>
        <v>5.3950267238537706E-36</v>
      </c>
      <c r="J129" s="3">
        <f t="shared" si="16"/>
        <v>2.3013193940112084E-22</v>
      </c>
    </row>
    <row r="130" spans="1:10" x14ac:dyDescent="0.25">
      <c r="A130">
        <v>203</v>
      </c>
      <c r="B130" t="s">
        <v>15</v>
      </c>
      <c r="C130" s="3">
        <f>NORMDIST(M49,B89,C89,FALSE)</f>
        <v>4.6125084663225007</v>
      </c>
      <c r="D130" s="3">
        <f>NORMDIST(M49,D89,E89,FALSE)</f>
        <v>1.235511835514867E-6</v>
      </c>
      <c r="E130" s="3">
        <f>NORMDIST(M49,F89,G89,FALSE)</f>
        <v>1.1716182773107415E-206</v>
      </c>
      <c r="F130" s="3">
        <f t="shared" si="12"/>
        <v>4.6125097018343366</v>
      </c>
      <c r="G130" s="3">
        <f t="shared" si="13"/>
        <v>0.9999997321389188</v>
      </c>
      <c r="H130" s="3">
        <f t="shared" si="14"/>
        <v>1.3393054057138564E-7</v>
      </c>
      <c r="I130" s="3">
        <f t="shared" si="15"/>
        <v>1.3393054057138564E-7</v>
      </c>
      <c r="J130" s="3">
        <f t="shared" si="16"/>
        <v>2.5400884833798915E-207</v>
      </c>
    </row>
    <row r="131" spans="1:10" x14ac:dyDescent="0.25">
      <c r="A131">
        <v>203</v>
      </c>
      <c r="B131" t="s">
        <v>18</v>
      </c>
      <c r="C131" s="3">
        <f>NORMDIST(M50,B90,C90,FALSE)</f>
        <v>0</v>
      </c>
      <c r="D131" s="3">
        <f>NORMDIST(M50,D90,E90,FALSE)</f>
        <v>0</v>
      </c>
      <c r="E131" s="3">
        <f>NORMDIST(M50,F90,G90,FALSE)</f>
        <v>9.3637442550424748</v>
      </c>
      <c r="F131" s="3">
        <f t="shared" si="12"/>
        <v>9.3637442550424748</v>
      </c>
      <c r="G131" s="3">
        <f t="shared" si="13"/>
        <v>0</v>
      </c>
      <c r="H131" s="3">
        <f t="shared" si="14"/>
        <v>0</v>
      </c>
      <c r="I131" s="3">
        <f t="shared" si="15"/>
        <v>0</v>
      </c>
      <c r="J131" s="3">
        <f t="shared" si="16"/>
        <v>1</v>
      </c>
    </row>
    <row r="132" spans="1:10" x14ac:dyDescent="0.25">
      <c r="A132">
        <v>203</v>
      </c>
      <c r="B132" t="s">
        <v>19</v>
      </c>
      <c r="C132" s="3">
        <f>NORMDIST(M51,B91,C91,FALSE)</f>
        <v>2.9322460208618144E-69</v>
      </c>
      <c r="D132" s="3">
        <f>NORMDIST(M51,D91,E91,FALSE)</f>
        <v>3.237324411406407E-12</v>
      </c>
      <c r="E132" s="3">
        <f>NORMDIST(M51,F91,G91,FALSE)</f>
        <v>9.187995467537446</v>
      </c>
      <c r="F132" s="3">
        <f t="shared" si="12"/>
        <v>9.1879954675406825</v>
      </c>
      <c r="G132" s="3">
        <f t="shared" si="13"/>
        <v>3.1913881882297861E-70</v>
      </c>
      <c r="H132" s="3">
        <f t="shared" si="14"/>
        <v>1.7617141969884589E-13</v>
      </c>
      <c r="I132" s="3">
        <f t="shared" si="15"/>
        <v>1.7617141969884589E-13</v>
      </c>
      <c r="J132" s="3">
        <f t="shared" si="16"/>
        <v>0.99999999999964773</v>
      </c>
    </row>
    <row r="133" spans="1:10" x14ac:dyDescent="0.25">
      <c r="A133">
        <v>204</v>
      </c>
      <c r="B133" t="s">
        <v>7</v>
      </c>
      <c r="C133" s="3">
        <f>NORMDIST(M52,B87,C87,FALSE)</f>
        <v>0</v>
      </c>
      <c r="D133" s="3">
        <f>NORMDIST(M52,D87,E87,FALSE)</f>
        <v>6.9941768800151303E-11</v>
      </c>
      <c r="E133" s="3">
        <f>NORMDIST(M52,F87,G87,FALSE)</f>
        <v>2.3002226640977161</v>
      </c>
      <c r="F133" s="3">
        <f t="shared" si="12"/>
        <v>2.300222664167658</v>
      </c>
      <c r="G133" s="3">
        <f t="shared" si="13"/>
        <v>0</v>
      </c>
      <c r="H133" s="3">
        <f t="shared" si="14"/>
        <v>1.5203260512490413E-11</v>
      </c>
      <c r="I133" s="3">
        <f t="shared" si="15"/>
        <v>1.5203260512490413E-11</v>
      </c>
      <c r="J133" s="3">
        <f t="shared" si="16"/>
        <v>0.99999999996959343</v>
      </c>
    </row>
    <row r="134" spans="1:10" x14ac:dyDescent="0.25">
      <c r="A134">
        <v>204</v>
      </c>
      <c r="B134" t="s">
        <v>12</v>
      </c>
      <c r="C134" s="3">
        <f>NORMDIST(M53,B88,C88,FALSE)</f>
        <v>1.5851271178470925E-18</v>
      </c>
      <c r="D134" s="3">
        <f>NORMDIST(M53,D88,E88,FALSE)</f>
        <v>7.4477460271688729</v>
      </c>
      <c r="E134" s="3">
        <f>NORMDIST(M53,F88,G88,FALSE)</f>
        <v>1.210298148025167E-4</v>
      </c>
      <c r="F134" s="3">
        <f t="shared" si="12"/>
        <v>7.4478670569836751</v>
      </c>
      <c r="G134" s="3">
        <f t="shared" si="13"/>
        <v>2.1282967401529533E-19</v>
      </c>
      <c r="H134" s="3">
        <f t="shared" si="14"/>
        <v>0.49999187486740321</v>
      </c>
      <c r="I134" s="3">
        <f t="shared" si="15"/>
        <v>0.49999187486740321</v>
      </c>
      <c r="J134" s="3">
        <f t="shared" si="16"/>
        <v>1.6250265193580507E-5</v>
      </c>
    </row>
    <row r="135" spans="1:10" x14ac:dyDescent="0.25">
      <c r="A135">
        <v>204</v>
      </c>
      <c r="B135" t="s">
        <v>15</v>
      </c>
      <c r="C135" s="3">
        <f>NORMDIST(M54,B89,C89,FALSE)</f>
        <v>6.46228108039675E-32</v>
      </c>
      <c r="D135" s="3">
        <f>NORMDIST(M54,D89,E89,FALSE)</f>
        <v>8.9339396894959755E-6</v>
      </c>
      <c r="E135" s="3">
        <f>NORMDIST(M54,F89,G89,FALSE)</f>
        <v>11.577362166604221</v>
      </c>
      <c r="F135" s="3">
        <f t="shared" si="12"/>
        <v>11.57737110054391</v>
      </c>
      <c r="G135" s="3">
        <f t="shared" si="13"/>
        <v>5.581820798759011E-33</v>
      </c>
      <c r="H135" s="3">
        <f t="shared" si="14"/>
        <v>3.8583628407127135E-7</v>
      </c>
      <c r="I135" s="3">
        <f t="shared" si="15"/>
        <v>3.8583628407127135E-7</v>
      </c>
      <c r="J135" s="3">
        <f t="shared" si="16"/>
        <v>0.99999922832743182</v>
      </c>
    </row>
    <row r="136" spans="1:10" x14ac:dyDescent="0.25">
      <c r="A136">
        <v>204</v>
      </c>
      <c r="B136" t="s">
        <v>18</v>
      </c>
      <c r="C136" s="3">
        <f>NORMDIST(M55,B90,C90,FALSE)</f>
        <v>15.621091845087834</v>
      </c>
      <c r="D136" s="3">
        <f>NORMDIST(M55,D90,E90,FALSE)</f>
        <v>0</v>
      </c>
      <c r="E136" s="3">
        <f>NORMDIST(M55,F90,G90,FALSE)</f>
        <v>1.6317330233338105E-192</v>
      </c>
      <c r="F136" s="3">
        <f t="shared" si="12"/>
        <v>15.621091845087834</v>
      </c>
      <c r="G136" s="3">
        <f t="shared" si="13"/>
        <v>1</v>
      </c>
      <c r="H136" s="3">
        <f t="shared" si="14"/>
        <v>0</v>
      </c>
      <c r="I136" s="3">
        <f t="shared" si="15"/>
        <v>0</v>
      </c>
      <c r="J136" s="3">
        <f t="shared" si="16"/>
        <v>1.0445704048830113E-193</v>
      </c>
    </row>
    <row r="137" spans="1:10" x14ac:dyDescent="0.25">
      <c r="A137">
        <v>204</v>
      </c>
      <c r="B137" t="s">
        <v>19</v>
      </c>
      <c r="C137" s="3">
        <f>NORMDIST(M56,B91,C91,FALSE)</f>
        <v>4.8446438520118713E-11</v>
      </c>
      <c r="D137" s="3">
        <f>NORMDIST(M56,D91,E91,FALSE)</f>
        <v>3.8439166459850647</v>
      </c>
      <c r="E137" s="3">
        <f>NORMDIST(M56,F91,G91,FALSE)</f>
        <v>1.4687930317562601E-129</v>
      </c>
      <c r="F137" s="3">
        <f t="shared" si="12"/>
        <v>3.8439166460335112</v>
      </c>
      <c r="G137" s="3">
        <f t="shared" si="13"/>
        <v>1.2603405063455259E-11</v>
      </c>
      <c r="H137" s="3">
        <f t="shared" si="14"/>
        <v>0.49999999999369826</v>
      </c>
      <c r="I137" s="3">
        <f t="shared" si="15"/>
        <v>0.49999999999369826</v>
      </c>
      <c r="J137" s="3">
        <f t="shared" si="16"/>
        <v>3.8210845005494307E-130</v>
      </c>
    </row>
    <row r="139" spans="1:10" x14ac:dyDescent="0.25">
      <c r="A139" s="5" t="s">
        <v>131</v>
      </c>
    </row>
    <row r="140" spans="1:10" x14ac:dyDescent="0.25">
      <c r="B140" s="15" t="s">
        <v>149</v>
      </c>
    </row>
    <row r="141" spans="1:10" x14ac:dyDescent="0.25">
      <c r="A141" t="s">
        <v>2</v>
      </c>
      <c r="B141" t="s">
        <v>0</v>
      </c>
      <c r="C141" t="s">
        <v>59</v>
      </c>
      <c r="D141" t="s">
        <v>60</v>
      </c>
      <c r="E141" t="s">
        <v>61</v>
      </c>
      <c r="F141" t="s">
        <v>62</v>
      </c>
    </row>
    <row r="142" spans="1:10" x14ac:dyDescent="0.25">
      <c r="A142" t="s">
        <v>37</v>
      </c>
      <c r="B142" t="s">
        <v>38</v>
      </c>
    </row>
    <row r="144" spans="1:10" x14ac:dyDescent="0.25">
      <c r="A144">
        <v>101</v>
      </c>
      <c r="B144" t="s">
        <v>7</v>
      </c>
      <c r="C144" s="3" t="e">
        <f>IF(G108&gt;B$20,1,0)</f>
        <v>#VALUE!</v>
      </c>
      <c r="D144" s="3" t="e">
        <f>IF(H108&gt;(B$20/2),0.5,0)</f>
        <v>#VALUE!</v>
      </c>
      <c r="E144" s="3" t="e">
        <f>IF(I108&gt;(B$20/2),0.5,0)</f>
        <v>#VALUE!</v>
      </c>
      <c r="F144" s="3" t="e">
        <f>IF(J108&gt;B$20,1,0)</f>
        <v>#VALUE!</v>
      </c>
    </row>
    <row r="145" spans="1:6" x14ac:dyDescent="0.25">
      <c r="A145">
        <v>101</v>
      </c>
      <c r="B145" t="s">
        <v>12</v>
      </c>
      <c r="C145" s="3">
        <f t="shared" ref="C145:C173" si="17">IF(G109&gt;B$20,1,0)</f>
        <v>0</v>
      </c>
      <c r="D145" s="3">
        <f t="shared" ref="D145:D173" si="18">IF(H109&gt;(B$20/2),0.5,0)</f>
        <v>0.5</v>
      </c>
      <c r="E145" s="3">
        <f t="shared" ref="E145:E173" si="19">IF(I109&gt;(B$20/2),0.5,0)</f>
        <v>0.5</v>
      </c>
      <c r="F145" s="3">
        <f t="shared" ref="F145:F173" si="20">IF(J109&gt;B$20,1,0)</f>
        <v>0</v>
      </c>
    </row>
    <row r="146" spans="1:6" x14ac:dyDescent="0.25">
      <c r="A146">
        <v>101</v>
      </c>
      <c r="B146" t="s">
        <v>15</v>
      </c>
      <c r="C146" s="3">
        <f t="shared" si="17"/>
        <v>0</v>
      </c>
      <c r="D146" s="3">
        <f t="shared" si="18"/>
        <v>0.5</v>
      </c>
      <c r="E146" s="3">
        <f t="shared" si="19"/>
        <v>0.5</v>
      </c>
      <c r="F146" s="3">
        <f t="shared" si="20"/>
        <v>0</v>
      </c>
    </row>
    <row r="147" spans="1:6" x14ac:dyDescent="0.25">
      <c r="A147">
        <v>101</v>
      </c>
      <c r="B147" t="s">
        <v>18</v>
      </c>
      <c r="C147" s="3">
        <f t="shared" si="17"/>
        <v>1</v>
      </c>
      <c r="D147" s="3">
        <f t="shared" si="18"/>
        <v>0</v>
      </c>
      <c r="E147" s="3">
        <f t="shared" si="19"/>
        <v>0</v>
      </c>
      <c r="F147" s="3">
        <f t="shared" si="20"/>
        <v>0</v>
      </c>
    </row>
    <row r="148" spans="1:6" x14ac:dyDescent="0.25">
      <c r="A148">
        <v>101</v>
      </c>
      <c r="B148" t="s">
        <v>19</v>
      </c>
      <c r="C148" s="3">
        <f t="shared" si="17"/>
        <v>1</v>
      </c>
      <c r="D148" s="3">
        <f t="shared" si="18"/>
        <v>0</v>
      </c>
      <c r="E148" s="3">
        <f t="shared" si="19"/>
        <v>0</v>
      </c>
      <c r="F148" s="3">
        <f t="shared" si="20"/>
        <v>0</v>
      </c>
    </row>
    <row r="149" spans="1:6" x14ac:dyDescent="0.25">
      <c r="A149">
        <v>102</v>
      </c>
      <c r="B149" t="s">
        <v>7</v>
      </c>
      <c r="C149" s="3">
        <f t="shared" si="17"/>
        <v>1</v>
      </c>
      <c r="D149" s="3">
        <f t="shared" si="18"/>
        <v>0</v>
      </c>
      <c r="E149" s="3">
        <f t="shared" si="19"/>
        <v>0</v>
      </c>
      <c r="F149" s="3">
        <f t="shared" si="20"/>
        <v>0</v>
      </c>
    </row>
    <row r="150" spans="1:6" x14ac:dyDescent="0.25">
      <c r="A150">
        <v>102</v>
      </c>
      <c r="B150" t="s">
        <v>12</v>
      </c>
      <c r="C150" s="3">
        <f t="shared" si="17"/>
        <v>1</v>
      </c>
      <c r="D150" s="3">
        <f t="shared" si="18"/>
        <v>0</v>
      </c>
      <c r="E150" s="3">
        <f t="shared" si="19"/>
        <v>0</v>
      </c>
      <c r="F150" s="3">
        <f t="shared" si="20"/>
        <v>0</v>
      </c>
    </row>
    <row r="151" spans="1:6" x14ac:dyDescent="0.25">
      <c r="A151">
        <v>102</v>
      </c>
      <c r="B151" t="s">
        <v>15</v>
      </c>
      <c r="C151" s="3">
        <f t="shared" si="17"/>
        <v>0</v>
      </c>
      <c r="D151" s="3">
        <f t="shared" si="18"/>
        <v>0.5</v>
      </c>
      <c r="E151" s="3">
        <f t="shared" si="19"/>
        <v>0.5</v>
      </c>
      <c r="F151" s="3">
        <f t="shared" si="20"/>
        <v>0</v>
      </c>
    </row>
    <row r="152" spans="1:6" x14ac:dyDescent="0.25">
      <c r="A152">
        <v>102</v>
      </c>
      <c r="B152" t="s">
        <v>18</v>
      </c>
      <c r="C152" s="3">
        <f t="shared" si="17"/>
        <v>0</v>
      </c>
      <c r="D152" s="3">
        <f t="shared" si="18"/>
        <v>0.5</v>
      </c>
      <c r="E152" s="3">
        <f t="shared" si="19"/>
        <v>0.5</v>
      </c>
      <c r="F152" s="3">
        <f t="shared" si="20"/>
        <v>0</v>
      </c>
    </row>
    <row r="153" spans="1:6" x14ac:dyDescent="0.25">
      <c r="A153">
        <v>102</v>
      </c>
      <c r="B153" t="s">
        <v>19</v>
      </c>
      <c r="C153" s="3">
        <f t="shared" si="17"/>
        <v>0</v>
      </c>
      <c r="D153" s="3">
        <f t="shared" si="18"/>
        <v>0.5</v>
      </c>
      <c r="E153" s="3">
        <f t="shared" si="19"/>
        <v>0.5</v>
      </c>
      <c r="F153" s="3">
        <f t="shared" si="20"/>
        <v>0</v>
      </c>
    </row>
    <row r="154" spans="1:6" x14ac:dyDescent="0.25">
      <c r="A154">
        <v>201</v>
      </c>
      <c r="B154" t="s">
        <v>7</v>
      </c>
      <c r="C154" s="3">
        <f t="shared" si="17"/>
        <v>0</v>
      </c>
      <c r="D154" s="3">
        <f t="shared" si="18"/>
        <v>0</v>
      </c>
      <c r="E154" s="3">
        <f t="shared" si="19"/>
        <v>0</v>
      </c>
      <c r="F154" s="3">
        <f t="shared" si="20"/>
        <v>1</v>
      </c>
    </row>
    <row r="155" spans="1:6" x14ac:dyDescent="0.25">
      <c r="A155">
        <v>201</v>
      </c>
      <c r="B155" t="s">
        <v>12</v>
      </c>
      <c r="C155" s="3">
        <f t="shared" si="17"/>
        <v>0</v>
      </c>
      <c r="D155" s="3">
        <f t="shared" si="18"/>
        <v>0</v>
      </c>
      <c r="E155" s="3">
        <f t="shared" si="19"/>
        <v>0</v>
      </c>
      <c r="F155" s="3">
        <f t="shared" si="20"/>
        <v>1</v>
      </c>
    </row>
    <row r="156" spans="1:6" x14ac:dyDescent="0.25">
      <c r="A156">
        <v>201</v>
      </c>
      <c r="B156" t="s">
        <v>15</v>
      </c>
      <c r="C156" s="3">
        <f t="shared" si="17"/>
        <v>1</v>
      </c>
      <c r="D156" s="3">
        <f t="shared" si="18"/>
        <v>0</v>
      </c>
      <c r="E156" s="3">
        <f t="shared" si="19"/>
        <v>0</v>
      </c>
      <c r="F156" s="3">
        <f t="shared" si="20"/>
        <v>0</v>
      </c>
    </row>
    <row r="157" spans="1:6" x14ac:dyDescent="0.25">
      <c r="A157">
        <v>201</v>
      </c>
      <c r="B157" t="s">
        <v>18</v>
      </c>
      <c r="C157" s="3">
        <f t="shared" si="17"/>
        <v>0</v>
      </c>
      <c r="D157" s="3">
        <f t="shared" si="18"/>
        <v>0</v>
      </c>
      <c r="E157" s="3">
        <f t="shared" si="19"/>
        <v>0</v>
      </c>
      <c r="F157" s="3">
        <f t="shared" si="20"/>
        <v>1</v>
      </c>
    </row>
    <row r="158" spans="1:6" x14ac:dyDescent="0.25">
      <c r="A158">
        <v>201</v>
      </c>
      <c r="B158" t="s">
        <v>19</v>
      </c>
      <c r="C158" s="3">
        <f t="shared" si="17"/>
        <v>0</v>
      </c>
      <c r="D158" s="3">
        <f t="shared" si="18"/>
        <v>0</v>
      </c>
      <c r="E158" s="3">
        <f t="shared" si="19"/>
        <v>0</v>
      </c>
      <c r="F158" s="3">
        <f t="shared" si="20"/>
        <v>1</v>
      </c>
    </row>
    <row r="159" spans="1:6" x14ac:dyDescent="0.25">
      <c r="A159">
        <v>202</v>
      </c>
      <c r="B159" t="s">
        <v>7</v>
      </c>
      <c r="C159" s="3">
        <f t="shared" si="17"/>
        <v>0</v>
      </c>
      <c r="D159" s="3">
        <f t="shared" si="18"/>
        <v>0</v>
      </c>
      <c r="E159" s="3">
        <f t="shared" si="19"/>
        <v>0</v>
      </c>
      <c r="F159" s="3">
        <f t="shared" si="20"/>
        <v>0</v>
      </c>
    </row>
    <row r="160" spans="1:6" x14ac:dyDescent="0.25">
      <c r="A160">
        <v>202</v>
      </c>
      <c r="B160" t="s">
        <v>12</v>
      </c>
      <c r="C160" s="3">
        <f t="shared" si="17"/>
        <v>0</v>
      </c>
      <c r="D160" s="3">
        <f t="shared" si="18"/>
        <v>0</v>
      </c>
      <c r="E160" s="3">
        <f t="shared" si="19"/>
        <v>0</v>
      </c>
      <c r="F160" s="3">
        <f t="shared" si="20"/>
        <v>1</v>
      </c>
    </row>
    <row r="161" spans="1:6" x14ac:dyDescent="0.25">
      <c r="A161">
        <v>202</v>
      </c>
      <c r="B161" t="s">
        <v>15</v>
      </c>
      <c r="C161" s="3">
        <f t="shared" si="17"/>
        <v>1</v>
      </c>
      <c r="D161" s="3">
        <f t="shared" si="18"/>
        <v>0</v>
      </c>
      <c r="E161" s="3">
        <f t="shared" si="19"/>
        <v>0</v>
      </c>
      <c r="F161" s="3">
        <f t="shared" si="20"/>
        <v>0</v>
      </c>
    </row>
    <row r="162" spans="1:6" x14ac:dyDescent="0.25">
      <c r="A162">
        <v>202</v>
      </c>
      <c r="B162" t="s">
        <v>18</v>
      </c>
      <c r="C162" s="3">
        <f t="shared" si="17"/>
        <v>1</v>
      </c>
      <c r="D162" s="3">
        <f t="shared" si="18"/>
        <v>0</v>
      </c>
      <c r="E162" s="3">
        <f t="shared" si="19"/>
        <v>0</v>
      </c>
      <c r="F162" s="3">
        <f t="shared" si="20"/>
        <v>0</v>
      </c>
    </row>
    <row r="163" spans="1:6" x14ac:dyDescent="0.25">
      <c r="A163">
        <v>202</v>
      </c>
      <c r="B163" t="s">
        <v>19</v>
      </c>
      <c r="C163" s="3">
        <f t="shared" si="17"/>
        <v>1</v>
      </c>
      <c r="D163" s="3">
        <f t="shared" si="18"/>
        <v>0</v>
      </c>
      <c r="E163" s="3">
        <f t="shared" si="19"/>
        <v>0</v>
      </c>
      <c r="F163" s="3">
        <f t="shared" si="20"/>
        <v>0</v>
      </c>
    </row>
    <row r="164" spans="1:6" x14ac:dyDescent="0.25">
      <c r="A164">
        <v>203</v>
      </c>
      <c r="B164" t="s">
        <v>7</v>
      </c>
      <c r="C164" s="3">
        <f t="shared" si="17"/>
        <v>0</v>
      </c>
      <c r="D164" s="3">
        <f t="shared" si="18"/>
        <v>0.5</v>
      </c>
      <c r="E164" s="3">
        <f t="shared" si="19"/>
        <v>0.5</v>
      </c>
      <c r="F164" s="3">
        <f t="shared" si="20"/>
        <v>0</v>
      </c>
    </row>
    <row r="165" spans="1:6" x14ac:dyDescent="0.25">
      <c r="A165">
        <v>203</v>
      </c>
      <c r="B165" t="s">
        <v>12</v>
      </c>
      <c r="C165" s="3">
        <f t="shared" si="17"/>
        <v>1</v>
      </c>
      <c r="D165" s="3">
        <f t="shared" si="18"/>
        <v>0</v>
      </c>
      <c r="E165" s="3">
        <f t="shared" si="19"/>
        <v>0</v>
      </c>
      <c r="F165" s="3">
        <f t="shared" si="20"/>
        <v>0</v>
      </c>
    </row>
    <row r="166" spans="1:6" x14ac:dyDescent="0.25">
      <c r="A166">
        <v>203</v>
      </c>
      <c r="B166" t="s">
        <v>15</v>
      </c>
      <c r="C166" s="3">
        <f t="shared" si="17"/>
        <v>1</v>
      </c>
      <c r="D166" s="3">
        <f t="shared" si="18"/>
        <v>0</v>
      </c>
      <c r="E166" s="3">
        <f t="shared" si="19"/>
        <v>0</v>
      </c>
      <c r="F166" s="3">
        <f t="shared" si="20"/>
        <v>0</v>
      </c>
    </row>
    <row r="167" spans="1:6" x14ac:dyDescent="0.25">
      <c r="A167">
        <v>203</v>
      </c>
      <c r="B167" t="s">
        <v>18</v>
      </c>
      <c r="C167" s="3">
        <f t="shared" si="17"/>
        <v>0</v>
      </c>
      <c r="D167" s="3">
        <f t="shared" si="18"/>
        <v>0</v>
      </c>
      <c r="E167" s="3">
        <f t="shared" si="19"/>
        <v>0</v>
      </c>
      <c r="F167" s="3">
        <f t="shared" si="20"/>
        <v>1</v>
      </c>
    </row>
    <row r="168" spans="1:6" x14ac:dyDescent="0.25">
      <c r="A168">
        <v>203</v>
      </c>
      <c r="B168" t="s">
        <v>19</v>
      </c>
      <c r="C168" s="3">
        <f t="shared" si="17"/>
        <v>0</v>
      </c>
      <c r="D168" s="3">
        <f t="shared" si="18"/>
        <v>0</v>
      </c>
      <c r="E168" s="3">
        <f t="shared" si="19"/>
        <v>0</v>
      </c>
      <c r="F168" s="3">
        <f t="shared" si="20"/>
        <v>1</v>
      </c>
    </row>
    <row r="169" spans="1:6" x14ac:dyDescent="0.25">
      <c r="A169">
        <v>204</v>
      </c>
      <c r="B169" t="s">
        <v>7</v>
      </c>
      <c r="C169" s="3">
        <f t="shared" si="17"/>
        <v>0</v>
      </c>
      <c r="D169" s="3">
        <f t="shared" si="18"/>
        <v>0</v>
      </c>
      <c r="E169" s="3">
        <f t="shared" si="19"/>
        <v>0</v>
      </c>
      <c r="F169" s="3">
        <f t="shared" si="20"/>
        <v>1</v>
      </c>
    </row>
    <row r="170" spans="1:6" x14ac:dyDescent="0.25">
      <c r="A170">
        <v>204</v>
      </c>
      <c r="B170" t="s">
        <v>12</v>
      </c>
      <c r="C170" s="3">
        <f t="shared" si="17"/>
        <v>0</v>
      </c>
      <c r="D170" s="3">
        <f t="shared" si="18"/>
        <v>0.5</v>
      </c>
      <c r="E170" s="3">
        <f t="shared" si="19"/>
        <v>0.5</v>
      </c>
      <c r="F170" s="3">
        <f t="shared" si="20"/>
        <v>0</v>
      </c>
    </row>
    <row r="171" spans="1:6" x14ac:dyDescent="0.25">
      <c r="A171">
        <v>204</v>
      </c>
      <c r="B171" t="s">
        <v>15</v>
      </c>
      <c r="C171" s="3">
        <f t="shared" si="17"/>
        <v>0</v>
      </c>
      <c r="D171" s="3">
        <f t="shared" si="18"/>
        <v>0</v>
      </c>
      <c r="E171" s="3">
        <f t="shared" si="19"/>
        <v>0</v>
      </c>
      <c r="F171" s="3">
        <f t="shared" si="20"/>
        <v>1</v>
      </c>
    </row>
    <row r="172" spans="1:6" x14ac:dyDescent="0.25">
      <c r="A172">
        <v>204</v>
      </c>
      <c r="B172" t="s">
        <v>18</v>
      </c>
      <c r="C172" s="3">
        <f t="shared" si="17"/>
        <v>1</v>
      </c>
      <c r="D172" s="3">
        <f t="shared" si="18"/>
        <v>0</v>
      </c>
      <c r="E172" s="3">
        <f t="shared" si="19"/>
        <v>0</v>
      </c>
      <c r="F172" s="3">
        <f t="shared" si="20"/>
        <v>0</v>
      </c>
    </row>
    <row r="173" spans="1:6" x14ac:dyDescent="0.25">
      <c r="A173">
        <v>204</v>
      </c>
      <c r="B173" t="s">
        <v>19</v>
      </c>
      <c r="C173" s="3">
        <f t="shared" si="17"/>
        <v>0</v>
      </c>
      <c r="D173" s="3">
        <f t="shared" si="18"/>
        <v>0.5</v>
      </c>
      <c r="E173" s="3">
        <f t="shared" si="19"/>
        <v>0.5</v>
      </c>
      <c r="F173" s="3">
        <f t="shared" si="20"/>
        <v>0</v>
      </c>
    </row>
    <row r="175" spans="1:6" x14ac:dyDescent="0.25">
      <c r="A175" s="5" t="s">
        <v>63</v>
      </c>
    </row>
    <row r="176" spans="1:6" x14ac:dyDescent="0.25">
      <c r="A176" s="6"/>
      <c r="B176" s="15" t="s">
        <v>149</v>
      </c>
    </row>
    <row r="177" spans="1:5" x14ac:dyDescent="0.25">
      <c r="A177" t="s">
        <v>2</v>
      </c>
      <c r="B177" t="s">
        <v>0</v>
      </c>
      <c r="C177" t="s">
        <v>64</v>
      </c>
      <c r="D177" t="s">
        <v>65</v>
      </c>
    </row>
    <row r="178" spans="1:5" x14ac:dyDescent="0.25">
      <c r="A178" t="s">
        <v>37</v>
      </c>
      <c r="B178" t="s">
        <v>38</v>
      </c>
    </row>
    <row r="179" spans="1:5" x14ac:dyDescent="0.25">
      <c r="A179">
        <v>101</v>
      </c>
      <c r="B179" t="s">
        <v>7</v>
      </c>
      <c r="C179" s="9">
        <f>B215</f>
        <v>0.58333333333333326</v>
      </c>
      <c r="D179" s="9">
        <f>C215</f>
        <v>0.41666666666666669</v>
      </c>
      <c r="E179" s="8" t="s">
        <v>110</v>
      </c>
    </row>
    <row r="180" spans="1:5" x14ac:dyDescent="0.25">
      <c r="A180">
        <v>101</v>
      </c>
      <c r="B180" t="s">
        <v>12</v>
      </c>
      <c r="C180" s="3">
        <f>AVERAGE(C145:D145)+AVERAGE(C145,E145)</f>
        <v>0.5</v>
      </c>
      <c r="D180" s="3">
        <f>AVERAGE(E145:F145)+AVERAGE(D145,F145)</f>
        <v>0.5</v>
      </c>
    </row>
    <row r="181" spans="1:5" x14ac:dyDescent="0.25">
      <c r="A181">
        <v>101</v>
      </c>
      <c r="B181" t="s">
        <v>15</v>
      </c>
      <c r="C181" s="3">
        <f t="shared" ref="C181:C208" si="21">AVERAGE(C146:D146)+AVERAGE(C146,E146)</f>
        <v>0.5</v>
      </c>
      <c r="D181" s="3">
        <f t="shared" ref="D181:D208" si="22">AVERAGE(E146:F146)+AVERAGE(D146,F146)</f>
        <v>0.5</v>
      </c>
    </row>
    <row r="182" spans="1:5" x14ac:dyDescent="0.25">
      <c r="A182">
        <v>101</v>
      </c>
      <c r="B182" t="s">
        <v>18</v>
      </c>
      <c r="C182" s="3">
        <f t="shared" si="21"/>
        <v>1</v>
      </c>
      <c r="D182" s="3">
        <f t="shared" si="22"/>
        <v>0</v>
      </c>
    </row>
    <row r="183" spans="1:5" x14ac:dyDescent="0.25">
      <c r="A183">
        <v>101</v>
      </c>
      <c r="B183" t="s">
        <v>19</v>
      </c>
      <c r="C183" s="3">
        <f t="shared" si="21"/>
        <v>1</v>
      </c>
      <c r="D183" s="3">
        <f t="shared" si="22"/>
        <v>0</v>
      </c>
    </row>
    <row r="184" spans="1:5" x14ac:dyDescent="0.25">
      <c r="A184">
        <v>102</v>
      </c>
      <c r="B184" t="s">
        <v>7</v>
      </c>
      <c r="C184" s="3">
        <f t="shared" si="21"/>
        <v>1</v>
      </c>
      <c r="D184" s="3">
        <f t="shared" si="22"/>
        <v>0</v>
      </c>
    </row>
    <row r="185" spans="1:5" x14ac:dyDescent="0.25">
      <c r="A185">
        <v>102</v>
      </c>
      <c r="B185" t="s">
        <v>12</v>
      </c>
      <c r="C185" s="3">
        <f t="shared" si="21"/>
        <v>1</v>
      </c>
      <c r="D185" s="3">
        <f t="shared" si="22"/>
        <v>0</v>
      </c>
    </row>
    <row r="186" spans="1:5" x14ac:dyDescent="0.25">
      <c r="A186">
        <v>102</v>
      </c>
      <c r="B186" t="s">
        <v>15</v>
      </c>
      <c r="C186" s="3">
        <f t="shared" si="21"/>
        <v>0.5</v>
      </c>
      <c r="D186" s="3">
        <f t="shared" si="22"/>
        <v>0.5</v>
      </c>
    </row>
    <row r="187" spans="1:5" x14ac:dyDescent="0.25">
      <c r="A187">
        <v>102</v>
      </c>
      <c r="B187" t="s">
        <v>18</v>
      </c>
      <c r="C187" s="3">
        <f t="shared" si="21"/>
        <v>0.5</v>
      </c>
      <c r="D187" s="3">
        <f t="shared" si="22"/>
        <v>0.5</v>
      </c>
    </row>
    <row r="188" spans="1:5" x14ac:dyDescent="0.25">
      <c r="A188">
        <v>102</v>
      </c>
      <c r="B188" t="s">
        <v>19</v>
      </c>
      <c r="C188" s="3">
        <f t="shared" si="21"/>
        <v>0.5</v>
      </c>
      <c r="D188" s="3">
        <f t="shared" si="22"/>
        <v>0.5</v>
      </c>
    </row>
    <row r="189" spans="1:5" x14ac:dyDescent="0.25">
      <c r="A189">
        <v>201</v>
      </c>
      <c r="B189" t="s">
        <v>7</v>
      </c>
      <c r="C189" s="3">
        <f t="shared" si="21"/>
        <v>0</v>
      </c>
      <c r="D189" s="3">
        <f t="shared" si="22"/>
        <v>1</v>
      </c>
    </row>
    <row r="190" spans="1:5" x14ac:dyDescent="0.25">
      <c r="A190">
        <v>201</v>
      </c>
      <c r="B190" t="s">
        <v>12</v>
      </c>
      <c r="C190" s="3">
        <f t="shared" si="21"/>
        <v>0</v>
      </c>
      <c r="D190" s="3">
        <f t="shared" si="22"/>
        <v>1</v>
      </c>
    </row>
    <row r="191" spans="1:5" x14ac:dyDescent="0.25">
      <c r="A191">
        <v>201</v>
      </c>
      <c r="B191" t="s">
        <v>15</v>
      </c>
      <c r="C191" s="3">
        <f t="shared" si="21"/>
        <v>1</v>
      </c>
      <c r="D191" s="3">
        <f t="shared" si="22"/>
        <v>0</v>
      </c>
    </row>
    <row r="192" spans="1:5" x14ac:dyDescent="0.25">
      <c r="A192">
        <v>201</v>
      </c>
      <c r="B192" t="s">
        <v>18</v>
      </c>
      <c r="C192" s="3">
        <f t="shared" si="21"/>
        <v>0</v>
      </c>
      <c r="D192" s="3">
        <f t="shared" si="22"/>
        <v>1</v>
      </c>
    </row>
    <row r="193" spans="1:4" x14ac:dyDescent="0.25">
      <c r="A193">
        <v>201</v>
      </c>
      <c r="B193" t="s">
        <v>19</v>
      </c>
      <c r="C193" s="3">
        <f t="shared" si="21"/>
        <v>0</v>
      </c>
      <c r="D193" s="3">
        <f t="shared" si="22"/>
        <v>1</v>
      </c>
    </row>
    <row r="194" spans="1:4" x14ac:dyDescent="0.25">
      <c r="A194">
        <v>202</v>
      </c>
      <c r="B194" t="s">
        <v>7</v>
      </c>
      <c r="C194" s="3">
        <f t="shared" si="21"/>
        <v>0</v>
      </c>
      <c r="D194" s="3">
        <f t="shared" si="22"/>
        <v>0</v>
      </c>
    </row>
    <row r="195" spans="1:4" x14ac:dyDescent="0.25">
      <c r="A195">
        <v>202</v>
      </c>
      <c r="B195" t="s">
        <v>12</v>
      </c>
      <c r="C195" s="3">
        <f t="shared" si="21"/>
        <v>0</v>
      </c>
      <c r="D195" s="3">
        <f t="shared" si="22"/>
        <v>1</v>
      </c>
    </row>
    <row r="196" spans="1:4" x14ac:dyDescent="0.25">
      <c r="A196">
        <v>202</v>
      </c>
      <c r="B196" t="s">
        <v>15</v>
      </c>
      <c r="C196" s="3">
        <f t="shared" si="21"/>
        <v>1</v>
      </c>
      <c r="D196" s="3">
        <f t="shared" si="22"/>
        <v>0</v>
      </c>
    </row>
    <row r="197" spans="1:4" x14ac:dyDescent="0.25">
      <c r="A197">
        <v>202</v>
      </c>
      <c r="B197" t="s">
        <v>18</v>
      </c>
      <c r="C197" s="3">
        <f t="shared" si="21"/>
        <v>1</v>
      </c>
      <c r="D197" s="3">
        <f t="shared" si="22"/>
        <v>0</v>
      </c>
    </row>
    <row r="198" spans="1:4" x14ac:dyDescent="0.25">
      <c r="A198">
        <v>202</v>
      </c>
      <c r="B198" t="s">
        <v>19</v>
      </c>
      <c r="C198" s="3">
        <f t="shared" si="21"/>
        <v>1</v>
      </c>
      <c r="D198" s="3">
        <f t="shared" si="22"/>
        <v>0</v>
      </c>
    </row>
    <row r="199" spans="1:4" x14ac:dyDescent="0.25">
      <c r="A199">
        <v>203</v>
      </c>
      <c r="B199" t="s">
        <v>7</v>
      </c>
      <c r="C199" s="3">
        <f t="shared" si="21"/>
        <v>0.5</v>
      </c>
      <c r="D199" s="3">
        <f t="shared" si="22"/>
        <v>0.5</v>
      </c>
    </row>
    <row r="200" spans="1:4" x14ac:dyDescent="0.25">
      <c r="A200">
        <v>203</v>
      </c>
      <c r="B200" t="s">
        <v>12</v>
      </c>
      <c r="C200" s="3">
        <f t="shared" si="21"/>
        <v>1</v>
      </c>
      <c r="D200" s="3">
        <f t="shared" si="22"/>
        <v>0</v>
      </c>
    </row>
    <row r="201" spans="1:4" x14ac:dyDescent="0.25">
      <c r="A201">
        <v>203</v>
      </c>
      <c r="B201" t="s">
        <v>15</v>
      </c>
      <c r="C201" s="3">
        <f t="shared" si="21"/>
        <v>1</v>
      </c>
      <c r="D201" s="3">
        <f t="shared" si="22"/>
        <v>0</v>
      </c>
    </row>
    <row r="202" spans="1:4" x14ac:dyDescent="0.25">
      <c r="A202">
        <v>203</v>
      </c>
      <c r="B202" t="s">
        <v>18</v>
      </c>
      <c r="C202" s="3">
        <f t="shared" si="21"/>
        <v>0</v>
      </c>
      <c r="D202" s="3">
        <f t="shared" si="22"/>
        <v>1</v>
      </c>
    </row>
    <row r="203" spans="1:4" x14ac:dyDescent="0.25">
      <c r="A203">
        <v>203</v>
      </c>
      <c r="B203" t="s">
        <v>19</v>
      </c>
      <c r="C203" s="3">
        <f t="shared" si="21"/>
        <v>0</v>
      </c>
      <c r="D203" s="3">
        <f t="shared" si="22"/>
        <v>1</v>
      </c>
    </row>
    <row r="204" spans="1:4" x14ac:dyDescent="0.25">
      <c r="A204">
        <v>204</v>
      </c>
      <c r="B204" t="s">
        <v>7</v>
      </c>
      <c r="C204" s="3">
        <f t="shared" si="21"/>
        <v>0</v>
      </c>
      <c r="D204" s="3">
        <f t="shared" si="22"/>
        <v>1</v>
      </c>
    </row>
    <row r="205" spans="1:4" x14ac:dyDescent="0.25">
      <c r="A205">
        <v>204</v>
      </c>
      <c r="B205" t="s">
        <v>12</v>
      </c>
      <c r="C205" s="3">
        <f t="shared" si="21"/>
        <v>0.5</v>
      </c>
      <c r="D205" s="3">
        <f t="shared" si="22"/>
        <v>0.5</v>
      </c>
    </row>
    <row r="206" spans="1:4" x14ac:dyDescent="0.25">
      <c r="A206">
        <v>204</v>
      </c>
      <c r="B206" t="s">
        <v>15</v>
      </c>
      <c r="C206" s="3">
        <f t="shared" si="21"/>
        <v>0</v>
      </c>
      <c r="D206" s="3">
        <f t="shared" si="22"/>
        <v>1</v>
      </c>
    </row>
    <row r="207" spans="1:4" x14ac:dyDescent="0.25">
      <c r="A207">
        <v>204</v>
      </c>
      <c r="B207" t="s">
        <v>18</v>
      </c>
      <c r="C207" s="3">
        <f t="shared" si="21"/>
        <v>1</v>
      </c>
      <c r="D207" s="3">
        <f t="shared" si="22"/>
        <v>0</v>
      </c>
    </row>
    <row r="208" spans="1:4" x14ac:dyDescent="0.25">
      <c r="A208">
        <v>204</v>
      </c>
      <c r="B208" t="s">
        <v>19</v>
      </c>
      <c r="C208" s="3">
        <f t="shared" si="21"/>
        <v>0.5</v>
      </c>
      <c r="D208" s="3">
        <f t="shared" si="22"/>
        <v>0.5</v>
      </c>
    </row>
    <row r="211" spans="1:21" x14ac:dyDescent="0.25">
      <c r="A211" s="5" t="s">
        <v>128</v>
      </c>
    </row>
    <row r="212" spans="1:21" x14ac:dyDescent="0.25">
      <c r="B212" s="15" t="s">
        <v>199</v>
      </c>
    </row>
    <row r="213" spans="1:21" s="2" customFormat="1" x14ac:dyDescent="0.25">
      <c r="A213" s="2" t="s">
        <v>0</v>
      </c>
      <c r="B213" s="2" t="s">
        <v>64</v>
      </c>
      <c r="C213" s="2" t="s">
        <v>65</v>
      </c>
    </row>
    <row r="214" spans="1:21" s="2" customFormat="1" x14ac:dyDescent="0.25">
      <c r="A214" s="2" t="s">
        <v>38</v>
      </c>
    </row>
    <row r="215" spans="1:21" s="2" customFormat="1" x14ac:dyDescent="0.25">
      <c r="A215" s="2" t="s">
        <v>7</v>
      </c>
      <c r="B215" s="3">
        <f>1-C215</f>
        <v>0.58333333333333326</v>
      </c>
      <c r="C215" s="3">
        <f>(4*D184+2*D189+2*D194+2*D199+2*D204)/12</f>
        <v>0.41666666666666669</v>
      </c>
      <c r="D215" s="10" t="s">
        <v>129</v>
      </c>
    </row>
    <row r="216" spans="1:21" s="2" customFormat="1" x14ac:dyDescent="0.25">
      <c r="A216" s="2" t="s">
        <v>12</v>
      </c>
      <c r="B216" s="3">
        <f>1-C216</f>
        <v>0.5625</v>
      </c>
      <c r="C216" s="3">
        <f>(4*D180+4*D185+2*D190+2*D195+2*D200+2*D205)/16</f>
        <v>0.4375</v>
      </c>
    </row>
    <row r="217" spans="1:21" s="2" customFormat="1" x14ac:dyDescent="0.25">
      <c r="A217" s="2" t="s">
        <v>15</v>
      </c>
      <c r="B217" s="3">
        <f>1-C217</f>
        <v>0.625</v>
      </c>
      <c r="C217" s="3">
        <f>(4*D181+4*D186+2*D191+2*D196+2*D201+2*D206)/16</f>
        <v>0.375</v>
      </c>
    </row>
    <row r="218" spans="1:21" s="2" customFormat="1" x14ac:dyDescent="0.25">
      <c r="A218" s="2" t="s">
        <v>18</v>
      </c>
      <c r="B218" s="3">
        <f>1-C218</f>
        <v>0.625</v>
      </c>
      <c r="C218" s="3">
        <f>(4*D182+4*D187+2*D192+2*D197+2*D202+2*D207)/16</f>
        <v>0.375</v>
      </c>
    </row>
    <row r="219" spans="1:21" s="2" customFormat="1" x14ac:dyDescent="0.25">
      <c r="A219" s="2" t="s">
        <v>19</v>
      </c>
      <c r="B219" s="3">
        <f>1-C219</f>
        <v>0.5625</v>
      </c>
      <c r="C219" s="3">
        <f>(4*D183+4*D188+2*D193+2*D198+2*D203+2*D208)/16</f>
        <v>0.4375</v>
      </c>
    </row>
    <row r="221" spans="1:21" x14ac:dyDescent="0.25">
      <c r="A221" s="5" t="s">
        <v>97</v>
      </c>
    </row>
    <row r="223" spans="1:21" x14ac:dyDescent="0.25">
      <c r="A223" t="s">
        <v>0</v>
      </c>
      <c r="B223" t="s">
        <v>69</v>
      </c>
      <c r="C223" t="s">
        <v>76</v>
      </c>
      <c r="D223" t="s">
        <v>77</v>
      </c>
      <c r="E223" t="s">
        <v>81</v>
      </c>
      <c r="F223" t="s">
        <v>82</v>
      </c>
      <c r="G223" t="s">
        <v>83</v>
      </c>
      <c r="H223" t="s">
        <v>78</v>
      </c>
      <c r="I223" t="s">
        <v>86</v>
      </c>
      <c r="J223" t="s">
        <v>87</v>
      </c>
      <c r="K223" t="s">
        <v>84</v>
      </c>
      <c r="L223" t="s">
        <v>88</v>
      </c>
      <c r="M223" t="s">
        <v>85</v>
      </c>
      <c r="N223" t="s">
        <v>79</v>
      </c>
      <c r="O223" t="s">
        <v>89</v>
      </c>
      <c r="P223" t="s">
        <v>90</v>
      </c>
      <c r="Q223" t="s">
        <v>91</v>
      </c>
      <c r="R223" t="s">
        <v>80</v>
      </c>
      <c r="S223" t="s">
        <v>66</v>
      </c>
      <c r="T223" t="s">
        <v>67</v>
      </c>
      <c r="U223" t="s">
        <v>68</v>
      </c>
    </row>
    <row r="224" spans="1:21" x14ac:dyDescent="0.25">
      <c r="A224" t="s">
        <v>38</v>
      </c>
      <c r="B224" t="s">
        <v>75</v>
      </c>
    </row>
    <row r="225" spans="1:21" x14ac:dyDescent="0.25">
      <c r="A225" t="s">
        <v>7</v>
      </c>
      <c r="B225">
        <v>1</v>
      </c>
      <c r="C225" s="3">
        <f>C179*C189*C184*C199</f>
        <v>0</v>
      </c>
      <c r="D225" s="3">
        <f>C179*C189*C184*D199</f>
        <v>0</v>
      </c>
      <c r="E225" s="3">
        <f>C179*C189*D184*C199</f>
        <v>0</v>
      </c>
      <c r="F225" s="3">
        <f>C179*D189*C184*C199</f>
        <v>0.29166666666666663</v>
      </c>
      <c r="G225" s="3">
        <f>D179*C189*C184*C199</f>
        <v>0</v>
      </c>
      <c r="H225" s="3">
        <f>C179*C189*D184*D199</f>
        <v>0</v>
      </c>
      <c r="I225" s="3">
        <f>C179*D189*C184*D199</f>
        <v>0.29166666666666663</v>
      </c>
      <c r="J225" s="3">
        <f>D179*C189*C184*D199</f>
        <v>0</v>
      </c>
      <c r="K225" s="3">
        <f>C179*D189*D184*C199</f>
        <v>0</v>
      </c>
      <c r="L225" s="3">
        <f>D179*C189*D184*C199</f>
        <v>0</v>
      </c>
      <c r="M225" s="3">
        <f>D179*D189*C184*C199</f>
        <v>0.20833333333333334</v>
      </c>
      <c r="N225" s="3">
        <f>C179*D189*D184*D199</f>
        <v>0</v>
      </c>
      <c r="O225" s="3">
        <f>D179*C189*D184*D199</f>
        <v>0</v>
      </c>
      <c r="P225" s="3">
        <f>D179*D189*C184*D199</f>
        <v>0.20833333333333334</v>
      </c>
      <c r="Q225" s="3">
        <f>D179*D189*D184*C199</f>
        <v>0</v>
      </c>
      <c r="R225" s="3">
        <f>D179*D189*D184*D199</f>
        <v>0</v>
      </c>
      <c r="S225">
        <v>1</v>
      </c>
      <c r="T225">
        <v>101201</v>
      </c>
      <c r="U225">
        <v>102203</v>
      </c>
    </row>
    <row r="226" spans="1:21" x14ac:dyDescent="0.25">
      <c r="A226" t="s">
        <v>12</v>
      </c>
      <c r="B226">
        <v>1</v>
      </c>
      <c r="C226" s="3">
        <f>C180*C190*C185*C200</f>
        <v>0</v>
      </c>
      <c r="D226" s="3">
        <f>C180*C190*C185*D200</f>
        <v>0</v>
      </c>
      <c r="E226" s="3">
        <f>C180*C190*D185*C200</f>
        <v>0</v>
      </c>
      <c r="F226" s="3">
        <f>C180*D190*C185*C200</f>
        <v>0.5</v>
      </c>
      <c r="G226" s="3">
        <f>D180*C190*C185*C200</f>
        <v>0</v>
      </c>
      <c r="H226" s="3">
        <f>C180*C190*D185*D200</f>
        <v>0</v>
      </c>
      <c r="I226" s="3">
        <f>C180*D190*C185*D200</f>
        <v>0</v>
      </c>
      <c r="J226" s="3">
        <f>D180*C190*C185*D200</f>
        <v>0</v>
      </c>
      <c r="K226" s="3">
        <f>C180*D190*D185*C200</f>
        <v>0</v>
      </c>
      <c r="L226" s="3">
        <f>D180*C190*D185*C200</f>
        <v>0</v>
      </c>
      <c r="M226" s="3">
        <f>D180*D190*C185*C200</f>
        <v>0.5</v>
      </c>
      <c r="N226" s="3">
        <f>C180*D190*D185*D200</f>
        <v>0</v>
      </c>
      <c r="O226" s="3">
        <f>D180*C190*D185*D200</f>
        <v>0</v>
      </c>
      <c r="P226" s="3">
        <f>D180*D190*C185*D200</f>
        <v>0</v>
      </c>
      <c r="Q226" s="3">
        <f>D180*D190*D185*C200</f>
        <v>0</v>
      </c>
      <c r="R226" s="3">
        <f>D180*D190*D185*D200</f>
        <v>0</v>
      </c>
      <c r="S226">
        <v>1</v>
      </c>
      <c r="T226">
        <v>101201</v>
      </c>
      <c r="U226">
        <v>102203</v>
      </c>
    </row>
    <row r="227" spans="1:21" x14ac:dyDescent="0.25">
      <c r="A227" t="s">
        <v>15</v>
      </c>
      <c r="B227">
        <v>1</v>
      </c>
      <c r="C227" s="3">
        <f>C181*C191*C186*C201</f>
        <v>0.25</v>
      </c>
      <c r="D227" s="3">
        <f>C181*C191*C186*D201</f>
        <v>0</v>
      </c>
      <c r="E227" s="3">
        <f>C181*C191*D186*C201</f>
        <v>0.25</v>
      </c>
      <c r="F227" s="3">
        <f>C181*D191*C186*C201</f>
        <v>0</v>
      </c>
      <c r="G227" s="3">
        <f>D181*C191*C186*C201</f>
        <v>0.25</v>
      </c>
      <c r="H227" s="3">
        <f>C181*C191*D186*D201</f>
        <v>0</v>
      </c>
      <c r="I227" s="3">
        <f>C181*D191*C186*D201</f>
        <v>0</v>
      </c>
      <c r="J227" s="3">
        <f>D181*C191*C186*D201</f>
        <v>0</v>
      </c>
      <c r="K227" s="3">
        <f>C181*D191*D186*C201</f>
        <v>0</v>
      </c>
      <c r="L227" s="3">
        <f>D181*C191*D186*C201</f>
        <v>0.25</v>
      </c>
      <c r="M227" s="3">
        <f>D181*D191*C186*C201</f>
        <v>0</v>
      </c>
      <c r="N227" s="3">
        <f>C181*D191*D186*D201</f>
        <v>0</v>
      </c>
      <c r="O227" s="3">
        <f>D181*C191*D186*D201</f>
        <v>0</v>
      </c>
      <c r="P227" s="3">
        <f>D181*D191*C186*D201</f>
        <v>0</v>
      </c>
      <c r="Q227" s="3">
        <f>D181*D191*D186*C201</f>
        <v>0</v>
      </c>
      <c r="R227" s="3">
        <f>D181*D191*D186*D201</f>
        <v>0</v>
      </c>
      <c r="S227">
        <v>1</v>
      </c>
      <c r="T227">
        <v>101201</v>
      </c>
      <c r="U227">
        <v>102203</v>
      </c>
    </row>
    <row r="228" spans="1:21" x14ac:dyDescent="0.25">
      <c r="A228" t="s">
        <v>18</v>
      </c>
      <c r="B228">
        <v>1</v>
      </c>
      <c r="C228" s="3">
        <f>C182*C192*C187*C202</f>
        <v>0</v>
      </c>
      <c r="D228" s="3">
        <f>C182*C192*C187*D202</f>
        <v>0</v>
      </c>
      <c r="E228" s="3">
        <f>C182*C192*D187*C202</f>
        <v>0</v>
      </c>
      <c r="F228" s="3">
        <f>C182*D192*C187*C202</f>
        <v>0</v>
      </c>
      <c r="G228" s="3">
        <f>D182*C192*C187*C202</f>
        <v>0</v>
      </c>
      <c r="H228" s="3">
        <f>C182*C192*D187*D202</f>
        <v>0</v>
      </c>
      <c r="I228" s="3">
        <f>C182*D192*C187*D202</f>
        <v>0.5</v>
      </c>
      <c r="J228" s="3">
        <f>D182*C192*C187*D202</f>
        <v>0</v>
      </c>
      <c r="K228" s="3">
        <f>C182*D192*D187*C202</f>
        <v>0</v>
      </c>
      <c r="L228" s="3">
        <f>D182*C192*D187*C202</f>
        <v>0</v>
      </c>
      <c r="M228" s="3">
        <f>D182*D192*C187*C202</f>
        <v>0</v>
      </c>
      <c r="N228" s="3">
        <f>C182*D192*D187*D202</f>
        <v>0.5</v>
      </c>
      <c r="O228" s="3">
        <f>D182*C192*D187*D202</f>
        <v>0</v>
      </c>
      <c r="P228" s="3">
        <f>D182*D192*C187*D202</f>
        <v>0</v>
      </c>
      <c r="Q228" s="3">
        <f>D182*D192*D187*C202</f>
        <v>0</v>
      </c>
      <c r="R228" s="3">
        <f>D182*D192*D187*D202</f>
        <v>0</v>
      </c>
      <c r="S228">
        <v>1</v>
      </c>
      <c r="T228">
        <v>101201</v>
      </c>
      <c r="U228">
        <v>102203</v>
      </c>
    </row>
    <row r="229" spans="1:21" x14ac:dyDescent="0.25">
      <c r="A229" t="s">
        <v>19</v>
      </c>
      <c r="B229">
        <v>1</v>
      </c>
      <c r="C229" s="3">
        <f>C183*C193*C188*C203</f>
        <v>0</v>
      </c>
      <c r="D229" s="3">
        <f>C183*C193*C188*D203</f>
        <v>0</v>
      </c>
      <c r="E229" s="3">
        <f>C183*C193*D188*C203</f>
        <v>0</v>
      </c>
      <c r="F229" s="3">
        <f>C183*D193*C188*C203</f>
        <v>0</v>
      </c>
      <c r="G229" s="3">
        <f>D183*C193*C188*C203</f>
        <v>0</v>
      </c>
      <c r="H229" s="3">
        <f>C183*C193*D188*D203</f>
        <v>0</v>
      </c>
      <c r="I229" s="3">
        <f>C183*D193*C188*D203</f>
        <v>0.5</v>
      </c>
      <c r="J229" s="3">
        <f>D183*C193*C188*D203</f>
        <v>0</v>
      </c>
      <c r="K229" s="3">
        <f>C183*D193*D188*C203</f>
        <v>0</v>
      </c>
      <c r="L229" s="3">
        <f>D183*C193*D188*C203</f>
        <v>0</v>
      </c>
      <c r="M229" s="3">
        <f>D183*D193*C188*C203</f>
        <v>0</v>
      </c>
      <c r="N229" s="3">
        <f>C183*D193*D188*D203</f>
        <v>0.5</v>
      </c>
      <c r="O229" s="3">
        <f>D183*C193*D188*D203</f>
        <v>0</v>
      </c>
      <c r="P229" s="3">
        <f>D183*D193*C188*D203</f>
        <v>0</v>
      </c>
      <c r="Q229" s="3">
        <f>D183*D193*D188*C203</f>
        <v>0</v>
      </c>
      <c r="R229" s="3">
        <f>D183*D193*D188*D203</f>
        <v>0</v>
      </c>
      <c r="S229">
        <v>1</v>
      </c>
      <c r="T229">
        <v>101201</v>
      </c>
      <c r="U229">
        <v>102203</v>
      </c>
    </row>
    <row r="230" spans="1:21" x14ac:dyDescent="0.25">
      <c r="A230" t="s">
        <v>7</v>
      </c>
      <c r="B230">
        <v>2</v>
      </c>
      <c r="C230" s="3">
        <f>C179*C189*C184*C204</f>
        <v>0</v>
      </c>
      <c r="D230" s="3">
        <f>C179*C189*C184*D204</f>
        <v>0</v>
      </c>
      <c r="E230" s="3">
        <f>C179*C189*D184*C204</f>
        <v>0</v>
      </c>
      <c r="F230" s="3">
        <f>C179*D189*C184*C204</f>
        <v>0</v>
      </c>
      <c r="G230" s="3">
        <f>D179*C189*C184*C204</f>
        <v>0</v>
      </c>
      <c r="H230" s="3">
        <f>C179*C189*D184*D204</f>
        <v>0</v>
      </c>
      <c r="I230" s="3">
        <f>C179*D189*C184*D204</f>
        <v>0.58333333333333326</v>
      </c>
      <c r="J230" s="3">
        <f>D179*C189*C184*D204</f>
        <v>0</v>
      </c>
      <c r="K230" s="3">
        <f>C179*D189*D184*C204</f>
        <v>0</v>
      </c>
      <c r="L230" s="3">
        <f>D179*C189*D184*C204</f>
        <v>0</v>
      </c>
      <c r="M230" s="3">
        <f>D179*D189*C184*C204</f>
        <v>0</v>
      </c>
      <c r="N230" s="3">
        <f>C179*D189*D184*D204</f>
        <v>0</v>
      </c>
      <c r="O230" s="3">
        <f>D179*C189*D184*D204</f>
        <v>0</v>
      </c>
      <c r="P230" s="3">
        <f>D179*D189*C184*D204</f>
        <v>0.41666666666666669</v>
      </c>
      <c r="Q230" s="3">
        <f>D179*D189*D184*C204</f>
        <v>0</v>
      </c>
      <c r="R230" s="3">
        <f>D179*D189*D184*D204</f>
        <v>0</v>
      </c>
      <c r="S230">
        <v>2</v>
      </c>
      <c r="T230">
        <v>101201</v>
      </c>
      <c r="U230">
        <v>102204</v>
      </c>
    </row>
    <row r="231" spans="1:21" x14ac:dyDescent="0.25">
      <c r="A231" t="s">
        <v>12</v>
      </c>
      <c r="B231">
        <v>2</v>
      </c>
      <c r="C231" s="3">
        <f>C180*C190*C185*C205</f>
        <v>0</v>
      </c>
      <c r="D231" s="3">
        <f>C180*C190*C185*D205</f>
        <v>0</v>
      </c>
      <c r="E231" s="3">
        <f>C180*C190*D185*C205</f>
        <v>0</v>
      </c>
      <c r="F231" s="3">
        <f>C180*D190*C185*C205</f>
        <v>0.25</v>
      </c>
      <c r="G231" s="3">
        <f>D180*C190*C185*C205</f>
        <v>0</v>
      </c>
      <c r="H231" s="3">
        <f>C180*C190*D185*D205</f>
        <v>0</v>
      </c>
      <c r="I231" s="3">
        <f>C180*D190*C185*D205</f>
        <v>0.25</v>
      </c>
      <c r="J231" s="3">
        <f>D180*C190*C185*D205</f>
        <v>0</v>
      </c>
      <c r="K231" s="3">
        <f>C180*D190*D185*C205</f>
        <v>0</v>
      </c>
      <c r="L231" s="3">
        <f>D180*C190*D185*C205</f>
        <v>0</v>
      </c>
      <c r="M231" s="3">
        <f>D180*D190*C185*C205</f>
        <v>0.25</v>
      </c>
      <c r="N231" s="3">
        <f>C180*D190*D185*D205</f>
        <v>0</v>
      </c>
      <c r="O231" s="3">
        <f>D180*C190*D185*D205</f>
        <v>0</v>
      </c>
      <c r="P231" s="3">
        <f>D180*D190*C185*D205</f>
        <v>0.25</v>
      </c>
      <c r="Q231" s="3">
        <f>D180*D190*D185*C205</f>
        <v>0</v>
      </c>
      <c r="R231" s="3">
        <f>D180*D190*D185*D205</f>
        <v>0</v>
      </c>
      <c r="S231">
        <v>2</v>
      </c>
      <c r="T231">
        <v>101201</v>
      </c>
      <c r="U231">
        <v>102204</v>
      </c>
    </row>
    <row r="232" spans="1:21" x14ac:dyDescent="0.25">
      <c r="A232" t="s">
        <v>15</v>
      </c>
      <c r="B232">
        <v>2</v>
      </c>
      <c r="C232" s="3">
        <f>C181*C191*C186*C206</f>
        <v>0</v>
      </c>
      <c r="D232" s="3">
        <f>C181*C191*C186*D206</f>
        <v>0.25</v>
      </c>
      <c r="E232" s="3">
        <f>C181*C191*D186*C206</f>
        <v>0</v>
      </c>
      <c r="F232" s="3">
        <f>C181*D191*C186*C206</f>
        <v>0</v>
      </c>
      <c r="G232" s="3">
        <f>D181*C191*C186*C206</f>
        <v>0</v>
      </c>
      <c r="H232" s="3">
        <f>C181*C191*D186*D206</f>
        <v>0.25</v>
      </c>
      <c r="I232" s="3">
        <f>C181*D191*C186*D206</f>
        <v>0</v>
      </c>
      <c r="J232" s="3">
        <f>D181*C191*C186*D206</f>
        <v>0.25</v>
      </c>
      <c r="K232" s="3">
        <f>C181*D191*D186*C206</f>
        <v>0</v>
      </c>
      <c r="L232" s="3">
        <f>D181*C191*D186*C206</f>
        <v>0</v>
      </c>
      <c r="M232" s="3">
        <f>D181*D191*C186*C206</f>
        <v>0</v>
      </c>
      <c r="N232" s="3">
        <f>C181*D191*D186*D206</f>
        <v>0</v>
      </c>
      <c r="O232" s="3">
        <f>D181*C191*D186*D206</f>
        <v>0.25</v>
      </c>
      <c r="P232" s="3">
        <f>D181*D191*C186*D206</f>
        <v>0</v>
      </c>
      <c r="Q232" s="3">
        <f>D181*D191*D186*C206</f>
        <v>0</v>
      </c>
      <c r="R232" s="3">
        <f>D181*D191*D186*D206</f>
        <v>0</v>
      </c>
      <c r="S232">
        <v>2</v>
      </c>
      <c r="T232">
        <v>101201</v>
      </c>
      <c r="U232">
        <v>102204</v>
      </c>
    </row>
    <row r="233" spans="1:21" x14ac:dyDescent="0.25">
      <c r="A233" t="s">
        <v>18</v>
      </c>
      <c r="B233">
        <v>2</v>
      </c>
      <c r="C233" s="3">
        <f>C182*C192*C187*C207</f>
        <v>0</v>
      </c>
      <c r="D233" s="3">
        <f>C182*C192*C187*D207</f>
        <v>0</v>
      </c>
      <c r="E233" s="3">
        <f>C182*C192*D187*C207</f>
        <v>0</v>
      </c>
      <c r="F233" s="3">
        <f>C182*D192*C187*C207</f>
        <v>0.5</v>
      </c>
      <c r="G233" s="3">
        <f>D182*C192*C187*C207</f>
        <v>0</v>
      </c>
      <c r="H233" s="3">
        <f>C182*C192*D187*D207</f>
        <v>0</v>
      </c>
      <c r="I233" s="3">
        <f>C182*D192*C187*D207</f>
        <v>0</v>
      </c>
      <c r="J233" s="3">
        <f>D182*C192*C187*D207</f>
        <v>0</v>
      </c>
      <c r="K233" s="3">
        <f>C182*D192*D187*C207</f>
        <v>0.5</v>
      </c>
      <c r="L233" s="3">
        <f>D182*C192*D187*C207</f>
        <v>0</v>
      </c>
      <c r="M233" s="3">
        <f>D182*D192*C187*C207</f>
        <v>0</v>
      </c>
      <c r="N233" s="3">
        <f>C182*D192*D187*D207</f>
        <v>0</v>
      </c>
      <c r="O233" s="3">
        <f>D182*C192*D187*D207</f>
        <v>0</v>
      </c>
      <c r="P233" s="3">
        <f>D182*D192*C187*D207</f>
        <v>0</v>
      </c>
      <c r="Q233" s="3">
        <f>D182*D192*D187*C207</f>
        <v>0</v>
      </c>
      <c r="R233" s="3">
        <f>D182*D192*D187*D207</f>
        <v>0</v>
      </c>
      <c r="S233">
        <v>2</v>
      </c>
      <c r="T233">
        <v>101201</v>
      </c>
      <c r="U233">
        <v>102204</v>
      </c>
    </row>
    <row r="234" spans="1:21" x14ac:dyDescent="0.25">
      <c r="A234" t="s">
        <v>19</v>
      </c>
      <c r="B234">
        <v>2</v>
      </c>
      <c r="C234" s="3">
        <f>C183*C193*C188*C208</f>
        <v>0</v>
      </c>
      <c r="D234" s="3">
        <f>C183*C193*C188*D208</f>
        <v>0</v>
      </c>
      <c r="E234" s="3">
        <f>C183*C193*D188*C208</f>
        <v>0</v>
      </c>
      <c r="F234" s="3">
        <f>C183*D193*C188*C208</f>
        <v>0.25</v>
      </c>
      <c r="G234" s="3">
        <f>D183*C193*C188*C208</f>
        <v>0</v>
      </c>
      <c r="H234" s="3">
        <f>C183*C193*D188*D208</f>
        <v>0</v>
      </c>
      <c r="I234" s="3">
        <f>C183*D193*C188*D208</f>
        <v>0.25</v>
      </c>
      <c r="J234" s="3">
        <f>D183*C193*C188*D208</f>
        <v>0</v>
      </c>
      <c r="K234" s="3">
        <f>C183*D193*D188*C208</f>
        <v>0.25</v>
      </c>
      <c r="L234" s="3">
        <f>D183*C193*D188*C208</f>
        <v>0</v>
      </c>
      <c r="M234" s="3">
        <f>D183*D193*C188*C208</f>
        <v>0</v>
      </c>
      <c r="N234" s="3">
        <f>C183*D193*D188*D208</f>
        <v>0.25</v>
      </c>
      <c r="O234" s="3">
        <f>D183*C193*D188*D208</f>
        <v>0</v>
      </c>
      <c r="P234" s="3">
        <f>D183*D193*C188*D208</f>
        <v>0</v>
      </c>
      <c r="Q234" s="3">
        <f>D183*D193*D188*C208</f>
        <v>0</v>
      </c>
      <c r="R234" s="3">
        <f>D183*D193*D188*D208</f>
        <v>0</v>
      </c>
      <c r="S234">
        <v>2</v>
      </c>
      <c r="T234">
        <v>101201</v>
      </c>
      <c r="U234">
        <v>102204</v>
      </c>
    </row>
    <row r="235" spans="1:21" x14ac:dyDescent="0.25">
      <c r="A235" t="s">
        <v>7</v>
      </c>
      <c r="B235">
        <v>3</v>
      </c>
      <c r="C235" s="3">
        <f>C179*C194*C184*C199</f>
        <v>0</v>
      </c>
      <c r="D235" s="3">
        <f>C179*C194*C184*D199</f>
        <v>0</v>
      </c>
      <c r="E235" s="3">
        <f>C179*C194*D184*C199</f>
        <v>0</v>
      </c>
      <c r="F235" s="3">
        <f>C179*D194*C184*C199</f>
        <v>0</v>
      </c>
      <c r="G235" s="3">
        <f>D179*C194*C184*C199</f>
        <v>0</v>
      </c>
      <c r="H235" s="3">
        <f>C179*C194*D184*D199</f>
        <v>0</v>
      </c>
      <c r="I235" s="3">
        <f>C179*D194*C184*D199</f>
        <v>0</v>
      </c>
      <c r="J235" s="3">
        <f>D179*C194*C184*D199</f>
        <v>0</v>
      </c>
      <c r="K235" s="3">
        <f>C179*D194*D184*C199</f>
        <v>0</v>
      </c>
      <c r="L235" s="3">
        <f>D179*C194*D184*C199</f>
        <v>0</v>
      </c>
      <c r="M235" s="3">
        <f>D179*D194*C184*C199</f>
        <v>0</v>
      </c>
      <c r="N235" s="3">
        <f>C179*D194*D184*D199</f>
        <v>0</v>
      </c>
      <c r="O235" s="3">
        <f>D179*C194*D184*D199</f>
        <v>0</v>
      </c>
      <c r="P235" s="3">
        <f>D179*D194*C184*D199</f>
        <v>0</v>
      </c>
      <c r="Q235" s="3">
        <f>D179*D194*D184*C199</f>
        <v>0</v>
      </c>
      <c r="R235" s="3">
        <f>D179*D194*D184*D199</f>
        <v>0</v>
      </c>
      <c r="S235">
        <v>3</v>
      </c>
      <c r="T235">
        <v>101202</v>
      </c>
      <c r="U235">
        <v>102203</v>
      </c>
    </row>
    <row r="236" spans="1:21" x14ac:dyDescent="0.25">
      <c r="A236" t="s">
        <v>15</v>
      </c>
      <c r="B236">
        <v>3</v>
      </c>
      <c r="C236" s="3">
        <f>C180*C195*C185*C200</f>
        <v>0</v>
      </c>
      <c r="D236" s="3">
        <f>C180*C195*C185*D200</f>
        <v>0</v>
      </c>
      <c r="E236" s="3">
        <f>C180*C195*D185*C200</f>
        <v>0</v>
      </c>
      <c r="F236" s="3">
        <f>C180*D195*C185*C200</f>
        <v>0.5</v>
      </c>
      <c r="G236" s="3">
        <f>D180*C195*C185*C200</f>
        <v>0</v>
      </c>
      <c r="H236" s="3">
        <f>C180*C195*D185*D200</f>
        <v>0</v>
      </c>
      <c r="I236" s="3">
        <f>C180*D195*C185*D200</f>
        <v>0</v>
      </c>
      <c r="J236" s="3">
        <f>D180*C195*C185*D200</f>
        <v>0</v>
      </c>
      <c r="K236" s="3">
        <f>C180*D195*D185*C200</f>
        <v>0</v>
      </c>
      <c r="L236" s="3">
        <f>D180*C195*D185*C200</f>
        <v>0</v>
      </c>
      <c r="M236" s="3">
        <f>D180*D195*C185*C200</f>
        <v>0.5</v>
      </c>
      <c r="N236" s="3">
        <f>C180*D195*D185*D200</f>
        <v>0</v>
      </c>
      <c r="O236" s="3">
        <f>D180*C195*D185*D200</f>
        <v>0</v>
      </c>
      <c r="P236" s="3">
        <f>D180*D195*C185*D200</f>
        <v>0</v>
      </c>
      <c r="Q236" s="3">
        <f>D180*D195*D185*C200</f>
        <v>0</v>
      </c>
      <c r="R236" s="3">
        <f>D180*D195*D185*D200</f>
        <v>0</v>
      </c>
      <c r="S236">
        <v>3</v>
      </c>
      <c r="T236">
        <v>101202</v>
      </c>
      <c r="U236">
        <v>102203</v>
      </c>
    </row>
    <row r="237" spans="1:21" x14ac:dyDescent="0.25">
      <c r="A237" t="s">
        <v>12</v>
      </c>
      <c r="B237">
        <v>3</v>
      </c>
      <c r="C237" s="3">
        <f>C181*C196*C186*C201</f>
        <v>0.25</v>
      </c>
      <c r="D237" s="3">
        <f>C181*C196*C186*D201</f>
        <v>0</v>
      </c>
      <c r="E237" s="3">
        <f>C181*C196*D186*C201</f>
        <v>0.25</v>
      </c>
      <c r="F237" s="3">
        <f>C181*D196*C186*C201</f>
        <v>0</v>
      </c>
      <c r="G237" s="3">
        <f>D181*C196*C186*C201</f>
        <v>0.25</v>
      </c>
      <c r="H237" s="3">
        <f>C181*C196*D186*D201</f>
        <v>0</v>
      </c>
      <c r="I237" s="3">
        <f>C181*D196*C186*D201</f>
        <v>0</v>
      </c>
      <c r="J237" s="3">
        <f>D181*C196*C186*D201</f>
        <v>0</v>
      </c>
      <c r="K237" s="3">
        <f>C181*D196*D186*C201</f>
        <v>0</v>
      </c>
      <c r="L237" s="3">
        <f>D181*C196*D186*C201</f>
        <v>0.25</v>
      </c>
      <c r="M237" s="3">
        <f>D181*D196*C186*C201</f>
        <v>0</v>
      </c>
      <c r="N237" s="3">
        <f>C181*D196*D186*D201</f>
        <v>0</v>
      </c>
      <c r="O237" s="3">
        <f>D181*C196*D186*D201</f>
        <v>0</v>
      </c>
      <c r="P237" s="3">
        <f>D181*D196*C186*D201</f>
        <v>0</v>
      </c>
      <c r="Q237" s="3">
        <f>D181*D196*D186*C201</f>
        <v>0</v>
      </c>
      <c r="R237" s="3">
        <f>D181*D196*D186*D201</f>
        <v>0</v>
      </c>
      <c r="S237">
        <v>3</v>
      </c>
      <c r="T237">
        <v>101202</v>
      </c>
      <c r="U237">
        <v>102203</v>
      </c>
    </row>
    <row r="238" spans="1:21" x14ac:dyDescent="0.25">
      <c r="A238" t="s">
        <v>18</v>
      </c>
      <c r="B238">
        <v>3</v>
      </c>
      <c r="C238" s="3">
        <f>C182*C197*C187*C202</f>
        <v>0</v>
      </c>
      <c r="D238" s="3">
        <f>C182*C197*C187*D202</f>
        <v>0.5</v>
      </c>
      <c r="E238" s="3">
        <f>C182*C197*D187*C202</f>
        <v>0</v>
      </c>
      <c r="F238" s="3">
        <f>C182*D197*C187*C202</f>
        <v>0</v>
      </c>
      <c r="G238" s="3">
        <f>D182*C197*C187*C202</f>
        <v>0</v>
      </c>
      <c r="H238" s="3">
        <f>C182*C197*D187*D202</f>
        <v>0.5</v>
      </c>
      <c r="I238" s="3">
        <f>C182*D197*C187*D202</f>
        <v>0</v>
      </c>
      <c r="J238" s="3">
        <f>D182*C197*C187*D202</f>
        <v>0</v>
      </c>
      <c r="K238" s="3">
        <f>C182*D197*D187*C202</f>
        <v>0</v>
      </c>
      <c r="L238" s="3">
        <f>D182*C197*D187*C202</f>
        <v>0</v>
      </c>
      <c r="M238" s="3">
        <f>D182*D197*C187*C202</f>
        <v>0</v>
      </c>
      <c r="N238" s="3">
        <f>C182*D197*D187*D202</f>
        <v>0</v>
      </c>
      <c r="O238" s="3">
        <f>D182*C197*D187*D202</f>
        <v>0</v>
      </c>
      <c r="P238" s="3">
        <f>D182*D197*C187*D202</f>
        <v>0</v>
      </c>
      <c r="Q238" s="3">
        <f>D182*D197*D187*C202</f>
        <v>0</v>
      </c>
      <c r="R238" s="3">
        <f>D182*D197*D187*D202</f>
        <v>0</v>
      </c>
      <c r="S238">
        <v>3</v>
      </c>
      <c r="T238">
        <v>101202</v>
      </c>
      <c r="U238">
        <v>102203</v>
      </c>
    </row>
    <row r="239" spans="1:21" x14ac:dyDescent="0.25">
      <c r="A239" t="s">
        <v>19</v>
      </c>
      <c r="B239">
        <v>3</v>
      </c>
      <c r="C239" s="3">
        <f>C183*C198*C188*C203</f>
        <v>0</v>
      </c>
      <c r="D239" s="3">
        <f>C183*C198*C188*D203</f>
        <v>0.5</v>
      </c>
      <c r="E239" s="3">
        <f>C183*C198*D188*C203</f>
        <v>0</v>
      </c>
      <c r="F239" s="3">
        <f>C183*D198*C188*C203</f>
        <v>0</v>
      </c>
      <c r="G239" s="3">
        <f>D183*C198*C188*C203</f>
        <v>0</v>
      </c>
      <c r="H239" s="3">
        <f>C183*C198*D188*D203</f>
        <v>0.5</v>
      </c>
      <c r="I239" s="3">
        <f>C183*D198*C188*D203</f>
        <v>0</v>
      </c>
      <c r="J239" s="3">
        <f>D183*C198*C188*D203</f>
        <v>0</v>
      </c>
      <c r="K239" s="3">
        <f>C183*D198*D188*C203</f>
        <v>0</v>
      </c>
      <c r="L239" s="3">
        <f>D183*C198*D188*C203</f>
        <v>0</v>
      </c>
      <c r="M239" s="3">
        <f>D183*D198*C188*C203</f>
        <v>0</v>
      </c>
      <c r="N239" s="3">
        <f>C183*D198*D188*D203</f>
        <v>0</v>
      </c>
      <c r="O239" s="3">
        <f>D183*C198*D188*D203</f>
        <v>0</v>
      </c>
      <c r="P239" s="3">
        <f>D183*D198*C188*D203</f>
        <v>0</v>
      </c>
      <c r="Q239" s="3">
        <f>D183*D198*D188*C203</f>
        <v>0</v>
      </c>
      <c r="R239" s="3">
        <f>D183*D198*D188*D203</f>
        <v>0</v>
      </c>
      <c r="S239">
        <v>3</v>
      </c>
      <c r="T239">
        <v>101202</v>
      </c>
      <c r="U239">
        <v>102203</v>
      </c>
    </row>
    <row r="240" spans="1:21" x14ac:dyDescent="0.25">
      <c r="A240" t="s">
        <v>7</v>
      </c>
      <c r="B240">
        <v>4</v>
      </c>
      <c r="C240" s="3">
        <f>C179*C194*C184*C204</f>
        <v>0</v>
      </c>
      <c r="D240" s="3">
        <f>C179*C194*C184*D204</f>
        <v>0</v>
      </c>
      <c r="E240" s="3">
        <f>C179*C194*D184*C204</f>
        <v>0</v>
      </c>
      <c r="F240" s="3">
        <f>C179*D194*C184*C204</f>
        <v>0</v>
      </c>
      <c r="G240" s="3">
        <f>D179*C194*C184*C204</f>
        <v>0</v>
      </c>
      <c r="H240" s="3">
        <f>C179*C194*D184*D204</f>
        <v>0</v>
      </c>
      <c r="I240" s="3">
        <f>C179*D194*C184*D204</f>
        <v>0</v>
      </c>
      <c r="J240" s="3">
        <f>D179*C194*C184*D204</f>
        <v>0</v>
      </c>
      <c r="K240" s="3">
        <f>C179*D194*D184*C204</f>
        <v>0</v>
      </c>
      <c r="L240" s="3">
        <f>D179*C194*D184*C204</f>
        <v>0</v>
      </c>
      <c r="M240" s="3">
        <f>D179*D194*C184*C204</f>
        <v>0</v>
      </c>
      <c r="N240" s="3">
        <f>C179*D194*D184*D204</f>
        <v>0</v>
      </c>
      <c r="O240" s="3">
        <f>D179*C194*D184*D204</f>
        <v>0</v>
      </c>
      <c r="P240" s="3">
        <f>D179*D194*C184*D204</f>
        <v>0</v>
      </c>
      <c r="Q240" s="3">
        <f>D179*D194*D184*C204</f>
        <v>0</v>
      </c>
      <c r="R240" s="3">
        <f>D179*D194*D184*D204</f>
        <v>0</v>
      </c>
      <c r="S240">
        <v>4</v>
      </c>
      <c r="T240">
        <v>101202</v>
      </c>
      <c r="U240">
        <v>102204</v>
      </c>
    </row>
    <row r="241" spans="1:21" x14ac:dyDescent="0.25">
      <c r="A241" t="s">
        <v>12</v>
      </c>
      <c r="B241">
        <v>4</v>
      </c>
      <c r="C241" s="3">
        <f>C180*C195*C185*C205</f>
        <v>0</v>
      </c>
      <c r="D241" s="3">
        <f>C180*C195*C185*D205</f>
        <v>0</v>
      </c>
      <c r="E241" s="3">
        <f>C180*C195*D185*C205</f>
        <v>0</v>
      </c>
      <c r="F241" s="3">
        <f>C180*D195*C185*C205</f>
        <v>0.25</v>
      </c>
      <c r="G241" s="3">
        <f>D180*C195*C185*C205</f>
        <v>0</v>
      </c>
      <c r="H241" s="3">
        <f>C180*C195*D185*D205</f>
        <v>0</v>
      </c>
      <c r="I241" s="3">
        <f>C180*D195*C185*D205</f>
        <v>0.25</v>
      </c>
      <c r="J241" s="3">
        <f>D180*C195*C185*D205</f>
        <v>0</v>
      </c>
      <c r="K241" s="3">
        <f>C180*D195*D185*C205</f>
        <v>0</v>
      </c>
      <c r="L241" s="3">
        <f>D180*C195*D185*C205</f>
        <v>0</v>
      </c>
      <c r="M241" s="3">
        <f>D180*D195*C185*C205</f>
        <v>0.25</v>
      </c>
      <c r="N241" s="3">
        <f>C180*D195*D185*D205</f>
        <v>0</v>
      </c>
      <c r="O241" s="3">
        <f>D180*C195*D185*D205</f>
        <v>0</v>
      </c>
      <c r="P241" s="3">
        <f>D180*D195*C185*D205</f>
        <v>0.25</v>
      </c>
      <c r="Q241" s="3">
        <f>D180*D195*D185*C205</f>
        <v>0</v>
      </c>
      <c r="R241" s="3">
        <f>D180*D195*D185*D205</f>
        <v>0</v>
      </c>
      <c r="S241">
        <v>4</v>
      </c>
      <c r="T241">
        <v>101202</v>
      </c>
      <c r="U241">
        <v>102204</v>
      </c>
    </row>
    <row r="242" spans="1:21" x14ac:dyDescent="0.25">
      <c r="A242" t="s">
        <v>15</v>
      </c>
      <c r="B242">
        <v>4</v>
      </c>
      <c r="C242" s="3">
        <f>C181*C196*C186*C206</f>
        <v>0</v>
      </c>
      <c r="D242" s="3">
        <f>C181*C196*C186*D206</f>
        <v>0.25</v>
      </c>
      <c r="E242" s="3">
        <f>C181*C196*D186*C206</f>
        <v>0</v>
      </c>
      <c r="F242" s="3">
        <f>C181*D196*C186*C206</f>
        <v>0</v>
      </c>
      <c r="G242" s="3">
        <f>D181*C196*C186*C206</f>
        <v>0</v>
      </c>
      <c r="H242" s="3">
        <f>C181*C196*D186*D206</f>
        <v>0.25</v>
      </c>
      <c r="I242" s="3">
        <f>C181*D196*C186*D206</f>
        <v>0</v>
      </c>
      <c r="J242" s="3">
        <f>D181*C196*C186*D206</f>
        <v>0.25</v>
      </c>
      <c r="K242" s="3">
        <f>C181*D196*D186*C206</f>
        <v>0</v>
      </c>
      <c r="L242" s="3">
        <f>D181*C196*D186*C206</f>
        <v>0</v>
      </c>
      <c r="M242" s="3">
        <f>D181*D196*C186*C206</f>
        <v>0</v>
      </c>
      <c r="N242" s="3">
        <f>C181*D196*D186*D206</f>
        <v>0</v>
      </c>
      <c r="O242" s="3">
        <f>D181*C196*D186*D206</f>
        <v>0.25</v>
      </c>
      <c r="P242" s="3">
        <f>D181*D196*C186*D206</f>
        <v>0</v>
      </c>
      <c r="Q242" s="3">
        <f>D181*D196*D186*C206</f>
        <v>0</v>
      </c>
      <c r="R242" s="3">
        <f>D181*D196*D186*D206</f>
        <v>0</v>
      </c>
      <c r="S242">
        <v>4</v>
      </c>
      <c r="T242">
        <v>101202</v>
      </c>
      <c r="U242">
        <v>102204</v>
      </c>
    </row>
    <row r="243" spans="1:21" x14ac:dyDescent="0.25">
      <c r="A243" t="s">
        <v>18</v>
      </c>
      <c r="B243">
        <v>4</v>
      </c>
      <c r="C243" s="3">
        <f>C182*C197*C187*C207</f>
        <v>0.5</v>
      </c>
      <c r="D243" s="3">
        <f>C182*C197*C187*D207</f>
        <v>0</v>
      </c>
      <c r="E243" s="3">
        <f>C182*C197*D187*C207</f>
        <v>0.5</v>
      </c>
      <c r="F243" s="3">
        <f>C182*D197*C187*C207</f>
        <v>0</v>
      </c>
      <c r="G243" s="3">
        <f>D182*C197*C187*C207</f>
        <v>0</v>
      </c>
      <c r="H243" s="3">
        <f>C182*C197*D187*D207</f>
        <v>0</v>
      </c>
      <c r="I243" s="3">
        <f>C182*D197*C187*D207</f>
        <v>0</v>
      </c>
      <c r="J243" s="3">
        <f>D182*C197*C187*D207</f>
        <v>0</v>
      </c>
      <c r="K243" s="3">
        <f>C182*D197*D187*C207</f>
        <v>0</v>
      </c>
      <c r="L243" s="3">
        <f>D182*C197*D187*C207</f>
        <v>0</v>
      </c>
      <c r="M243" s="3">
        <f>D182*D197*C187*C207</f>
        <v>0</v>
      </c>
      <c r="N243" s="3">
        <f>C182*D197*D187*D207</f>
        <v>0</v>
      </c>
      <c r="O243" s="3">
        <f>D182*C197*D187*D207</f>
        <v>0</v>
      </c>
      <c r="P243" s="3">
        <f>D182*D197*C187*D207</f>
        <v>0</v>
      </c>
      <c r="Q243" s="3">
        <f>D182*D197*D187*C207</f>
        <v>0</v>
      </c>
      <c r="R243" s="3">
        <f>D182*D197*D187*D207</f>
        <v>0</v>
      </c>
      <c r="S243">
        <v>4</v>
      </c>
      <c r="T243">
        <v>101202</v>
      </c>
      <c r="U243">
        <v>102204</v>
      </c>
    </row>
    <row r="244" spans="1:21" x14ac:dyDescent="0.25">
      <c r="A244" t="s">
        <v>19</v>
      </c>
      <c r="B244">
        <v>4</v>
      </c>
      <c r="C244" s="3">
        <f>C183*C198*C188*C208</f>
        <v>0.25</v>
      </c>
      <c r="D244" s="3">
        <f>C183*C198*C188*D208</f>
        <v>0.25</v>
      </c>
      <c r="E244" s="3">
        <f>C183*C198*D188*C208</f>
        <v>0.25</v>
      </c>
      <c r="F244" s="3">
        <f>C183*D198*C188*C208</f>
        <v>0</v>
      </c>
      <c r="G244" s="3">
        <f>D183*C198*C188*C208</f>
        <v>0</v>
      </c>
      <c r="H244" s="3">
        <f>C183*C198*D188*D208</f>
        <v>0.25</v>
      </c>
      <c r="I244" s="3">
        <f>C183*D198*C188*D208</f>
        <v>0</v>
      </c>
      <c r="J244" s="3">
        <f>D183*C198*C188*D208</f>
        <v>0</v>
      </c>
      <c r="K244" s="3">
        <f>C183*D198*D188*C208</f>
        <v>0</v>
      </c>
      <c r="L244" s="3">
        <f>D183*C198*D188*C208</f>
        <v>0</v>
      </c>
      <c r="M244" s="3">
        <f>D183*D198*C188*C208</f>
        <v>0</v>
      </c>
      <c r="N244" s="3">
        <f>C183*D198*D188*D208</f>
        <v>0</v>
      </c>
      <c r="O244" s="3">
        <f>D183*C198*D188*D208</f>
        <v>0</v>
      </c>
      <c r="P244" s="3">
        <f>D183*D198*C188*D208</f>
        <v>0</v>
      </c>
      <c r="Q244" s="3">
        <f>D183*D198*D188*C208</f>
        <v>0</v>
      </c>
      <c r="R244" s="3">
        <f>D183*D198*D188*D208</f>
        <v>0</v>
      </c>
      <c r="S244">
        <v>4</v>
      </c>
      <c r="T244">
        <v>101202</v>
      </c>
      <c r="U244">
        <v>102204</v>
      </c>
    </row>
    <row r="246" spans="1:21" x14ac:dyDescent="0.25">
      <c r="A246" s="5" t="s">
        <v>96</v>
      </c>
    </row>
    <row r="247" spans="1:21" x14ac:dyDescent="0.25">
      <c r="B247" s="15" t="s">
        <v>148</v>
      </c>
    </row>
    <row r="248" spans="1:21" x14ac:dyDescent="0.25">
      <c r="A248" t="s">
        <v>0</v>
      </c>
      <c r="B248" t="s">
        <v>69</v>
      </c>
      <c r="C248" s="4" t="s">
        <v>76</v>
      </c>
      <c r="D248" t="s">
        <v>77</v>
      </c>
      <c r="E248" t="s">
        <v>78</v>
      </c>
      <c r="F248" t="s">
        <v>79</v>
      </c>
      <c r="G248" t="s">
        <v>80</v>
      </c>
      <c r="H248" t="s">
        <v>66</v>
      </c>
      <c r="I248" t="s">
        <v>67</v>
      </c>
      <c r="J248" t="s">
        <v>68</v>
      </c>
    </row>
    <row r="249" spans="1:21" x14ac:dyDescent="0.25">
      <c r="A249" t="s">
        <v>38</v>
      </c>
      <c r="B249" t="s">
        <v>75</v>
      </c>
    </row>
    <row r="250" spans="1:21" x14ac:dyDescent="0.25">
      <c r="A250" t="s">
        <v>7</v>
      </c>
      <c r="B250">
        <v>1</v>
      </c>
      <c r="C250" s="3">
        <f>C225*B$295</f>
        <v>0</v>
      </c>
      <c r="D250" s="3">
        <f>SUM(D225,E225,F225,G225)*C$295</f>
        <v>7.2916666666666657E-2</v>
      </c>
      <c r="E250" s="3">
        <f>SUM(H225,I225,J225,K225,L225,M225)*D$295</f>
        <v>8.3333333333333329E-2</v>
      </c>
      <c r="F250" s="3">
        <f>SUM(N225,O225,P225,Q225)*E$295</f>
        <v>5.2083333333333336E-2</v>
      </c>
      <c r="G250" s="3">
        <f>R225*F$295</f>
        <v>0</v>
      </c>
      <c r="H250">
        <v>1</v>
      </c>
      <c r="I250">
        <v>101201</v>
      </c>
      <c r="J250">
        <v>102203</v>
      </c>
    </row>
    <row r="251" spans="1:21" x14ac:dyDescent="0.25">
      <c r="A251" t="s">
        <v>12</v>
      </c>
      <c r="B251">
        <v>1</v>
      </c>
      <c r="C251" s="3">
        <f t="shared" ref="C251:C269" si="23">C226*B$295</f>
        <v>0</v>
      </c>
      <c r="D251" s="3">
        <f t="shared" ref="D251:D269" si="24">SUM(D226,E226,F226,G226)*C$295</f>
        <v>0.125</v>
      </c>
      <c r="E251" s="3">
        <f t="shared" ref="E251:E269" si="25">SUM(H226,I226,J226,K226,L226,M226)*D$295</f>
        <v>8.3333333333333329E-2</v>
      </c>
      <c r="F251" s="3">
        <f t="shared" ref="F251:F269" si="26">SUM(N226,O226,P226,Q226)*E$295</f>
        <v>0</v>
      </c>
      <c r="G251" s="3">
        <f t="shared" ref="G251:G269" si="27">R226*F$295</f>
        <v>0</v>
      </c>
      <c r="H251">
        <v>1</v>
      </c>
      <c r="I251">
        <v>101201</v>
      </c>
      <c r="J251">
        <v>102203</v>
      </c>
    </row>
    <row r="252" spans="1:21" x14ac:dyDescent="0.25">
      <c r="A252" t="s">
        <v>15</v>
      </c>
      <c r="B252">
        <v>1</v>
      </c>
      <c r="C252" s="3">
        <f t="shared" si="23"/>
        <v>0.25</v>
      </c>
      <c r="D252" s="3">
        <f t="shared" si="24"/>
        <v>0.125</v>
      </c>
      <c r="E252" s="3">
        <f t="shared" si="25"/>
        <v>4.1666666666666664E-2</v>
      </c>
      <c r="F252" s="3">
        <f t="shared" si="26"/>
        <v>0</v>
      </c>
      <c r="G252" s="3">
        <f t="shared" si="27"/>
        <v>0</v>
      </c>
      <c r="H252">
        <v>1</v>
      </c>
      <c r="I252">
        <v>101201</v>
      </c>
      <c r="J252">
        <v>102203</v>
      </c>
    </row>
    <row r="253" spans="1:21" x14ac:dyDescent="0.25">
      <c r="A253" t="s">
        <v>18</v>
      </c>
      <c r="B253">
        <v>1</v>
      </c>
      <c r="C253" s="3">
        <f t="shared" si="23"/>
        <v>0</v>
      </c>
      <c r="D253" s="3">
        <f t="shared" si="24"/>
        <v>0</v>
      </c>
      <c r="E253" s="3">
        <f t="shared" si="25"/>
        <v>8.3333333333333329E-2</v>
      </c>
      <c r="F253" s="3">
        <f t="shared" si="26"/>
        <v>0.125</v>
      </c>
      <c r="G253" s="3">
        <f t="shared" si="27"/>
        <v>0</v>
      </c>
      <c r="H253">
        <v>1</v>
      </c>
      <c r="I253">
        <v>101201</v>
      </c>
      <c r="J253">
        <v>102203</v>
      </c>
    </row>
    <row r="254" spans="1:21" x14ac:dyDescent="0.25">
      <c r="A254" t="s">
        <v>19</v>
      </c>
      <c r="B254">
        <v>1</v>
      </c>
      <c r="C254" s="3">
        <f t="shared" si="23"/>
        <v>0</v>
      </c>
      <c r="D254" s="3">
        <f t="shared" si="24"/>
        <v>0</v>
      </c>
      <c r="E254" s="3">
        <f t="shared" si="25"/>
        <v>8.3333333333333329E-2</v>
      </c>
      <c r="F254" s="3">
        <f t="shared" si="26"/>
        <v>0.125</v>
      </c>
      <c r="G254" s="3">
        <f t="shared" si="27"/>
        <v>0</v>
      </c>
      <c r="H254">
        <v>1</v>
      </c>
      <c r="I254">
        <v>101201</v>
      </c>
      <c r="J254">
        <v>102203</v>
      </c>
    </row>
    <row r="255" spans="1:21" x14ac:dyDescent="0.25">
      <c r="A255" t="s">
        <v>7</v>
      </c>
      <c r="B255">
        <v>2</v>
      </c>
      <c r="C255" s="3">
        <f t="shared" si="23"/>
        <v>0</v>
      </c>
      <c r="D255" s="3">
        <f t="shared" si="24"/>
        <v>0</v>
      </c>
      <c r="E255" s="3">
        <f t="shared" si="25"/>
        <v>9.722222222222221E-2</v>
      </c>
      <c r="F255" s="3">
        <f t="shared" si="26"/>
        <v>0.10416666666666667</v>
      </c>
      <c r="G255" s="3">
        <f t="shared" si="27"/>
        <v>0</v>
      </c>
      <c r="H255">
        <v>2</v>
      </c>
      <c r="I255">
        <v>101201</v>
      </c>
      <c r="J255">
        <v>102204</v>
      </c>
    </row>
    <row r="256" spans="1:21" x14ac:dyDescent="0.25">
      <c r="A256" t="s">
        <v>12</v>
      </c>
      <c r="B256">
        <v>2</v>
      </c>
      <c r="C256" s="3">
        <f t="shared" si="23"/>
        <v>0</v>
      </c>
      <c r="D256" s="3">
        <f t="shared" si="24"/>
        <v>6.25E-2</v>
      </c>
      <c r="E256" s="3">
        <f t="shared" si="25"/>
        <v>8.3333333333333329E-2</v>
      </c>
      <c r="F256" s="3">
        <f t="shared" si="26"/>
        <v>6.25E-2</v>
      </c>
      <c r="G256" s="3">
        <f t="shared" si="27"/>
        <v>0</v>
      </c>
      <c r="H256">
        <v>2</v>
      </c>
      <c r="I256">
        <v>101201</v>
      </c>
      <c r="J256">
        <v>102204</v>
      </c>
    </row>
    <row r="257" spans="1:10" x14ac:dyDescent="0.25">
      <c r="A257" t="s">
        <v>15</v>
      </c>
      <c r="B257">
        <v>2</v>
      </c>
      <c r="C257" s="3">
        <f t="shared" si="23"/>
        <v>0</v>
      </c>
      <c r="D257" s="3">
        <f t="shared" si="24"/>
        <v>6.25E-2</v>
      </c>
      <c r="E257" s="3">
        <f t="shared" si="25"/>
        <v>8.3333333333333329E-2</v>
      </c>
      <c r="F257" s="3">
        <f t="shared" si="26"/>
        <v>6.25E-2</v>
      </c>
      <c r="G257" s="3">
        <f t="shared" si="27"/>
        <v>0</v>
      </c>
      <c r="H257">
        <v>2</v>
      </c>
      <c r="I257">
        <v>101201</v>
      </c>
      <c r="J257">
        <v>102204</v>
      </c>
    </row>
    <row r="258" spans="1:10" x14ac:dyDescent="0.25">
      <c r="A258" t="s">
        <v>18</v>
      </c>
      <c r="B258">
        <v>2</v>
      </c>
      <c r="C258" s="3">
        <f t="shared" si="23"/>
        <v>0</v>
      </c>
      <c r="D258" s="3">
        <f t="shared" si="24"/>
        <v>0.125</v>
      </c>
      <c r="E258" s="3">
        <f t="shared" si="25"/>
        <v>8.3333333333333329E-2</v>
      </c>
      <c r="F258" s="3">
        <f t="shared" si="26"/>
        <v>0</v>
      </c>
      <c r="G258" s="3">
        <f t="shared" si="27"/>
        <v>0</v>
      </c>
      <c r="H258">
        <v>2</v>
      </c>
      <c r="I258">
        <v>101201</v>
      </c>
      <c r="J258">
        <v>102204</v>
      </c>
    </row>
    <row r="259" spans="1:10" x14ac:dyDescent="0.25">
      <c r="A259" t="s">
        <v>19</v>
      </c>
      <c r="B259">
        <v>2</v>
      </c>
      <c r="C259" s="3">
        <f t="shared" si="23"/>
        <v>0</v>
      </c>
      <c r="D259" s="3">
        <f t="shared" si="24"/>
        <v>6.25E-2</v>
      </c>
      <c r="E259" s="3">
        <f t="shared" si="25"/>
        <v>8.3333333333333329E-2</v>
      </c>
      <c r="F259" s="3">
        <f t="shared" si="26"/>
        <v>6.25E-2</v>
      </c>
      <c r="G259" s="3">
        <f t="shared" si="27"/>
        <v>0</v>
      </c>
      <c r="H259">
        <v>2</v>
      </c>
      <c r="I259">
        <v>101201</v>
      </c>
      <c r="J259">
        <v>102204</v>
      </c>
    </row>
    <row r="260" spans="1:10" x14ac:dyDescent="0.25">
      <c r="A260" t="s">
        <v>7</v>
      </c>
      <c r="B260">
        <v>3</v>
      </c>
      <c r="C260" s="3">
        <f t="shared" si="23"/>
        <v>0</v>
      </c>
      <c r="D260" s="3">
        <f t="shared" si="24"/>
        <v>0</v>
      </c>
      <c r="E260" s="3">
        <f t="shared" si="25"/>
        <v>0</v>
      </c>
      <c r="F260" s="3">
        <f t="shared" si="26"/>
        <v>0</v>
      </c>
      <c r="G260" s="3">
        <f t="shared" si="27"/>
        <v>0</v>
      </c>
      <c r="H260">
        <v>3</v>
      </c>
      <c r="I260">
        <v>101202</v>
      </c>
      <c r="J260">
        <v>102203</v>
      </c>
    </row>
    <row r="261" spans="1:10" x14ac:dyDescent="0.25">
      <c r="A261" t="s">
        <v>15</v>
      </c>
      <c r="B261">
        <v>3</v>
      </c>
      <c r="C261" s="3">
        <f t="shared" si="23"/>
        <v>0</v>
      </c>
      <c r="D261" s="3">
        <f t="shared" si="24"/>
        <v>0.125</v>
      </c>
      <c r="E261" s="3">
        <f t="shared" si="25"/>
        <v>8.3333333333333329E-2</v>
      </c>
      <c r="F261" s="3">
        <f t="shared" si="26"/>
        <v>0</v>
      </c>
      <c r="G261" s="3">
        <f t="shared" si="27"/>
        <v>0</v>
      </c>
      <c r="H261">
        <v>3</v>
      </c>
      <c r="I261">
        <v>101202</v>
      </c>
      <c r="J261">
        <v>102203</v>
      </c>
    </row>
    <row r="262" spans="1:10" x14ac:dyDescent="0.25">
      <c r="A262" t="s">
        <v>12</v>
      </c>
      <c r="B262">
        <v>3</v>
      </c>
      <c r="C262" s="3">
        <f t="shared" si="23"/>
        <v>0.25</v>
      </c>
      <c r="D262" s="3">
        <f t="shared" si="24"/>
        <v>0.125</v>
      </c>
      <c r="E262" s="3">
        <f t="shared" si="25"/>
        <v>4.1666666666666664E-2</v>
      </c>
      <c r="F262" s="3">
        <f t="shared" si="26"/>
        <v>0</v>
      </c>
      <c r="G262" s="3">
        <f t="shared" si="27"/>
        <v>0</v>
      </c>
      <c r="H262">
        <v>3</v>
      </c>
      <c r="I262">
        <v>101202</v>
      </c>
      <c r="J262">
        <v>102203</v>
      </c>
    </row>
    <row r="263" spans="1:10" x14ac:dyDescent="0.25">
      <c r="A263" t="s">
        <v>18</v>
      </c>
      <c r="B263">
        <v>3</v>
      </c>
      <c r="C263" s="3">
        <f t="shared" si="23"/>
        <v>0</v>
      </c>
      <c r="D263" s="3">
        <f t="shared" si="24"/>
        <v>0.125</v>
      </c>
      <c r="E263" s="3">
        <f t="shared" si="25"/>
        <v>8.3333333333333329E-2</v>
      </c>
      <c r="F263" s="3">
        <f t="shared" si="26"/>
        <v>0</v>
      </c>
      <c r="G263" s="3">
        <f t="shared" si="27"/>
        <v>0</v>
      </c>
      <c r="H263">
        <v>3</v>
      </c>
      <c r="I263">
        <v>101202</v>
      </c>
      <c r="J263">
        <v>102203</v>
      </c>
    </row>
    <row r="264" spans="1:10" x14ac:dyDescent="0.25">
      <c r="A264" t="s">
        <v>19</v>
      </c>
      <c r="B264">
        <v>3</v>
      </c>
      <c r="C264" s="3">
        <f t="shared" si="23"/>
        <v>0</v>
      </c>
      <c r="D264" s="3">
        <f t="shared" si="24"/>
        <v>0.125</v>
      </c>
      <c r="E264" s="3">
        <f t="shared" si="25"/>
        <v>8.3333333333333329E-2</v>
      </c>
      <c r="F264" s="3">
        <f t="shared" si="26"/>
        <v>0</v>
      </c>
      <c r="G264" s="3">
        <f t="shared" si="27"/>
        <v>0</v>
      </c>
      <c r="H264">
        <v>3</v>
      </c>
      <c r="I264">
        <v>101202</v>
      </c>
      <c r="J264">
        <v>102203</v>
      </c>
    </row>
    <row r="265" spans="1:10" x14ac:dyDescent="0.25">
      <c r="A265" t="s">
        <v>7</v>
      </c>
      <c r="B265">
        <v>4</v>
      </c>
      <c r="C265" s="3">
        <f t="shared" si="23"/>
        <v>0</v>
      </c>
      <c r="D265" s="3">
        <f t="shared" si="24"/>
        <v>0</v>
      </c>
      <c r="E265" s="3">
        <f t="shared" si="25"/>
        <v>0</v>
      </c>
      <c r="F265" s="3">
        <f t="shared" si="26"/>
        <v>0</v>
      </c>
      <c r="G265" s="3">
        <f t="shared" si="27"/>
        <v>0</v>
      </c>
      <c r="H265">
        <v>4</v>
      </c>
      <c r="I265">
        <v>101202</v>
      </c>
      <c r="J265">
        <v>102204</v>
      </c>
    </row>
    <row r="266" spans="1:10" x14ac:dyDescent="0.25">
      <c r="A266" t="s">
        <v>12</v>
      </c>
      <c r="B266">
        <v>4</v>
      </c>
      <c r="C266" s="3">
        <f t="shared" si="23"/>
        <v>0</v>
      </c>
      <c r="D266" s="3">
        <f t="shared" si="24"/>
        <v>6.25E-2</v>
      </c>
      <c r="E266" s="3">
        <f t="shared" si="25"/>
        <v>8.3333333333333329E-2</v>
      </c>
      <c r="F266" s="3">
        <f t="shared" si="26"/>
        <v>6.25E-2</v>
      </c>
      <c r="G266" s="3">
        <f t="shared" si="27"/>
        <v>0</v>
      </c>
      <c r="H266">
        <v>4</v>
      </c>
      <c r="I266">
        <v>101202</v>
      </c>
      <c r="J266">
        <v>102204</v>
      </c>
    </row>
    <row r="267" spans="1:10" x14ac:dyDescent="0.25">
      <c r="A267" t="s">
        <v>15</v>
      </c>
      <c r="B267">
        <v>4</v>
      </c>
      <c r="C267" s="3">
        <f t="shared" si="23"/>
        <v>0</v>
      </c>
      <c r="D267" s="3">
        <f t="shared" si="24"/>
        <v>6.25E-2</v>
      </c>
      <c r="E267" s="3">
        <f t="shared" si="25"/>
        <v>8.3333333333333329E-2</v>
      </c>
      <c r="F267" s="3">
        <f t="shared" si="26"/>
        <v>6.25E-2</v>
      </c>
      <c r="G267" s="3">
        <f t="shared" si="27"/>
        <v>0</v>
      </c>
      <c r="H267">
        <v>4</v>
      </c>
      <c r="I267">
        <v>101202</v>
      </c>
      <c r="J267">
        <v>102204</v>
      </c>
    </row>
    <row r="268" spans="1:10" x14ac:dyDescent="0.25">
      <c r="A268" t="s">
        <v>18</v>
      </c>
      <c r="B268">
        <v>4</v>
      </c>
      <c r="C268" s="3">
        <f t="shared" si="23"/>
        <v>0.5</v>
      </c>
      <c r="D268" s="3">
        <f t="shared" si="24"/>
        <v>0.125</v>
      </c>
      <c r="E268" s="3">
        <f t="shared" si="25"/>
        <v>0</v>
      </c>
      <c r="F268" s="3">
        <f t="shared" si="26"/>
        <v>0</v>
      </c>
      <c r="G268" s="3">
        <f t="shared" si="27"/>
        <v>0</v>
      </c>
      <c r="H268">
        <v>4</v>
      </c>
      <c r="I268">
        <v>101202</v>
      </c>
      <c r="J268">
        <v>102204</v>
      </c>
    </row>
    <row r="269" spans="1:10" x14ac:dyDescent="0.25">
      <c r="A269" t="s">
        <v>19</v>
      </c>
      <c r="B269">
        <v>4</v>
      </c>
      <c r="C269" s="3">
        <f t="shared" si="23"/>
        <v>0.25</v>
      </c>
      <c r="D269" s="3">
        <f t="shared" si="24"/>
        <v>0.125</v>
      </c>
      <c r="E269" s="3">
        <f t="shared" si="25"/>
        <v>4.1666666666666664E-2</v>
      </c>
      <c r="F269" s="3">
        <f t="shared" si="26"/>
        <v>0</v>
      </c>
      <c r="G269" s="3">
        <f t="shared" si="27"/>
        <v>0</v>
      </c>
      <c r="H269">
        <v>4</v>
      </c>
      <c r="I269">
        <v>101202</v>
      </c>
      <c r="J269">
        <v>102204</v>
      </c>
    </row>
    <row r="271" spans="1:10" x14ac:dyDescent="0.25">
      <c r="A271" s="5" t="s">
        <v>98</v>
      </c>
    </row>
    <row r="273" spans="1:17" x14ac:dyDescent="0.25">
      <c r="A273" t="s">
        <v>0</v>
      </c>
      <c r="B273" t="s">
        <v>76</v>
      </c>
      <c r="C273" t="s">
        <v>77</v>
      </c>
      <c r="D273" t="s">
        <v>81</v>
      </c>
      <c r="E273" t="s">
        <v>82</v>
      </c>
      <c r="F273" t="s">
        <v>83</v>
      </c>
      <c r="G273" t="s">
        <v>78</v>
      </c>
      <c r="H273" t="s">
        <v>86</v>
      </c>
      <c r="I273" t="s">
        <v>87</v>
      </c>
      <c r="J273" t="s">
        <v>84</v>
      </c>
      <c r="K273" t="s">
        <v>88</v>
      </c>
      <c r="L273" t="s">
        <v>85</v>
      </c>
      <c r="M273" t="s">
        <v>79</v>
      </c>
      <c r="N273" t="s">
        <v>89</v>
      </c>
      <c r="O273" t="s">
        <v>90</v>
      </c>
      <c r="P273" t="s">
        <v>91</v>
      </c>
      <c r="Q273" t="s">
        <v>80</v>
      </c>
    </row>
    <row r="274" spans="1:17" x14ac:dyDescent="0.25">
      <c r="A274" t="s">
        <v>38</v>
      </c>
    </row>
    <row r="275" spans="1:17" x14ac:dyDescent="0.25">
      <c r="A275" t="s">
        <v>7</v>
      </c>
      <c r="B275" s="3">
        <f>B215*B215*B215*B215</f>
        <v>0.11578896604938266</v>
      </c>
      <c r="C275" s="3">
        <f>B215*B215*B215*C215</f>
        <v>8.2706404320987623E-2</v>
      </c>
      <c r="D275" s="3">
        <f>B215*B215*C215*B215</f>
        <v>8.2706404320987637E-2</v>
      </c>
      <c r="E275" s="3">
        <f>B215*C215*B215*B215</f>
        <v>8.2706404320987637E-2</v>
      </c>
      <c r="F275" s="3">
        <f>C215*B215*B215*B215</f>
        <v>8.2706404320987637E-2</v>
      </c>
      <c r="G275" s="3">
        <f>B215*B215*C215*C215</f>
        <v>5.9076003086419748E-2</v>
      </c>
      <c r="H275" s="3">
        <f>B215*C215*B215*C215</f>
        <v>5.9076003086419748E-2</v>
      </c>
      <c r="I275" s="3">
        <f>C215*B215*B215*C215</f>
        <v>5.9076003086419748E-2</v>
      </c>
      <c r="J275" s="3">
        <f>B215*C215*C215*B215</f>
        <v>5.9076003086419741E-2</v>
      </c>
      <c r="K275" s="3">
        <f>C215*B215*C215*B215</f>
        <v>5.9076003086419741E-2</v>
      </c>
      <c r="L275" s="3">
        <f>C215*C215*B215*B215</f>
        <v>5.9076003086419748E-2</v>
      </c>
      <c r="M275" s="3">
        <f>B215*C215*C215*C215</f>
        <v>4.2197145061728392E-2</v>
      </c>
      <c r="N275" s="3">
        <f>C215*B215*C215*C215</f>
        <v>4.2197145061728392E-2</v>
      </c>
      <c r="O275" s="3">
        <f>C215*C215*B215*C215</f>
        <v>4.2197145061728399E-2</v>
      </c>
      <c r="P275" s="3">
        <f>C215*C215*C215*B215</f>
        <v>4.2197145061728399E-2</v>
      </c>
      <c r="Q275" s="3">
        <f>C215*C215*C215*C215</f>
        <v>3.0140817901234577E-2</v>
      </c>
    </row>
    <row r="276" spans="1:17" x14ac:dyDescent="0.25">
      <c r="A276" t="s">
        <v>12</v>
      </c>
      <c r="B276" s="3">
        <f>B216*B216*B216*B216</f>
        <v>0.1001129150390625</v>
      </c>
      <c r="C276" s="3">
        <f>B216*B216*B216*C216</f>
        <v>7.78656005859375E-2</v>
      </c>
      <c r="D276" s="3">
        <f>B216*B216*C216*B216</f>
        <v>7.78656005859375E-2</v>
      </c>
      <c r="E276" s="3">
        <f>B216*C216*B216*B216</f>
        <v>7.78656005859375E-2</v>
      </c>
      <c r="F276" s="3">
        <f>C216*B216*B216*B216</f>
        <v>7.78656005859375E-2</v>
      </c>
      <c r="G276" s="3">
        <f>B216*B216*C216*C216</f>
        <v>6.05621337890625E-2</v>
      </c>
      <c r="H276" s="3">
        <f>B216*C216*B216*C216</f>
        <v>6.05621337890625E-2</v>
      </c>
      <c r="I276" s="3">
        <f>C216*B216*B216*C216</f>
        <v>6.05621337890625E-2</v>
      </c>
      <c r="J276" s="3">
        <f>B216*C216*C216*B216</f>
        <v>6.05621337890625E-2</v>
      </c>
      <c r="K276" s="3">
        <f>C216*B216*C216*B216</f>
        <v>6.05621337890625E-2</v>
      </c>
      <c r="L276" s="3">
        <f>C216*C216*B216*B216</f>
        <v>6.05621337890625E-2</v>
      </c>
      <c r="M276" s="3">
        <f>B216*C216*C216*C216</f>
        <v>4.71038818359375E-2</v>
      </c>
      <c r="N276" s="3">
        <f>C216*B216*C216*C216</f>
        <v>4.71038818359375E-2</v>
      </c>
      <c r="O276" s="3">
        <f>C216*C216*B216*C216</f>
        <v>4.71038818359375E-2</v>
      </c>
      <c r="P276" s="3">
        <f>C216*C216*C216*B216</f>
        <v>4.71038818359375E-2</v>
      </c>
      <c r="Q276" s="3">
        <f>C216*C216*C216*C216</f>
        <v>3.66363525390625E-2</v>
      </c>
    </row>
    <row r="277" spans="1:17" x14ac:dyDescent="0.25">
      <c r="A277" t="s">
        <v>15</v>
      </c>
      <c r="B277" s="3">
        <f>B217*B217*B217*B217</f>
        <v>0.152587890625</v>
      </c>
      <c r="C277" s="3">
        <f>B217*B217*B217*C217</f>
        <v>9.1552734375E-2</v>
      </c>
      <c r="D277" s="3">
        <f>B217*B217*C217*B217</f>
        <v>9.1552734375E-2</v>
      </c>
      <c r="E277" s="3">
        <f>B217*C217*B217*B217</f>
        <v>9.1552734375E-2</v>
      </c>
      <c r="F277" s="3">
        <f>C217*B217*B217*B217</f>
        <v>9.1552734375E-2</v>
      </c>
      <c r="G277" s="3">
        <f>B217*B217*C217*C217</f>
        <v>5.4931640625E-2</v>
      </c>
      <c r="H277" s="3">
        <f>B217*C217*B217*C217</f>
        <v>5.4931640625E-2</v>
      </c>
      <c r="I277" s="3">
        <f>C217*B217*B217*C217</f>
        <v>5.4931640625E-2</v>
      </c>
      <c r="J277" s="3">
        <f>B217*C217*C217*B217</f>
        <v>5.4931640625E-2</v>
      </c>
      <c r="K277" s="3">
        <f>C217*B217*C217*B217</f>
        <v>5.4931640625E-2</v>
      </c>
      <c r="L277" s="3">
        <f>C217*C217*B217*B217</f>
        <v>5.4931640625E-2</v>
      </c>
      <c r="M277" s="3">
        <f>B217*C217*C217*C217</f>
        <v>3.2958984375E-2</v>
      </c>
      <c r="N277" s="3">
        <f>C217*B217*C217*C217</f>
        <v>3.2958984375E-2</v>
      </c>
      <c r="O277" s="3">
        <f>C217*C217*B217*C217</f>
        <v>3.2958984375E-2</v>
      </c>
      <c r="P277" s="3">
        <f>C217*C217*C217*B217</f>
        <v>3.2958984375E-2</v>
      </c>
      <c r="Q277" s="3">
        <f>C217*C217*C217*C217</f>
        <v>1.9775390625E-2</v>
      </c>
    </row>
    <row r="278" spans="1:17" x14ac:dyDescent="0.25">
      <c r="A278" t="s">
        <v>18</v>
      </c>
      <c r="B278" s="3">
        <f>B218*B218*B218*B218</f>
        <v>0.152587890625</v>
      </c>
      <c r="C278" s="3">
        <f>B218*B218*B218*C218</f>
        <v>9.1552734375E-2</v>
      </c>
      <c r="D278" s="3">
        <f>B218*B218*C218*B218</f>
        <v>9.1552734375E-2</v>
      </c>
      <c r="E278" s="3">
        <f>B218*C218*B218*B218</f>
        <v>9.1552734375E-2</v>
      </c>
      <c r="F278" s="3">
        <f>C218*B218*B218*B218</f>
        <v>9.1552734375E-2</v>
      </c>
      <c r="G278" s="3">
        <f>B218*B218*C218*C218</f>
        <v>5.4931640625E-2</v>
      </c>
      <c r="H278" s="3">
        <f>B218*C218*B218*C218</f>
        <v>5.4931640625E-2</v>
      </c>
      <c r="I278" s="3">
        <f>C218*B218*B218*C218</f>
        <v>5.4931640625E-2</v>
      </c>
      <c r="J278" s="3">
        <f>B218*C218*C218*B218</f>
        <v>5.4931640625E-2</v>
      </c>
      <c r="K278" s="3">
        <f>C218*B218*C218*B218</f>
        <v>5.4931640625E-2</v>
      </c>
      <c r="L278" s="3">
        <f>C218*C218*B218*B218</f>
        <v>5.4931640625E-2</v>
      </c>
      <c r="M278" s="3">
        <f>B218*C218*C218*C218</f>
        <v>3.2958984375E-2</v>
      </c>
      <c r="N278" s="3">
        <f>C218*B218*C218*C218</f>
        <v>3.2958984375E-2</v>
      </c>
      <c r="O278" s="3">
        <f>C218*C218*B218*C218</f>
        <v>3.2958984375E-2</v>
      </c>
      <c r="P278" s="3">
        <f>C218*C218*C218*B218</f>
        <v>3.2958984375E-2</v>
      </c>
      <c r="Q278" s="3">
        <f>C218*C218*C218*C218</f>
        <v>1.9775390625E-2</v>
      </c>
    </row>
    <row r="279" spans="1:17" x14ac:dyDescent="0.25">
      <c r="A279" t="s">
        <v>19</v>
      </c>
      <c r="B279" s="3">
        <f>B219*B219*B219*B219</f>
        <v>0.1001129150390625</v>
      </c>
      <c r="C279" s="3">
        <f>B219*B219*B219*C219</f>
        <v>7.78656005859375E-2</v>
      </c>
      <c r="D279" s="3">
        <f>B219*B219*C219*B219</f>
        <v>7.78656005859375E-2</v>
      </c>
      <c r="E279" s="3">
        <f>B219*C219*B219*B219</f>
        <v>7.78656005859375E-2</v>
      </c>
      <c r="F279" s="3">
        <f>C219*B219*B219*B219</f>
        <v>7.78656005859375E-2</v>
      </c>
      <c r="G279" s="3">
        <f>B219*B219*C219*C219</f>
        <v>6.05621337890625E-2</v>
      </c>
      <c r="H279" s="3">
        <f>B219*C219*B219*C219</f>
        <v>6.05621337890625E-2</v>
      </c>
      <c r="I279" s="3">
        <f>C219*B219*B219*C219</f>
        <v>6.05621337890625E-2</v>
      </c>
      <c r="J279" s="3">
        <f>B219*C219*C219*B219</f>
        <v>6.05621337890625E-2</v>
      </c>
      <c r="K279" s="3">
        <f>C219*B219*C219*B219</f>
        <v>6.05621337890625E-2</v>
      </c>
      <c r="L279" s="3">
        <f>C219*C219*B219*B219</f>
        <v>6.05621337890625E-2</v>
      </c>
      <c r="M279" s="3">
        <f>B219*C219*C219*C219</f>
        <v>4.71038818359375E-2</v>
      </c>
      <c r="N279" s="3">
        <f>C219*B219*C219*C219</f>
        <v>4.71038818359375E-2</v>
      </c>
      <c r="O279" s="3">
        <f>C219*C219*B219*C219</f>
        <v>4.71038818359375E-2</v>
      </c>
      <c r="P279" s="3">
        <f>C219*C219*C219*B219</f>
        <v>4.71038818359375E-2</v>
      </c>
      <c r="Q279" s="3">
        <f>C219*C219*C219*C219</f>
        <v>3.66363525390625E-2</v>
      </c>
    </row>
    <row r="281" spans="1:17" x14ac:dyDescent="0.25">
      <c r="A281" s="5" t="s">
        <v>99</v>
      </c>
    </row>
    <row r="282" spans="1:17" x14ac:dyDescent="0.25">
      <c r="B282" s="15" t="s">
        <v>200</v>
      </c>
    </row>
    <row r="283" spans="1:17" x14ac:dyDescent="0.25">
      <c r="A283" t="s">
        <v>0</v>
      </c>
      <c r="B283" s="4" t="s">
        <v>76</v>
      </c>
      <c r="C283" t="s">
        <v>77</v>
      </c>
      <c r="D283" t="s">
        <v>78</v>
      </c>
      <c r="E283" t="s">
        <v>79</v>
      </c>
      <c r="F283" t="s">
        <v>80</v>
      </c>
    </row>
    <row r="284" spans="1:17" x14ac:dyDescent="0.25">
      <c r="A284" t="s">
        <v>38</v>
      </c>
    </row>
    <row r="285" spans="1:17" x14ac:dyDescent="0.25">
      <c r="A285" t="s">
        <v>7</v>
      </c>
      <c r="B285" s="3">
        <f>B275*B$295</f>
        <v>0.11578896604938266</v>
      </c>
      <c r="C285" s="3">
        <f>SUM(C275,D275,E275,F275)*C$295</f>
        <v>8.2706404320987637E-2</v>
      </c>
      <c r="D285" s="3">
        <f>SUM(G275,H275,I275,J275,K275,L275)*D$295</f>
        <v>5.9076003086419748E-2</v>
      </c>
      <c r="E285" s="3">
        <f>SUM(M275,N275,O275,P275)*E$295</f>
        <v>4.2197145061728392E-2</v>
      </c>
      <c r="F285" s="3">
        <f>Q275*F$295</f>
        <v>3.0140817901234577E-2</v>
      </c>
    </row>
    <row r="286" spans="1:17" x14ac:dyDescent="0.25">
      <c r="A286" t="s">
        <v>12</v>
      </c>
      <c r="B286" s="3">
        <f t="shared" ref="B286:B289" si="28">B276*B$295</f>
        <v>0.1001129150390625</v>
      </c>
      <c r="C286" s="3">
        <f t="shared" ref="C286:C289" si="29">SUM(C276,D276,E276,F276)*C$295</f>
        <v>7.78656005859375E-2</v>
      </c>
      <c r="D286" s="3">
        <f t="shared" ref="D286:D289" si="30">SUM(G276,H276,I276,J276,K276,L276)*D$295</f>
        <v>6.05621337890625E-2</v>
      </c>
      <c r="E286" s="3">
        <f t="shared" ref="E286:E289" si="31">SUM(M276,N276,O276,P276)*E$295</f>
        <v>4.71038818359375E-2</v>
      </c>
      <c r="F286" s="3">
        <f t="shared" ref="F286:F289" si="32">Q276*F$295</f>
        <v>3.66363525390625E-2</v>
      </c>
    </row>
    <row r="287" spans="1:17" x14ac:dyDescent="0.25">
      <c r="A287" t="s">
        <v>15</v>
      </c>
      <c r="B287" s="3">
        <f t="shared" si="28"/>
        <v>0.152587890625</v>
      </c>
      <c r="C287" s="3">
        <f t="shared" si="29"/>
        <v>9.1552734375E-2</v>
      </c>
      <c r="D287" s="3">
        <f t="shared" si="30"/>
        <v>5.4931640625E-2</v>
      </c>
      <c r="E287" s="3">
        <f t="shared" si="31"/>
        <v>3.2958984375E-2</v>
      </c>
      <c r="F287" s="3">
        <f t="shared" si="32"/>
        <v>1.9775390625E-2</v>
      </c>
    </row>
    <row r="288" spans="1:17" x14ac:dyDescent="0.25">
      <c r="A288" t="s">
        <v>18</v>
      </c>
      <c r="B288" s="3">
        <f t="shared" si="28"/>
        <v>0.152587890625</v>
      </c>
      <c r="C288" s="3">
        <f t="shared" si="29"/>
        <v>9.1552734375E-2</v>
      </c>
      <c r="D288" s="3">
        <f t="shared" si="30"/>
        <v>5.4931640625E-2</v>
      </c>
      <c r="E288" s="3">
        <f t="shared" si="31"/>
        <v>3.2958984375E-2</v>
      </c>
      <c r="F288" s="3">
        <f t="shared" si="32"/>
        <v>1.9775390625E-2</v>
      </c>
    </row>
    <row r="289" spans="1:14" x14ac:dyDescent="0.25">
      <c r="A289" t="s">
        <v>19</v>
      </c>
      <c r="B289" s="3">
        <f t="shared" si="28"/>
        <v>0.1001129150390625</v>
      </c>
      <c r="C289" s="3">
        <f t="shared" si="29"/>
        <v>7.78656005859375E-2</v>
      </c>
      <c r="D289" s="3">
        <f t="shared" si="30"/>
        <v>6.05621337890625E-2</v>
      </c>
      <c r="E289" s="3">
        <f t="shared" si="31"/>
        <v>4.71038818359375E-2</v>
      </c>
      <c r="F289" s="3">
        <f t="shared" si="32"/>
        <v>3.66363525390625E-2</v>
      </c>
    </row>
    <row r="291" spans="1:14" x14ac:dyDescent="0.25">
      <c r="A291" s="5" t="s">
        <v>93</v>
      </c>
    </row>
    <row r="292" spans="1:14" x14ac:dyDescent="0.25">
      <c r="A292" s="5"/>
    </row>
    <row r="293" spans="1:14" x14ac:dyDescent="0.25">
      <c r="A293" t="s">
        <v>2</v>
      </c>
      <c r="B293" s="4" t="s">
        <v>76</v>
      </c>
      <c r="C293" t="s">
        <v>77</v>
      </c>
      <c r="D293" t="s">
        <v>78</v>
      </c>
      <c r="E293" t="s">
        <v>79</v>
      </c>
      <c r="F293" t="s">
        <v>80</v>
      </c>
    </row>
    <row r="294" spans="1:14" x14ac:dyDescent="0.25">
      <c r="B294" t="s">
        <v>184</v>
      </c>
    </row>
    <row r="295" spans="1:14" x14ac:dyDescent="0.25">
      <c r="A295">
        <v>1022042</v>
      </c>
      <c r="B295" s="3">
        <f>1/COUNTIF(C223:R223,"AAAA")</f>
        <v>1</v>
      </c>
      <c r="C295" s="3">
        <f>1/(COUNTIF(C223:R223,"AAAB") + COUNTIF(C223:R223,"AABA") + COUNTIF(C223:R223,"ABAA") + COUNTIF(C223:R223,"BAAA"))</f>
        <v>0.25</v>
      </c>
      <c r="D295" s="3">
        <f>1/(COUNTIF(C223:R223,"AABB") + COUNTIF(C223:R223,"ABAB") + COUNTIF(C223:R223,"BAAB") + COUNTIF(C223:R223,"ABBA") + COUNTIF(C223:R223,"BABA") + COUNTIF(C223:R223,"BBAA"))</f>
        <v>0.16666666666666666</v>
      </c>
      <c r="E295" s="3">
        <f>1/(COUNTIF(C223:R223,"BBBA") + COUNTIF(C223:R223,"BBAB") + COUNTIF(C223:R223,"BABB") + COUNTIF(C223:R223,"ABBB"))</f>
        <v>0.25</v>
      </c>
      <c r="F295" s="3">
        <f>1/COUNTIF(C223:R223,"BBBB")</f>
        <v>1</v>
      </c>
    </row>
    <row r="297" spans="1:14" x14ac:dyDescent="0.25">
      <c r="A297" s="5" t="s">
        <v>94</v>
      </c>
    </row>
    <row r="298" spans="1:14" x14ac:dyDescent="0.25">
      <c r="B298" s="15" t="s">
        <v>179</v>
      </c>
      <c r="C298" s="15" t="s">
        <v>180</v>
      </c>
    </row>
    <row r="299" spans="1:14" x14ac:dyDescent="0.25">
      <c r="A299" t="s">
        <v>2</v>
      </c>
      <c r="B299" t="s">
        <v>0</v>
      </c>
      <c r="I299" s="4" t="s">
        <v>76</v>
      </c>
      <c r="J299" t="s">
        <v>77</v>
      </c>
      <c r="K299" t="s">
        <v>78</v>
      </c>
      <c r="L299" t="s">
        <v>79</v>
      </c>
      <c r="M299" t="s">
        <v>80</v>
      </c>
    </row>
    <row r="300" spans="1:14" x14ac:dyDescent="0.25">
      <c r="A300" t="s">
        <v>37</v>
      </c>
      <c r="B300" t="s">
        <v>38</v>
      </c>
    </row>
    <row r="302" spans="1:14" x14ac:dyDescent="0.25">
      <c r="A302">
        <v>1022042</v>
      </c>
      <c r="B302" t="s">
        <v>7</v>
      </c>
      <c r="C302" s="3" t="e">
        <f>NORMDIST(M77,B97,C97,FALSE)</f>
        <v>#VALUE!</v>
      </c>
      <c r="D302" s="3" t="e">
        <f>NORMDIST(M77,D97,E97,FALSE)</f>
        <v>#VALUE!</v>
      </c>
      <c r="E302" s="3" t="e">
        <f>NORMDIST(M77,F97,G97,FALSE)</f>
        <v>#VALUE!</v>
      </c>
      <c r="F302" s="3" t="e">
        <f>NORMDIST(M77,H97,I97,FALSE)</f>
        <v>#VALUE!</v>
      </c>
      <c r="G302" s="3" t="e">
        <f>NORMDIST(M77,J97,K97,FALSE)</f>
        <v>#VALUE!</v>
      </c>
      <c r="H302" s="3" t="e">
        <f>SUM(C302:G302)</f>
        <v>#VALUE!</v>
      </c>
      <c r="I302" s="3" t="e">
        <f t="shared" ref="I302:M306" si="33">C302*B$295/$H302</f>
        <v>#VALUE!</v>
      </c>
      <c r="J302" s="3" t="e">
        <f t="shared" si="33"/>
        <v>#VALUE!</v>
      </c>
      <c r="K302" s="3" t="e">
        <f t="shared" si="33"/>
        <v>#VALUE!</v>
      </c>
      <c r="L302" s="3" t="e">
        <f t="shared" si="33"/>
        <v>#VALUE!</v>
      </c>
      <c r="M302" s="3" t="e">
        <f t="shared" si="33"/>
        <v>#VALUE!</v>
      </c>
      <c r="N302" s="8"/>
    </row>
    <row r="303" spans="1:14" x14ac:dyDescent="0.25">
      <c r="A303">
        <v>1022042</v>
      </c>
      <c r="B303" t="s">
        <v>12</v>
      </c>
      <c r="C303" s="3">
        <f>NORMDIST(M78,B98,C98,FALSE)</f>
        <v>3.0171391452541874E-2</v>
      </c>
      <c r="D303" s="3">
        <f>NORMDIST(M78,D98,E98,FALSE)</f>
        <v>4.2455391614917177</v>
      </c>
      <c r="E303" s="3">
        <f>NORMDIST(M78,F98,G98,FALSE)</f>
        <v>3.8234465600105415E-17</v>
      </c>
      <c r="F303" s="3">
        <f>NORMDIST(M78,H98,I98,FALSE)</f>
        <v>1.5567821654303692E-13</v>
      </c>
      <c r="G303" s="3">
        <f>NORMDIST(M78,J98,K98,FALSE)</f>
        <v>8.8835039852419414E-16</v>
      </c>
      <c r="H303" s="3">
        <f>SUM(C303:G303)</f>
        <v>4.2757105529444157</v>
      </c>
      <c r="I303" s="3">
        <f t="shared" si="33"/>
        <v>7.056462564278285E-3</v>
      </c>
      <c r="J303" s="3">
        <f t="shared" si="33"/>
        <v>0.2482358843589213</v>
      </c>
      <c r="K303" s="3">
        <f t="shared" si="33"/>
        <v>1.4903747235562097E-18</v>
      </c>
      <c r="L303" s="3">
        <f t="shared" si="33"/>
        <v>9.1024763378703811E-15</v>
      </c>
      <c r="M303" s="3">
        <f t="shared" si="33"/>
        <v>2.0776672965209081E-16</v>
      </c>
    </row>
    <row r="304" spans="1:14" x14ac:dyDescent="0.25">
      <c r="A304">
        <v>1022042</v>
      </c>
      <c r="B304" t="s">
        <v>15</v>
      </c>
      <c r="C304" s="3">
        <f>NORMDIST(M79,B99,C99,FALSE)</f>
        <v>0.13381558998645135</v>
      </c>
      <c r="D304" s="3">
        <f>NORMDIST(M79,D99,E99,FALSE)</f>
        <v>5.6756208691374761</v>
      </c>
      <c r="E304" s="3">
        <f>NORMDIST(M79,F99,G99,FALSE)</f>
        <v>0.1948784592601838</v>
      </c>
      <c r="F304" s="3">
        <f>NORMDIST(M79,H99,I99,FALSE)</f>
        <v>1.340694867369446E-10</v>
      </c>
      <c r="G304" s="3">
        <f>NORMDIST(M79,J99,K99,FALSE)</f>
        <v>9.8116073301825682E-110</v>
      </c>
      <c r="H304" s="3">
        <f>SUM(C304:G304)</f>
        <v>6.0043149185181806</v>
      </c>
      <c r="I304" s="3">
        <f t="shared" si="33"/>
        <v>2.2286570874846121E-2</v>
      </c>
      <c r="J304" s="3">
        <f t="shared" si="33"/>
        <v>0.23631425675363213</v>
      </c>
      <c r="K304" s="3">
        <f t="shared" si="33"/>
        <v>5.4094003480494295E-3</v>
      </c>
      <c r="L304" s="3">
        <f t="shared" si="33"/>
        <v>5.5822141475064377E-12</v>
      </c>
      <c r="M304" s="3">
        <f t="shared" si="33"/>
        <v>1.6340927255367876E-110</v>
      </c>
    </row>
    <row r="305" spans="1:13" x14ac:dyDescent="0.25">
      <c r="A305">
        <v>1022042</v>
      </c>
      <c r="B305" t="s">
        <v>18</v>
      </c>
      <c r="C305" s="3">
        <f>NORMDIST(M80,B100,C100,FALSE)</f>
        <v>1.2132173114781525E-79</v>
      </c>
      <c r="D305" s="3">
        <f>NORMDIST(M80,D100,E100,FALSE)</f>
        <v>2.086259223006573E-36</v>
      </c>
      <c r="E305" s="3">
        <f>NORMDIST(M80,F100,G100,FALSE)</f>
        <v>32.560823018739391</v>
      </c>
      <c r="F305" s="3">
        <f>NORMDIST(M80,H100,I100,FALSE)</f>
        <v>7.7512608207644617E-22</v>
      </c>
      <c r="G305" s="3">
        <f>NORMDIST(M80,J100,K100,FALSE)</f>
        <v>9.6453780043144854E-49</v>
      </c>
      <c r="H305" s="3">
        <f>SUM(C305:G305)</f>
        <v>32.560823018739391</v>
      </c>
      <c r="I305" s="3">
        <f t="shared" si="33"/>
        <v>3.7260032118350396E-81</v>
      </c>
      <c r="J305" s="3">
        <f t="shared" si="33"/>
        <v>1.6018170224120948E-38</v>
      </c>
      <c r="K305" s="3">
        <f t="shared" si="33"/>
        <v>0.16666666666666666</v>
      </c>
      <c r="L305" s="3">
        <f t="shared" si="33"/>
        <v>5.9513704677423691E-24</v>
      </c>
      <c r="M305" s="3">
        <f t="shared" si="33"/>
        <v>2.962264804781925E-50</v>
      </c>
    </row>
    <row r="306" spans="1:13" x14ac:dyDescent="0.25">
      <c r="A306">
        <v>1022042</v>
      </c>
      <c r="B306" t="s">
        <v>19</v>
      </c>
      <c r="C306" s="3">
        <f>NORMDIST(M81,B101,C101,FALSE)</f>
        <v>5.2151596003168979E-26</v>
      </c>
      <c r="D306" s="3">
        <f>NORMDIST(M81,D101,E101,FALSE)</f>
        <v>1.2630939042617331E-7</v>
      </c>
      <c r="E306" s="3">
        <f>NORMDIST(M81,F101,G101,FALSE)</f>
        <v>0.61670416242712178</v>
      </c>
      <c r="F306" s="3">
        <f>NORMDIST(M81,H101,I101,FALSE)</f>
        <v>1.0775821141834261</v>
      </c>
      <c r="G306" s="3">
        <f>NORMDIST(M81,J101,K101,FALSE)</f>
        <v>6.3093282354764793E-51</v>
      </c>
      <c r="H306" s="3">
        <f>SUM(C306:G306)</f>
        <v>1.6942864029199383</v>
      </c>
      <c r="I306" s="3">
        <f t="shared" si="33"/>
        <v>3.0780862027394401E-26</v>
      </c>
      <c r="J306" s="3">
        <f t="shared" si="33"/>
        <v>1.863755003411633E-8</v>
      </c>
      <c r="K306" s="3">
        <f t="shared" si="33"/>
        <v>6.0665084069640565E-2</v>
      </c>
      <c r="L306" s="3">
        <f t="shared" si="33"/>
        <v>0.15900235525798911</v>
      </c>
      <c r="M306" s="3">
        <f t="shared" si="33"/>
        <v>3.723885303336534E-51</v>
      </c>
    </row>
    <row r="308" spans="1:13" x14ac:dyDescent="0.25">
      <c r="A308" s="5" t="s">
        <v>130</v>
      </c>
    </row>
    <row r="309" spans="1:13" x14ac:dyDescent="0.25">
      <c r="B309" s="15" t="s">
        <v>182</v>
      </c>
    </row>
    <row r="310" spans="1:13" x14ac:dyDescent="0.25">
      <c r="A310" t="s">
        <v>2</v>
      </c>
      <c r="B310" t="s">
        <v>0</v>
      </c>
      <c r="C310" s="4" t="s">
        <v>76</v>
      </c>
      <c r="D310" t="s">
        <v>77</v>
      </c>
      <c r="E310" t="s">
        <v>78</v>
      </c>
      <c r="F310" t="s">
        <v>79</v>
      </c>
      <c r="G310" t="s">
        <v>80</v>
      </c>
    </row>
    <row r="311" spans="1:13" x14ac:dyDescent="0.25">
      <c r="A311" t="s">
        <v>37</v>
      </c>
      <c r="B311" t="s">
        <v>38</v>
      </c>
    </row>
    <row r="312" spans="1:13" x14ac:dyDescent="0.25">
      <c r="A312">
        <v>1022042</v>
      </c>
      <c r="B312" t="s">
        <v>7</v>
      </c>
      <c r="C312" s="9">
        <f>B285</f>
        <v>0.11578896604938266</v>
      </c>
      <c r="D312" s="9">
        <f t="shared" ref="D312:G312" si="34">C285</f>
        <v>8.2706404320987637E-2</v>
      </c>
      <c r="E312" s="9">
        <f t="shared" si="34"/>
        <v>5.9076003086419748E-2</v>
      </c>
      <c r="F312" s="9">
        <f t="shared" si="34"/>
        <v>4.2197145061728392E-2</v>
      </c>
      <c r="G312" s="9">
        <f t="shared" si="34"/>
        <v>3.0140817901234577E-2</v>
      </c>
      <c r="H312" s="8" t="s">
        <v>110</v>
      </c>
    </row>
    <row r="313" spans="1:13" x14ac:dyDescent="0.25">
      <c r="A313">
        <v>1022042</v>
      </c>
      <c r="B313" t="s">
        <v>12</v>
      </c>
      <c r="C313" s="13">
        <f t="shared" ref="C313:C316" si="35">IF((I303/B$295)&gt;$B$21,1*B$295,0)</f>
        <v>0</v>
      </c>
      <c r="D313" s="13">
        <f t="shared" ref="D313:D316" si="36">IF((J303/C$295)&gt;$B$21,1*C$295,0)</f>
        <v>0.25</v>
      </c>
      <c r="E313" s="13">
        <f t="shared" ref="E313:E316" si="37">IF((K303/D$295)&gt;$B$21,1*D$295,0)</f>
        <v>0</v>
      </c>
      <c r="F313" s="13">
        <f t="shared" ref="F313:F316" si="38">IF((L303/E$295)&gt;$B$21,1*E$295,0)</f>
        <v>0</v>
      </c>
      <c r="G313" s="13">
        <f t="shared" ref="G313:G316" si="39">IF((M303/F$295)&gt;$B$21,1*F$295,0)</f>
        <v>0</v>
      </c>
    </row>
    <row r="314" spans="1:13" x14ac:dyDescent="0.25">
      <c r="A314">
        <v>1022042</v>
      </c>
      <c r="B314" t="s">
        <v>15</v>
      </c>
      <c r="C314" s="13">
        <f t="shared" si="35"/>
        <v>0</v>
      </c>
      <c r="D314" s="13">
        <f t="shared" si="36"/>
        <v>0</v>
      </c>
      <c r="E314" s="13">
        <f t="shared" si="37"/>
        <v>0</v>
      </c>
      <c r="F314" s="13">
        <f t="shared" si="38"/>
        <v>0</v>
      </c>
      <c r="G314" s="13">
        <f t="shared" si="39"/>
        <v>0</v>
      </c>
    </row>
    <row r="315" spans="1:13" x14ac:dyDescent="0.25">
      <c r="A315">
        <v>1022042</v>
      </c>
      <c r="B315" t="s">
        <v>18</v>
      </c>
      <c r="C315" s="13">
        <f t="shared" si="35"/>
        <v>0</v>
      </c>
      <c r="D315" s="13">
        <f t="shared" si="36"/>
        <v>0</v>
      </c>
      <c r="E315" s="13">
        <f t="shared" si="37"/>
        <v>0.16666666666666666</v>
      </c>
      <c r="F315" s="13">
        <f t="shared" si="38"/>
        <v>0</v>
      </c>
      <c r="G315" s="13">
        <f t="shared" si="39"/>
        <v>0</v>
      </c>
    </row>
    <row r="316" spans="1:13" x14ac:dyDescent="0.25">
      <c r="A316">
        <v>1022042</v>
      </c>
      <c r="B316" t="s">
        <v>19</v>
      </c>
      <c r="C316" s="13">
        <f t="shared" si="35"/>
        <v>0</v>
      </c>
      <c r="D316" s="13">
        <f t="shared" si="36"/>
        <v>0</v>
      </c>
      <c r="E316" s="13">
        <f t="shared" si="37"/>
        <v>0</v>
      </c>
      <c r="F316" s="13">
        <f t="shared" si="38"/>
        <v>0</v>
      </c>
      <c r="G316" s="13">
        <f t="shared" si="39"/>
        <v>0</v>
      </c>
    </row>
    <row r="318" spans="1:13" x14ac:dyDescent="0.25">
      <c r="A318" s="5" t="s">
        <v>95</v>
      </c>
    </row>
    <row r="319" spans="1:13" x14ac:dyDescent="0.25">
      <c r="B319" s="15" t="s">
        <v>151</v>
      </c>
    </row>
    <row r="320" spans="1:13" x14ac:dyDescent="0.25">
      <c r="A320" t="s">
        <v>0</v>
      </c>
      <c r="B320" t="s">
        <v>69</v>
      </c>
      <c r="C320" s="4" t="s">
        <v>76</v>
      </c>
      <c r="D320" t="s">
        <v>77</v>
      </c>
      <c r="E320" t="s">
        <v>78</v>
      </c>
      <c r="F320" t="s">
        <v>79</v>
      </c>
      <c r="G320" t="s">
        <v>80</v>
      </c>
      <c r="H320" t="s">
        <v>66</v>
      </c>
      <c r="I320" t="s">
        <v>67</v>
      </c>
      <c r="J320" t="s">
        <v>68</v>
      </c>
    </row>
    <row r="321" spans="1:10" x14ac:dyDescent="0.25">
      <c r="A321" t="s">
        <v>38</v>
      </c>
      <c r="B321" t="s">
        <v>75</v>
      </c>
    </row>
    <row r="322" spans="1:10" x14ac:dyDescent="0.25">
      <c r="A322" t="s">
        <v>7</v>
      </c>
      <c r="B322">
        <v>1</v>
      </c>
      <c r="C322" s="3">
        <f t="shared" ref="C322:G326" si="40">(1-$B13)*C250+$B13*B285</f>
        <v>1.1578896604938266E-3</v>
      </c>
      <c r="D322" s="3">
        <f t="shared" si="40"/>
        <v>7.301456404320987E-2</v>
      </c>
      <c r="E322" s="3">
        <f t="shared" si="40"/>
        <v>8.3090760030864186E-2</v>
      </c>
      <c r="F322" s="3">
        <f t="shared" si="40"/>
        <v>5.1984471450617291E-2</v>
      </c>
      <c r="G322" s="3">
        <f t="shared" si="40"/>
        <v>3.0140817901234577E-4</v>
      </c>
      <c r="H322">
        <v>1</v>
      </c>
      <c r="I322">
        <v>101201</v>
      </c>
      <c r="J322">
        <v>102203</v>
      </c>
    </row>
    <row r="323" spans="1:10" x14ac:dyDescent="0.25">
      <c r="A323" t="s">
        <v>12</v>
      </c>
      <c r="B323">
        <v>1</v>
      </c>
      <c r="C323" s="3">
        <f t="shared" si="40"/>
        <v>1.001129150390625E-3</v>
      </c>
      <c r="D323" s="3">
        <f t="shared" si="40"/>
        <v>0.12452865600585937</v>
      </c>
      <c r="E323" s="3">
        <f t="shared" si="40"/>
        <v>8.3105621337890609E-2</v>
      </c>
      <c r="F323" s="3">
        <f t="shared" si="40"/>
        <v>4.7103881835937502E-4</v>
      </c>
      <c r="G323" s="3">
        <f t="shared" si="40"/>
        <v>3.6636352539062502E-4</v>
      </c>
      <c r="H323">
        <v>1</v>
      </c>
      <c r="I323">
        <v>101201</v>
      </c>
      <c r="J323">
        <v>102203</v>
      </c>
    </row>
    <row r="324" spans="1:10" x14ac:dyDescent="0.25">
      <c r="A324" t="s">
        <v>15</v>
      </c>
      <c r="B324">
        <v>1</v>
      </c>
      <c r="C324" s="3">
        <f t="shared" si="40"/>
        <v>0.24902587890625</v>
      </c>
      <c r="D324" s="3">
        <f t="shared" si="40"/>
        <v>0.12466552734375</v>
      </c>
      <c r="E324" s="3">
        <f t="shared" si="40"/>
        <v>4.1799316406249995E-2</v>
      </c>
      <c r="F324" s="3">
        <f t="shared" si="40"/>
        <v>3.2958984375000002E-4</v>
      </c>
      <c r="G324" s="3">
        <f t="shared" si="40"/>
        <v>1.9775390625000001E-4</v>
      </c>
      <c r="H324">
        <v>1</v>
      </c>
      <c r="I324">
        <v>101201</v>
      </c>
      <c r="J324">
        <v>102203</v>
      </c>
    </row>
    <row r="325" spans="1:10" x14ac:dyDescent="0.25">
      <c r="A325" t="s">
        <v>18</v>
      </c>
      <c r="B325">
        <v>1</v>
      </c>
      <c r="C325" s="3">
        <f t="shared" si="40"/>
        <v>1.52587890625E-3</v>
      </c>
      <c r="D325" s="3">
        <f t="shared" si="40"/>
        <v>9.1552734375E-4</v>
      </c>
      <c r="E325" s="3">
        <f t="shared" si="40"/>
        <v>8.304931640624999E-2</v>
      </c>
      <c r="F325" s="3">
        <f t="shared" si="40"/>
        <v>0.12407958984375</v>
      </c>
      <c r="G325" s="3">
        <f t="shared" si="40"/>
        <v>1.9775390625000001E-4</v>
      </c>
      <c r="H325">
        <v>1</v>
      </c>
      <c r="I325">
        <v>101201</v>
      </c>
      <c r="J325">
        <v>102203</v>
      </c>
    </row>
    <row r="326" spans="1:10" x14ac:dyDescent="0.25">
      <c r="A326" t="s">
        <v>19</v>
      </c>
      <c r="B326">
        <v>1</v>
      </c>
      <c r="C326" s="3">
        <f t="shared" si="40"/>
        <v>1.001129150390625E-3</v>
      </c>
      <c r="D326" s="3">
        <f t="shared" si="40"/>
        <v>7.7865600585937502E-4</v>
      </c>
      <c r="E326" s="3">
        <f t="shared" si="40"/>
        <v>8.3105621337890609E-2</v>
      </c>
      <c r="F326" s="3">
        <f t="shared" si="40"/>
        <v>0.12422103881835937</v>
      </c>
      <c r="G326" s="3">
        <f t="shared" si="40"/>
        <v>3.6636352539062502E-4</v>
      </c>
      <c r="H326">
        <v>1</v>
      </c>
      <c r="I326">
        <v>101201</v>
      </c>
      <c r="J326">
        <v>102203</v>
      </c>
    </row>
    <row r="327" spans="1:10" x14ac:dyDescent="0.25">
      <c r="A327" t="s">
        <v>7</v>
      </c>
      <c r="B327">
        <v>2</v>
      </c>
      <c r="C327" s="3">
        <f t="shared" ref="C327:G331" si="41">(1-$B13)*C255+$B13*B285</f>
        <v>1.1578896604938266E-3</v>
      </c>
      <c r="D327" s="3">
        <f t="shared" si="41"/>
        <v>8.270640432098764E-4</v>
      </c>
      <c r="E327" s="3">
        <f t="shared" si="41"/>
        <v>9.6840760030864184E-2</v>
      </c>
      <c r="F327" s="3">
        <f t="shared" si="41"/>
        <v>0.1035469714506173</v>
      </c>
      <c r="G327" s="3">
        <f t="shared" si="41"/>
        <v>3.0140817901234577E-4</v>
      </c>
      <c r="H327">
        <v>2</v>
      </c>
      <c r="I327">
        <v>101201</v>
      </c>
      <c r="J327">
        <v>102204</v>
      </c>
    </row>
    <row r="328" spans="1:10" x14ac:dyDescent="0.25">
      <c r="A328" t="s">
        <v>12</v>
      </c>
      <c r="B328">
        <v>2</v>
      </c>
      <c r="C328" s="3">
        <f t="shared" si="41"/>
        <v>1.001129150390625E-3</v>
      </c>
      <c r="D328" s="3">
        <f t="shared" si="41"/>
        <v>6.2653656005859371E-2</v>
      </c>
      <c r="E328" s="3">
        <f t="shared" si="41"/>
        <v>8.3105621337890609E-2</v>
      </c>
      <c r="F328" s="3">
        <f t="shared" si="41"/>
        <v>6.2346038818359373E-2</v>
      </c>
      <c r="G328" s="3">
        <f t="shared" si="41"/>
        <v>3.6636352539062502E-4</v>
      </c>
      <c r="H328">
        <v>2</v>
      </c>
      <c r="I328">
        <v>101201</v>
      </c>
      <c r="J328">
        <v>102204</v>
      </c>
    </row>
    <row r="329" spans="1:10" x14ac:dyDescent="0.25">
      <c r="A329" t="s">
        <v>15</v>
      </c>
      <c r="B329">
        <v>2</v>
      </c>
      <c r="C329" s="3">
        <f t="shared" si="41"/>
        <v>1.52587890625E-3</v>
      </c>
      <c r="D329" s="3">
        <f t="shared" si="41"/>
        <v>6.2790527343749999E-2</v>
      </c>
      <c r="E329" s="3">
        <f t="shared" si="41"/>
        <v>8.304931640624999E-2</v>
      </c>
      <c r="F329" s="3">
        <f t="shared" si="41"/>
        <v>6.2204589843749998E-2</v>
      </c>
      <c r="G329" s="3">
        <f t="shared" si="41"/>
        <v>1.9775390625000001E-4</v>
      </c>
      <c r="H329">
        <v>2</v>
      </c>
      <c r="I329">
        <v>101201</v>
      </c>
      <c r="J329">
        <v>102204</v>
      </c>
    </row>
    <row r="330" spans="1:10" x14ac:dyDescent="0.25">
      <c r="A330" t="s">
        <v>18</v>
      </c>
      <c r="B330">
        <v>2</v>
      </c>
      <c r="C330" s="3">
        <f t="shared" si="41"/>
        <v>1.52587890625E-3</v>
      </c>
      <c r="D330" s="3">
        <f t="shared" si="41"/>
        <v>0.12466552734375</v>
      </c>
      <c r="E330" s="3">
        <f t="shared" si="41"/>
        <v>8.304931640624999E-2</v>
      </c>
      <c r="F330" s="3">
        <f t="shared" si="41"/>
        <v>3.2958984375000002E-4</v>
      </c>
      <c r="G330" s="3">
        <f t="shared" si="41"/>
        <v>1.9775390625000001E-4</v>
      </c>
      <c r="H330">
        <v>2</v>
      </c>
      <c r="I330">
        <v>101201</v>
      </c>
      <c r="J330">
        <v>102204</v>
      </c>
    </row>
    <row r="331" spans="1:10" x14ac:dyDescent="0.25">
      <c r="A331" t="s">
        <v>19</v>
      </c>
      <c r="B331">
        <v>2</v>
      </c>
      <c r="C331" s="3">
        <f t="shared" si="41"/>
        <v>1.001129150390625E-3</v>
      </c>
      <c r="D331" s="3">
        <f t="shared" si="41"/>
        <v>6.2653656005859371E-2</v>
      </c>
      <c r="E331" s="3">
        <f t="shared" si="41"/>
        <v>8.3105621337890609E-2</v>
      </c>
      <c r="F331" s="3">
        <f t="shared" si="41"/>
        <v>6.2346038818359373E-2</v>
      </c>
      <c r="G331" s="3">
        <f t="shared" si="41"/>
        <v>3.6636352539062502E-4</v>
      </c>
      <c r="H331">
        <v>2</v>
      </c>
      <c r="I331">
        <v>101201</v>
      </c>
      <c r="J331">
        <v>102204</v>
      </c>
    </row>
    <row r="332" spans="1:10" x14ac:dyDescent="0.25">
      <c r="A332" t="s">
        <v>7</v>
      </c>
      <c r="B332">
        <v>3</v>
      </c>
      <c r="C332" s="3">
        <f t="shared" ref="C332:G336" si="42">(1-$B13)*C260+$B13*B285</f>
        <v>1.1578896604938266E-3</v>
      </c>
      <c r="D332" s="3">
        <f t="shared" si="42"/>
        <v>8.270640432098764E-4</v>
      </c>
      <c r="E332" s="3">
        <f t="shared" si="42"/>
        <v>5.9076003086419744E-4</v>
      </c>
      <c r="F332" s="3">
        <f t="shared" si="42"/>
        <v>4.2197145061728393E-4</v>
      </c>
      <c r="G332" s="3">
        <f t="shared" si="42"/>
        <v>3.0140817901234577E-4</v>
      </c>
      <c r="H332">
        <v>3</v>
      </c>
      <c r="I332">
        <v>101202</v>
      </c>
      <c r="J332">
        <v>102203</v>
      </c>
    </row>
    <row r="333" spans="1:10" x14ac:dyDescent="0.25">
      <c r="A333" t="s">
        <v>15</v>
      </c>
      <c r="B333">
        <v>3</v>
      </c>
      <c r="C333" s="3">
        <f t="shared" si="42"/>
        <v>1.001129150390625E-3</v>
      </c>
      <c r="D333" s="3">
        <f t="shared" si="42"/>
        <v>0.12452865600585937</v>
      </c>
      <c r="E333" s="3">
        <f t="shared" si="42"/>
        <v>8.3105621337890609E-2</v>
      </c>
      <c r="F333" s="3">
        <f t="shared" si="42"/>
        <v>4.7103881835937502E-4</v>
      </c>
      <c r="G333" s="3">
        <f t="shared" si="42"/>
        <v>3.6636352539062502E-4</v>
      </c>
      <c r="H333">
        <v>3</v>
      </c>
      <c r="I333">
        <v>101202</v>
      </c>
      <c r="J333">
        <v>102203</v>
      </c>
    </row>
    <row r="334" spans="1:10" x14ac:dyDescent="0.25">
      <c r="A334" t="s">
        <v>12</v>
      </c>
      <c r="B334">
        <v>3</v>
      </c>
      <c r="C334" s="3">
        <f t="shared" si="42"/>
        <v>0.24902587890625</v>
      </c>
      <c r="D334" s="3">
        <f t="shared" si="42"/>
        <v>0.12466552734375</v>
      </c>
      <c r="E334" s="3">
        <f t="shared" si="42"/>
        <v>4.1799316406249995E-2</v>
      </c>
      <c r="F334" s="3">
        <f t="shared" si="42"/>
        <v>3.2958984375000002E-4</v>
      </c>
      <c r="G334" s="3">
        <f t="shared" si="42"/>
        <v>1.9775390625000001E-4</v>
      </c>
      <c r="H334">
        <v>3</v>
      </c>
      <c r="I334">
        <v>101202</v>
      </c>
      <c r="J334">
        <v>102203</v>
      </c>
    </row>
    <row r="335" spans="1:10" x14ac:dyDescent="0.25">
      <c r="A335" t="s">
        <v>18</v>
      </c>
      <c r="B335">
        <v>3</v>
      </c>
      <c r="C335" s="3">
        <f t="shared" si="42"/>
        <v>1.52587890625E-3</v>
      </c>
      <c r="D335" s="3">
        <f t="shared" si="42"/>
        <v>0.12466552734375</v>
      </c>
      <c r="E335" s="3">
        <f t="shared" si="42"/>
        <v>8.304931640624999E-2</v>
      </c>
      <c r="F335" s="3">
        <f t="shared" si="42"/>
        <v>3.2958984375000002E-4</v>
      </c>
      <c r="G335" s="3">
        <f t="shared" si="42"/>
        <v>1.9775390625000001E-4</v>
      </c>
      <c r="H335">
        <v>3</v>
      </c>
      <c r="I335">
        <v>101202</v>
      </c>
      <c r="J335">
        <v>102203</v>
      </c>
    </row>
    <row r="336" spans="1:10" x14ac:dyDescent="0.25">
      <c r="A336" t="s">
        <v>19</v>
      </c>
      <c r="B336">
        <v>3</v>
      </c>
      <c r="C336" s="3">
        <f t="shared" si="42"/>
        <v>1.001129150390625E-3</v>
      </c>
      <c r="D336" s="3">
        <f t="shared" si="42"/>
        <v>0.12452865600585937</v>
      </c>
      <c r="E336" s="3">
        <f t="shared" si="42"/>
        <v>8.3105621337890609E-2</v>
      </c>
      <c r="F336" s="3">
        <f t="shared" si="42"/>
        <v>4.7103881835937502E-4</v>
      </c>
      <c r="G336" s="3">
        <f t="shared" si="42"/>
        <v>3.6636352539062502E-4</v>
      </c>
      <c r="H336">
        <v>3</v>
      </c>
      <c r="I336">
        <v>101202</v>
      </c>
      <c r="J336">
        <v>102203</v>
      </c>
    </row>
    <row r="337" spans="1:10" x14ac:dyDescent="0.25">
      <c r="A337" t="s">
        <v>7</v>
      </c>
      <c r="B337">
        <v>4</v>
      </c>
      <c r="C337" s="3">
        <f t="shared" ref="C337:G341" si="43">(1-$B13)*C265+$B13*B285</f>
        <v>1.1578896604938266E-3</v>
      </c>
      <c r="D337" s="3">
        <f t="shared" si="43"/>
        <v>8.270640432098764E-4</v>
      </c>
      <c r="E337" s="3">
        <f t="shared" si="43"/>
        <v>5.9076003086419744E-4</v>
      </c>
      <c r="F337" s="3">
        <f t="shared" si="43"/>
        <v>4.2197145061728393E-4</v>
      </c>
      <c r="G337" s="3">
        <f t="shared" si="43"/>
        <v>3.0140817901234577E-4</v>
      </c>
      <c r="H337">
        <v>4</v>
      </c>
      <c r="I337">
        <v>101202</v>
      </c>
      <c r="J337">
        <v>102204</v>
      </c>
    </row>
    <row r="338" spans="1:10" x14ac:dyDescent="0.25">
      <c r="A338" t="s">
        <v>12</v>
      </c>
      <c r="B338">
        <v>4</v>
      </c>
      <c r="C338" s="3">
        <f t="shared" si="43"/>
        <v>1.001129150390625E-3</v>
      </c>
      <c r="D338" s="3">
        <f t="shared" si="43"/>
        <v>6.2653656005859371E-2</v>
      </c>
      <c r="E338" s="3">
        <f t="shared" si="43"/>
        <v>8.3105621337890609E-2</v>
      </c>
      <c r="F338" s="3">
        <f t="shared" si="43"/>
        <v>6.2346038818359373E-2</v>
      </c>
      <c r="G338" s="3">
        <f t="shared" si="43"/>
        <v>3.6636352539062502E-4</v>
      </c>
      <c r="H338">
        <v>4</v>
      </c>
      <c r="I338">
        <v>101202</v>
      </c>
      <c r="J338">
        <v>102204</v>
      </c>
    </row>
    <row r="339" spans="1:10" x14ac:dyDescent="0.25">
      <c r="A339" t="s">
        <v>15</v>
      </c>
      <c r="B339">
        <v>4</v>
      </c>
      <c r="C339" s="3">
        <f t="shared" si="43"/>
        <v>1.52587890625E-3</v>
      </c>
      <c r="D339" s="3">
        <f t="shared" si="43"/>
        <v>6.2790527343749999E-2</v>
      </c>
      <c r="E339" s="3">
        <f t="shared" si="43"/>
        <v>8.304931640624999E-2</v>
      </c>
      <c r="F339" s="3">
        <f t="shared" si="43"/>
        <v>6.2204589843749998E-2</v>
      </c>
      <c r="G339" s="3">
        <f t="shared" si="43"/>
        <v>1.9775390625000001E-4</v>
      </c>
      <c r="H339">
        <v>4</v>
      </c>
      <c r="I339">
        <v>101202</v>
      </c>
      <c r="J339">
        <v>102204</v>
      </c>
    </row>
    <row r="340" spans="1:10" x14ac:dyDescent="0.25">
      <c r="A340" t="s">
        <v>18</v>
      </c>
      <c r="B340">
        <v>4</v>
      </c>
      <c r="C340" s="3">
        <f t="shared" si="43"/>
        <v>0.49652587890625</v>
      </c>
      <c r="D340" s="3">
        <f t="shared" si="43"/>
        <v>0.12466552734375</v>
      </c>
      <c r="E340" s="3">
        <f t="shared" si="43"/>
        <v>5.4931640625E-4</v>
      </c>
      <c r="F340" s="3">
        <f t="shared" si="43"/>
        <v>3.2958984375000002E-4</v>
      </c>
      <c r="G340" s="3">
        <f t="shared" si="43"/>
        <v>1.9775390625000001E-4</v>
      </c>
      <c r="H340">
        <v>4</v>
      </c>
      <c r="I340">
        <v>101202</v>
      </c>
      <c r="J340">
        <v>102204</v>
      </c>
    </row>
    <row r="341" spans="1:10" x14ac:dyDescent="0.25">
      <c r="A341" t="s">
        <v>19</v>
      </c>
      <c r="B341">
        <v>4</v>
      </c>
      <c r="C341" s="3">
        <f t="shared" si="43"/>
        <v>0.24850112915039063</v>
      </c>
      <c r="D341" s="3">
        <f t="shared" si="43"/>
        <v>0.12452865600585937</v>
      </c>
      <c r="E341" s="3">
        <f t="shared" si="43"/>
        <v>4.1855621337890621E-2</v>
      </c>
      <c r="F341" s="3">
        <f t="shared" si="43"/>
        <v>4.7103881835937502E-4</v>
      </c>
      <c r="G341" s="3">
        <f t="shared" si="43"/>
        <v>3.6636352539062502E-4</v>
      </c>
      <c r="H341">
        <v>4</v>
      </c>
      <c r="I341">
        <v>101202</v>
      </c>
      <c r="J341">
        <v>102204</v>
      </c>
    </row>
    <row r="343" spans="1:10" x14ac:dyDescent="0.25">
      <c r="A343" s="5" t="s">
        <v>135</v>
      </c>
    </row>
    <row r="344" spans="1:10" x14ac:dyDescent="0.25">
      <c r="B344" s="15" t="s">
        <v>181</v>
      </c>
    </row>
    <row r="345" spans="1:10" x14ac:dyDescent="0.25">
      <c r="A345" t="s">
        <v>2</v>
      </c>
      <c r="B345" t="s">
        <v>0</v>
      </c>
      <c r="C345" s="4" t="s">
        <v>76</v>
      </c>
      <c r="D345" t="s">
        <v>77</v>
      </c>
      <c r="E345" t="s">
        <v>78</v>
      </c>
      <c r="F345" t="s">
        <v>79</v>
      </c>
      <c r="G345" t="s">
        <v>80</v>
      </c>
    </row>
    <row r="346" spans="1:10" x14ac:dyDescent="0.25">
      <c r="A346" t="s">
        <v>37</v>
      </c>
      <c r="B346" t="s">
        <v>38</v>
      </c>
    </row>
    <row r="347" spans="1:10" x14ac:dyDescent="0.25">
      <c r="A347">
        <v>1022042</v>
      </c>
      <c r="B347" t="s">
        <v>7</v>
      </c>
      <c r="C347" s="3">
        <f>(1-$B13)*C312+$B13*B285</f>
        <v>0.11578896604938266</v>
      </c>
      <c r="D347" s="3">
        <f>(1-$B13)*D312+$B13*C285</f>
        <v>8.2706404320987637E-2</v>
      </c>
      <c r="E347" s="3">
        <f>(1-$B13)*E312+$B13*D285</f>
        <v>5.9076003086419748E-2</v>
      </c>
      <c r="F347" s="3">
        <f>(1-$B13)*F312+$B13*E285</f>
        <v>4.2197145061728392E-2</v>
      </c>
      <c r="G347" s="3">
        <f>(1-$B13)*G312+$B13*F285</f>
        <v>3.0140817901234577E-2</v>
      </c>
    </row>
    <row r="348" spans="1:10" x14ac:dyDescent="0.25">
      <c r="A348">
        <v>1022042</v>
      </c>
      <c r="B348" t="s">
        <v>12</v>
      </c>
      <c r="C348" s="3">
        <f t="shared" ref="C348:G348" si="44">(1-$B14)*C313+$B14*B286</f>
        <v>1.001129150390625E-3</v>
      </c>
      <c r="D348" s="3">
        <f t="shared" si="44"/>
        <v>0.24827865600585938</v>
      </c>
      <c r="E348" s="3">
        <f t="shared" si="44"/>
        <v>6.0562133789062497E-4</v>
      </c>
      <c r="F348" s="3">
        <f t="shared" si="44"/>
        <v>4.7103881835937502E-4</v>
      </c>
      <c r="G348" s="3">
        <f t="shared" si="44"/>
        <v>3.6636352539062502E-4</v>
      </c>
    </row>
    <row r="349" spans="1:10" x14ac:dyDescent="0.25">
      <c r="A349">
        <v>1022042</v>
      </c>
      <c r="B349" t="s">
        <v>15</v>
      </c>
      <c r="C349" s="3">
        <f t="shared" ref="C349:G349" si="45">(1-$B15)*C314+$B15*B287</f>
        <v>1.52587890625E-3</v>
      </c>
      <c r="D349" s="3">
        <f t="shared" si="45"/>
        <v>9.1552734375E-4</v>
      </c>
      <c r="E349" s="3">
        <f t="shared" si="45"/>
        <v>5.4931640625E-4</v>
      </c>
      <c r="F349" s="3">
        <f t="shared" si="45"/>
        <v>3.2958984375000002E-4</v>
      </c>
      <c r="G349" s="3">
        <f t="shared" si="45"/>
        <v>1.9775390625000001E-4</v>
      </c>
    </row>
    <row r="350" spans="1:10" x14ac:dyDescent="0.25">
      <c r="A350">
        <v>1022042</v>
      </c>
      <c r="B350" t="s">
        <v>18</v>
      </c>
      <c r="C350" s="3">
        <f t="shared" ref="C350:G350" si="46">(1-$B16)*C315+$B16*B288</f>
        <v>1.52587890625E-3</v>
      </c>
      <c r="D350" s="3">
        <f t="shared" si="46"/>
        <v>9.1552734375E-4</v>
      </c>
      <c r="E350" s="3">
        <f t="shared" si="46"/>
        <v>0.16554931640624998</v>
      </c>
      <c r="F350" s="3">
        <f t="shared" si="46"/>
        <v>3.2958984375000002E-4</v>
      </c>
      <c r="G350" s="3">
        <f t="shared" si="46"/>
        <v>1.9775390625000001E-4</v>
      </c>
    </row>
    <row r="351" spans="1:10" x14ac:dyDescent="0.25">
      <c r="A351">
        <v>1022042</v>
      </c>
      <c r="B351" t="s">
        <v>19</v>
      </c>
      <c r="C351" s="3">
        <f t="shared" ref="C351:G351" si="47">(1-$B17)*C316+$B17*B289</f>
        <v>1.001129150390625E-3</v>
      </c>
      <c r="D351" s="3">
        <f t="shared" si="47"/>
        <v>7.7865600585937502E-4</v>
      </c>
      <c r="E351" s="3">
        <f t="shared" si="47"/>
        <v>6.0562133789062497E-4</v>
      </c>
      <c r="F351" s="3">
        <f t="shared" si="47"/>
        <v>4.7103881835937502E-4</v>
      </c>
      <c r="G351" s="3">
        <f t="shared" si="47"/>
        <v>3.6636352539062502E-4</v>
      </c>
    </row>
    <row r="353" spans="1:7" x14ac:dyDescent="0.25">
      <c r="A353" s="5" t="s">
        <v>111</v>
      </c>
    </row>
    <row r="354" spans="1:7" x14ac:dyDescent="0.25">
      <c r="A354" s="5"/>
      <c r="B354" s="15" t="s">
        <v>152</v>
      </c>
    </row>
    <row r="355" spans="1:7" x14ac:dyDescent="0.25">
      <c r="A355" t="s">
        <v>0</v>
      </c>
      <c r="B355" t="s">
        <v>2</v>
      </c>
      <c r="C355" t="s">
        <v>69</v>
      </c>
      <c r="D355" t="s">
        <v>102</v>
      </c>
      <c r="E355" t="s">
        <v>103</v>
      </c>
      <c r="F355" t="s">
        <v>107</v>
      </c>
      <c r="G355" t="s">
        <v>104</v>
      </c>
    </row>
    <row r="356" spans="1:7" x14ac:dyDescent="0.25">
      <c r="A356" t="s">
        <v>38</v>
      </c>
      <c r="B356" t="s">
        <v>105</v>
      </c>
      <c r="C356" t="s">
        <v>75</v>
      </c>
    </row>
    <row r="358" spans="1:7" x14ac:dyDescent="0.25">
      <c r="A358" t="s">
        <v>7</v>
      </c>
      <c r="B358">
        <v>1022042</v>
      </c>
      <c r="C358">
        <v>1</v>
      </c>
      <c r="D358" s="7">
        <f t="array" ref="D358">MMULT(C322:G322,TRANSPOSE(C347:G347))</f>
        <v>1.3284193869499037E-2</v>
      </c>
      <c r="E358" s="7">
        <f t="array" ref="E358">MMULT(B285:F285,TRANSPOSE(C347:G347))</f>
        <v>2.6426476070274381E-2</v>
      </c>
      <c r="F358" s="7">
        <f t="shared" ref="F358:F377" si="48">D358/E358</f>
        <v>0.50268502823354722</v>
      </c>
      <c r="G358" s="7">
        <f t="shared" ref="G358:G377" si="49">LN(F358)</f>
        <v>-0.68779149143341267</v>
      </c>
    </row>
    <row r="359" spans="1:7" x14ac:dyDescent="0.25">
      <c r="A359" t="s">
        <v>12</v>
      </c>
      <c r="B359">
        <v>1022042</v>
      </c>
      <c r="C359">
        <v>1</v>
      </c>
      <c r="D359" s="7">
        <f t="array" ref="D359">MMULT(C323:G323,TRANSPOSE(C348:G348))</f>
        <v>3.0969496244308538E-2</v>
      </c>
      <c r="E359" s="7">
        <f t="array" ref="E359">MMULT(B286:F286,TRANSPOSE(C348:G348))</f>
        <v>1.9504880320746452E-2</v>
      </c>
      <c r="F359" s="7">
        <f t="shared" si="48"/>
        <v>1.5877819158607036</v>
      </c>
      <c r="G359" s="7">
        <f t="shared" si="49"/>
        <v>0.46233802081254066</v>
      </c>
    </row>
    <row r="360" spans="1:7" x14ac:dyDescent="0.25">
      <c r="A360" t="s">
        <v>15</v>
      </c>
      <c r="B360">
        <v>1022042</v>
      </c>
      <c r="C360">
        <v>1</v>
      </c>
      <c r="D360" s="7">
        <f t="array" ref="D360">MMULT(C324:G324,TRANSPOSE(C349:G349))</f>
        <v>5.172268211841583E-4</v>
      </c>
      <c r="E360" s="7">
        <f t="array" ref="E360">MMULT(B287:F287,TRANSPOSE(C349:G349))</f>
        <v>3.615981340408325E-4</v>
      </c>
      <c r="F360" s="7">
        <f t="shared" si="48"/>
        <v>1.4303912893691864</v>
      </c>
      <c r="G360" s="7">
        <f t="shared" si="49"/>
        <v>0.35794803577174905</v>
      </c>
    </row>
    <row r="361" spans="1:7" x14ac:dyDescent="0.25">
      <c r="A361" t="s">
        <v>18</v>
      </c>
      <c r="B361">
        <v>1022042</v>
      </c>
      <c r="C361">
        <v>1</v>
      </c>
      <c r="D361" s="7">
        <f t="array" ref="D361">MMULT(C325:G325,TRANSPOSE(C350:G350))</f>
        <v>1.3792858535051343E-2</v>
      </c>
      <c r="E361" s="7">
        <f t="array" ref="E361">MMULT(B288:F288,TRANSPOSE(C350:G350))</f>
        <v>9.42531883716583E-3</v>
      </c>
      <c r="F361" s="7">
        <f t="shared" si="48"/>
        <v>1.4633837616891507</v>
      </c>
      <c r="G361" s="7">
        <f t="shared" si="49"/>
        <v>0.38075139911618505</v>
      </c>
    </row>
    <row r="362" spans="1:7" x14ac:dyDescent="0.25">
      <c r="A362" t="s">
        <v>19</v>
      </c>
      <c r="B362">
        <v>1022042</v>
      </c>
      <c r="C362">
        <v>1</v>
      </c>
      <c r="D362" s="7">
        <f t="array" ref="D362">MMULT(C326:G326,TRANSPOSE(C351:G351))</f>
        <v>1.1058625590521842E-4</v>
      </c>
      <c r="E362" s="7">
        <f t="array" ref="E362">MMULT(B289:F289,TRANSPOSE(C351:G351))</f>
        <v>2.3314417572692039E-4</v>
      </c>
      <c r="F362" s="7">
        <f t="shared" si="48"/>
        <v>0.47432562087567254</v>
      </c>
      <c r="G362" s="7">
        <f t="shared" si="49"/>
        <v>-0.74586122926600673</v>
      </c>
    </row>
    <row r="363" spans="1:7" x14ac:dyDescent="0.25">
      <c r="A363" t="s">
        <v>7</v>
      </c>
      <c r="B363">
        <v>1022042</v>
      </c>
      <c r="C363">
        <v>2</v>
      </c>
      <c r="D363" s="7">
        <f t="array" ref="D363">MMULT(C327:G327,TRANSPOSE(C347:G347))</f>
        <v>1.0301910642261386E-2</v>
      </c>
      <c r="E363" s="7">
        <f t="array" ref="E363">MMULT(B285:F285,TRANSPOSE(C347:G347))</f>
        <v>2.6426476070274381E-2</v>
      </c>
      <c r="F363" s="7">
        <f t="shared" si="48"/>
        <v>0.38983293174867956</v>
      </c>
      <c r="G363" s="7">
        <f t="shared" si="49"/>
        <v>-0.94203701177101673</v>
      </c>
    </row>
    <row r="364" spans="1:7" x14ac:dyDescent="0.25">
      <c r="A364" t="s">
        <v>12</v>
      </c>
      <c r="B364">
        <v>1022042</v>
      </c>
      <c r="C364">
        <v>2</v>
      </c>
      <c r="D364" s="7">
        <f t="array" ref="D364">MMULT(C328:G328,TRANSPOSE(C348:G348))</f>
        <v>1.563639993083198E-2</v>
      </c>
      <c r="E364" s="7">
        <f t="array" ref="E364">MMULT(B286:F286,TRANSPOSE(C348:G348))</f>
        <v>1.9504880320746452E-2</v>
      </c>
      <c r="F364" s="7">
        <f t="shared" si="48"/>
        <v>0.80166602787099661</v>
      </c>
      <c r="G364" s="7">
        <f t="shared" si="49"/>
        <v>-0.22106318194521832</v>
      </c>
    </row>
    <row r="365" spans="1:7" x14ac:dyDescent="0.25">
      <c r="A365" t="s">
        <v>15</v>
      </c>
      <c r="B365">
        <v>1022042</v>
      </c>
      <c r="C365">
        <v>2</v>
      </c>
      <c r="D365" s="7">
        <f t="array" ref="D365">MMULT(C329:G329,TRANSPOSE(C349:G349))</f>
        <v>1.2597621083259582E-4</v>
      </c>
      <c r="E365" s="7">
        <f t="array" ref="E365">MMULT(B287:F287,TRANSPOSE(C349:G349))</f>
        <v>3.615981340408325E-4</v>
      </c>
      <c r="F365" s="7">
        <f t="shared" si="48"/>
        <v>0.34838733658501209</v>
      </c>
      <c r="G365" s="7">
        <f t="shared" si="49"/>
        <v>-1.0544403820093411</v>
      </c>
    </row>
    <row r="366" spans="1:7" x14ac:dyDescent="0.25">
      <c r="A366" t="s">
        <v>18</v>
      </c>
      <c r="B366">
        <v>1022042</v>
      </c>
      <c r="C366">
        <v>2</v>
      </c>
      <c r="D366" s="7">
        <f t="array" ref="D366">MMULT(C330:G330,TRANSPOSE(C350:G350))</f>
        <v>1.3865368300676343E-2</v>
      </c>
      <c r="E366" s="7">
        <f t="array" ref="E366">MMULT(B288:F288,TRANSPOSE(C350:G350))</f>
        <v>9.42531883716583E-3</v>
      </c>
      <c r="F366" s="7">
        <f t="shared" si="48"/>
        <v>1.4710768452736633</v>
      </c>
      <c r="G366" s="7">
        <f t="shared" si="49"/>
        <v>0.38599468041367746</v>
      </c>
    </row>
    <row r="367" spans="1:7" x14ac:dyDescent="0.25">
      <c r="A367" t="s">
        <v>19</v>
      </c>
      <c r="B367">
        <v>1022042</v>
      </c>
      <c r="C367">
        <v>2</v>
      </c>
      <c r="D367" s="7">
        <f t="array" ref="D367">MMULT(C331:G331,TRANSPOSE(C351:G351))</f>
        <v>1.2962006938178092E-4</v>
      </c>
      <c r="E367" s="7">
        <f t="array" ref="E367">MMULT(B289:F289,TRANSPOSE(C351:G351))</f>
        <v>2.3314417572692039E-4</v>
      </c>
      <c r="F367" s="7">
        <f t="shared" si="48"/>
        <v>0.55596529048018639</v>
      </c>
      <c r="G367" s="7">
        <f t="shared" si="49"/>
        <v>-0.58704941387412246</v>
      </c>
    </row>
    <row r="368" spans="1:7" x14ac:dyDescent="0.25">
      <c r="A368" t="s">
        <v>7</v>
      </c>
      <c r="B368">
        <v>1022042</v>
      </c>
      <c r="C368">
        <v>3</v>
      </c>
      <c r="D368" s="7">
        <f t="array" ref="D368">MMULT(C332:G332,TRANSPOSE(C347:G347))</f>
        <v>2.642647607027438E-4</v>
      </c>
      <c r="E368" s="7">
        <f t="array" ref="E368">MMULT(B285:F285,TRANSPOSE(C347:G347))</f>
        <v>2.6426476070274381E-2</v>
      </c>
      <c r="F368" s="7">
        <f t="shared" si="48"/>
        <v>0.01</v>
      </c>
      <c r="G368" s="7">
        <f t="shared" si="49"/>
        <v>-4.6051701859880909</v>
      </c>
    </row>
    <row r="369" spans="1:8" x14ac:dyDescent="0.25">
      <c r="A369" t="s">
        <v>12</v>
      </c>
      <c r="B369">
        <v>1022042</v>
      </c>
      <c r="C369">
        <v>3</v>
      </c>
      <c r="D369" s="7">
        <f t="array" ref="D369">MMULT(C333:G333,TRANSPOSE(C348:G348))</f>
        <v>3.0969496244308538E-2</v>
      </c>
      <c r="E369" s="7">
        <f t="array" ref="E369">MMULT(B286:F286,TRANSPOSE(C348:G348))</f>
        <v>1.9504880320746452E-2</v>
      </c>
      <c r="F369" s="7">
        <f t="shared" si="48"/>
        <v>1.5877819158607036</v>
      </c>
      <c r="G369" s="7">
        <f t="shared" si="49"/>
        <v>0.46233802081254066</v>
      </c>
    </row>
    <row r="370" spans="1:8" x14ac:dyDescent="0.25">
      <c r="A370" t="s">
        <v>15</v>
      </c>
      <c r="B370">
        <v>1022042</v>
      </c>
      <c r="C370">
        <v>3</v>
      </c>
      <c r="D370" s="7">
        <f t="array" ref="D370">MMULT(C334:G334,TRANSPOSE(C349:G349))</f>
        <v>5.172268211841583E-4</v>
      </c>
      <c r="E370" s="7">
        <f t="array" ref="E370">MMULT(B287:F287,TRANSPOSE(C349:G349))</f>
        <v>3.615981340408325E-4</v>
      </c>
      <c r="F370" s="7">
        <f t="shared" si="48"/>
        <v>1.4303912893691864</v>
      </c>
      <c r="G370" s="7">
        <f t="shared" si="49"/>
        <v>0.35794803577174905</v>
      </c>
    </row>
    <row r="371" spans="1:8" x14ac:dyDescent="0.25">
      <c r="A371" t="s">
        <v>18</v>
      </c>
      <c r="B371">
        <v>1022042</v>
      </c>
      <c r="C371">
        <v>3</v>
      </c>
      <c r="D371" s="7">
        <f t="array" ref="D371">MMULT(C335:G335,TRANSPOSE(C350:G350))</f>
        <v>1.3865368300676343E-2</v>
      </c>
      <c r="E371" s="7">
        <f t="array" ref="E371">MMULT(B288:F288,TRANSPOSE(C350:G350))</f>
        <v>9.42531883716583E-3</v>
      </c>
      <c r="F371" s="7">
        <f t="shared" si="48"/>
        <v>1.4710768452736633</v>
      </c>
      <c r="G371" s="7">
        <f t="shared" si="49"/>
        <v>0.38599468041367746</v>
      </c>
    </row>
    <row r="372" spans="1:8" x14ac:dyDescent="0.25">
      <c r="A372" t="s">
        <v>19</v>
      </c>
      <c r="B372">
        <v>1022042</v>
      </c>
      <c r="C372">
        <v>3</v>
      </c>
      <c r="D372" s="7">
        <f t="array" ref="D372">MMULT(C336:G336,TRANSPOSE(C351:G351))</f>
        <v>1.4865388285834343E-4</v>
      </c>
      <c r="E372" s="7">
        <f t="array" ref="E372">MMULT(B289:F289,TRANSPOSE(C351:G351))</f>
        <v>2.3314417572692039E-4</v>
      </c>
      <c r="F372" s="7">
        <f t="shared" si="48"/>
        <v>0.63760496008470025</v>
      </c>
      <c r="G372" s="7">
        <f t="shared" si="49"/>
        <v>-0.45003637223165349</v>
      </c>
    </row>
    <row r="373" spans="1:8" x14ac:dyDescent="0.25">
      <c r="A373" t="s">
        <v>7</v>
      </c>
      <c r="B373">
        <v>1022042</v>
      </c>
      <c r="C373">
        <v>4</v>
      </c>
      <c r="D373" s="7">
        <f t="array" ref="D373">MMULT(C337:G337,TRANSPOSE(C347:G347))</f>
        <v>2.642647607027438E-4</v>
      </c>
      <c r="E373" s="7">
        <f t="array" ref="E373">MMULT(B285:F285,TRANSPOSE(C347:G347))</f>
        <v>2.6426476070274381E-2</v>
      </c>
      <c r="F373" s="7">
        <f t="shared" si="48"/>
        <v>0.01</v>
      </c>
      <c r="G373" s="7">
        <f t="shared" si="49"/>
        <v>-4.6051701859880909</v>
      </c>
    </row>
    <row r="374" spans="1:8" x14ac:dyDescent="0.25">
      <c r="A374" t="s">
        <v>12</v>
      </c>
      <c r="B374">
        <v>1022042</v>
      </c>
      <c r="C374">
        <v>4</v>
      </c>
      <c r="D374" s="7">
        <f t="array" ref="D374">MMULT(C338:G338,TRANSPOSE(C348:G348))</f>
        <v>1.563639993083198E-2</v>
      </c>
      <c r="E374" s="7">
        <f t="array" ref="E374">MMULT(B286:F286,TRANSPOSE(C348:G348))</f>
        <v>1.9504880320746452E-2</v>
      </c>
      <c r="F374" s="7">
        <f t="shared" si="48"/>
        <v>0.80166602787099661</v>
      </c>
      <c r="G374" s="7">
        <f t="shared" si="49"/>
        <v>-0.22106318194521832</v>
      </c>
    </row>
    <row r="375" spans="1:8" x14ac:dyDescent="0.25">
      <c r="A375" t="s">
        <v>15</v>
      </c>
      <c r="B375">
        <v>1022042</v>
      </c>
      <c r="C375">
        <v>4</v>
      </c>
      <c r="D375" s="7">
        <f t="array" ref="D375">MMULT(C339:G339,TRANSPOSE(C349:G349))</f>
        <v>1.2597621083259582E-4</v>
      </c>
      <c r="E375" s="7">
        <f t="array" ref="E375">MMULT(B287:F287,TRANSPOSE(C349:G349))</f>
        <v>3.615981340408325E-4</v>
      </c>
      <c r="F375" s="7">
        <f t="shared" si="48"/>
        <v>0.34838733658501209</v>
      </c>
      <c r="G375" s="7">
        <f t="shared" si="49"/>
        <v>-1.0544403820093411</v>
      </c>
    </row>
    <row r="376" spans="1:8" x14ac:dyDescent="0.25">
      <c r="A376" t="s">
        <v>18</v>
      </c>
      <c r="B376">
        <v>1022042</v>
      </c>
      <c r="C376">
        <v>4</v>
      </c>
      <c r="D376" s="7">
        <f t="array" ref="D376">MMULT(C340:G340,TRANSPOSE(C350:G350))</f>
        <v>9.6285975575447077E-4</v>
      </c>
      <c r="E376" s="7">
        <f t="array" ref="E376">MMULT(B288:F288,TRANSPOSE(C350:G350))</f>
        <v>9.42531883716583E-3</v>
      </c>
      <c r="F376" s="7">
        <f t="shared" si="48"/>
        <v>0.10215673043947661</v>
      </c>
      <c r="G376" s="7">
        <f t="shared" si="49"/>
        <v>-2.281247072082095</v>
      </c>
    </row>
    <row r="377" spans="1:8" x14ac:dyDescent="0.25">
      <c r="A377" t="s">
        <v>19</v>
      </c>
      <c r="B377">
        <v>1022042</v>
      </c>
      <c r="C377">
        <v>4</v>
      </c>
      <c r="D377" s="7">
        <f t="array" ref="D377">MMULT(C341:G341,TRANSPOSE(C351:G351))</f>
        <v>3.7145146739203482E-4</v>
      </c>
      <c r="E377" s="7">
        <f t="array" ref="E377">MMULT(B289:F289,TRANSPOSE(C351:G351))</f>
        <v>2.3314417572692039E-4</v>
      </c>
      <c r="F377" s="7">
        <f t="shared" si="48"/>
        <v>1.5932264498303936</v>
      </c>
      <c r="G377" s="7">
        <f t="shared" si="49"/>
        <v>0.46576117388877164</v>
      </c>
    </row>
    <row r="379" spans="1:8" x14ac:dyDescent="0.25">
      <c r="A379" s="5" t="s">
        <v>108</v>
      </c>
    </row>
    <row r="380" spans="1:8" x14ac:dyDescent="0.25">
      <c r="B380" s="15" t="s">
        <v>153</v>
      </c>
    </row>
    <row r="381" spans="1:8" x14ac:dyDescent="0.25">
      <c r="A381" s="4" t="s">
        <v>2</v>
      </c>
      <c r="B381" t="s">
        <v>69</v>
      </c>
      <c r="C381" t="s">
        <v>109</v>
      </c>
      <c r="D381" t="s">
        <v>70</v>
      </c>
      <c r="E381" t="s">
        <v>71</v>
      </c>
      <c r="F381" t="s">
        <v>72</v>
      </c>
      <c r="G381" t="s">
        <v>73</v>
      </c>
    </row>
    <row r="382" spans="1:8" x14ac:dyDescent="0.25">
      <c r="A382" s="4" t="s">
        <v>105</v>
      </c>
      <c r="B382" t="s">
        <v>75</v>
      </c>
    </row>
    <row r="383" spans="1:8" x14ac:dyDescent="0.25">
      <c r="A383">
        <v>1022042</v>
      </c>
      <c r="B383">
        <v>1</v>
      </c>
      <c r="C383" s="7">
        <f>SUM(G358:G362)</f>
        <v>-0.23261526499894458</v>
      </c>
      <c r="D383">
        <v>101</v>
      </c>
      <c r="E383">
        <v>102</v>
      </c>
      <c r="F383">
        <v>201</v>
      </c>
      <c r="G383">
        <v>203</v>
      </c>
      <c r="H383" s="8" t="s">
        <v>126</v>
      </c>
    </row>
    <row r="384" spans="1:8" x14ac:dyDescent="0.25">
      <c r="A384">
        <v>1022042</v>
      </c>
      <c r="B384">
        <v>2</v>
      </c>
      <c r="C384" s="7">
        <f>SUM(G363:G367)</f>
        <v>-2.4185953091860211</v>
      </c>
      <c r="D384">
        <v>101</v>
      </c>
      <c r="E384">
        <v>102</v>
      </c>
      <c r="F384">
        <v>201</v>
      </c>
      <c r="G384">
        <v>204</v>
      </c>
      <c r="H384" s="8" t="s">
        <v>127</v>
      </c>
    </row>
    <row r="385" spans="1:19" x14ac:dyDescent="0.25">
      <c r="A385">
        <v>1022042</v>
      </c>
      <c r="B385">
        <v>3</v>
      </c>
      <c r="C385" s="7">
        <f>SUM(G368:G372)</f>
        <v>-3.8489258212217767</v>
      </c>
      <c r="D385">
        <v>101</v>
      </c>
      <c r="E385">
        <v>102</v>
      </c>
      <c r="F385">
        <v>202</v>
      </c>
      <c r="G385">
        <v>203</v>
      </c>
      <c r="H385" s="8" t="s">
        <v>125</v>
      </c>
    </row>
    <row r="386" spans="1:19" x14ac:dyDescent="0.25">
      <c r="A386">
        <v>1022042</v>
      </c>
      <c r="B386">
        <v>4</v>
      </c>
      <c r="C386" s="7">
        <f>SUM(G373:G377)</f>
        <v>-7.696159648135974</v>
      </c>
      <c r="D386">
        <v>101</v>
      </c>
      <c r="E386">
        <v>102</v>
      </c>
      <c r="F386">
        <v>202</v>
      </c>
      <c r="G386">
        <v>204</v>
      </c>
    </row>
    <row r="388" spans="1:19" x14ac:dyDescent="0.25">
      <c r="A388" s="5" t="s">
        <v>112</v>
      </c>
    </row>
    <row r="389" spans="1:19" x14ac:dyDescent="0.25">
      <c r="B389" s="15" t="s">
        <v>154</v>
      </c>
    </row>
    <row r="390" spans="1:19" x14ac:dyDescent="0.25">
      <c r="A390" s="4" t="s">
        <v>2</v>
      </c>
      <c r="B390" t="s">
        <v>69</v>
      </c>
      <c r="C390" t="s">
        <v>109</v>
      </c>
      <c r="D390" s="11" t="s">
        <v>70</v>
      </c>
      <c r="E390" t="s">
        <v>117</v>
      </c>
      <c r="F390" t="s">
        <v>121</v>
      </c>
      <c r="G390" t="s">
        <v>113</v>
      </c>
      <c r="H390" s="11" t="s">
        <v>71</v>
      </c>
      <c r="I390" t="s">
        <v>118</v>
      </c>
      <c r="J390" t="s">
        <v>122</v>
      </c>
      <c r="K390" t="s">
        <v>114</v>
      </c>
      <c r="L390" s="11" t="s">
        <v>72</v>
      </c>
      <c r="M390" t="s">
        <v>119</v>
      </c>
      <c r="N390" t="s">
        <v>123</v>
      </c>
      <c r="O390" t="s">
        <v>115</v>
      </c>
      <c r="P390" s="11" t="s">
        <v>73</v>
      </c>
      <c r="Q390" t="s">
        <v>120</v>
      </c>
      <c r="R390" t="s">
        <v>124</v>
      </c>
      <c r="S390" t="s">
        <v>116</v>
      </c>
    </row>
    <row r="391" spans="1:19" x14ac:dyDescent="0.25">
      <c r="A391" s="4" t="s">
        <v>105</v>
      </c>
      <c r="B391" t="s">
        <v>75</v>
      </c>
      <c r="D391" s="11"/>
      <c r="H391" s="11"/>
      <c r="L391" s="11"/>
      <c r="P391" s="11"/>
    </row>
    <row r="392" spans="1:19" x14ac:dyDescent="0.25">
      <c r="A392">
        <v>1022042</v>
      </c>
      <c r="B392" s="7">
        <f>B383</f>
        <v>1</v>
      </c>
      <c r="C392" s="7">
        <f>C383</f>
        <v>-0.23261526499894458</v>
      </c>
      <c r="D392" s="12">
        <f>D383</f>
        <v>101</v>
      </c>
      <c r="E392" s="7" t="s">
        <v>9</v>
      </c>
      <c r="F392" s="7" t="s">
        <v>9</v>
      </c>
      <c r="G392" s="7" t="s">
        <v>9</v>
      </c>
      <c r="H392" s="12">
        <f>E383</f>
        <v>102</v>
      </c>
      <c r="I392" s="7" t="s">
        <v>9</v>
      </c>
      <c r="J392" s="7" t="s">
        <v>9</v>
      </c>
      <c r="K392" s="7" t="s">
        <v>9</v>
      </c>
      <c r="L392" s="12">
        <f>F383</f>
        <v>201</v>
      </c>
      <c r="M392" s="7">
        <f>F385</f>
        <v>202</v>
      </c>
      <c r="N392" s="7">
        <f>B385</f>
        <v>3</v>
      </c>
      <c r="O392" s="7">
        <f>C383-C385</f>
        <v>3.6163105562228322</v>
      </c>
      <c r="P392" s="12">
        <f>G383</f>
        <v>203</v>
      </c>
      <c r="Q392" s="7">
        <f>G384</f>
        <v>204</v>
      </c>
      <c r="R392" s="7">
        <f>B384</f>
        <v>2</v>
      </c>
      <c r="S392" s="7">
        <f>C383-C384</f>
        <v>2.1859800441870765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0"/>
  <sheetViews>
    <sheetView tabSelected="1" workbookViewId="0">
      <selection activeCell="E14" sqref="E14"/>
    </sheetView>
  </sheetViews>
  <sheetFormatPr defaultRowHeight="15" x14ac:dyDescent="0.25"/>
  <cols>
    <col min="1" max="1" width="22.7109375" customWidth="1"/>
    <col min="2" max="19" width="13.5703125" customWidth="1"/>
  </cols>
  <sheetData>
    <row r="1" spans="1:8" x14ac:dyDescent="0.25">
      <c r="A1" s="5" t="s">
        <v>74</v>
      </c>
    </row>
    <row r="3" spans="1:8" x14ac:dyDescent="0.25">
      <c r="A3" t="s">
        <v>66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</row>
    <row r="4" spans="1:8" x14ac:dyDescent="0.25">
      <c r="A4">
        <v>1</v>
      </c>
      <c r="B4">
        <v>101201</v>
      </c>
      <c r="C4">
        <v>102203</v>
      </c>
      <c r="D4">
        <v>1</v>
      </c>
      <c r="E4">
        <v>101</v>
      </c>
      <c r="F4">
        <v>102</v>
      </c>
      <c r="G4">
        <v>201</v>
      </c>
      <c r="H4">
        <v>203</v>
      </c>
    </row>
    <row r="5" spans="1:8" x14ac:dyDescent="0.25">
      <c r="A5">
        <v>2</v>
      </c>
      <c r="B5">
        <v>101201</v>
      </c>
      <c r="C5">
        <v>102204</v>
      </c>
      <c r="D5">
        <v>2</v>
      </c>
      <c r="E5">
        <v>101</v>
      </c>
      <c r="F5">
        <v>102</v>
      </c>
      <c r="G5">
        <v>201</v>
      </c>
      <c r="H5">
        <v>204</v>
      </c>
    </row>
    <row r="6" spans="1:8" x14ac:dyDescent="0.25">
      <c r="A6">
        <v>3</v>
      </c>
      <c r="B6">
        <v>101202</v>
      </c>
      <c r="C6">
        <v>102203</v>
      </c>
      <c r="D6">
        <v>3</v>
      </c>
      <c r="E6">
        <v>101</v>
      </c>
      <c r="F6">
        <v>102</v>
      </c>
      <c r="G6">
        <v>202</v>
      </c>
      <c r="H6">
        <v>203</v>
      </c>
    </row>
    <row r="7" spans="1:8" x14ac:dyDescent="0.25">
      <c r="A7">
        <v>4</v>
      </c>
      <c r="B7">
        <v>101202</v>
      </c>
      <c r="C7">
        <v>102204</v>
      </c>
      <c r="D7">
        <v>4</v>
      </c>
      <c r="E7">
        <v>101</v>
      </c>
      <c r="F7">
        <v>102</v>
      </c>
      <c r="G7">
        <v>202</v>
      </c>
      <c r="H7">
        <v>204</v>
      </c>
    </row>
    <row r="9" spans="1:8" x14ac:dyDescent="0.25">
      <c r="A9" s="5" t="s">
        <v>211</v>
      </c>
    </row>
    <row r="11" spans="1:8" x14ac:dyDescent="0.25">
      <c r="A11" t="s">
        <v>0</v>
      </c>
      <c r="B11" t="s">
        <v>101</v>
      </c>
    </row>
    <row r="12" spans="1:8" x14ac:dyDescent="0.25">
      <c r="A12" s="2" t="s">
        <v>38</v>
      </c>
    </row>
    <row r="13" spans="1:8" x14ac:dyDescent="0.25">
      <c r="A13" t="s">
        <v>7</v>
      </c>
      <c r="B13">
        <v>0.01</v>
      </c>
    </row>
    <row r="14" spans="1:8" x14ac:dyDescent="0.25">
      <c r="A14" t="s">
        <v>12</v>
      </c>
      <c r="B14">
        <v>0.01</v>
      </c>
    </row>
    <row r="15" spans="1:8" x14ac:dyDescent="0.25">
      <c r="A15" t="s">
        <v>15</v>
      </c>
      <c r="B15">
        <v>0.01</v>
      </c>
    </row>
    <row r="16" spans="1:8" x14ac:dyDescent="0.25">
      <c r="A16" t="s">
        <v>18</v>
      </c>
      <c r="B16">
        <v>0.01</v>
      </c>
    </row>
    <row r="17" spans="1:10" x14ac:dyDescent="0.25">
      <c r="A17" t="s">
        <v>19</v>
      </c>
      <c r="B17">
        <v>0.01</v>
      </c>
    </row>
    <row r="19" spans="1:10" x14ac:dyDescent="0.25">
      <c r="A19" s="1" t="s">
        <v>39</v>
      </c>
    </row>
    <row r="21" spans="1:10" x14ac:dyDescent="0.25">
      <c r="A21" t="s">
        <v>2</v>
      </c>
      <c r="B21" t="s">
        <v>0</v>
      </c>
      <c r="C21" s="2" t="s">
        <v>36</v>
      </c>
      <c r="D21" s="2" t="s">
        <v>33</v>
      </c>
      <c r="E21" t="s">
        <v>1</v>
      </c>
      <c r="F21" t="s">
        <v>3</v>
      </c>
      <c r="G21" s="2" t="s">
        <v>92</v>
      </c>
      <c r="H21" t="s">
        <v>4</v>
      </c>
      <c r="I21" t="s">
        <v>5</v>
      </c>
      <c r="J21" t="s">
        <v>6</v>
      </c>
    </row>
    <row r="22" spans="1:10" x14ac:dyDescent="0.25">
      <c r="A22" s="2" t="s">
        <v>37</v>
      </c>
      <c r="B22" s="2" t="s">
        <v>38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>
        <v>101</v>
      </c>
      <c r="B23" t="s">
        <v>7</v>
      </c>
      <c r="C23" s="2" t="s">
        <v>31</v>
      </c>
      <c r="D23" s="2" t="s">
        <v>34</v>
      </c>
      <c r="E23" t="s">
        <v>8</v>
      </c>
      <c r="F23" t="b">
        <v>0</v>
      </c>
      <c r="G23" t="s">
        <v>9</v>
      </c>
      <c r="H23" t="s">
        <v>9</v>
      </c>
      <c r="I23" t="s">
        <v>11</v>
      </c>
      <c r="J23" t="s">
        <v>10</v>
      </c>
    </row>
    <row r="24" spans="1:10" x14ac:dyDescent="0.25">
      <c r="A24">
        <v>101</v>
      </c>
      <c r="B24" t="s">
        <v>12</v>
      </c>
      <c r="C24" s="2" t="s">
        <v>31</v>
      </c>
      <c r="D24" s="2" t="s">
        <v>34</v>
      </c>
      <c r="E24" t="s">
        <v>13</v>
      </c>
      <c r="F24" t="b">
        <v>0</v>
      </c>
      <c r="G24">
        <f t="shared" ref="G24:G55" si="0">((LEFT(H24,1)=J24)+(RIGHT(H24,1)=J24))/2</f>
        <v>0.5</v>
      </c>
      <c r="H24" t="s">
        <v>13</v>
      </c>
      <c r="I24" t="s">
        <v>14</v>
      </c>
      <c r="J24" t="s">
        <v>10</v>
      </c>
    </row>
    <row r="25" spans="1:10" x14ac:dyDescent="0.25">
      <c r="A25">
        <v>101</v>
      </c>
      <c r="B25" t="s">
        <v>15</v>
      </c>
      <c r="C25" s="2" t="s">
        <v>31</v>
      </c>
      <c r="D25" s="2" t="s">
        <v>34</v>
      </c>
      <c r="E25" t="s">
        <v>16</v>
      </c>
      <c r="F25" t="b">
        <v>0</v>
      </c>
      <c r="G25">
        <f t="shared" si="0"/>
        <v>0.5</v>
      </c>
      <c r="H25" t="s">
        <v>16</v>
      </c>
      <c r="I25" t="s">
        <v>11</v>
      </c>
      <c r="J25" t="s">
        <v>17</v>
      </c>
    </row>
    <row r="26" spans="1:10" x14ac:dyDescent="0.25">
      <c r="A26">
        <v>101</v>
      </c>
      <c r="B26" t="s">
        <v>18</v>
      </c>
      <c r="C26" s="2" t="s">
        <v>31</v>
      </c>
      <c r="D26" s="2" t="s">
        <v>34</v>
      </c>
      <c r="E26" t="s">
        <v>8</v>
      </c>
      <c r="F26" t="b">
        <v>0</v>
      </c>
      <c r="G26">
        <f t="shared" si="0"/>
        <v>0</v>
      </c>
      <c r="H26" t="s">
        <v>8</v>
      </c>
      <c r="I26" t="s">
        <v>11</v>
      </c>
      <c r="J26" t="s">
        <v>10</v>
      </c>
    </row>
    <row r="27" spans="1:10" x14ac:dyDescent="0.25">
      <c r="A27">
        <v>101</v>
      </c>
      <c r="B27" t="s">
        <v>19</v>
      </c>
      <c r="C27" s="2" t="s">
        <v>31</v>
      </c>
      <c r="D27" s="2" t="s">
        <v>34</v>
      </c>
      <c r="E27" t="s">
        <v>20</v>
      </c>
      <c r="F27" t="b">
        <v>0</v>
      </c>
      <c r="G27">
        <f t="shared" si="0"/>
        <v>0</v>
      </c>
      <c r="H27" t="s">
        <v>20</v>
      </c>
      <c r="I27" t="s">
        <v>10</v>
      </c>
      <c r="J27" t="s">
        <v>17</v>
      </c>
    </row>
    <row r="28" spans="1:10" x14ac:dyDescent="0.25">
      <c r="A28">
        <v>102</v>
      </c>
      <c r="B28" t="s">
        <v>7</v>
      </c>
      <c r="C28" s="2" t="s">
        <v>31</v>
      </c>
      <c r="D28" s="2" t="s">
        <v>34</v>
      </c>
      <c r="E28" t="s">
        <v>8</v>
      </c>
      <c r="F28" t="b">
        <v>0</v>
      </c>
      <c r="G28">
        <f t="shared" si="0"/>
        <v>0</v>
      </c>
      <c r="H28" t="s">
        <v>8</v>
      </c>
      <c r="I28" t="s">
        <v>11</v>
      </c>
      <c r="J28" t="s">
        <v>10</v>
      </c>
    </row>
    <row r="29" spans="1:10" x14ac:dyDescent="0.25">
      <c r="A29">
        <v>102</v>
      </c>
      <c r="B29" t="s">
        <v>12</v>
      </c>
      <c r="C29" s="2" t="s">
        <v>31</v>
      </c>
      <c r="D29" s="2" t="s">
        <v>34</v>
      </c>
      <c r="E29" t="s">
        <v>21</v>
      </c>
      <c r="F29" t="b">
        <v>0</v>
      </c>
      <c r="G29">
        <f t="shared" si="0"/>
        <v>0</v>
      </c>
      <c r="H29" t="s">
        <v>21</v>
      </c>
      <c r="I29" t="s">
        <v>14</v>
      </c>
      <c r="J29" t="s">
        <v>10</v>
      </c>
    </row>
    <row r="30" spans="1:10" x14ac:dyDescent="0.25">
      <c r="A30">
        <v>102</v>
      </c>
      <c r="B30" t="s">
        <v>15</v>
      </c>
      <c r="C30" s="2" t="s">
        <v>31</v>
      </c>
      <c r="D30" s="2" t="s">
        <v>34</v>
      </c>
      <c r="E30" t="s">
        <v>16</v>
      </c>
      <c r="F30" t="b">
        <v>0</v>
      </c>
      <c r="G30">
        <f t="shared" si="0"/>
        <v>0.5</v>
      </c>
      <c r="H30" t="s">
        <v>16</v>
      </c>
      <c r="I30" t="s">
        <v>11</v>
      </c>
      <c r="J30" t="s">
        <v>17</v>
      </c>
    </row>
    <row r="31" spans="1:10" x14ac:dyDescent="0.25">
      <c r="A31">
        <v>102</v>
      </c>
      <c r="B31" t="s">
        <v>18</v>
      </c>
      <c r="C31" s="2" t="s">
        <v>31</v>
      </c>
      <c r="D31" s="2" t="s">
        <v>34</v>
      </c>
      <c r="E31" t="s">
        <v>22</v>
      </c>
      <c r="F31" t="b">
        <v>0</v>
      </c>
      <c r="G31">
        <f t="shared" si="0"/>
        <v>0.5</v>
      </c>
      <c r="H31" t="s">
        <v>22</v>
      </c>
      <c r="I31" t="s">
        <v>11</v>
      </c>
      <c r="J31" t="s">
        <v>10</v>
      </c>
    </row>
    <row r="32" spans="1:10" x14ac:dyDescent="0.25">
      <c r="A32">
        <v>102</v>
      </c>
      <c r="B32" t="s">
        <v>19</v>
      </c>
      <c r="C32" s="2" t="s">
        <v>31</v>
      </c>
      <c r="D32" s="2" t="s">
        <v>34</v>
      </c>
      <c r="E32" t="s">
        <v>23</v>
      </c>
      <c r="F32" t="b">
        <v>0</v>
      </c>
      <c r="G32">
        <f t="shared" si="0"/>
        <v>0.5</v>
      </c>
      <c r="H32" t="s">
        <v>23</v>
      </c>
      <c r="I32" t="s">
        <v>10</v>
      </c>
      <c r="J32" t="s">
        <v>17</v>
      </c>
    </row>
    <row r="33" spans="1:10" x14ac:dyDescent="0.25">
      <c r="A33">
        <v>201</v>
      </c>
      <c r="B33" t="s">
        <v>7</v>
      </c>
      <c r="C33" s="2" t="s">
        <v>31</v>
      </c>
      <c r="D33" s="2" t="s">
        <v>34</v>
      </c>
      <c r="E33" t="s">
        <v>8</v>
      </c>
      <c r="F33" s="8" t="b">
        <v>1</v>
      </c>
      <c r="G33">
        <f t="shared" si="0"/>
        <v>1</v>
      </c>
      <c r="H33" t="s">
        <v>20</v>
      </c>
      <c r="I33" t="s">
        <v>11</v>
      </c>
      <c r="J33" t="s">
        <v>10</v>
      </c>
    </row>
    <row r="34" spans="1:10" x14ac:dyDescent="0.25">
      <c r="A34">
        <v>201</v>
      </c>
      <c r="B34" t="s">
        <v>12</v>
      </c>
      <c r="C34" s="2" t="s">
        <v>31</v>
      </c>
      <c r="D34" s="2" t="s">
        <v>34</v>
      </c>
      <c r="E34" t="s">
        <v>20</v>
      </c>
      <c r="F34" t="b">
        <v>0</v>
      </c>
      <c r="G34">
        <f t="shared" si="0"/>
        <v>1</v>
      </c>
      <c r="H34" t="s">
        <v>20</v>
      </c>
      <c r="I34" t="s">
        <v>14</v>
      </c>
      <c r="J34" t="s">
        <v>10</v>
      </c>
    </row>
    <row r="35" spans="1:10" x14ac:dyDescent="0.25">
      <c r="A35">
        <v>201</v>
      </c>
      <c r="B35" t="s">
        <v>15</v>
      </c>
      <c r="C35" s="2" t="s">
        <v>31</v>
      </c>
      <c r="D35" s="2" t="s">
        <v>34</v>
      </c>
      <c r="E35" t="s">
        <v>8</v>
      </c>
      <c r="F35" t="b">
        <v>0</v>
      </c>
      <c r="G35">
        <f t="shared" si="0"/>
        <v>0</v>
      </c>
      <c r="H35" t="s">
        <v>8</v>
      </c>
      <c r="I35" t="s">
        <v>11</v>
      </c>
      <c r="J35" t="s">
        <v>17</v>
      </c>
    </row>
    <row r="36" spans="1:10" x14ac:dyDescent="0.25">
      <c r="A36">
        <v>201</v>
      </c>
      <c r="B36" t="s">
        <v>18</v>
      </c>
      <c r="C36" s="2" t="s">
        <v>31</v>
      </c>
      <c r="D36" s="2" t="s">
        <v>34</v>
      </c>
      <c r="E36" t="s">
        <v>20</v>
      </c>
      <c r="F36" t="b">
        <v>0</v>
      </c>
      <c r="G36">
        <f t="shared" si="0"/>
        <v>1</v>
      </c>
      <c r="H36" t="s">
        <v>20</v>
      </c>
      <c r="I36" t="s">
        <v>11</v>
      </c>
      <c r="J36" t="s">
        <v>10</v>
      </c>
    </row>
    <row r="37" spans="1:10" x14ac:dyDescent="0.25">
      <c r="A37">
        <v>201</v>
      </c>
      <c r="B37" t="s">
        <v>19</v>
      </c>
      <c r="C37" s="2" t="s">
        <v>31</v>
      </c>
      <c r="D37" s="2" t="s">
        <v>34</v>
      </c>
      <c r="E37" t="s">
        <v>24</v>
      </c>
      <c r="F37" t="b">
        <v>0</v>
      </c>
      <c r="G37">
        <f t="shared" si="0"/>
        <v>1</v>
      </c>
      <c r="H37" t="s">
        <v>24</v>
      </c>
      <c r="I37" t="s">
        <v>10</v>
      </c>
      <c r="J37" t="s">
        <v>17</v>
      </c>
    </row>
    <row r="38" spans="1:10" x14ac:dyDescent="0.25">
      <c r="A38">
        <v>202</v>
      </c>
      <c r="B38" t="s">
        <v>7</v>
      </c>
      <c r="C38" s="2" t="s">
        <v>31</v>
      </c>
      <c r="D38" s="2" t="s">
        <v>34</v>
      </c>
      <c r="E38" t="s">
        <v>22</v>
      </c>
      <c r="F38" t="b">
        <v>0</v>
      </c>
      <c r="G38">
        <f t="shared" si="0"/>
        <v>0.5</v>
      </c>
      <c r="H38" t="s">
        <v>22</v>
      </c>
      <c r="I38" t="s">
        <v>11</v>
      </c>
      <c r="J38" t="s">
        <v>10</v>
      </c>
    </row>
    <row r="39" spans="1:10" x14ac:dyDescent="0.25">
      <c r="A39">
        <v>202</v>
      </c>
      <c r="B39" t="s">
        <v>12</v>
      </c>
      <c r="C39" s="2" t="s">
        <v>31</v>
      </c>
      <c r="D39" s="2" t="s">
        <v>34</v>
      </c>
      <c r="E39" t="s">
        <v>20</v>
      </c>
      <c r="F39" t="b">
        <v>0</v>
      </c>
      <c r="G39">
        <f t="shared" si="0"/>
        <v>1</v>
      </c>
      <c r="H39" t="s">
        <v>20</v>
      </c>
      <c r="I39" t="s">
        <v>14</v>
      </c>
      <c r="J39" t="s">
        <v>10</v>
      </c>
    </row>
    <row r="40" spans="1:10" x14ac:dyDescent="0.25">
      <c r="A40">
        <v>202</v>
      </c>
      <c r="B40" t="s">
        <v>15</v>
      </c>
      <c r="C40" s="2" t="s">
        <v>31</v>
      </c>
      <c r="D40" s="2" t="s">
        <v>34</v>
      </c>
      <c r="E40" t="s">
        <v>8</v>
      </c>
      <c r="F40" t="b">
        <v>0</v>
      </c>
      <c r="G40">
        <f t="shared" si="0"/>
        <v>0</v>
      </c>
      <c r="H40" t="s">
        <v>8</v>
      </c>
      <c r="I40" t="s">
        <v>11</v>
      </c>
      <c r="J40" t="s">
        <v>17</v>
      </c>
    </row>
    <row r="41" spans="1:10" x14ac:dyDescent="0.25">
      <c r="A41">
        <v>202</v>
      </c>
      <c r="B41" t="s">
        <v>18</v>
      </c>
      <c r="C41" s="2" t="s">
        <v>31</v>
      </c>
      <c r="D41" s="2" t="s">
        <v>34</v>
      </c>
      <c r="E41" t="s">
        <v>8</v>
      </c>
      <c r="F41" t="b">
        <v>0</v>
      </c>
      <c r="G41">
        <f t="shared" si="0"/>
        <v>0</v>
      </c>
      <c r="H41" t="s">
        <v>8</v>
      </c>
      <c r="I41" t="s">
        <v>11</v>
      </c>
      <c r="J41" t="s">
        <v>10</v>
      </c>
    </row>
    <row r="42" spans="1:10" x14ac:dyDescent="0.25">
      <c r="A42">
        <v>202</v>
      </c>
      <c r="B42" t="s">
        <v>19</v>
      </c>
      <c r="C42" s="2" t="s">
        <v>31</v>
      </c>
      <c r="D42" s="2" t="s">
        <v>34</v>
      </c>
      <c r="E42" t="s">
        <v>20</v>
      </c>
      <c r="F42" t="b">
        <v>0</v>
      </c>
      <c r="G42">
        <f t="shared" si="0"/>
        <v>0</v>
      </c>
      <c r="H42" t="s">
        <v>20</v>
      </c>
      <c r="I42" t="s">
        <v>10</v>
      </c>
      <c r="J42" t="s">
        <v>17</v>
      </c>
    </row>
    <row r="43" spans="1:10" x14ac:dyDescent="0.25">
      <c r="A43">
        <v>203</v>
      </c>
      <c r="B43" t="s">
        <v>7</v>
      </c>
      <c r="C43" s="2" t="s">
        <v>31</v>
      </c>
      <c r="D43" s="2" t="s">
        <v>34</v>
      </c>
      <c r="E43" t="s">
        <v>22</v>
      </c>
      <c r="F43" t="b">
        <v>0</v>
      </c>
      <c r="G43">
        <f t="shared" si="0"/>
        <v>0.5</v>
      </c>
      <c r="H43" t="s">
        <v>22</v>
      </c>
      <c r="I43" t="s">
        <v>11</v>
      </c>
      <c r="J43" t="s">
        <v>10</v>
      </c>
    </row>
    <row r="44" spans="1:10" x14ac:dyDescent="0.25">
      <c r="A44">
        <v>203</v>
      </c>
      <c r="B44" t="s">
        <v>12</v>
      </c>
      <c r="C44" s="2" t="s">
        <v>31</v>
      </c>
      <c r="D44" s="2" t="s">
        <v>34</v>
      </c>
      <c r="E44" t="s">
        <v>21</v>
      </c>
      <c r="F44" t="b">
        <v>0</v>
      </c>
      <c r="G44">
        <f t="shared" si="0"/>
        <v>0</v>
      </c>
      <c r="H44" t="s">
        <v>21</v>
      </c>
      <c r="I44" t="s">
        <v>14</v>
      </c>
      <c r="J44" t="s">
        <v>10</v>
      </c>
    </row>
    <row r="45" spans="1:10" x14ac:dyDescent="0.25">
      <c r="A45">
        <v>203</v>
      </c>
      <c r="B45" t="s">
        <v>15</v>
      </c>
      <c r="C45" s="2" t="s">
        <v>31</v>
      </c>
      <c r="D45" s="2" t="s">
        <v>34</v>
      </c>
      <c r="E45" t="s">
        <v>8</v>
      </c>
      <c r="F45" t="b">
        <v>0</v>
      </c>
      <c r="G45">
        <f t="shared" si="0"/>
        <v>0</v>
      </c>
      <c r="H45" t="s">
        <v>8</v>
      </c>
      <c r="I45" t="s">
        <v>11</v>
      </c>
      <c r="J45" t="s">
        <v>17</v>
      </c>
    </row>
    <row r="46" spans="1:10" x14ac:dyDescent="0.25">
      <c r="A46">
        <v>203</v>
      </c>
      <c r="B46" t="s">
        <v>18</v>
      </c>
      <c r="C46" s="2" t="s">
        <v>31</v>
      </c>
      <c r="D46" s="2" t="s">
        <v>34</v>
      </c>
      <c r="E46" t="s">
        <v>20</v>
      </c>
      <c r="F46" t="b">
        <v>0</v>
      </c>
      <c r="G46">
        <f t="shared" si="0"/>
        <v>1</v>
      </c>
      <c r="H46" t="s">
        <v>20</v>
      </c>
      <c r="I46" t="s">
        <v>11</v>
      </c>
      <c r="J46" t="s">
        <v>10</v>
      </c>
    </row>
    <row r="47" spans="1:10" x14ac:dyDescent="0.25">
      <c r="A47">
        <v>203</v>
      </c>
      <c r="B47" t="s">
        <v>19</v>
      </c>
      <c r="C47" s="2" t="s">
        <v>31</v>
      </c>
      <c r="D47" s="2" t="s">
        <v>34</v>
      </c>
      <c r="E47" t="s">
        <v>24</v>
      </c>
      <c r="F47" t="b">
        <v>0</v>
      </c>
      <c r="G47">
        <f t="shared" si="0"/>
        <v>1</v>
      </c>
      <c r="H47" t="s">
        <v>24</v>
      </c>
      <c r="I47" t="s">
        <v>10</v>
      </c>
      <c r="J47" t="s">
        <v>17</v>
      </c>
    </row>
    <row r="48" spans="1:10" x14ac:dyDescent="0.25">
      <c r="A48">
        <v>204</v>
      </c>
      <c r="B48" t="s">
        <v>7</v>
      </c>
      <c r="C48" s="2" t="s">
        <v>31</v>
      </c>
      <c r="D48" s="2" t="s">
        <v>34</v>
      </c>
      <c r="E48" t="s">
        <v>20</v>
      </c>
      <c r="F48" t="b">
        <v>0</v>
      </c>
      <c r="G48">
        <f t="shared" si="0"/>
        <v>1</v>
      </c>
      <c r="H48" t="s">
        <v>20</v>
      </c>
      <c r="I48" t="s">
        <v>11</v>
      </c>
      <c r="J48" t="s">
        <v>10</v>
      </c>
    </row>
    <row r="49" spans="1:10" x14ac:dyDescent="0.25">
      <c r="A49">
        <v>204</v>
      </c>
      <c r="B49" t="s">
        <v>12</v>
      </c>
      <c r="C49" s="2" t="s">
        <v>31</v>
      </c>
      <c r="D49" s="2" t="s">
        <v>34</v>
      </c>
      <c r="E49" t="s">
        <v>13</v>
      </c>
      <c r="F49" t="b">
        <v>0</v>
      </c>
      <c r="G49">
        <f t="shared" si="0"/>
        <v>0.5</v>
      </c>
      <c r="H49" t="s">
        <v>13</v>
      </c>
      <c r="I49" t="s">
        <v>14</v>
      </c>
      <c r="J49" t="s">
        <v>10</v>
      </c>
    </row>
    <row r="50" spans="1:10" x14ac:dyDescent="0.25">
      <c r="A50">
        <v>204</v>
      </c>
      <c r="B50" t="s">
        <v>15</v>
      </c>
      <c r="C50" s="2" t="s">
        <v>31</v>
      </c>
      <c r="D50" s="2" t="s">
        <v>34</v>
      </c>
      <c r="E50" t="s">
        <v>24</v>
      </c>
      <c r="F50" t="b">
        <v>0</v>
      </c>
      <c r="G50">
        <f t="shared" si="0"/>
        <v>1</v>
      </c>
      <c r="H50" t="s">
        <v>24</v>
      </c>
      <c r="I50" t="s">
        <v>11</v>
      </c>
      <c r="J50" t="s">
        <v>17</v>
      </c>
    </row>
    <row r="51" spans="1:10" x14ac:dyDescent="0.25">
      <c r="A51">
        <v>204</v>
      </c>
      <c r="B51" t="s">
        <v>18</v>
      </c>
      <c r="C51" s="2" t="s">
        <v>31</v>
      </c>
      <c r="D51" s="2" t="s">
        <v>34</v>
      </c>
      <c r="E51" t="s">
        <v>8</v>
      </c>
      <c r="F51" t="b">
        <v>0</v>
      </c>
      <c r="G51">
        <f t="shared" si="0"/>
        <v>0</v>
      </c>
      <c r="H51" t="s">
        <v>8</v>
      </c>
      <c r="I51" t="s">
        <v>11</v>
      </c>
      <c r="J51" t="s">
        <v>10</v>
      </c>
    </row>
    <row r="52" spans="1:10" x14ac:dyDescent="0.25">
      <c r="A52">
        <v>204</v>
      </c>
      <c r="B52" t="s">
        <v>19</v>
      </c>
      <c r="C52" s="2" t="s">
        <v>31</v>
      </c>
      <c r="D52" s="2" t="s">
        <v>34</v>
      </c>
      <c r="E52" t="s">
        <v>23</v>
      </c>
      <c r="F52" t="b">
        <v>0</v>
      </c>
      <c r="G52">
        <f t="shared" si="0"/>
        <v>0.5</v>
      </c>
      <c r="H52" t="s">
        <v>23</v>
      </c>
      <c r="I52" t="s">
        <v>10</v>
      </c>
      <c r="J52" t="s">
        <v>17</v>
      </c>
    </row>
    <row r="53" spans="1:10" x14ac:dyDescent="0.25">
      <c r="A53">
        <v>1012011</v>
      </c>
      <c r="B53" t="s">
        <v>7</v>
      </c>
      <c r="C53" s="2" t="s">
        <v>32</v>
      </c>
      <c r="D53" s="2" t="s">
        <v>34</v>
      </c>
      <c r="E53" t="s">
        <v>8</v>
      </c>
      <c r="F53" s="8" t="b">
        <v>1</v>
      </c>
      <c r="G53">
        <f t="shared" si="0"/>
        <v>0.5</v>
      </c>
      <c r="H53" t="s">
        <v>22</v>
      </c>
      <c r="I53" t="s">
        <v>11</v>
      </c>
      <c r="J53" t="s">
        <v>10</v>
      </c>
    </row>
    <row r="54" spans="1:10" x14ac:dyDescent="0.25">
      <c r="A54">
        <v>1012011</v>
      </c>
      <c r="B54" t="s">
        <v>12</v>
      </c>
      <c r="C54" s="2" t="s">
        <v>32</v>
      </c>
      <c r="D54" s="2" t="s">
        <v>34</v>
      </c>
      <c r="E54" t="s">
        <v>13</v>
      </c>
      <c r="F54" t="b">
        <v>0</v>
      </c>
      <c r="G54">
        <f t="shared" si="0"/>
        <v>0</v>
      </c>
      <c r="H54" t="s">
        <v>9</v>
      </c>
      <c r="I54" t="s">
        <v>14</v>
      </c>
      <c r="J54" t="s">
        <v>10</v>
      </c>
    </row>
    <row r="55" spans="1:10" x14ac:dyDescent="0.25">
      <c r="A55">
        <v>1012011</v>
      </c>
      <c r="B55" t="s">
        <v>15</v>
      </c>
      <c r="C55" s="2" t="s">
        <v>32</v>
      </c>
      <c r="D55" s="2" t="s">
        <v>34</v>
      </c>
      <c r="E55" t="s">
        <v>16</v>
      </c>
      <c r="F55" t="b">
        <v>0</v>
      </c>
      <c r="G55">
        <f t="shared" si="0"/>
        <v>0.5</v>
      </c>
      <c r="H55" t="s">
        <v>16</v>
      </c>
      <c r="I55" t="s">
        <v>11</v>
      </c>
      <c r="J55" t="s">
        <v>17</v>
      </c>
    </row>
    <row r="56" spans="1:10" x14ac:dyDescent="0.25">
      <c r="A56">
        <v>1012011</v>
      </c>
      <c r="B56" t="s">
        <v>18</v>
      </c>
      <c r="C56" s="2" t="s">
        <v>32</v>
      </c>
      <c r="D56" s="2" t="s">
        <v>34</v>
      </c>
      <c r="E56" t="s">
        <v>22</v>
      </c>
      <c r="F56" t="b">
        <v>0</v>
      </c>
      <c r="G56">
        <f t="shared" ref="G56:G87" si="1">((LEFT(H56,1)=J56)+(RIGHT(H56,1)=J56))/2</f>
        <v>0.5</v>
      </c>
      <c r="H56" t="s">
        <v>22</v>
      </c>
      <c r="I56" t="s">
        <v>11</v>
      </c>
      <c r="J56" t="s">
        <v>10</v>
      </c>
    </row>
    <row r="57" spans="1:10" x14ac:dyDescent="0.25">
      <c r="A57">
        <v>1012011</v>
      </c>
      <c r="B57" t="s">
        <v>19</v>
      </c>
      <c r="C57" s="2" t="s">
        <v>32</v>
      </c>
      <c r="D57" s="2" t="s">
        <v>34</v>
      </c>
      <c r="E57" t="s">
        <v>23</v>
      </c>
      <c r="F57" t="b">
        <v>0</v>
      </c>
      <c r="G57">
        <f t="shared" si="1"/>
        <v>0.5</v>
      </c>
      <c r="H57" t="s">
        <v>23</v>
      </c>
      <c r="I57" t="s">
        <v>10</v>
      </c>
      <c r="J57" t="s">
        <v>17</v>
      </c>
    </row>
    <row r="58" spans="1:10" x14ac:dyDescent="0.25">
      <c r="A58">
        <v>1012021</v>
      </c>
      <c r="B58" t="s">
        <v>7</v>
      </c>
      <c r="C58" s="2" t="s">
        <v>32</v>
      </c>
      <c r="D58" s="2" t="s">
        <v>34</v>
      </c>
      <c r="E58" t="s">
        <v>8</v>
      </c>
      <c r="F58" t="b">
        <v>0</v>
      </c>
      <c r="G58">
        <f t="shared" si="1"/>
        <v>0</v>
      </c>
      <c r="H58" t="s">
        <v>8</v>
      </c>
      <c r="I58" t="s">
        <v>11</v>
      </c>
      <c r="J58" t="s">
        <v>10</v>
      </c>
    </row>
    <row r="59" spans="1:10" x14ac:dyDescent="0.25">
      <c r="A59">
        <v>1012021</v>
      </c>
      <c r="B59" t="s">
        <v>12</v>
      </c>
      <c r="C59" s="2" t="s">
        <v>32</v>
      </c>
      <c r="D59" s="2" t="s">
        <v>34</v>
      </c>
      <c r="E59" t="s">
        <v>13</v>
      </c>
      <c r="F59" t="b">
        <v>0</v>
      </c>
      <c r="G59">
        <f t="shared" si="1"/>
        <v>0.5</v>
      </c>
      <c r="H59" t="s">
        <v>13</v>
      </c>
      <c r="I59" t="s">
        <v>14</v>
      </c>
      <c r="J59" t="s">
        <v>10</v>
      </c>
    </row>
    <row r="60" spans="1:10" x14ac:dyDescent="0.25">
      <c r="A60">
        <v>1012021</v>
      </c>
      <c r="B60" t="s">
        <v>15</v>
      </c>
      <c r="C60" s="2" t="s">
        <v>32</v>
      </c>
      <c r="D60" s="2" t="s">
        <v>34</v>
      </c>
      <c r="E60" t="s">
        <v>16</v>
      </c>
      <c r="F60" t="b">
        <v>0</v>
      </c>
      <c r="G60">
        <f t="shared" si="1"/>
        <v>0.5</v>
      </c>
      <c r="H60" t="s">
        <v>16</v>
      </c>
      <c r="I60" t="s">
        <v>11</v>
      </c>
      <c r="J60" t="s">
        <v>17</v>
      </c>
    </row>
    <row r="61" spans="1:10" x14ac:dyDescent="0.25">
      <c r="A61">
        <v>1012021</v>
      </c>
      <c r="B61" t="s">
        <v>18</v>
      </c>
      <c r="C61" s="2" t="s">
        <v>32</v>
      </c>
      <c r="D61" s="2" t="s">
        <v>34</v>
      </c>
      <c r="E61" t="s">
        <v>8</v>
      </c>
      <c r="F61" t="b">
        <v>0</v>
      </c>
      <c r="G61">
        <f t="shared" si="1"/>
        <v>0</v>
      </c>
      <c r="H61" t="s">
        <v>8</v>
      </c>
      <c r="I61" t="s">
        <v>11</v>
      </c>
      <c r="J61" t="s">
        <v>10</v>
      </c>
    </row>
    <row r="62" spans="1:10" x14ac:dyDescent="0.25">
      <c r="A62">
        <v>1012021</v>
      </c>
      <c r="B62" t="s">
        <v>19</v>
      </c>
      <c r="C62" s="2" t="s">
        <v>32</v>
      </c>
      <c r="D62" s="2" t="s">
        <v>34</v>
      </c>
      <c r="E62" t="s">
        <v>20</v>
      </c>
      <c r="F62" t="b">
        <v>0</v>
      </c>
      <c r="G62">
        <f t="shared" si="1"/>
        <v>0</v>
      </c>
      <c r="H62" t="s">
        <v>20</v>
      </c>
      <c r="I62" t="s">
        <v>10</v>
      </c>
      <c r="J62" t="s">
        <v>17</v>
      </c>
    </row>
    <row r="63" spans="1:10" x14ac:dyDescent="0.25">
      <c r="A63">
        <v>1022031</v>
      </c>
      <c r="B63" t="s">
        <v>7</v>
      </c>
      <c r="C63" s="2" t="s">
        <v>32</v>
      </c>
      <c r="D63" s="2" t="s">
        <v>34</v>
      </c>
      <c r="E63" t="s">
        <v>22</v>
      </c>
      <c r="F63" t="b">
        <v>0</v>
      </c>
      <c r="G63">
        <f t="shared" si="1"/>
        <v>0.5</v>
      </c>
      <c r="H63" t="s">
        <v>22</v>
      </c>
      <c r="I63" t="s">
        <v>11</v>
      </c>
      <c r="J63" t="s">
        <v>10</v>
      </c>
    </row>
    <row r="64" spans="1:10" x14ac:dyDescent="0.25">
      <c r="A64">
        <v>1022031</v>
      </c>
      <c r="B64" t="s">
        <v>12</v>
      </c>
      <c r="C64" s="2" t="s">
        <v>32</v>
      </c>
      <c r="D64" s="2" t="s">
        <v>34</v>
      </c>
      <c r="E64" t="s">
        <v>21</v>
      </c>
      <c r="F64" t="b">
        <v>0</v>
      </c>
      <c r="G64">
        <f t="shared" si="1"/>
        <v>0</v>
      </c>
      <c r="H64" t="s">
        <v>21</v>
      </c>
      <c r="I64" t="s">
        <v>14</v>
      </c>
      <c r="J64" t="s">
        <v>10</v>
      </c>
    </row>
    <row r="65" spans="1:16" x14ac:dyDescent="0.25">
      <c r="A65">
        <v>1022031</v>
      </c>
      <c r="B65" t="s">
        <v>15</v>
      </c>
      <c r="C65" s="2" t="s">
        <v>32</v>
      </c>
      <c r="D65" s="2" t="s">
        <v>34</v>
      </c>
      <c r="E65" t="s">
        <v>16</v>
      </c>
      <c r="F65" t="b">
        <v>0</v>
      </c>
      <c r="G65">
        <f t="shared" si="1"/>
        <v>0.5</v>
      </c>
      <c r="H65" t="s">
        <v>16</v>
      </c>
      <c r="I65" t="s">
        <v>11</v>
      </c>
      <c r="J65" t="s">
        <v>17</v>
      </c>
    </row>
    <row r="66" spans="1:16" x14ac:dyDescent="0.25">
      <c r="A66">
        <v>1022031</v>
      </c>
      <c r="B66" t="s">
        <v>18</v>
      </c>
      <c r="C66" s="2" t="s">
        <v>32</v>
      </c>
      <c r="D66" s="2" t="s">
        <v>34</v>
      </c>
      <c r="E66" t="s">
        <v>22</v>
      </c>
      <c r="F66" t="b">
        <v>0</v>
      </c>
      <c r="G66">
        <f t="shared" si="1"/>
        <v>0.5</v>
      </c>
      <c r="H66" t="s">
        <v>22</v>
      </c>
      <c r="I66" t="s">
        <v>11</v>
      </c>
      <c r="J66" t="s">
        <v>10</v>
      </c>
    </row>
    <row r="67" spans="1:16" x14ac:dyDescent="0.25">
      <c r="A67">
        <v>1022031</v>
      </c>
      <c r="B67" t="s">
        <v>19</v>
      </c>
      <c r="C67" s="2" t="s">
        <v>32</v>
      </c>
      <c r="D67" s="2" t="s">
        <v>34</v>
      </c>
      <c r="E67" t="s">
        <v>24</v>
      </c>
      <c r="F67" t="b">
        <v>0</v>
      </c>
      <c r="G67">
        <f t="shared" si="1"/>
        <v>1</v>
      </c>
      <c r="H67" t="s">
        <v>24</v>
      </c>
      <c r="I67" t="s">
        <v>10</v>
      </c>
      <c r="J67" t="s">
        <v>17</v>
      </c>
    </row>
    <row r="68" spans="1:16" x14ac:dyDescent="0.25">
      <c r="A68">
        <v>1022041</v>
      </c>
      <c r="B68" t="s">
        <v>7</v>
      </c>
      <c r="C68" s="2" t="s">
        <v>32</v>
      </c>
      <c r="D68" s="2" t="s">
        <v>34</v>
      </c>
      <c r="E68" t="s">
        <v>22</v>
      </c>
      <c r="F68" t="b">
        <v>0</v>
      </c>
      <c r="G68">
        <f t="shared" si="1"/>
        <v>0.5</v>
      </c>
      <c r="H68" t="s">
        <v>22</v>
      </c>
      <c r="I68" t="s">
        <v>11</v>
      </c>
      <c r="J68" t="s">
        <v>10</v>
      </c>
    </row>
    <row r="69" spans="1:16" x14ac:dyDescent="0.25">
      <c r="A69">
        <v>1022041</v>
      </c>
      <c r="B69" t="s">
        <v>12</v>
      </c>
      <c r="C69" s="2" t="s">
        <v>32</v>
      </c>
      <c r="D69" s="2" t="s">
        <v>34</v>
      </c>
      <c r="E69" t="s">
        <v>21</v>
      </c>
      <c r="F69" t="b">
        <v>0</v>
      </c>
      <c r="G69">
        <f t="shared" si="1"/>
        <v>0</v>
      </c>
      <c r="H69" t="s">
        <v>21</v>
      </c>
      <c r="I69" t="s">
        <v>14</v>
      </c>
      <c r="J69" t="s">
        <v>10</v>
      </c>
    </row>
    <row r="70" spans="1:16" x14ac:dyDescent="0.25">
      <c r="A70">
        <v>1022041</v>
      </c>
      <c r="B70" t="s">
        <v>15</v>
      </c>
      <c r="C70" s="2" t="s">
        <v>32</v>
      </c>
      <c r="D70" s="2" t="s">
        <v>34</v>
      </c>
      <c r="E70" t="s">
        <v>24</v>
      </c>
      <c r="F70" t="b">
        <v>0</v>
      </c>
      <c r="G70">
        <f t="shared" si="1"/>
        <v>1</v>
      </c>
      <c r="H70" t="s">
        <v>24</v>
      </c>
      <c r="I70" t="s">
        <v>11</v>
      </c>
      <c r="J70" t="s">
        <v>17</v>
      </c>
    </row>
    <row r="71" spans="1:16" x14ac:dyDescent="0.25">
      <c r="A71">
        <v>1022041</v>
      </c>
      <c r="B71" t="s">
        <v>18</v>
      </c>
      <c r="C71" s="2" t="s">
        <v>32</v>
      </c>
      <c r="D71" s="2" t="s">
        <v>34</v>
      </c>
      <c r="E71" t="s">
        <v>8</v>
      </c>
      <c r="F71" t="b">
        <v>0</v>
      </c>
      <c r="G71">
        <f t="shared" si="1"/>
        <v>0</v>
      </c>
      <c r="H71" t="s">
        <v>8</v>
      </c>
      <c r="I71" t="s">
        <v>11</v>
      </c>
      <c r="J71" t="s">
        <v>10</v>
      </c>
    </row>
    <row r="72" spans="1:16" x14ac:dyDescent="0.25">
      <c r="A72">
        <v>1022041</v>
      </c>
      <c r="B72" t="s">
        <v>19</v>
      </c>
      <c r="C72" s="2" t="s">
        <v>32</v>
      </c>
      <c r="D72" s="2" t="s">
        <v>34</v>
      </c>
      <c r="E72" t="s">
        <v>23</v>
      </c>
      <c r="F72" t="b">
        <v>0</v>
      </c>
      <c r="G72">
        <f t="shared" si="1"/>
        <v>0.5</v>
      </c>
      <c r="H72" t="s">
        <v>23</v>
      </c>
      <c r="I72" t="s">
        <v>10</v>
      </c>
      <c r="J72" t="s">
        <v>17</v>
      </c>
    </row>
    <row r="73" spans="1:16" x14ac:dyDescent="0.25">
      <c r="A73" s="2">
        <v>1022042</v>
      </c>
      <c r="B73" s="2" t="s">
        <v>7</v>
      </c>
      <c r="C73" s="2" t="s">
        <v>32</v>
      </c>
      <c r="D73" s="2" t="s">
        <v>35</v>
      </c>
      <c r="E73" s="2" t="s">
        <v>25</v>
      </c>
      <c r="F73" s="2" t="b">
        <v>0</v>
      </c>
      <c r="G73" t="s">
        <v>9</v>
      </c>
      <c r="H73" s="2" t="s">
        <v>9</v>
      </c>
      <c r="I73" t="s">
        <v>11</v>
      </c>
      <c r="J73" s="2" t="s">
        <v>10</v>
      </c>
    </row>
    <row r="74" spans="1:16" x14ac:dyDescent="0.25">
      <c r="A74" s="2">
        <v>1022042</v>
      </c>
      <c r="B74" s="2" t="s">
        <v>12</v>
      </c>
      <c r="C74" s="2" t="s">
        <v>32</v>
      </c>
      <c r="D74" s="2" t="s">
        <v>35</v>
      </c>
      <c r="E74" s="2" t="s">
        <v>26</v>
      </c>
      <c r="F74" s="2" t="b">
        <v>0</v>
      </c>
      <c r="G74">
        <f>((LEFT(H74,1)=J74)+(MID(H74,3,1)=J74)+(MID(H74,2,1)=J74)+(RIGHT(H74,1)=J74))/4</f>
        <v>0.25</v>
      </c>
      <c r="H74" s="2" t="s">
        <v>26</v>
      </c>
      <c r="I74" t="s">
        <v>14</v>
      </c>
      <c r="J74" s="2" t="s">
        <v>10</v>
      </c>
    </row>
    <row r="75" spans="1:16" x14ac:dyDescent="0.25">
      <c r="A75" s="2">
        <v>1022042</v>
      </c>
      <c r="B75" s="2" t="s">
        <v>15</v>
      </c>
      <c r="C75" s="2" t="s">
        <v>32</v>
      </c>
      <c r="D75" s="2" t="s">
        <v>35</v>
      </c>
      <c r="E75" s="2" t="s">
        <v>27</v>
      </c>
      <c r="F75" s="10" t="b">
        <v>1</v>
      </c>
      <c r="G75">
        <f>((LEFT(H75,1)=J75)+(MID(H75,3,1)=J75)+(MID(H75,2,1)=J75)+(RIGHT(H75,1)=J75))/4</f>
        <v>0.25</v>
      </c>
      <c r="H75" s="2" t="s">
        <v>28</v>
      </c>
      <c r="I75" t="s">
        <v>11</v>
      </c>
      <c r="J75" s="2" t="s">
        <v>17</v>
      </c>
    </row>
    <row r="76" spans="1:16" x14ac:dyDescent="0.25">
      <c r="A76" s="2">
        <v>1022042</v>
      </c>
      <c r="B76" s="2" t="s">
        <v>18</v>
      </c>
      <c r="C76" s="2" t="s">
        <v>32</v>
      </c>
      <c r="D76" s="2" t="s">
        <v>35</v>
      </c>
      <c r="E76" s="2" t="s">
        <v>29</v>
      </c>
      <c r="F76" s="2" t="b">
        <v>0</v>
      </c>
      <c r="G76">
        <f>((LEFT(H76,1)=J76)+(MID(H76,3,1)=J76)+(MID(H76,2,1)=J76)+(RIGHT(H76,1)=J76))/4</f>
        <v>0.5</v>
      </c>
      <c r="H76" s="2" t="s">
        <v>29</v>
      </c>
      <c r="I76" t="s">
        <v>11</v>
      </c>
      <c r="J76" s="2" t="s">
        <v>10</v>
      </c>
      <c r="P76" s="4"/>
    </row>
    <row r="77" spans="1:16" x14ac:dyDescent="0.25">
      <c r="A77" s="2">
        <v>1022042</v>
      </c>
      <c r="B77" s="2" t="s">
        <v>19</v>
      </c>
      <c r="C77" s="2" t="s">
        <v>32</v>
      </c>
      <c r="D77" s="2" t="s">
        <v>35</v>
      </c>
      <c r="E77" s="2" t="s">
        <v>30</v>
      </c>
      <c r="F77" s="2" t="b">
        <v>0</v>
      </c>
      <c r="G77">
        <f>((LEFT(H77,1)=J77)+(MID(H77,3,1)=J77)+(MID(H77,2,1)=J77)+(RIGHT(H77,1)=J77))/4</f>
        <v>0.75</v>
      </c>
      <c r="H77" s="2" t="s">
        <v>30</v>
      </c>
      <c r="I77" t="s">
        <v>10</v>
      </c>
      <c r="J77" s="2" t="s">
        <v>17</v>
      </c>
    </row>
    <row r="79" spans="1:16" x14ac:dyDescent="0.25">
      <c r="A79" s="5" t="s">
        <v>131</v>
      </c>
    </row>
    <row r="80" spans="1:16" x14ac:dyDescent="0.25">
      <c r="B80" s="15" t="s">
        <v>149</v>
      </c>
    </row>
    <row r="81" spans="1:7" x14ac:dyDescent="0.25">
      <c r="A81" t="s">
        <v>2</v>
      </c>
      <c r="B81" t="s">
        <v>0</v>
      </c>
      <c r="C81" t="s">
        <v>59</v>
      </c>
      <c r="D81" t="s">
        <v>60</v>
      </c>
      <c r="E81" t="s">
        <v>61</v>
      </c>
      <c r="F81" t="s">
        <v>62</v>
      </c>
      <c r="G81" s="8" t="s">
        <v>174</v>
      </c>
    </row>
    <row r="82" spans="1:7" x14ac:dyDescent="0.25">
      <c r="A82" t="s">
        <v>37</v>
      </c>
      <c r="B82" t="s">
        <v>38</v>
      </c>
    </row>
    <row r="84" spans="1:7" x14ac:dyDescent="0.25">
      <c r="A84">
        <v>101</v>
      </c>
      <c r="B84" t="s">
        <v>7</v>
      </c>
      <c r="C84" s="3" t="str">
        <f t="shared" ref="C84:C113" si="2">IF(H23="NA","NA",IF(H23=(I23&amp;I23),1,0))</f>
        <v>NA</v>
      </c>
      <c r="D84" s="3" t="str">
        <f t="shared" ref="D84:D113" si="3">IF(H23="NA","NA",IF(H23=(I23&amp;J23),0.5,IF(H23=(J23&amp;I23),0.5,0)))</f>
        <v>NA</v>
      </c>
      <c r="E84" s="3" t="str">
        <f t="shared" ref="E84:E113" si="4">IF(H23="NA","NA",IF(H23=(J23&amp;I23),0.5,0))</f>
        <v>NA</v>
      </c>
      <c r="F84" s="3" t="str">
        <f t="shared" ref="F84:F113" si="5">IF(H23="NA","NA",IF(H23=(J23&amp;J23),1,0))</f>
        <v>NA</v>
      </c>
    </row>
    <row r="85" spans="1:7" x14ac:dyDescent="0.25">
      <c r="A85">
        <v>101</v>
      </c>
      <c r="B85" t="s">
        <v>12</v>
      </c>
      <c r="C85" s="3">
        <f t="shared" si="2"/>
        <v>0</v>
      </c>
      <c r="D85" s="3">
        <f t="shared" si="3"/>
        <v>0.5</v>
      </c>
      <c r="E85" s="3">
        <f t="shared" si="4"/>
        <v>0.5</v>
      </c>
      <c r="F85" s="3">
        <f t="shared" si="5"/>
        <v>0</v>
      </c>
    </row>
    <row r="86" spans="1:7" x14ac:dyDescent="0.25">
      <c r="A86">
        <v>101</v>
      </c>
      <c r="B86" t="s">
        <v>15</v>
      </c>
      <c r="C86" s="3">
        <f t="shared" si="2"/>
        <v>0</v>
      </c>
      <c r="D86" s="3">
        <f t="shared" si="3"/>
        <v>0.5</v>
      </c>
      <c r="E86" s="3">
        <f t="shared" si="4"/>
        <v>0.5</v>
      </c>
      <c r="F86" s="3">
        <f t="shared" si="5"/>
        <v>0</v>
      </c>
    </row>
    <row r="87" spans="1:7" x14ac:dyDescent="0.25">
      <c r="A87">
        <v>101</v>
      </c>
      <c r="B87" t="s">
        <v>18</v>
      </c>
      <c r="C87" s="3">
        <f t="shared" si="2"/>
        <v>1</v>
      </c>
      <c r="D87" s="3">
        <f t="shared" si="3"/>
        <v>0</v>
      </c>
      <c r="E87" s="3">
        <f t="shared" si="4"/>
        <v>0</v>
      </c>
      <c r="F87" s="3">
        <f t="shared" si="5"/>
        <v>0</v>
      </c>
    </row>
    <row r="88" spans="1:7" x14ac:dyDescent="0.25">
      <c r="A88">
        <v>101</v>
      </c>
      <c r="B88" t="s">
        <v>19</v>
      </c>
      <c r="C88" s="3">
        <f t="shared" si="2"/>
        <v>1</v>
      </c>
      <c r="D88" s="3">
        <f t="shared" si="3"/>
        <v>0</v>
      </c>
      <c r="E88" s="3">
        <f t="shared" si="4"/>
        <v>0</v>
      </c>
      <c r="F88" s="3">
        <f t="shared" si="5"/>
        <v>0</v>
      </c>
    </row>
    <row r="89" spans="1:7" x14ac:dyDescent="0.25">
      <c r="A89">
        <v>102</v>
      </c>
      <c r="B89" t="s">
        <v>7</v>
      </c>
      <c r="C89" s="3">
        <f t="shared" si="2"/>
        <v>1</v>
      </c>
      <c r="D89" s="3">
        <f t="shared" si="3"/>
        <v>0</v>
      </c>
      <c r="E89" s="3">
        <f t="shared" si="4"/>
        <v>0</v>
      </c>
      <c r="F89" s="3">
        <f t="shared" si="5"/>
        <v>0</v>
      </c>
    </row>
    <row r="90" spans="1:7" x14ac:dyDescent="0.25">
      <c r="A90">
        <v>102</v>
      </c>
      <c r="B90" t="s">
        <v>12</v>
      </c>
      <c r="C90" s="3">
        <f t="shared" si="2"/>
        <v>1</v>
      </c>
      <c r="D90" s="3">
        <f t="shared" si="3"/>
        <v>0</v>
      </c>
      <c r="E90" s="3">
        <f t="shared" si="4"/>
        <v>0</v>
      </c>
      <c r="F90" s="3">
        <f t="shared" si="5"/>
        <v>0</v>
      </c>
    </row>
    <row r="91" spans="1:7" x14ac:dyDescent="0.25">
      <c r="A91">
        <v>102</v>
      </c>
      <c r="B91" t="s">
        <v>15</v>
      </c>
      <c r="C91" s="3">
        <f t="shared" si="2"/>
        <v>0</v>
      </c>
      <c r="D91" s="3">
        <f t="shared" si="3"/>
        <v>0.5</v>
      </c>
      <c r="E91" s="3">
        <f t="shared" si="4"/>
        <v>0.5</v>
      </c>
      <c r="F91" s="3">
        <f t="shared" si="5"/>
        <v>0</v>
      </c>
    </row>
    <row r="92" spans="1:7" x14ac:dyDescent="0.25">
      <c r="A92">
        <v>102</v>
      </c>
      <c r="B92" t="s">
        <v>18</v>
      </c>
      <c r="C92" s="3">
        <f t="shared" si="2"/>
        <v>0</v>
      </c>
      <c r="D92" s="3">
        <f t="shared" si="3"/>
        <v>0.5</v>
      </c>
      <c r="E92" s="3">
        <f t="shared" si="4"/>
        <v>0.5</v>
      </c>
      <c r="F92" s="3">
        <f t="shared" si="5"/>
        <v>0</v>
      </c>
    </row>
    <row r="93" spans="1:7" x14ac:dyDescent="0.25">
      <c r="A93">
        <v>102</v>
      </c>
      <c r="B93" t="s">
        <v>19</v>
      </c>
      <c r="C93" s="3">
        <f t="shared" si="2"/>
        <v>0</v>
      </c>
      <c r="D93" s="3">
        <f t="shared" si="3"/>
        <v>0.5</v>
      </c>
      <c r="E93" s="3">
        <f t="shared" si="4"/>
        <v>0.5</v>
      </c>
      <c r="F93" s="3">
        <f t="shared" si="5"/>
        <v>0</v>
      </c>
    </row>
    <row r="94" spans="1:7" x14ac:dyDescent="0.25">
      <c r="A94">
        <v>201</v>
      </c>
      <c r="B94" t="s">
        <v>7</v>
      </c>
      <c r="C94" s="3">
        <f t="shared" si="2"/>
        <v>0</v>
      </c>
      <c r="D94" s="3">
        <f t="shared" si="3"/>
        <v>0</v>
      </c>
      <c r="E94" s="3">
        <f t="shared" si="4"/>
        <v>0</v>
      </c>
      <c r="F94" s="3">
        <f t="shared" si="5"/>
        <v>1</v>
      </c>
    </row>
    <row r="95" spans="1:7" x14ac:dyDescent="0.25">
      <c r="A95">
        <v>201</v>
      </c>
      <c r="B95" t="s">
        <v>12</v>
      </c>
      <c r="C95" s="3">
        <f t="shared" si="2"/>
        <v>0</v>
      </c>
      <c r="D95" s="3">
        <f t="shared" si="3"/>
        <v>0</v>
      </c>
      <c r="E95" s="3">
        <f t="shared" si="4"/>
        <v>0</v>
      </c>
      <c r="F95" s="3">
        <f t="shared" si="5"/>
        <v>1</v>
      </c>
    </row>
    <row r="96" spans="1:7" x14ac:dyDescent="0.25">
      <c r="A96">
        <v>201</v>
      </c>
      <c r="B96" t="s">
        <v>15</v>
      </c>
      <c r="C96" s="3">
        <f t="shared" si="2"/>
        <v>1</v>
      </c>
      <c r="D96" s="3">
        <f t="shared" si="3"/>
        <v>0</v>
      </c>
      <c r="E96" s="3">
        <f t="shared" si="4"/>
        <v>0</v>
      </c>
      <c r="F96" s="3">
        <f t="shared" si="5"/>
        <v>0</v>
      </c>
    </row>
    <row r="97" spans="1:6" x14ac:dyDescent="0.25">
      <c r="A97">
        <v>201</v>
      </c>
      <c r="B97" t="s">
        <v>18</v>
      </c>
      <c r="C97" s="3">
        <f t="shared" si="2"/>
        <v>0</v>
      </c>
      <c r="D97" s="3">
        <f t="shared" si="3"/>
        <v>0</v>
      </c>
      <c r="E97" s="3">
        <f t="shared" si="4"/>
        <v>0</v>
      </c>
      <c r="F97" s="3">
        <f t="shared" si="5"/>
        <v>1</v>
      </c>
    </row>
    <row r="98" spans="1:6" x14ac:dyDescent="0.25">
      <c r="A98">
        <v>201</v>
      </c>
      <c r="B98" t="s">
        <v>19</v>
      </c>
      <c r="C98" s="3">
        <f t="shared" si="2"/>
        <v>0</v>
      </c>
      <c r="D98" s="3">
        <f t="shared" si="3"/>
        <v>0</v>
      </c>
      <c r="E98" s="3">
        <f t="shared" si="4"/>
        <v>0</v>
      </c>
      <c r="F98" s="3">
        <f t="shared" si="5"/>
        <v>1</v>
      </c>
    </row>
    <row r="99" spans="1:6" x14ac:dyDescent="0.25">
      <c r="A99">
        <v>202</v>
      </c>
      <c r="B99" t="s">
        <v>7</v>
      </c>
      <c r="C99" s="3">
        <f t="shared" si="2"/>
        <v>0</v>
      </c>
      <c r="D99" s="3">
        <f t="shared" si="3"/>
        <v>0.5</v>
      </c>
      <c r="E99" s="3">
        <f t="shared" si="4"/>
        <v>0.5</v>
      </c>
      <c r="F99" s="3">
        <f t="shared" si="5"/>
        <v>0</v>
      </c>
    </row>
    <row r="100" spans="1:6" x14ac:dyDescent="0.25">
      <c r="A100">
        <v>202</v>
      </c>
      <c r="B100" t="s">
        <v>12</v>
      </c>
      <c r="C100" s="3">
        <f t="shared" si="2"/>
        <v>0</v>
      </c>
      <c r="D100" s="3">
        <f t="shared" si="3"/>
        <v>0</v>
      </c>
      <c r="E100" s="3">
        <f t="shared" si="4"/>
        <v>0</v>
      </c>
      <c r="F100" s="3">
        <f t="shared" si="5"/>
        <v>1</v>
      </c>
    </row>
    <row r="101" spans="1:6" x14ac:dyDescent="0.25">
      <c r="A101">
        <v>202</v>
      </c>
      <c r="B101" t="s">
        <v>15</v>
      </c>
      <c r="C101" s="3">
        <f t="shared" si="2"/>
        <v>1</v>
      </c>
      <c r="D101" s="3">
        <f t="shared" si="3"/>
        <v>0</v>
      </c>
      <c r="E101" s="3">
        <f t="shared" si="4"/>
        <v>0</v>
      </c>
      <c r="F101" s="3">
        <f t="shared" si="5"/>
        <v>0</v>
      </c>
    </row>
    <row r="102" spans="1:6" x14ac:dyDescent="0.25">
      <c r="A102">
        <v>202</v>
      </c>
      <c r="B102" t="s">
        <v>18</v>
      </c>
      <c r="C102" s="3">
        <f t="shared" si="2"/>
        <v>1</v>
      </c>
      <c r="D102" s="3">
        <f t="shared" si="3"/>
        <v>0</v>
      </c>
      <c r="E102" s="3">
        <f t="shared" si="4"/>
        <v>0</v>
      </c>
      <c r="F102" s="3">
        <f t="shared" si="5"/>
        <v>0</v>
      </c>
    </row>
    <row r="103" spans="1:6" x14ac:dyDescent="0.25">
      <c r="A103">
        <v>202</v>
      </c>
      <c r="B103" t="s">
        <v>19</v>
      </c>
      <c r="C103" s="3">
        <f t="shared" si="2"/>
        <v>1</v>
      </c>
      <c r="D103" s="3">
        <f t="shared" si="3"/>
        <v>0</v>
      </c>
      <c r="E103" s="3">
        <f t="shared" si="4"/>
        <v>0</v>
      </c>
      <c r="F103" s="3">
        <f t="shared" si="5"/>
        <v>0</v>
      </c>
    </row>
    <row r="104" spans="1:6" x14ac:dyDescent="0.25">
      <c r="A104">
        <v>203</v>
      </c>
      <c r="B104" t="s">
        <v>7</v>
      </c>
      <c r="C104" s="3">
        <f t="shared" si="2"/>
        <v>0</v>
      </c>
      <c r="D104" s="3">
        <f t="shared" si="3"/>
        <v>0.5</v>
      </c>
      <c r="E104" s="3">
        <f t="shared" si="4"/>
        <v>0.5</v>
      </c>
      <c r="F104" s="3">
        <f t="shared" si="5"/>
        <v>0</v>
      </c>
    </row>
    <row r="105" spans="1:6" x14ac:dyDescent="0.25">
      <c r="A105">
        <v>203</v>
      </c>
      <c r="B105" t="s">
        <v>12</v>
      </c>
      <c r="C105" s="3">
        <f t="shared" si="2"/>
        <v>1</v>
      </c>
      <c r="D105" s="3">
        <f t="shared" si="3"/>
        <v>0</v>
      </c>
      <c r="E105" s="3">
        <f t="shared" si="4"/>
        <v>0</v>
      </c>
      <c r="F105" s="3">
        <f t="shared" si="5"/>
        <v>0</v>
      </c>
    </row>
    <row r="106" spans="1:6" x14ac:dyDescent="0.25">
      <c r="A106">
        <v>203</v>
      </c>
      <c r="B106" t="s">
        <v>15</v>
      </c>
      <c r="C106" s="3">
        <f t="shared" si="2"/>
        <v>1</v>
      </c>
      <c r="D106" s="3">
        <f t="shared" si="3"/>
        <v>0</v>
      </c>
      <c r="E106" s="3">
        <f t="shared" si="4"/>
        <v>0</v>
      </c>
      <c r="F106" s="3">
        <f t="shared" si="5"/>
        <v>0</v>
      </c>
    </row>
    <row r="107" spans="1:6" x14ac:dyDescent="0.25">
      <c r="A107">
        <v>203</v>
      </c>
      <c r="B107" t="s">
        <v>18</v>
      </c>
      <c r="C107" s="3">
        <f t="shared" si="2"/>
        <v>0</v>
      </c>
      <c r="D107" s="3">
        <f t="shared" si="3"/>
        <v>0</v>
      </c>
      <c r="E107" s="3">
        <f t="shared" si="4"/>
        <v>0</v>
      </c>
      <c r="F107" s="3">
        <f t="shared" si="5"/>
        <v>1</v>
      </c>
    </row>
    <row r="108" spans="1:6" x14ac:dyDescent="0.25">
      <c r="A108">
        <v>203</v>
      </c>
      <c r="B108" t="s">
        <v>19</v>
      </c>
      <c r="C108" s="3">
        <f t="shared" si="2"/>
        <v>0</v>
      </c>
      <c r="D108" s="3">
        <f t="shared" si="3"/>
        <v>0</v>
      </c>
      <c r="E108" s="3">
        <f t="shared" si="4"/>
        <v>0</v>
      </c>
      <c r="F108" s="3">
        <f t="shared" si="5"/>
        <v>1</v>
      </c>
    </row>
    <row r="109" spans="1:6" x14ac:dyDescent="0.25">
      <c r="A109">
        <v>204</v>
      </c>
      <c r="B109" t="s">
        <v>7</v>
      </c>
      <c r="C109" s="3">
        <f t="shared" si="2"/>
        <v>0</v>
      </c>
      <c r="D109" s="3">
        <f t="shared" si="3"/>
        <v>0</v>
      </c>
      <c r="E109" s="3">
        <f t="shared" si="4"/>
        <v>0</v>
      </c>
      <c r="F109" s="3">
        <f t="shared" si="5"/>
        <v>1</v>
      </c>
    </row>
    <row r="110" spans="1:6" x14ac:dyDescent="0.25">
      <c r="A110">
        <v>204</v>
      </c>
      <c r="B110" t="s">
        <v>12</v>
      </c>
      <c r="C110" s="3">
        <f t="shared" si="2"/>
        <v>0</v>
      </c>
      <c r="D110" s="3">
        <f t="shared" si="3"/>
        <v>0.5</v>
      </c>
      <c r="E110" s="3">
        <f t="shared" si="4"/>
        <v>0.5</v>
      </c>
      <c r="F110" s="3">
        <f t="shared" si="5"/>
        <v>0</v>
      </c>
    </row>
    <row r="111" spans="1:6" x14ac:dyDescent="0.25">
      <c r="A111">
        <v>204</v>
      </c>
      <c r="B111" t="s">
        <v>15</v>
      </c>
      <c r="C111" s="3">
        <f t="shared" si="2"/>
        <v>0</v>
      </c>
      <c r="D111" s="3">
        <f t="shared" si="3"/>
        <v>0</v>
      </c>
      <c r="E111" s="3">
        <f t="shared" si="4"/>
        <v>0</v>
      </c>
      <c r="F111" s="3">
        <f t="shared" si="5"/>
        <v>1</v>
      </c>
    </row>
    <row r="112" spans="1:6" x14ac:dyDescent="0.25">
      <c r="A112">
        <v>204</v>
      </c>
      <c r="B112" t="s">
        <v>18</v>
      </c>
      <c r="C112" s="3">
        <f t="shared" si="2"/>
        <v>1</v>
      </c>
      <c r="D112" s="3">
        <f t="shared" si="3"/>
        <v>0</v>
      </c>
      <c r="E112" s="3">
        <f t="shared" si="4"/>
        <v>0</v>
      </c>
      <c r="F112" s="3">
        <f t="shared" si="5"/>
        <v>0</v>
      </c>
    </row>
    <row r="113" spans="1:6" x14ac:dyDescent="0.25">
      <c r="A113">
        <v>204</v>
      </c>
      <c r="B113" t="s">
        <v>19</v>
      </c>
      <c r="C113" s="3">
        <f t="shared" si="2"/>
        <v>0</v>
      </c>
      <c r="D113" s="3">
        <f t="shared" si="3"/>
        <v>0.5</v>
      </c>
      <c r="E113" s="3">
        <f t="shared" si="4"/>
        <v>0.5</v>
      </c>
      <c r="F113" s="3">
        <f t="shared" si="5"/>
        <v>0</v>
      </c>
    </row>
    <row r="115" spans="1:6" x14ac:dyDescent="0.25">
      <c r="A115" s="5" t="s">
        <v>63</v>
      </c>
    </row>
    <row r="116" spans="1:6" x14ac:dyDescent="0.25">
      <c r="A116" s="6"/>
      <c r="B116" s="15" t="s">
        <v>149</v>
      </c>
    </row>
    <row r="117" spans="1:6" x14ac:dyDescent="0.25">
      <c r="A117" t="s">
        <v>2</v>
      </c>
      <c r="B117" t="s">
        <v>0</v>
      </c>
      <c r="C117" t="s">
        <v>64</v>
      </c>
      <c r="D117" t="s">
        <v>65</v>
      </c>
    </row>
    <row r="118" spans="1:6" x14ac:dyDescent="0.25">
      <c r="A118" t="s">
        <v>37</v>
      </c>
      <c r="B118" t="s">
        <v>38</v>
      </c>
    </row>
    <row r="119" spans="1:6" x14ac:dyDescent="0.25">
      <c r="A119">
        <v>101</v>
      </c>
      <c r="B119" t="s">
        <v>7</v>
      </c>
      <c r="C119" s="9">
        <f>B154</f>
        <v>0.5</v>
      </c>
      <c r="D119" s="9">
        <f>C154</f>
        <v>0.5</v>
      </c>
      <c r="E119" s="8" t="s">
        <v>110</v>
      </c>
    </row>
    <row r="120" spans="1:6" x14ac:dyDescent="0.25">
      <c r="A120">
        <v>101</v>
      </c>
      <c r="B120" t="s">
        <v>12</v>
      </c>
      <c r="C120" s="3">
        <f>AVERAGE(C85:D85)+AVERAGE(C85,E85)</f>
        <v>0.5</v>
      </c>
      <c r="D120" s="3">
        <f>AVERAGE(E85:F85)+AVERAGE(D85,F85)</f>
        <v>0.5</v>
      </c>
    </row>
    <row r="121" spans="1:6" x14ac:dyDescent="0.25">
      <c r="A121">
        <v>101</v>
      </c>
      <c r="B121" t="s">
        <v>15</v>
      </c>
      <c r="C121" s="3">
        <f t="shared" ref="C121:C148" si="6">AVERAGE(C86:D86)+AVERAGE(C86,E86)</f>
        <v>0.5</v>
      </c>
      <c r="D121" s="3">
        <f t="shared" ref="D121:D148" si="7">AVERAGE(E86:F86)+AVERAGE(D86,F86)</f>
        <v>0.5</v>
      </c>
    </row>
    <row r="122" spans="1:6" x14ac:dyDescent="0.25">
      <c r="A122">
        <v>101</v>
      </c>
      <c r="B122" t="s">
        <v>18</v>
      </c>
      <c r="C122" s="3">
        <f t="shared" si="6"/>
        <v>1</v>
      </c>
      <c r="D122" s="3">
        <f t="shared" si="7"/>
        <v>0</v>
      </c>
    </row>
    <row r="123" spans="1:6" x14ac:dyDescent="0.25">
      <c r="A123">
        <v>101</v>
      </c>
      <c r="B123" t="s">
        <v>19</v>
      </c>
      <c r="C123" s="3">
        <f t="shared" si="6"/>
        <v>1</v>
      </c>
      <c r="D123" s="3">
        <f t="shared" si="7"/>
        <v>0</v>
      </c>
    </row>
    <row r="124" spans="1:6" x14ac:dyDescent="0.25">
      <c r="A124">
        <v>102</v>
      </c>
      <c r="B124" t="s">
        <v>7</v>
      </c>
      <c r="C124" s="3">
        <f t="shared" si="6"/>
        <v>1</v>
      </c>
      <c r="D124" s="3">
        <f t="shared" si="7"/>
        <v>0</v>
      </c>
    </row>
    <row r="125" spans="1:6" x14ac:dyDescent="0.25">
      <c r="A125">
        <v>102</v>
      </c>
      <c r="B125" t="s">
        <v>12</v>
      </c>
      <c r="C125" s="3">
        <f t="shared" si="6"/>
        <v>1</v>
      </c>
      <c r="D125" s="3">
        <f t="shared" si="7"/>
        <v>0</v>
      </c>
    </row>
    <row r="126" spans="1:6" x14ac:dyDescent="0.25">
      <c r="A126">
        <v>102</v>
      </c>
      <c r="B126" t="s">
        <v>15</v>
      </c>
      <c r="C126" s="3">
        <f t="shared" si="6"/>
        <v>0.5</v>
      </c>
      <c r="D126" s="3">
        <f t="shared" si="7"/>
        <v>0.5</v>
      </c>
    </row>
    <row r="127" spans="1:6" x14ac:dyDescent="0.25">
      <c r="A127">
        <v>102</v>
      </c>
      <c r="B127" t="s">
        <v>18</v>
      </c>
      <c r="C127" s="3">
        <f t="shared" si="6"/>
        <v>0.5</v>
      </c>
      <c r="D127" s="3">
        <f t="shared" si="7"/>
        <v>0.5</v>
      </c>
    </row>
    <row r="128" spans="1:6" x14ac:dyDescent="0.25">
      <c r="A128">
        <v>102</v>
      </c>
      <c r="B128" t="s">
        <v>19</v>
      </c>
      <c r="C128" s="3">
        <f t="shared" si="6"/>
        <v>0.5</v>
      </c>
      <c r="D128" s="3">
        <f t="shared" si="7"/>
        <v>0.5</v>
      </c>
    </row>
    <row r="129" spans="1:4" x14ac:dyDescent="0.25">
      <c r="A129">
        <v>201</v>
      </c>
      <c r="B129" t="s">
        <v>7</v>
      </c>
      <c r="C129" s="3">
        <f t="shared" si="6"/>
        <v>0</v>
      </c>
      <c r="D129" s="3">
        <f t="shared" si="7"/>
        <v>1</v>
      </c>
    </row>
    <row r="130" spans="1:4" x14ac:dyDescent="0.25">
      <c r="A130">
        <v>201</v>
      </c>
      <c r="B130" t="s">
        <v>12</v>
      </c>
      <c r="C130" s="3">
        <f t="shared" si="6"/>
        <v>0</v>
      </c>
      <c r="D130" s="3">
        <f t="shared" si="7"/>
        <v>1</v>
      </c>
    </row>
    <row r="131" spans="1:4" x14ac:dyDescent="0.25">
      <c r="A131">
        <v>201</v>
      </c>
      <c r="B131" t="s">
        <v>15</v>
      </c>
      <c r="C131" s="3">
        <f t="shared" si="6"/>
        <v>1</v>
      </c>
      <c r="D131" s="3">
        <f t="shared" si="7"/>
        <v>0</v>
      </c>
    </row>
    <row r="132" spans="1:4" x14ac:dyDescent="0.25">
      <c r="A132">
        <v>201</v>
      </c>
      <c r="B132" t="s">
        <v>18</v>
      </c>
      <c r="C132" s="3">
        <f t="shared" si="6"/>
        <v>0</v>
      </c>
      <c r="D132" s="3">
        <f t="shared" si="7"/>
        <v>1</v>
      </c>
    </row>
    <row r="133" spans="1:4" x14ac:dyDescent="0.25">
      <c r="A133">
        <v>201</v>
      </c>
      <c r="B133" t="s">
        <v>19</v>
      </c>
      <c r="C133" s="3">
        <f t="shared" si="6"/>
        <v>0</v>
      </c>
      <c r="D133" s="3">
        <f t="shared" si="7"/>
        <v>1</v>
      </c>
    </row>
    <row r="134" spans="1:4" x14ac:dyDescent="0.25">
      <c r="A134">
        <v>202</v>
      </c>
      <c r="B134" t="s">
        <v>7</v>
      </c>
      <c r="C134" s="3">
        <f t="shared" si="6"/>
        <v>0.5</v>
      </c>
      <c r="D134" s="3">
        <f t="shared" si="7"/>
        <v>0.5</v>
      </c>
    </row>
    <row r="135" spans="1:4" x14ac:dyDescent="0.25">
      <c r="A135">
        <v>202</v>
      </c>
      <c r="B135" t="s">
        <v>12</v>
      </c>
      <c r="C135" s="3">
        <f t="shared" si="6"/>
        <v>0</v>
      </c>
      <c r="D135" s="3">
        <f t="shared" si="7"/>
        <v>1</v>
      </c>
    </row>
    <row r="136" spans="1:4" x14ac:dyDescent="0.25">
      <c r="A136">
        <v>202</v>
      </c>
      <c r="B136" t="s">
        <v>15</v>
      </c>
      <c r="C136" s="3">
        <f t="shared" si="6"/>
        <v>1</v>
      </c>
      <c r="D136" s="3">
        <f t="shared" si="7"/>
        <v>0</v>
      </c>
    </row>
    <row r="137" spans="1:4" x14ac:dyDescent="0.25">
      <c r="A137">
        <v>202</v>
      </c>
      <c r="B137" t="s">
        <v>18</v>
      </c>
      <c r="C137" s="3">
        <f t="shared" si="6"/>
        <v>1</v>
      </c>
      <c r="D137" s="3">
        <f t="shared" si="7"/>
        <v>0</v>
      </c>
    </row>
    <row r="138" spans="1:4" x14ac:dyDescent="0.25">
      <c r="A138">
        <v>202</v>
      </c>
      <c r="B138" t="s">
        <v>19</v>
      </c>
      <c r="C138" s="3">
        <f t="shared" si="6"/>
        <v>1</v>
      </c>
      <c r="D138" s="3">
        <f t="shared" si="7"/>
        <v>0</v>
      </c>
    </row>
    <row r="139" spans="1:4" x14ac:dyDescent="0.25">
      <c r="A139">
        <v>203</v>
      </c>
      <c r="B139" t="s">
        <v>7</v>
      </c>
      <c r="C139" s="3">
        <f t="shared" si="6"/>
        <v>0.5</v>
      </c>
      <c r="D139" s="3">
        <f t="shared" si="7"/>
        <v>0.5</v>
      </c>
    </row>
    <row r="140" spans="1:4" x14ac:dyDescent="0.25">
      <c r="A140">
        <v>203</v>
      </c>
      <c r="B140" t="s">
        <v>12</v>
      </c>
      <c r="C140" s="3">
        <f t="shared" si="6"/>
        <v>1</v>
      </c>
      <c r="D140" s="3">
        <f t="shared" si="7"/>
        <v>0</v>
      </c>
    </row>
    <row r="141" spans="1:4" x14ac:dyDescent="0.25">
      <c r="A141">
        <v>203</v>
      </c>
      <c r="B141" t="s">
        <v>15</v>
      </c>
      <c r="C141" s="3">
        <f t="shared" si="6"/>
        <v>1</v>
      </c>
      <c r="D141" s="3">
        <f t="shared" si="7"/>
        <v>0</v>
      </c>
    </row>
    <row r="142" spans="1:4" x14ac:dyDescent="0.25">
      <c r="A142">
        <v>203</v>
      </c>
      <c r="B142" t="s">
        <v>18</v>
      </c>
      <c r="C142" s="3">
        <f t="shared" si="6"/>
        <v>0</v>
      </c>
      <c r="D142" s="3">
        <f t="shared" si="7"/>
        <v>1</v>
      </c>
    </row>
    <row r="143" spans="1:4" x14ac:dyDescent="0.25">
      <c r="A143">
        <v>203</v>
      </c>
      <c r="B143" t="s">
        <v>19</v>
      </c>
      <c r="C143" s="3">
        <f t="shared" si="6"/>
        <v>0</v>
      </c>
      <c r="D143" s="3">
        <f t="shared" si="7"/>
        <v>1</v>
      </c>
    </row>
    <row r="144" spans="1:4" x14ac:dyDescent="0.25">
      <c r="A144">
        <v>204</v>
      </c>
      <c r="B144" t="s">
        <v>7</v>
      </c>
      <c r="C144" s="3">
        <f t="shared" si="6"/>
        <v>0</v>
      </c>
      <c r="D144" s="3">
        <f t="shared" si="7"/>
        <v>1</v>
      </c>
    </row>
    <row r="145" spans="1:4" x14ac:dyDescent="0.25">
      <c r="A145">
        <v>204</v>
      </c>
      <c r="B145" t="s">
        <v>12</v>
      </c>
      <c r="C145" s="3">
        <f t="shared" si="6"/>
        <v>0.5</v>
      </c>
      <c r="D145" s="3">
        <f t="shared" si="7"/>
        <v>0.5</v>
      </c>
    </row>
    <row r="146" spans="1:4" x14ac:dyDescent="0.25">
      <c r="A146">
        <v>204</v>
      </c>
      <c r="B146" t="s">
        <v>15</v>
      </c>
      <c r="C146" s="3">
        <f t="shared" si="6"/>
        <v>0</v>
      </c>
      <c r="D146" s="3">
        <f t="shared" si="7"/>
        <v>1</v>
      </c>
    </row>
    <row r="147" spans="1:4" x14ac:dyDescent="0.25">
      <c r="A147">
        <v>204</v>
      </c>
      <c r="B147" t="s">
        <v>18</v>
      </c>
      <c r="C147" s="3">
        <f t="shared" si="6"/>
        <v>1</v>
      </c>
      <c r="D147" s="3">
        <f t="shared" si="7"/>
        <v>0</v>
      </c>
    </row>
    <row r="148" spans="1:4" x14ac:dyDescent="0.25">
      <c r="A148">
        <v>204</v>
      </c>
      <c r="B148" t="s">
        <v>19</v>
      </c>
      <c r="C148" s="3">
        <f t="shared" si="6"/>
        <v>0.5</v>
      </c>
      <c r="D148" s="3">
        <f t="shared" si="7"/>
        <v>0.5</v>
      </c>
    </row>
    <row r="150" spans="1:4" x14ac:dyDescent="0.25">
      <c r="A150" s="5" t="s">
        <v>128</v>
      </c>
    </row>
    <row r="151" spans="1:4" x14ac:dyDescent="0.25">
      <c r="B151" s="15" t="s">
        <v>175</v>
      </c>
    </row>
    <row r="152" spans="1:4" s="2" customFormat="1" x14ac:dyDescent="0.25">
      <c r="A152" s="2" t="s">
        <v>0</v>
      </c>
      <c r="B152" s="2" t="s">
        <v>64</v>
      </c>
      <c r="C152" s="2" t="s">
        <v>65</v>
      </c>
    </row>
    <row r="153" spans="1:4" s="2" customFormat="1" x14ac:dyDescent="0.25">
      <c r="A153" s="2" t="s">
        <v>38</v>
      </c>
    </row>
    <row r="154" spans="1:4" s="2" customFormat="1" x14ac:dyDescent="0.25">
      <c r="A154" s="2" t="s">
        <v>7</v>
      </c>
      <c r="B154" s="3">
        <f>1-C154</f>
        <v>0.5</v>
      </c>
      <c r="C154" s="3">
        <f>(4*D124+2*D129+2*D134+2*D139+2*D144)/12</f>
        <v>0.5</v>
      </c>
      <c r="D154" s="10" t="s">
        <v>129</v>
      </c>
    </row>
    <row r="155" spans="1:4" s="2" customFormat="1" x14ac:dyDescent="0.25">
      <c r="A155" s="2" t="s">
        <v>12</v>
      </c>
      <c r="B155" s="3">
        <f>1-C155</f>
        <v>0.5625</v>
      </c>
      <c r="C155" s="3">
        <f>(4*D120+4*D125+2*D130+2*D135+2*D140+2*D145)/16</f>
        <v>0.4375</v>
      </c>
    </row>
    <row r="156" spans="1:4" s="2" customFormat="1" x14ac:dyDescent="0.25">
      <c r="A156" s="2" t="s">
        <v>15</v>
      </c>
      <c r="B156" s="3">
        <f>1-C156</f>
        <v>0.625</v>
      </c>
      <c r="C156" s="3">
        <f>(4*D121+4*D126+2*D131+2*D136+2*D141+2*D146)/16</f>
        <v>0.375</v>
      </c>
    </row>
    <row r="157" spans="1:4" s="2" customFormat="1" x14ac:dyDescent="0.25">
      <c r="A157" s="2" t="s">
        <v>18</v>
      </c>
      <c r="B157" s="3">
        <f>1-C157</f>
        <v>0.625</v>
      </c>
      <c r="C157" s="3">
        <f>(4*D122+4*D127+2*D132+2*D137+2*D142+2*D147)/16</f>
        <v>0.375</v>
      </c>
    </row>
    <row r="158" spans="1:4" s="2" customFormat="1" x14ac:dyDescent="0.25">
      <c r="A158" s="2" t="s">
        <v>19</v>
      </c>
      <c r="B158" s="3">
        <f>1-C158</f>
        <v>0.5625</v>
      </c>
      <c r="C158" s="3">
        <f>(4*D123+4*D128+2*D133+2*D138+2*D143+2*D148)/16</f>
        <v>0.4375</v>
      </c>
    </row>
    <row r="160" spans="1:4" x14ac:dyDescent="0.25">
      <c r="A160" s="5" t="s">
        <v>97</v>
      </c>
    </row>
    <row r="162" spans="1:21" x14ac:dyDescent="0.25">
      <c r="A162" t="s">
        <v>0</v>
      </c>
      <c r="B162" t="s">
        <v>69</v>
      </c>
      <c r="C162" t="s">
        <v>76</v>
      </c>
      <c r="D162" t="s">
        <v>77</v>
      </c>
      <c r="E162" t="s">
        <v>81</v>
      </c>
      <c r="F162" t="s">
        <v>82</v>
      </c>
      <c r="G162" t="s">
        <v>83</v>
      </c>
      <c r="H162" t="s">
        <v>78</v>
      </c>
      <c r="I162" t="s">
        <v>86</v>
      </c>
      <c r="J162" t="s">
        <v>87</v>
      </c>
      <c r="K162" t="s">
        <v>84</v>
      </c>
      <c r="L162" t="s">
        <v>88</v>
      </c>
      <c r="M162" t="s">
        <v>85</v>
      </c>
      <c r="N162" t="s">
        <v>79</v>
      </c>
      <c r="O162" t="s">
        <v>89</v>
      </c>
      <c r="P162" t="s">
        <v>90</v>
      </c>
      <c r="Q162" t="s">
        <v>91</v>
      </c>
      <c r="R162" t="s">
        <v>80</v>
      </c>
      <c r="S162" t="s">
        <v>66</v>
      </c>
      <c r="T162" t="s">
        <v>67</v>
      </c>
      <c r="U162" t="s">
        <v>68</v>
      </c>
    </row>
    <row r="163" spans="1:21" x14ac:dyDescent="0.25">
      <c r="A163" t="s">
        <v>38</v>
      </c>
      <c r="B163" t="s">
        <v>75</v>
      </c>
    </row>
    <row r="164" spans="1:21" x14ac:dyDescent="0.25">
      <c r="A164" t="s">
        <v>7</v>
      </c>
      <c r="B164">
        <v>1</v>
      </c>
      <c r="C164" s="3">
        <f>C119*C129*C124*C139</f>
        <v>0</v>
      </c>
      <c r="D164" s="3">
        <f>C119*C129*C124*D139</f>
        <v>0</v>
      </c>
      <c r="E164" s="3">
        <f>C119*C129*D124*C139</f>
        <v>0</v>
      </c>
      <c r="F164" s="3">
        <f>C119*D129*C124*C139</f>
        <v>0.25</v>
      </c>
      <c r="G164" s="3">
        <f>D119*C129*C124*C139</f>
        <v>0</v>
      </c>
      <c r="H164" s="3">
        <f>C119*C129*D124*D139</f>
        <v>0</v>
      </c>
      <c r="I164" s="3">
        <f>C119*D129*C124*D139</f>
        <v>0.25</v>
      </c>
      <c r="J164" s="3">
        <f>D119*C129*C124*D139</f>
        <v>0</v>
      </c>
      <c r="K164" s="3">
        <f>C119*D129*D124*C139</f>
        <v>0</v>
      </c>
      <c r="L164" s="3">
        <f>D119*C129*D124*C139</f>
        <v>0</v>
      </c>
      <c r="M164" s="3">
        <f>D119*D129*C124*C139</f>
        <v>0.25</v>
      </c>
      <c r="N164" s="3">
        <f>C119*D129*D124*D139</f>
        <v>0</v>
      </c>
      <c r="O164" s="3">
        <f>D119*C129*D124*D139</f>
        <v>0</v>
      </c>
      <c r="P164" s="3">
        <f>D119*D129*C124*D139</f>
        <v>0.25</v>
      </c>
      <c r="Q164" s="3">
        <f>D119*D129*D124*C139</f>
        <v>0</v>
      </c>
      <c r="R164" s="3">
        <f>D119*D129*D124*D139</f>
        <v>0</v>
      </c>
      <c r="S164">
        <v>1</v>
      </c>
      <c r="T164">
        <v>101201</v>
      </c>
      <c r="U164">
        <v>102203</v>
      </c>
    </row>
    <row r="165" spans="1:21" x14ac:dyDescent="0.25">
      <c r="A165" t="s">
        <v>12</v>
      </c>
      <c r="B165">
        <v>1</v>
      </c>
      <c r="C165" s="3">
        <f>C120*C130*C125*C140</f>
        <v>0</v>
      </c>
      <c r="D165" s="3">
        <f>C120*C130*C125*D140</f>
        <v>0</v>
      </c>
      <c r="E165" s="3">
        <f>C120*C130*D125*C140</f>
        <v>0</v>
      </c>
      <c r="F165" s="3">
        <f>C120*D130*C125*C140</f>
        <v>0.5</v>
      </c>
      <c r="G165" s="3">
        <f>D120*C130*C125*C140</f>
        <v>0</v>
      </c>
      <c r="H165" s="3">
        <f>C120*C130*D125*D140</f>
        <v>0</v>
      </c>
      <c r="I165" s="3">
        <f>C120*D130*C125*D140</f>
        <v>0</v>
      </c>
      <c r="J165" s="3">
        <f>D120*C130*C125*D140</f>
        <v>0</v>
      </c>
      <c r="K165" s="3">
        <f>C120*D130*D125*C140</f>
        <v>0</v>
      </c>
      <c r="L165" s="3">
        <f>D120*C130*D125*C140</f>
        <v>0</v>
      </c>
      <c r="M165" s="3">
        <f>D120*D130*C125*C140</f>
        <v>0.5</v>
      </c>
      <c r="N165" s="3">
        <f>C120*D130*D125*D140</f>
        <v>0</v>
      </c>
      <c r="O165" s="3">
        <f>D120*C130*D125*D140</f>
        <v>0</v>
      </c>
      <c r="P165" s="3">
        <f>D120*D130*C125*D140</f>
        <v>0</v>
      </c>
      <c r="Q165" s="3">
        <f>D120*D130*D125*C140</f>
        <v>0</v>
      </c>
      <c r="R165" s="3">
        <f>D120*D130*D125*D140</f>
        <v>0</v>
      </c>
      <c r="S165">
        <v>1</v>
      </c>
      <c r="T165">
        <v>101201</v>
      </c>
      <c r="U165">
        <v>102203</v>
      </c>
    </row>
    <row r="166" spans="1:21" x14ac:dyDescent="0.25">
      <c r="A166" t="s">
        <v>15</v>
      </c>
      <c r="B166">
        <v>1</v>
      </c>
      <c r="C166" s="3">
        <f>C121*C131*C126*C141</f>
        <v>0.25</v>
      </c>
      <c r="D166" s="3">
        <f>C121*C131*C126*D141</f>
        <v>0</v>
      </c>
      <c r="E166" s="3">
        <f>C121*C131*D126*C141</f>
        <v>0.25</v>
      </c>
      <c r="F166" s="3">
        <f>C121*D131*C126*C141</f>
        <v>0</v>
      </c>
      <c r="G166" s="3">
        <f>D121*C131*C126*C141</f>
        <v>0.25</v>
      </c>
      <c r="H166" s="3">
        <f>C121*C131*D126*D141</f>
        <v>0</v>
      </c>
      <c r="I166" s="3">
        <f>C121*D131*C126*D141</f>
        <v>0</v>
      </c>
      <c r="J166" s="3">
        <f>D121*C131*C126*D141</f>
        <v>0</v>
      </c>
      <c r="K166" s="3">
        <f>C121*D131*D126*C141</f>
        <v>0</v>
      </c>
      <c r="L166" s="3">
        <f>D121*C131*D126*C141</f>
        <v>0.25</v>
      </c>
      <c r="M166" s="3">
        <f>D121*D131*C126*C141</f>
        <v>0</v>
      </c>
      <c r="N166" s="3">
        <f>C121*D131*D126*D141</f>
        <v>0</v>
      </c>
      <c r="O166" s="3">
        <f>D121*C131*D126*D141</f>
        <v>0</v>
      </c>
      <c r="P166" s="3">
        <f>D121*D131*C126*D141</f>
        <v>0</v>
      </c>
      <c r="Q166" s="3">
        <f>D121*D131*D126*C141</f>
        <v>0</v>
      </c>
      <c r="R166" s="3">
        <f>D121*D131*D126*D141</f>
        <v>0</v>
      </c>
      <c r="S166">
        <v>1</v>
      </c>
      <c r="T166">
        <v>101201</v>
      </c>
      <c r="U166">
        <v>102203</v>
      </c>
    </row>
    <row r="167" spans="1:21" x14ac:dyDescent="0.25">
      <c r="A167" t="s">
        <v>18</v>
      </c>
      <c r="B167">
        <v>1</v>
      </c>
      <c r="C167" s="3">
        <f>C122*C132*C127*C142</f>
        <v>0</v>
      </c>
      <c r="D167" s="3">
        <f>C122*C132*C127*D142</f>
        <v>0</v>
      </c>
      <c r="E167" s="3">
        <f>C122*C132*D127*C142</f>
        <v>0</v>
      </c>
      <c r="F167" s="3">
        <f>C122*D132*C127*C142</f>
        <v>0</v>
      </c>
      <c r="G167" s="3">
        <f>D122*C132*C127*C142</f>
        <v>0</v>
      </c>
      <c r="H167" s="3">
        <f>C122*C132*D127*D142</f>
        <v>0</v>
      </c>
      <c r="I167" s="3">
        <f>C122*D132*C127*D142</f>
        <v>0.5</v>
      </c>
      <c r="J167" s="3">
        <f>D122*C132*C127*D142</f>
        <v>0</v>
      </c>
      <c r="K167" s="3">
        <f>C122*D132*D127*C142</f>
        <v>0</v>
      </c>
      <c r="L167" s="3">
        <f>D122*C132*D127*C142</f>
        <v>0</v>
      </c>
      <c r="M167" s="3">
        <f>D122*D132*C127*C142</f>
        <v>0</v>
      </c>
      <c r="N167" s="3">
        <f>C122*D132*D127*D142</f>
        <v>0.5</v>
      </c>
      <c r="O167" s="3">
        <f>D122*C132*D127*D142</f>
        <v>0</v>
      </c>
      <c r="P167" s="3">
        <f>D122*D132*C127*D142</f>
        <v>0</v>
      </c>
      <c r="Q167" s="3">
        <f>D122*D132*D127*C142</f>
        <v>0</v>
      </c>
      <c r="R167" s="3">
        <f>D122*D132*D127*D142</f>
        <v>0</v>
      </c>
      <c r="S167">
        <v>1</v>
      </c>
      <c r="T167">
        <v>101201</v>
      </c>
      <c r="U167">
        <v>102203</v>
      </c>
    </row>
    <row r="168" spans="1:21" x14ac:dyDescent="0.25">
      <c r="A168" t="s">
        <v>19</v>
      </c>
      <c r="B168">
        <v>1</v>
      </c>
      <c r="C168" s="3">
        <f>C123*C133*C128*C143</f>
        <v>0</v>
      </c>
      <c r="D168" s="3">
        <f>C123*C133*C128*D143</f>
        <v>0</v>
      </c>
      <c r="E168" s="3">
        <f>C123*C133*D128*C143</f>
        <v>0</v>
      </c>
      <c r="F168" s="3">
        <f>C123*D133*C128*C143</f>
        <v>0</v>
      </c>
      <c r="G168" s="3">
        <f>D123*C133*C128*C143</f>
        <v>0</v>
      </c>
      <c r="H168" s="3">
        <f>C123*C133*D128*D143</f>
        <v>0</v>
      </c>
      <c r="I168" s="3">
        <f>C123*D133*C128*D143</f>
        <v>0.5</v>
      </c>
      <c r="J168" s="3">
        <f>D123*C133*C128*D143</f>
        <v>0</v>
      </c>
      <c r="K168" s="3">
        <f>C123*D133*D128*C143</f>
        <v>0</v>
      </c>
      <c r="L168" s="3">
        <f>D123*C133*D128*C143</f>
        <v>0</v>
      </c>
      <c r="M168" s="3">
        <f>D123*D133*C128*C143</f>
        <v>0</v>
      </c>
      <c r="N168" s="3">
        <f>C123*D133*D128*D143</f>
        <v>0.5</v>
      </c>
      <c r="O168" s="3">
        <f>D123*C133*D128*D143</f>
        <v>0</v>
      </c>
      <c r="P168" s="3">
        <f>D123*D133*C128*D143</f>
        <v>0</v>
      </c>
      <c r="Q168" s="3">
        <f>D123*D133*D128*C143</f>
        <v>0</v>
      </c>
      <c r="R168" s="3">
        <f>D123*D133*D128*D143</f>
        <v>0</v>
      </c>
      <c r="S168">
        <v>1</v>
      </c>
      <c r="T168">
        <v>101201</v>
      </c>
      <c r="U168">
        <v>102203</v>
      </c>
    </row>
    <row r="169" spans="1:21" x14ac:dyDescent="0.25">
      <c r="A169" t="s">
        <v>7</v>
      </c>
      <c r="B169">
        <v>2</v>
      </c>
      <c r="C169" s="3">
        <f>C119*C129*C124*C144</f>
        <v>0</v>
      </c>
      <c r="D169" s="3">
        <f>C119*C129*C124*D144</f>
        <v>0</v>
      </c>
      <c r="E169" s="3">
        <f>C119*C129*D124*C144</f>
        <v>0</v>
      </c>
      <c r="F169" s="3">
        <f>C119*D129*C124*C144</f>
        <v>0</v>
      </c>
      <c r="G169" s="3">
        <f>D119*C129*C124*C144</f>
        <v>0</v>
      </c>
      <c r="H169" s="3">
        <f>C119*C129*D124*D144</f>
        <v>0</v>
      </c>
      <c r="I169" s="3">
        <f>C119*D129*C124*D144</f>
        <v>0.5</v>
      </c>
      <c r="J169" s="3">
        <f>D119*C129*C124*D144</f>
        <v>0</v>
      </c>
      <c r="K169" s="3">
        <f>C119*D129*D124*C144</f>
        <v>0</v>
      </c>
      <c r="L169" s="3">
        <f>D119*C129*D124*C144</f>
        <v>0</v>
      </c>
      <c r="M169" s="3">
        <f>D119*D129*C124*C144</f>
        <v>0</v>
      </c>
      <c r="N169" s="3">
        <f>C119*D129*D124*D144</f>
        <v>0</v>
      </c>
      <c r="O169" s="3">
        <f>D119*C129*D124*D144</f>
        <v>0</v>
      </c>
      <c r="P169" s="3">
        <f>D119*D129*C124*D144</f>
        <v>0.5</v>
      </c>
      <c r="Q169" s="3">
        <f>D119*D129*D124*C144</f>
        <v>0</v>
      </c>
      <c r="R169" s="3">
        <f>D119*D129*D124*D144</f>
        <v>0</v>
      </c>
      <c r="S169">
        <v>2</v>
      </c>
      <c r="T169">
        <v>101201</v>
      </c>
      <c r="U169">
        <v>102204</v>
      </c>
    </row>
    <row r="170" spans="1:21" x14ac:dyDescent="0.25">
      <c r="A170" t="s">
        <v>12</v>
      </c>
      <c r="B170">
        <v>2</v>
      </c>
      <c r="C170" s="3">
        <f>C120*C130*C125*C145</f>
        <v>0</v>
      </c>
      <c r="D170" s="3">
        <f>C120*C130*C125*D145</f>
        <v>0</v>
      </c>
      <c r="E170" s="3">
        <f>C120*C130*D125*C145</f>
        <v>0</v>
      </c>
      <c r="F170" s="3">
        <f>C120*D130*C125*C145</f>
        <v>0.25</v>
      </c>
      <c r="G170" s="3">
        <f>D120*C130*C125*C145</f>
        <v>0</v>
      </c>
      <c r="H170" s="3">
        <f>C120*C130*D125*D145</f>
        <v>0</v>
      </c>
      <c r="I170" s="3">
        <f>C120*D130*C125*D145</f>
        <v>0.25</v>
      </c>
      <c r="J170" s="3">
        <f>D120*C130*C125*D145</f>
        <v>0</v>
      </c>
      <c r="K170" s="3">
        <f>C120*D130*D125*C145</f>
        <v>0</v>
      </c>
      <c r="L170" s="3">
        <f>D120*C130*D125*C145</f>
        <v>0</v>
      </c>
      <c r="M170" s="3">
        <f>D120*D130*C125*C145</f>
        <v>0.25</v>
      </c>
      <c r="N170" s="3">
        <f>C120*D130*D125*D145</f>
        <v>0</v>
      </c>
      <c r="O170" s="3">
        <f>D120*C130*D125*D145</f>
        <v>0</v>
      </c>
      <c r="P170" s="3">
        <f>D120*D130*C125*D145</f>
        <v>0.25</v>
      </c>
      <c r="Q170" s="3">
        <f>D120*D130*D125*C145</f>
        <v>0</v>
      </c>
      <c r="R170" s="3">
        <f>D120*D130*D125*D145</f>
        <v>0</v>
      </c>
      <c r="S170">
        <v>2</v>
      </c>
      <c r="T170">
        <v>101201</v>
      </c>
      <c r="U170">
        <v>102204</v>
      </c>
    </row>
    <row r="171" spans="1:21" x14ac:dyDescent="0.25">
      <c r="A171" t="s">
        <v>15</v>
      </c>
      <c r="B171">
        <v>2</v>
      </c>
      <c r="C171" s="3">
        <f>C121*C131*C126*C146</f>
        <v>0</v>
      </c>
      <c r="D171" s="3">
        <f>C121*C131*C126*D146</f>
        <v>0.25</v>
      </c>
      <c r="E171" s="3">
        <f>C121*C131*D126*C146</f>
        <v>0</v>
      </c>
      <c r="F171" s="3">
        <f>C121*D131*C126*C146</f>
        <v>0</v>
      </c>
      <c r="G171" s="3">
        <f>D121*C131*C126*C146</f>
        <v>0</v>
      </c>
      <c r="H171" s="3">
        <f>C121*C131*D126*D146</f>
        <v>0.25</v>
      </c>
      <c r="I171" s="3">
        <f>C121*D131*C126*D146</f>
        <v>0</v>
      </c>
      <c r="J171" s="3">
        <f>D121*C131*C126*D146</f>
        <v>0.25</v>
      </c>
      <c r="K171" s="3">
        <f>C121*D131*D126*C146</f>
        <v>0</v>
      </c>
      <c r="L171" s="3">
        <f>D121*C131*D126*C146</f>
        <v>0</v>
      </c>
      <c r="M171" s="3">
        <f>D121*D131*C126*C146</f>
        <v>0</v>
      </c>
      <c r="N171" s="3">
        <f>C121*D131*D126*D146</f>
        <v>0</v>
      </c>
      <c r="O171" s="3">
        <f>D121*C131*D126*D146</f>
        <v>0.25</v>
      </c>
      <c r="P171" s="3">
        <f>D121*D131*C126*D146</f>
        <v>0</v>
      </c>
      <c r="Q171" s="3">
        <f>D121*D131*D126*C146</f>
        <v>0</v>
      </c>
      <c r="R171" s="3">
        <f>D121*D131*D126*D146</f>
        <v>0</v>
      </c>
      <c r="S171">
        <v>2</v>
      </c>
      <c r="T171">
        <v>101201</v>
      </c>
      <c r="U171">
        <v>102204</v>
      </c>
    </row>
    <row r="172" spans="1:21" x14ac:dyDescent="0.25">
      <c r="A172" t="s">
        <v>18</v>
      </c>
      <c r="B172">
        <v>2</v>
      </c>
      <c r="C172" s="3">
        <f>C122*C132*C127*C147</f>
        <v>0</v>
      </c>
      <c r="D172" s="3">
        <f>C122*C132*C127*D147</f>
        <v>0</v>
      </c>
      <c r="E172" s="3">
        <f>C122*C132*D127*C147</f>
        <v>0</v>
      </c>
      <c r="F172" s="3">
        <f>C122*D132*C127*C147</f>
        <v>0.5</v>
      </c>
      <c r="G172" s="3">
        <f>D122*C132*C127*C147</f>
        <v>0</v>
      </c>
      <c r="H172" s="3">
        <f>C122*C132*D127*D147</f>
        <v>0</v>
      </c>
      <c r="I172" s="3">
        <f>C122*D132*C127*D147</f>
        <v>0</v>
      </c>
      <c r="J172" s="3">
        <f>D122*C132*C127*D147</f>
        <v>0</v>
      </c>
      <c r="K172" s="3">
        <f>C122*D132*D127*C147</f>
        <v>0.5</v>
      </c>
      <c r="L172" s="3">
        <f>D122*C132*D127*C147</f>
        <v>0</v>
      </c>
      <c r="M172" s="3">
        <f>D122*D132*C127*C147</f>
        <v>0</v>
      </c>
      <c r="N172" s="3">
        <f>C122*D132*D127*D147</f>
        <v>0</v>
      </c>
      <c r="O172" s="3">
        <f>D122*C132*D127*D147</f>
        <v>0</v>
      </c>
      <c r="P172" s="3">
        <f>D122*D132*C127*D147</f>
        <v>0</v>
      </c>
      <c r="Q172" s="3">
        <f>D122*D132*D127*C147</f>
        <v>0</v>
      </c>
      <c r="R172" s="3">
        <f>D122*D132*D127*D147</f>
        <v>0</v>
      </c>
      <c r="S172">
        <v>2</v>
      </c>
      <c r="T172">
        <v>101201</v>
      </c>
      <c r="U172">
        <v>102204</v>
      </c>
    </row>
    <row r="173" spans="1:21" x14ac:dyDescent="0.25">
      <c r="A173" t="s">
        <v>19</v>
      </c>
      <c r="B173">
        <v>2</v>
      </c>
      <c r="C173" s="3">
        <f>C123*C133*C128*C148</f>
        <v>0</v>
      </c>
      <c r="D173" s="3">
        <f>C123*C133*C128*D148</f>
        <v>0</v>
      </c>
      <c r="E173" s="3">
        <f>C123*C133*D128*C148</f>
        <v>0</v>
      </c>
      <c r="F173" s="3">
        <f>C123*D133*C128*C148</f>
        <v>0.25</v>
      </c>
      <c r="G173" s="3">
        <f>D123*C133*C128*C148</f>
        <v>0</v>
      </c>
      <c r="H173" s="3">
        <f>C123*C133*D128*D148</f>
        <v>0</v>
      </c>
      <c r="I173" s="3">
        <f>C123*D133*C128*D148</f>
        <v>0.25</v>
      </c>
      <c r="J173" s="3">
        <f>D123*C133*C128*D148</f>
        <v>0</v>
      </c>
      <c r="K173" s="3">
        <f>C123*D133*D128*C148</f>
        <v>0.25</v>
      </c>
      <c r="L173" s="3">
        <f>D123*C133*D128*C148</f>
        <v>0</v>
      </c>
      <c r="M173" s="3">
        <f>D123*D133*C128*C148</f>
        <v>0</v>
      </c>
      <c r="N173" s="3">
        <f>C123*D133*D128*D148</f>
        <v>0.25</v>
      </c>
      <c r="O173" s="3">
        <f>D123*C133*D128*D148</f>
        <v>0</v>
      </c>
      <c r="P173" s="3">
        <f>D123*D133*C128*D148</f>
        <v>0</v>
      </c>
      <c r="Q173" s="3">
        <f>D123*D133*D128*C148</f>
        <v>0</v>
      </c>
      <c r="R173" s="3">
        <f>D123*D133*D128*D148</f>
        <v>0</v>
      </c>
      <c r="S173">
        <v>2</v>
      </c>
      <c r="T173">
        <v>101201</v>
      </c>
      <c r="U173">
        <v>102204</v>
      </c>
    </row>
    <row r="174" spans="1:21" x14ac:dyDescent="0.25">
      <c r="A174" t="s">
        <v>7</v>
      </c>
      <c r="B174">
        <v>3</v>
      </c>
      <c r="C174" s="3">
        <f>C119*C134*C124*C139</f>
        <v>0.125</v>
      </c>
      <c r="D174" s="3">
        <f>C119*C134*C124*D139</f>
        <v>0.125</v>
      </c>
      <c r="E174" s="3">
        <f>C119*C134*D124*C139</f>
        <v>0</v>
      </c>
      <c r="F174" s="3">
        <f>C119*D134*C124*C139</f>
        <v>0.125</v>
      </c>
      <c r="G174" s="3">
        <f>D119*C134*C124*C139</f>
        <v>0.125</v>
      </c>
      <c r="H174" s="3">
        <f>C119*C134*D124*D139</f>
        <v>0</v>
      </c>
      <c r="I174" s="3">
        <f>C119*D134*C124*D139</f>
        <v>0.125</v>
      </c>
      <c r="J174" s="3">
        <f>D119*C134*C124*D139</f>
        <v>0.125</v>
      </c>
      <c r="K174" s="3">
        <f>C119*D134*D124*C139</f>
        <v>0</v>
      </c>
      <c r="L174" s="3">
        <f>D119*C134*D124*C139</f>
        <v>0</v>
      </c>
      <c r="M174" s="3">
        <f>D119*D134*C124*C139</f>
        <v>0.125</v>
      </c>
      <c r="N174" s="3">
        <f>C119*D134*D124*D139</f>
        <v>0</v>
      </c>
      <c r="O174" s="3">
        <f>D119*C134*D124*D139</f>
        <v>0</v>
      </c>
      <c r="P174" s="3">
        <f>D119*D134*C124*D139</f>
        <v>0.125</v>
      </c>
      <c r="Q174" s="3">
        <f>D119*D134*D124*C139</f>
        <v>0</v>
      </c>
      <c r="R174" s="3">
        <f>D119*D134*D124*D139</f>
        <v>0</v>
      </c>
      <c r="S174">
        <v>3</v>
      </c>
      <c r="T174">
        <v>101202</v>
      </c>
      <c r="U174">
        <v>102203</v>
      </c>
    </row>
    <row r="175" spans="1:21" x14ac:dyDescent="0.25">
      <c r="A175" t="s">
        <v>15</v>
      </c>
      <c r="B175">
        <v>3</v>
      </c>
      <c r="C175" s="3">
        <f>C120*C135*C125*C140</f>
        <v>0</v>
      </c>
      <c r="D175" s="3">
        <f>C120*C135*C125*D140</f>
        <v>0</v>
      </c>
      <c r="E175" s="3">
        <f>C120*C135*D125*C140</f>
        <v>0</v>
      </c>
      <c r="F175" s="3">
        <f>C120*D135*C125*C140</f>
        <v>0.5</v>
      </c>
      <c r="G175" s="3">
        <f>D120*C135*C125*C140</f>
        <v>0</v>
      </c>
      <c r="H175" s="3">
        <f>C120*C135*D125*D140</f>
        <v>0</v>
      </c>
      <c r="I175" s="3">
        <f>C120*D135*C125*D140</f>
        <v>0</v>
      </c>
      <c r="J175" s="3">
        <f>D120*C135*C125*D140</f>
        <v>0</v>
      </c>
      <c r="K175" s="3">
        <f>C120*D135*D125*C140</f>
        <v>0</v>
      </c>
      <c r="L175" s="3">
        <f>D120*C135*D125*C140</f>
        <v>0</v>
      </c>
      <c r="M175" s="3">
        <f>D120*D135*C125*C140</f>
        <v>0.5</v>
      </c>
      <c r="N175" s="3">
        <f>C120*D135*D125*D140</f>
        <v>0</v>
      </c>
      <c r="O175" s="3">
        <f>D120*C135*D125*D140</f>
        <v>0</v>
      </c>
      <c r="P175" s="3">
        <f>D120*D135*C125*D140</f>
        <v>0</v>
      </c>
      <c r="Q175" s="3">
        <f>D120*D135*D125*C140</f>
        <v>0</v>
      </c>
      <c r="R175" s="3">
        <f>D120*D135*D125*D140</f>
        <v>0</v>
      </c>
      <c r="S175">
        <v>3</v>
      </c>
      <c r="T175">
        <v>101202</v>
      </c>
      <c r="U175">
        <v>102203</v>
      </c>
    </row>
    <row r="176" spans="1:21" x14ac:dyDescent="0.25">
      <c r="A176" t="s">
        <v>12</v>
      </c>
      <c r="B176">
        <v>3</v>
      </c>
      <c r="C176" s="3">
        <f>C121*C136*C126*C141</f>
        <v>0.25</v>
      </c>
      <c r="D176" s="3">
        <f>C121*C136*C126*D141</f>
        <v>0</v>
      </c>
      <c r="E176" s="3">
        <f>C121*C136*D126*C141</f>
        <v>0.25</v>
      </c>
      <c r="F176" s="3">
        <f>C121*D136*C126*C141</f>
        <v>0</v>
      </c>
      <c r="G176" s="3">
        <f>D121*C136*C126*C141</f>
        <v>0.25</v>
      </c>
      <c r="H176" s="3">
        <f>C121*C136*D126*D141</f>
        <v>0</v>
      </c>
      <c r="I176" s="3">
        <f>C121*D136*C126*D141</f>
        <v>0</v>
      </c>
      <c r="J176" s="3">
        <f>D121*C136*C126*D141</f>
        <v>0</v>
      </c>
      <c r="K176" s="3">
        <f>C121*D136*D126*C141</f>
        <v>0</v>
      </c>
      <c r="L176" s="3">
        <f>D121*C136*D126*C141</f>
        <v>0.25</v>
      </c>
      <c r="M176" s="3">
        <f>D121*D136*C126*C141</f>
        <v>0</v>
      </c>
      <c r="N176" s="3">
        <f>C121*D136*D126*D141</f>
        <v>0</v>
      </c>
      <c r="O176" s="3">
        <f>D121*C136*D126*D141</f>
        <v>0</v>
      </c>
      <c r="P176" s="3">
        <f>D121*D136*C126*D141</f>
        <v>0</v>
      </c>
      <c r="Q176" s="3">
        <f>D121*D136*D126*C141</f>
        <v>0</v>
      </c>
      <c r="R176" s="3">
        <f>D121*D136*D126*D141</f>
        <v>0</v>
      </c>
      <c r="S176">
        <v>3</v>
      </c>
      <c r="T176">
        <v>101202</v>
      </c>
      <c r="U176">
        <v>102203</v>
      </c>
    </row>
    <row r="177" spans="1:21" x14ac:dyDescent="0.25">
      <c r="A177" t="s">
        <v>18</v>
      </c>
      <c r="B177">
        <v>3</v>
      </c>
      <c r="C177" s="3">
        <f>C122*C137*C127*C142</f>
        <v>0</v>
      </c>
      <c r="D177" s="3">
        <f>C122*C137*C127*D142</f>
        <v>0.5</v>
      </c>
      <c r="E177" s="3">
        <f>C122*C137*D127*C142</f>
        <v>0</v>
      </c>
      <c r="F177" s="3">
        <f>C122*D137*C127*C142</f>
        <v>0</v>
      </c>
      <c r="G177" s="3">
        <f>D122*C137*C127*C142</f>
        <v>0</v>
      </c>
      <c r="H177" s="3">
        <f>C122*C137*D127*D142</f>
        <v>0.5</v>
      </c>
      <c r="I177" s="3">
        <f>C122*D137*C127*D142</f>
        <v>0</v>
      </c>
      <c r="J177" s="3">
        <f>D122*C137*C127*D142</f>
        <v>0</v>
      </c>
      <c r="K177" s="3">
        <f>C122*D137*D127*C142</f>
        <v>0</v>
      </c>
      <c r="L177" s="3">
        <f>D122*C137*D127*C142</f>
        <v>0</v>
      </c>
      <c r="M177" s="3">
        <f>D122*D137*C127*C142</f>
        <v>0</v>
      </c>
      <c r="N177" s="3">
        <f>C122*D137*D127*D142</f>
        <v>0</v>
      </c>
      <c r="O177" s="3">
        <f>D122*C137*D127*D142</f>
        <v>0</v>
      </c>
      <c r="P177" s="3">
        <f>D122*D137*C127*D142</f>
        <v>0</v>
      </c>
      <c r="Q177" s="3">
        <f>D122*D137*D127*C142</f>
        <v>0</v>
      </c>
      <c r="R177" s="3">
        <f>D122*D137*D127*D142</f>
        <v>0</v>
      </c>
      <c r="S177">
        <v>3</v>
      </c>
      <c r="T177">
        <v>101202</v>
      </c>
      <c r="U177">
        <v>102203</v>
      </c>
    </row>
    <row r="178" spans="1:21" x14ac:dyDescent="0.25">
      <c r="A178" t="s">
        <v>19</v>
      </c>
      <c r="B178">
        <v>3</v>
      </c>
      <c r="C178" s="3">
        <f>C123*C138*C128*C143</f>
        <v>0</v>
      </c>
      <c r="D178" s="3">
        <f>C123*C138*C128*D143</f>
        <v>0.5</v>
      </c>
      <c r="E178" s="3">
        <f>C123*C138*D128*C143</f>
        <v>0</v>
      </c>
      <c r="F178" s="3">
        <f>C123*D138*C128*C143</f>
        <v>0</v>
      </c>
      <c r="G178" s="3">
        <f>D123*C138*C128*C143</f>
        <v>0</v>
      </c>
      <c r="H178" s="3">
        <f>C123*C138*D128*D143</f>
        <v>0.5</v>
      </c>
      <c r="I178" s="3">
        <f>C123*D138*C128*D143</f>
        <v>0</v>
      </c>
      <c r="J178" s="3">
        <f>D123*C138*C128*D143</f>
        <v>0</v>
      </c>
      <c r="K178" s="3">
        <f>C123*D138*D128*C143</f>
        <v>0</v>
      </c>
      <c r="L178" s="3">
        <f>D123*C138*D128*C143</f>
        <v>0</v>
      </c>
      <c r="M178" s="3">
        <f>D123*D138*C128*C143</f>
        <v>0</v>
      </c>
      <c r="N178" s="3">
        <f>C123*D138*D128*D143</f>
        <v>0</v>
      </c>
      <c r="O178" s="3">
        <f>D123*C138*D128*D143</f>
        <v>0</v>
      </c>
      <c r="P178" s="3">
        <f>D123*D138*C128*D143</f>
        <v>0</v>
      </c>
      <c r="Q178" s="3">
        <f>D123*D138*D128*C143</f>
        <v>0</v>
      </c>
      <c r="R178" s="3">
        <f>D123*D138*D128*D143</f>
        <v>0</v>
      </c>
      <c r="S178">
        <v>3</v>
      </c>
      <c r="T178">
        <v>101202</v>
      </c>
      <c r="U178">
        <v>102203</v>
      </c>
    </row>
    <row r="179" spans="1:21" x14ac:dyDescent="0.25">
      <c r="A179" t="s">
        <v>7</v>
      </c>
      <c r="B179">
        <v>4</v>
      </c>
      <c r="C179" s="3">
        <f>C119*C134*C124*C144</f>
        <v>0</v>
      </c>
      <c r="D179" s="3">
        <f>C119*C134*C124*D144</f>
        <v>0.25</v>
      </c>
      <c r="E179" s="3">
        <f>C119*C134*D124*C144</f>
        <v>0</v>
      </c>
      <c r="F179" s="3">
        <f>C119*D134*C124*C144</f>
        <v>0</v>
      </c>
      <c r="G179" s="3">
        <f>D119*C134*C124*C144</f>
        <v>0</v>
      </c>
      <c r="H179" s="3">
        <f>C119*C134*D124*D144</f>
        <v>0</v>
      </c>
      <c r="I179" s="3">
        <f>C119*D134*C124*D144</f>
        <v>0.25</v>
      </c>
      <c r="J179" s="3">
        <f>D119*C134*C124*D144</f>
        <v>0.25</v>
      </c>
      <c r="K179" s="3">
        <f>C119*D134*D124*C144</f>
        <v>0</v>
      </c>
      <c r="L179" s="3">
        <f>D119*C134*D124*C144</f>
        <v>0</v>
      </c>
      <c r="M179" s="3">
        <f>D119*D134*C124*C144</f>
        <v>0</v>
      </c>
      <c r="N179" s="3">
        <f>C119*D134*D124*D144</f>
        <v>0</v>
      </c>
      <c r="O179" s="3">
        <f>D119*C134*D124*D144</f>
        <v>0</v>
      </c>
      <c r="P179" s="3">
        <f>D119*D134*C124*D144</f>
        <v>0.25</v>
      </c>
      <c r="Q179" s="3">
        <f>D119*D134*D124*C144</f>
        <v>0</v>
      </c>
      <c r="R179" s="3">
        <f>D119*D134*D124*D144</f>
        <v>0</v>
      </c>
      <c r="S179">
        <v>4</v>
      </c>
      <c r="T179">
        <v>101202</v>
      </c>
      <c r="U179">
        <v>102204</v>
      </c>
    </row>
    <row r="180" spans="1:21" x14ac:dyDescent="0.25">
      <c r="A180" t="s">
        <v>12</v>
      </c>
      <c r="B180">
        <v>4</v>
      </c>
      <c r="C180" s="3">
        <f>C120*C135*C125*C145</f>
        <v>0</v>
      </c>
      <c r="D180" s="3">
        <f>C120*C135*C125*D145</f>
        <v>0</v>
      </c>
      <c r="E180" s="3">
        <f>C120*C135*D125*C145</f>
        <v>0</v>
      </c>
      <c r="F180" s="3">
        <f>C120*D135*C125*C145</f>
        <v>0.25</v>
      </c>
      <c r="G180" s="3">
        <f>D120*C135*C125*C145</f>
        <v>0</v>
      </c>
      <c r="H180" s="3">
        <f>C120*C135*D125*D145</f>
        <v>0</v>
      </c>
      <c r="I180" s="3">
        <f>C120*D135*C125*D145</f>
        <v>0.25</v>
      </c>
      <c r="J180" s="3">
        <f>D120*C135*C125*D145</f>
        <v>0</v>
      </c>
      <c r="K180" s="3">
        <f>C120*D135*D125*C145</f>
        <v>0</v>
      </c>
      <c r="L180" s="3">
        <f>D120*C135*D125*C145</f>
        <v>0</v>
      </c>
      <c r="M180" s="3">
        <f>D120*D135*C125*C145</f>
        <v>0.25</v>
      </c>
      <c r="N180" s="3">
        <f>C120*D135*D125*D145</f>
        <v>0</v>
      </c>
      <c r="O180" s="3">
        <f>D120*C135*D125*D145</f>
        <v>0</v>
      </c>
      <c r="P180" s="3">
        <f>D120*D135*C125*D145</f>
        <v>0.25</v>
      </c>
      <c r="Q180" s="3">
        <f>D120*D135*D125*C145</f>
        <v>0</v>
      </c>
      <c r="R180" s="3">
        <f>D120*D135*D125*D145</f>
        <v>0</v>
      </c>
      <c r="S180">
        <v>4</v>
      </c>
      <c r="T180">
        <v>101202</v>
      </c>
      <c r="U180">
        <v>102204</v>
      </c>
    </row>
    <row r="181" spans="1:21" x14ac:dyDescent="0.25">
      <c r="A181" t="s">
        <v>15</v>
      </c>
      <c r="B181">
        <v>4</v>
      </c>
      <c r="C181" s="3">
        <f>C121*C136*C126*C146</f>
        <v>0</v>
      </c>
      <c r="D181" s="3">
        <f>C121*C136*C126*D146</f>
        <v>0.25</v>
      </c>
      <c r="E181" s="3">
        <f>C121*C136*D126*C146</f>
        <v>0</v>
      </c>
      <c r="F181" s="3">
        <f>C121*D136*C126*C146</f>
        <v>0</v>
      </c>
      <c r="G181" s="3">
        <f>D121*C136*C126*C146</f>
        <v>0</v>
      </c>
      <c r="H181" s="3">
        <f>C121*C136*D126*D146</f>
        <v>0.25</v>
      </c>
      <c r="I181" s="3">
        <f>C121*D136*C126*D146</f>
        <v>0</v>
      </c>
      <c r="J181" s="3">
        <f>D121*C136*C126*D146</f>
        <v>0.25</v>
      </c>
      <c r="K181" s="3">
        <f>C121*D136*D126*C146</f>
        <v>0</v>
      </c>
      <c r="L181" s="3">
        <f>D121*C136*D126*C146</f>
        <v>0</v>
      </c>
      <c r="M181" s="3">
        <f>D121*D136*C126*C146</f>
        <v>0</v>
      </c>
      <c r="N181" s="3">
        <f>C121*D136*D126*D146</f>
        <v>0</v>
      </c>
      <c r="O181" s="3">
        <f>D121*C136*D126*D146</f>
        <v>0.25</v>
      </c>
      <c r="P181" s="3">
        <f>D121*D136*C126*D146</f>
        <v>0</v>
      </c>
      <c r="Q181" s="3">
        <f>D121*D136*D126*C146</f>
        <v>0</v>
      </c>
      <c r="R181" s="3">
        <f>D121*D136*D126*D146</f>
        <v>0</v>
      </c>
      <c r="S181">
        <v>4</v>
      </c>
      <c r="T181">
        <v>101202</v>
      </c>
      <c r="U181">
        <v>102204</v>
      </c>
    </row>
    <row r="182" spans="1:21" x14ac:dyDescent="0.25">
      <c r="A182" t="s">
        <v>18</v>
      </c>
      <c r="B182">
        <v>4</v>
      </c>
      <c r="C182" s="3">
        <f>C122*C137*C127*C147</f>
        <v>0.5</v>
      </c>
      <c r="D182" s="3">
        <f>C122*C137*C127*D147</f>
        <v>0</v>
      </c>
      <c r="E182" s="3">
        <f>C122*C137*D127*C147</f>
        <v>0.5</v>
      </c>
      <c r="F182" s="3">
        <f>C122*D137*C127*C147</f>
        <v>0</v>
      </c>
      <c r="G182" s="3">
        <f>D122*C137*C127*C147</f>
        <v>0</v>
      </c>
      <c r="H182" s="3">
        <f>C122*C137*D127*D147</f>
        <v>0</v>
      </c>
      <c r="I182" s="3">
        <f>C122*D137*C127*D147</f>
        <v>0</v>
      </c>
      <c r="J182" s="3">
        <f>D122*C137*C127*D147</f>
        <v>0</v>
      </c>
      <c r="K182" s="3">
        <f>C122*D137*D127*C147</f>
        <v>0</v>
      </c>
      <c r="L182" s="3">
        <f>D122*C137*D127*C147</f>
        <v>0</v>
      </c>
      <c r="M182" s="3">
        <f>D122*D137*C127*C147</f>
        <v>0</v>
      </c>
      <c r="N182" s="3">
        <f>C122*D137*D127*D147</f>
        <v>0</v>
      </c>
      <c r="O182" s="3">
        <f>D122*C137*D127*D147</f>
        <v>0</v>
      </c>
      <c r="P182" s="3">
        <f>D122*D137*C127*D147</f>
        <v>0</v>
      </c>
      <c r="Q182" s="3">
        <f>D122*D137*D127*C147</f>
        <v>0</v>
      </c>
      <c r="R182" s="3">
        <f>D122*D137*D127*D147</f>
        <v>0</v>
      </c>
      <c r="S182">
        <v>4</v>
      </c>
      <c r="T182">
        <v>101202</v>
      </c>
      <c r="U182">
        <v>102204</v>
      </c>
    </row>
    <row r="183" spans="1:21" x14ac:dyDescent="0.25">
      <c r="A183" t="s">
        <v>19</v>
      </c>
      <c r="B183">
        <v>4</v>
      </c>
      <c r="C183" s="3">
        <f>C123*C138*C128*C148</f>
        <v>0.25</v>
      </c>
      <c r="D183" s="3">
        <f>C123*C138*C128*D148</f>
        <v>0.25</v>
      </c>
      <c r="E183" s="3">
        <f>C123*C138*D128*C148</f>
        <v>0.25</v>
      </c>
      <c r="F183" s="3">
        <f>C123*D138*C128*C148</f>
        <v>0</v>
      </c>
      <c r="G183" s="3">
        <f>D123*C138*C128*C148</f>
        <v>0</v>
      </c>
      <c r="H183" s="3">
        <f>C123*C138*D128*D148</f>
        <v>0.25</v>
      </c>
      <c r="I183" s="3">
        <f>C123*D138*C128*D148</f>
        <v>0</v>
      </c>
      <c r="J183" s="3">
        <f>D123*C138*C128*D148</f>
        <v>0</v>
      </c>
      <c r="K183" s="3">
        <f>C123*D138*D128*C148</f>
        <v>0</v>
      </c>
      <c r="L183" s="3">
        <f>D123*C138*D128*C148</f>
        <v>0</v>
      </c>
      <c r="M183" s="3">
        <f>D123*D138*C128*C148</f>
        <v>0</v>
      </c>
      <c r="N183" s="3">
        <f>C123*D138*D128*D148</f>
        <v>0</v>
      </c>
      <c r="O183" s="3">
        <f>D123*C138*D128*D148</f>
        <v>0</v>
      </c>
      <c r="P183" s="3">
        <f>D123*D138*C128*D148</f>
        <v>0</v>
      </c>
      <c r="Q183" s="3">
        <f>D123*D138*D128*C148</f>
        <v>0</v>
      </c>
      <c r="R183" s="3">
        <f>D123*D138*D128*D148</f>
        <v>0</v>
      </c>
      <c r="S183">
        <v>4</v>
      </c>
      <c r="T183">
        <v>101202</v>
      </c>
      <c r="U183">
        <v>102204</v>
      </c>
    </row>
    <row r="185" spans="1:21" x14ac:dyDescent="0.25">
      <c r="A185" s="5" t="s">
        <v>96</v>
      </c>
    </row>
    <row r="186" spans="1:21" x14ac:dyDescent="0.25">
      <c r="B186" s="15" t="s">
        <v>148</v>
      </c>
    </row>
    <row r="187" spans="1:21" x14ac:dyDescent="0.25">
      <c r="A187" t="s">
        <v>0</v>
      </c>
      <c r="B187" t="s">
        <v>69</v>
      </c>
      <c r="C187" s="4" t="s">
        <v>76</v>
      </c>
      <c r="D187" t="s">
        <v>77</v>
      </c>
      <c r="E187" t="s">
        <v>78</v>
      </c>
      <c r="F187" t="s">
        <v>79</v>
      </c>
      <c r="G187" t="s">
        <v>80</v>
      </c>
      <c r="H187" t="s">
        <v>66</v>
      </c>
      <c r="I187" t="s">
        <v>67</v>
      </c>
      <c r="J187" t="s">
        <v>68</v>
      </c>
    </row>
    <row r="188" spans="1:21" x14ac:dyDescent="0.25">
      <c r="A188" t="s">
        <v>38</v>
      </c>
      <c r="B188" t="s">
        <v>75</v>
      </c>
    </row>
    <row r="189" spans="1:21" x14ac:dyDescent="0.25">
      <c r="A189" t="s">
        <v>7</v>
      </c>
      <c r="B189">
        <v>1</v>
      </c>
      <c r="C189" s="3">
        <f>C164*B$234</f>
        <v>0</v>
      </c>
      <c r="D189" s="3">
        <f>SUM(D164,E164,F164,G164)*C$234</f>
        <v>6.25E-2</v>
      </c>
      <c r="E189" s="3">
        <f>SUM(H164,I164,J164,K164,L164,M164)*D$234</f>
        <v>8.3333333333333329E-2</v>
      </c>
      <c r="F189" s="3">
        <f>SUM(N164,O164,P164,Q164)*E$234</f>
        <v>6.25E-2</v>
      </c>
      <c r="G189" s="3">
        <f>R164*F$234</f>
        <v>0</v>
      </c>
      <c r="H189">
        <v>1</v>
      </c>
      <c r="I189">
        <v>101201</v>
      </c>
      <c r="J189">
        <v>102203</v>
      </c>
    </row>
    <row r="190" spans="1:21" x14ac:dyDescent="0.25">
      <c r="A190" t="s">
        <v>12</v>
      </c>
      <c r="B190">
        <v>1</v>
      </c>
      <c r="C190" s="3">
        <f t="shared" ref="C190:C208" si="8">C165*B$234</f>
        <v>0</v>
      </c>
      <c r="D190" s="3">
        <f t="shared" ref="D190:D208" si="9">SUM(D165,E165,F165,G165)*C$234</f>
        <v>0.125</v>
      </c>
      <c r="E190" s="3">
        <f t="shared" ref="E190:E208" si="10">SUM(H165,I165,J165,K165,L165,M165)*D$234</f>
        <v>8.3333333333333329E-2</v>
      </c>
      <c r="F190" s="3">
        <f t="shared" ref="F190:F208" si="11">SUM(N165,O165,P165,Q165)*E$234</f>
        <v>0</v>
      </c>
      <c r="G190" s="3">
        <f t="shared" ref="G190:G208" si="12">R165*F$234</f>
        <v>0</v>
      </c>
      <c r="H190">
        <v>1</v>
      </c>
      <c r="I190">
        <v>101201</v>
      </c>
      <c r="J190">
        <v>102203</v>
      </c>
    </row>
    <row r="191" spans="1:21" x14ac:dyDescent="0.25">
      <c r="A191" t="s">
        <v>15</v>
      </c>
      <c r="B191">
        <v>1</v>
      </c>
      <c r="C191" s="3">
        <f t="shared" si="8"/>
        <v>0.25</v>
      </c>
      <c r="D191" s="3">
        <f t="shared" si="9"/>
        <v>0.125</v>
      </c>
      <c r="E191" s="3">
        <f t="shared" si="10"/>
        <v>4.1666666666666664E-2</v>
      </c>
      <c r="F191" s="3">
        <f t="shared" si="11"/>
        <v>0</v>
      </c>
      <c r="G191" s="3">
        <f t="shared" si="12"/>
        <v>0</v>
      </c>
      <c r="H191">
        <v>1</v>
      </c>
      <c r="I191">
        <v>101201</v>
      </c>
      <c r="J191">
        <v>102203</v>
      </c>
    </row>
    <row r="192" spans="1:21" x14ac:dyDescent="0.25">
      <c r="A192" t="s">
        <v>18</v>
      </c>
      <c r="B192">
        <v>1</v>
      </c>
      <c r="C192" s="3">
        <f t="shared" si="8"/>
        <v>0</v>
      </c>
      <c r="D192" s="3">
        <f t="shared" si="9"/>
        <v>0</v>
      </c>
      <c r="E192" s="3">
        <f t="shared" si="10"/>
        <v>8.3333333333333329E-2</v>
      </c>
      <c r="F192" s="3">
        <f t="shared" si="11"/>
        <v>0.125</v>
      </c>
      <c r="G192" s="3">
        <f t="shared" si="12"/>
        <v>0</v>
      </c>
      <c r="H192">
        <v>1</v>
      </c>
      <c r="I192">
        <v>101201</v>
      </c>
      <c r="J192">
        <v>102203</v>
      </c>
    </row>
    <row r="193" spans="1:10" x14ac:dyDescent="0.25">
      <c r="A193" t="s">
        <v>19</v>
      </c>
      <c r="B193">
        <v>1</v>
      </c>
      <c r="C193" s="3">
        <f t="shared" si="8"/>
        <v>0</v>
      </c>
      <c r="D193" s="3">
        <f t="shared" si="9"/>
        <v>0</v>
      </c>
      <c r="E193" s="3">
        <f t="shared" si="10"/>
        <v>8.3333333333333329E-2</v>
      </c>
      <c r="F193" s="3">
        <f t="shared" si="11"/>
        <v>0.125</v>
      </c>
      <c r="G193" s="3">
        <f t="shared" si="12"/>
        <v>0</v>
      </c>
      <c r="H193">
        <v>1</v>
      </c>
      <c r="I193">
        <v>101201</v>
      </c>
      <c r="J193">
        <v>102203</v>
      </c>
    </row>
    <row r="194" spans="1:10" x14ac:dyDescent="0.25">
      <c r="A194" t="s">
        <v>7</v>
      </c>
      <c r="B194">
        <v>2</v>
      </c>
      <c r="C194" s="3">
        <f t="shared" si="8"/>
        <v>0</v>
      </c>
      <c r="D194" s="3">
        <f t="shared" si="9"/>
        <v>0</v>
      </c>
      <c r="E194" s="3">
        <f t="shared" si="10"/>
        <v>8.3333333333333329E-2</v>
      </c>
      <c r="F194" s="3">
        <f t="shared" si="11"/>
        <v>0.125</v>
      </c>
      <c r="G194" s="3">
        <f t="shared" si="12"/>
        <v>0</v>
      </c>
      <c r="H194">
        <v>2</v>
      </c>
      <c r="I194">
        <v>101201</v>
      </c>
      <c r="J194">
        <v>102204</v>
      </c>
    </row>
    <row r="195" spans="1:10" x14ac:dyDescent="0.25">
      <c r="A195" t="s">
        <v>12</v>
      </c>
      <c r="B195">
        <v>2</v>
      </c>
      <c r="C195" s="3">
        <f t="shared" si="8"/>
        <v>0</v>
      </c>
      <c r="D195" s="3">
        <f t="shared" si="9"/>
        <v>6.25E-2</v>
      </c>
      <c r="E195" s="3">
        <f t="shared" si="10"/>
        <v>8.3333333333333329E-2</v>
      </c>
      <c r="F195" s="3">
        <f t="shared" si="11"/>
        <v>6.25E-2</v>
      </c>
      <c r="G195" s="3">
        <f t="shared" si="12"/>
        <v>0</v>
      </c>
      <c r="H195">
        <v>2</v>
      </c>
      <c r="I195">
        <v>101201</v>
      </c>
      <c r="J195">
        <v>102204</v>
      </c>
    </row>
    <row r="196" spans="1:10" x14ac:dyDescent="0.25">
      <c r="A196" t="s">
        <v>15</v>
      </c>
      <c r="B196">
        <v>2</v>
      </c>
      <c r="C196" s="3">
        <f t="shared" si="8"/>
        <v>0</v>
      </c>
      <c r="D196" s="3">
        <f t="shared" si="9"/>
        <v>6.25E-2</v>
      </c>
      <c r="E196" s="3">
        <f t="shared" si="10"/>
        <v>8.3333333333333329E-2</v>
      </c>
      <c r="F196" s="3">
        <f t="shared" si="11"/>
        <v>6.25E-2</v>
      </c>
      <c r="G196" s="3">
        <f t="shared" si="12"/>
        <v>0</v>
      </c>
      <c r="H196">
        <v>2</v>
      </c>
      <c r="I196">
        <v>101201</v>
      </c>
      <c r="J196">
        <v>102204</v>
      </c>
    </row>
    <row r="197" spans="1:10" x14ac:dyDescent="0.25">
      <c r="A197" t="s">
        <v>18</v>
      </c>
      <c r="B197">
        <v>2</v>
      </c>
      <c r="C197" s="3">
        <f t="shared" si="8"/>
        <v>0</v>
      </c>
      <c r="D197" s="3">
        <f t="shared" si="9"/>
        <v>0.125</v>
      </c>
      <c r="E197" s="3">
        <f t="shared" si="10"/>
        <v>8.3333333333333329E-2</v>
      </c>
      <c r="F197" s="3">
        <f t="shared" si="11"/>
        <v>0</v>
      </c>
      <c r="G197" s="3">
        <f t="shared" si="12"/>
        <v>0</v>
      </c>
      <c r="H197">
        <v>2</v>
      </c>
      <c r="I197">
        <v>101201</v>
      </c>
      <c r="J197">
        <v>102204</v>
      </c>
    </row>
    <row r="198" spans="1:10" x14ac:dyDescent="0.25">
      <c r="A198" t="s">
        <v>19</v>
      </c>
      <c r="B198">
        <v>2</v>
      </c>
      <c r="C198" s="3">
        <f t="shared" si="8"/>
        <v>0</v>
      </c>
      <c r="D198" s="3">
        <f t="shared" si="9"/>
        <v>6.25E-2</v>
      </c>
      <c r="E198" s="3">
        <f t="shared" si="10"/>
        <v>8.3333333333333329E-2</v>
      </c>
      <c r="F198" s="3">
        <f t="shared" si="11"/>
        <v>6.25E-2</v>
      </c>
      <c r="G198" s="3">
        <f t="shared" si="12"/>
        <v>0</v>
      </c>
      <c r="H198">
        <v>2</v>
      </c>
      <c r="I198">
        <v>101201</v>
      </c>
      <c r="J198">
        <v>102204</v>
      </c>
    </row>
    <row r="199" spans="1:10" x14ac:dyDescent="0.25">
      <c r="A199" t="s">
        <v>7</v>
      </c>
      <c r="B199">
        <v>3</v>
      </c>
      <c r="C199" s="3">
        <f t="shared" si="8"/>
        <v>0.125</v>
      </c>
      <c r="D199" s="3">
        <f t="shared" si="9"/>
        <v>9.375E-2</v>
      </c>
      <c r="E199" s="3">
        <f t="shared" si="10"/>
        <v>6.25E-2</v>
      </c>
      <c r="F199" s="3">
        <f t="shared" si="11"/>
        <v>3.125E-2</v>
      </c>
      <c r="G199" s="3">
        <f t="shared" si="12"/>
        <v>0</v>
      </c>
      <c r="H199">
        <v>3</v>
      </c>
      <c r="I199">
        <v>101202</v>
      </c>
      <c r="J199">
        <v>102203</v>
      </c>
    </row>
    <row r="200" spans="1:10" x14ac:dyDescent="0.25">
      <c r="A200" t="s">
        <v>15</v>
      </c>
      <c r="B200">
        <v>3</v>
      </c>
      <c r="C200" s="3">
        <f t="shared" si="8"/>
        <v>0</v>
      </c>
      <c r="D200" s="3">
        <f t="shared" si="9"/>
        <v>0.125</v>
      </c>
      <c r="E200" s="3">
        <f t="shared" si="10"/>
        <v>8.3333333333333329E-2</v>
      </c>
      <c r="F200" s="3">
        <f t="shared" si="11"/>
        <v>0</v>
      </c>
      <c r="G200" s="3">
        <f t="shared" si="12"/>
        <v>0</v>
      </c>
      <c r="H200">
        <v>3</v>
      </c>
      <c r="I200">
        <v>101202</v>
      </c>
      <c r="J200">
        <v>102203</v>
      </c>
    </row>
    <row r="201" spans="1:10" x14ac:dyDescent="0.25">
      <c r="A201" t="s">
        <v>12</v>
      </c>
      <c r="B201">
        <v>3</v>
      </c>
      <c r="C201" s="3">
        <f t="shared" si="8"/>
        <v>0.25</v>
      </c>
      <c r="D201" s="3">
        <f t="shared" si="9"/>
        <v>0.125</v>
      </c>
      <c r="E201" s="3">
        <f t="shared" si="10"/>
        <v>4.1666666666666664E-2</v>
      </c>
      <c r="F201" s="3">
        <f t="shared" si="11"/>
        <v>0</v>
      </c>
      <c r="G201" s="3">
        <f t="shared" si="12"/>
        <v>0</v>
      </c>
      <c r="H201">
        <v>3</v>
      </c>
      <c r="I201">
        <v>101202</v>
      </c>
      <c r="J201">
        <v>102203</v>
      </c>
    </row>
    <row r="202" spans="1:10" x14ac:dyDescent="0.25">
      <c r="A202" t="s">
        <v>18</v>
      </c>
      <c r="B202">
        <v>3</v>
      </c>
      <c r="C202" s="3">
        <f t="shared" si="8"/>
        <v>0</v>
      </c>
      <c r="D202" s="3">
        <f t="shared" si="9"/>
        <v>0.125</v>
      </c>
      <c r="E202" s="3">
        <f t="shared" si="10"/>
        <v>8.3333333333333329E-2</v>
      </c>
      <c r="F202" s="3">
        <f t="shared" si="11"/>
        <v>0</v>
      </c>
      <c r="G202" s="3">
        <f t="shared" si="12"/>
        <v>0</v>
      </c>
      <c r="H202">
        <v>3</v>
      </c>
      <c r="I202">
        <v>101202</v>
      </c>
      <c r="J202">
        <v>102203</v>
      </c>
    </row>
    <row r="203" spans="1:10" x14ac:dyDescent="0.25">
      <c r="A203" t="s">
        <v>19</v>
      </c>
      <c r="B203">
        <v>3</v>
      </c>
      <c r="C203" s="3">
        <f t="shared" si="8"/>
        <v>0</v>
      </c>
      <c r="D203" s="3">
        <f t="shared" si="9"/>
        <v>0.125</v>
      </c>
      <c r="E203" s="3">
        <f t="shared" si="10"/>
        <v>8.3333333333333329E-2</v>
      </c>
      <c r="F203" s="3">
        <f t="shared" si="11"/>
        <v>0</v>
      </c>
      <c r="G203" s="3">
        <f t="shared" si="12"/>
        <v>0</v>
      </c>
      <c r="H203">
        <v>3</v>
      </c>
      <c r="I203">
        <v>101202</v>
      </c>
      <c r="J203">
        <v>102203</v>
      </c>
    </row>
    <row r="204" spans="1:10" x14ac:dyDescent="0.25">
      <c r="A204" t="s">
        <v>7</v>
      </c>
      <c r="B204">
        <v>4</v>
      </c>
      <c r="C204" s="3">
        <f t="shared" si="8"/>
        <v>0</v>
      </c>
      <c r="D204" s="3">
        <f t="shared" si="9"/>
        <v>6.25E-2</v>
      </c>
      <c r="E204" s="3">
        <f t="shared" si="10"/>
        <v>8.3333333333333329E-2</v>
      </c>
      <c r="F204" s="3">
        <f t="shared" si="11"/>
        <v>6.25E-2</v>
      </c>
      <c r="G204" s="3">
        <f t="shared" si="12"/>
        <v>0</v>
      </c>
      <c r="H204">
        <v>4</v>
      </c>
      <c r="I204">
        <v>101202</v>
      </c>
      <c r="J204">
        <v>102204</v>
      </c>
    </row>
    <row r="205" spans="1:10" x14ac:dyDescent="0.25">
      <c r="A205" t="s">
        <v>12</v>
      </c>
      <c r="B205">
        <v>4</v>
      </c>
      <c r="C205" s="3">
        <f t="shared" si="8"/>
        <v>0</v>
      </c>
      <c r="D205" s="3">
        <f t="shared" si="9"/>
        <v>6.25E-2</v>
      </c>
      <c r="E205" s="3">
        <f t="shared" si="10"/>
        <v>8.3333333333333329E-2</v>
      </c>
      <c r="F205" s="3">
        <f t="shared" si="11"/>
        <v>6.25E-2</v>
      </c>
      <c r="G205" s="3">
        <f t="shared" si="12"/>
        <v>0</v>
      </c>
      <c r="H205">
        <v>4</v>
      </c>
      <c r="I205">
        <v>101202</v>
      </c>
      <c r="J205">
        <v>102204</v>
      </c>
    </row>
    <row r="206" spans="1:10" x14ac:dyDescent="0.25">
      <c r="A206" t="s">
        <v>15</v>
      </c>
      <c r="B206">
        <v>4</v>
      </c>
      <c r="C206" s="3">
        <f t="shared" si="8"/>
        <v>0</v>
      </c>
      <c r="D206" s="3">
        <f t="shared" si="9"/>
        <v>6.25E-2</v>
      </c>
      <c r="E206" s="3">
        <f t="shared" si="10"/>
        <v>8.3333333333333329E-2</v>
      </c>
      <c r="F206" s="3">
        <f t="shared" si="11"/>
        <v>6.25E-2</v>
      </c>
      <c r="G206" s="3">
        <f t="shared" si="12"/>
        <v>0</v>
      </c>
      <c r="H206">
        <v>4</v>
      </c>
      <c r="I206">
        <v>101202</v>
      </c>
      <c r="J206">
        <v>102204</v>
      </c>
    </row>
    <row r="207" spans="1:10" x14ac:dyDescent="0.25">
      <c r="A207" t="s">
        <v>18</v>
      </c>
      <c r="B207">
        <v>4</v>
      </c>
      <c r="C207" s="3">
        <f t="shared" si="8"/>
        <v>0.5</v>
      </c>
      <c r="D207" s="3">
        <f t="shared" si="9"/>
        <v>0.125</v>
      </c>
      <c r="E207" s="3">
        <f t="shared" si="10"/>
        <v>0</v>
      </c>
      <c r="F207" s="3">
        <f t="shared" si="11"/>
        <v>0</v>
      </c>
      <c r="G207" s="3">
        <f t="shared" si="12"/>
        <v>0</v>
      </c>
      <c r="H207">
        <v>4</v>
      </c>
      <c r="I207">
        <v>101202</v>
      </c>
      <c r="J207">
        <v>102204</v>
      </c>
    </row>
    <row r="208" spans="1:10" x14ac:dyDescent="0.25">
      <c r="A208" t="s">
        <v>19</v>
      </c>
      <c r="B208">
        <v>4</v>
      </c>
      <c r="C208" s="3">
        <f t="shared" si="8"/>
        <v>0.25</v>
      </c>
      <c r="D208" s="3">
        <f t="shared" si="9"/>
        <v>0.125</v>
      </c>
      <c r="E208" s="3">
        <f t="shared" si="10"/>
        <v>4.1666666666666664E-2</v>
      </c>
      <c r="F208" s="3">
        <f t="shared" si="11"/>
        <v>0</v>
      </c>
      <c r="G208" s="3">
        <f t="shared" si="12"/>
        <v>0</v>
      </c>
      <c r="H208">
        <v>4</v>
      </c>
      <c r="I208">
        <v>101202</v>
      </c>
      <c r="J208">
        <v>102204</v>
      </c>
    </row>
    <row r="210" spans="1:17" x14ac:dyDescent="0.25">
      <c r="A210" s="5" t="s">
        <v>98</v>
      </c>
    </row>
    <row r="212" spans="1:17" x14ac:dyDescent="0.25">
      <c r="A212" t="s">
        <v>0</v>
      </c>
      <c r="B212" t="s">
        <v>76</v>
      </c>
      <c r="C212" t="s">
        <v>77</v>
      </c>
      <c r="D212" t="s">
        <v>81</v>
      </c>
      <c r="E212" t="s">
        <v>82</v>
      </c>
      <c r="F212" t="s">
        <v>83</v>
      </c>
      <c r="G212" t="s">
        <v>78</v>
      </c>
      <c r="H212" t="s">
        <v>86</v>
      </c>
      <c r="I212" t="s">
        <v>87</v>
      </c>
      <c r="J212" t="s">
        <v>84</v>
      </c>
      <c r="K212" t="s">
        <v>88</v>
      </c>
      <c r="L212" t="s">
        <v>85</v>
      </c>
      <c r="M212" t="s">
        <v>79</v>
      </c>
      <c r="N212" t="s">
        <v>89</v>
      </c>
      <c r="O212" t="s">
        <v>90</v>
      </c>
      <c r="P212" t="s">
        <v>91</v>
      </c>
      <c r="Q212" t="s">
        <v>80</v>
      </c>
    </row>
    <row r="213" spans="1:17" x14ac:dyDescent="0.25">
      <c r="A213" t="s">
        <v>38</v>
      </c>
    </row>
    <row r="214" spans="1:17" x14ac:dyDescent="0.25">
      <c r="A214" t="s">
        <v>7</v>
      </c>
      <c r="B214" s="3">
        <f>B154*B154*B154*B154</f>
        <v>6.25E-2</v>
      </c>
      <c r="C214" s="3">
        <f>B154*B154*B154*C154</f>
        <v>6.25E-2</v>
      </c>
      <c r="D214" s="3">
        <f>B154*B154*C154*B154</f>
        <v>6.25E-2</v>
      </c>
      <c r="E214" s="3">
        <f>B154*C154*B154*B154</f>
        <v>6.25E-2</v>
      </c>
      <c r="F214" s="3">
        <f>C154*B154*B154*B154</f>
        <v>6.25E-2</v>
      </c>
      <c r="G214" s="3">
        <f>B154*B154*C154*C154</f>
        <v>6.25E-2</v>
      </c>
      <c r="H214" s="3">
        <f>B154*C154*B154*C154</f>
        <v>6.25E-2</v>
      </c>
      <c r="I214" s="3">
        <f>C154*B154*B154*C154</f>
        <v>6.25E-2</v>
      </c>
      <c r="J214" s="3">
        <f>B154*C154*C154*B154</f>
        <v>6.25E-2</v>
      </c>
      <c r="K214" s="3">
        <f>C154*B154*C154*B154</f>
        <v>6.25E-2</v>
      </c>
      <c r="L214" s="3">
        <f>C154*C154*B154*B154</f>
        <v>6.25E-2</v>
      </c>
      <c r="M214" s="3">
        <f>B154*C154*C154*C154</f>
        <v>6.25E-2</v>
      </c>
      <c r="N214" s="3">
        <f>C154*B154*C154*C154</f>
        <v>6.25E-2</v>
      </c>
      <c r="O214" s="3">
        <f>C154*C154*B154*C154</f>
        <v>6.25E-2</v>
      </c>
      <c r="P214" s="3">
        <f>C154*C154*C154*B154</f>
        <v>6.25E-2</v>
      </c>
      <c r="Q214" s="3">
        <f>C154*C154*C154*C154</f>
        <v>6.25E-2</v>
      </c>
    </row>
    <row r="215" spans="1:17" x14ac:dyDescent="0.25">
      <c r="A215" t="s">
        <v>12</v>
      </c>
      <c r="B215" s="3">
        <f>B155*B155*B155*B155</f>
        <v>0.1001129150390625</v>
      </c>
      <c r="C215" s="3">
        <f>B155*B155*B155*C155</f>
        <v>7.78656005859375E-2</v>
      </c>
      <c r="D215" s="3">
        <f>B155*B155*C155*B155</f>
        <v>7.78656005859375E-2</v>
      </c>
      <c r="E215" s="3">
        <f>B155*C155*B155*B155</f>
        <v>7.78656005859375E-2</v>
      </c>
      <c r="F215" s="3">
        <f>C155*B155*B155*B155</f>
        <v>7.78656005859375E-2</v>
      </c>
      <c r="G215" s="3">
        <f>B155*B155*C155*C155</f>
        <v>6.05621337890625E-2</v>
      </c>
      <c r="H215" s="3">
        <f>B155*C155*B155*C155</f>
        <v>6.05621337890625E-2</v>
      </c>
      <c r="I215" s="3">
        <f>C155*B155*B155*C155</f>
        <v>6.05621337890625E-2</v>
      </c>
      <c r="J215" s="3">
        <f>B155*C155*C155*B155</f>
        <v>6.05621337890625E-2</v>
      </c>
      <c r="K215" s="3">
        <f>C155*B155*C155*B155</f>
        <v>6.05621337890625E-2</v>
      </c>
      <c r="L215" s="3">
        <f>C155*C155*B155*B155</f>
        <v>6.05621337890625E-2</v>
      </c>
      <c r="M215" s="3">
        <f>B155*C155*C155*C155</f>
        <v>4.71038818359375E-2</v>
      </c>
      <c r="N215" s="3">
        <f>C155*B155*C155*C155</f>
        <v>4.71038818359375E-2</v>
      </c>
      <c r="O215" s="3">
        <f>C155*C155*B155*C155</f>
        <v>4.71038818359375E-2</v>
      </c>
      <c r="P215" s="3">
        <f>C155*C155*C155*B155</f>
        <v>4.71038818359375E-2</v>
      </c>
      <c r="Q215" s="3">
        <f>C155*C155*C155*C155</f>
        <v>3.66363525390625E-2</v>
      </c>
    </row>
    <row r="216" spans="1:17" x14ac:dyDescent="0.25">
      <c r="A216" t="s">
        <v>15</v>
      </c>
      <c r="B216" s="3">
        <f>B156*B156*B156*B156</f>
        <v>0.152587890625</v>
      </c>
      <c r="C216" s="3">
        <f>B156*B156*B156*C156</f>
        <v>9.1552734375E-2</v>
      </c>
      <c r="D216" s="3">
        <f>B156*B156*C156*B156</f>
        <v>9.1552734375E-2</v>
      </c>
      <c r="E216" s="3">
        <f>B156*C156*B156*B156</f>
        <v>9.1552734375E-2</v>
      </c>
      <c r="F216" s="3">
        <f>C156*B156*B156*B156</f>
        <v>9.1552734375E-2</v>
      </c>
      <c r="G216" s="3">
        <f>B156*B156*C156*C156</f>
        <v>5.4931640625E-2</v>
      </c>
      <c r="H216" s="3">
        <f>B156*C156*B156*C156</f>
        <v>5.4931640625E-2</v>
      </c>
      <c r="I216" s="3">
        <f>C156*B156*B156*C156</f>
        <v>5.4931640625E-2</v>
      </c>
      <c r="J216" s="3">
        <f>B156*C156*C156*B156</f>
        <v>5.4931640625E-2</v>
      </c>
      <c r="K216" s="3">
        <f>C156*B156*C156*B156</f>
        <v>5.4931640625E-2</v>
      </c>
      <c r="L216" s="3">
        <f>C156*C156*B156*B156</f>
        <v>5.4931640625E-2</v>
      </c>
      <c r="M216" s="3">
        <f>B156*C156*C156*C156</f>
        <v>3.2958984375E-2</v>
      </c>
      <c r="N216" s="3">
        <f>C156*B156*C156*C156</f>
        <v>3.2958984375E-2</v>
      </c>
      <c r="O216" s="3">
        <f>C156*C156*B156*C156</f>
        <v>3.2958984375E-2</v>
      </c>
      <c r="P216" s="3">
        <f>C156*C156*C156*B156</f>
        <v>3.2958984375E-2</v>
      </c>
      <c r="Q216" s="3">
        <f>C156*C156*C156*C156</f>
        <v>1.9775390625E-2</v>
      </c>
    </row>
    <row r="217" spans="1:17" x14ac:dyDescent="0.25">
      <c r="A217" t="s">
        <v>18</v>
      </c>
      <c r="B217" s="3">
        <f>B157*B157*B157*B157</f>
        <v>0.152587890625</v>
      </c>
      <c r="C217" s="3">
        <f>B157*B157*B157*C157</f>
        <v>9.1552734375E-2</v>
      </c>
      <c r="D217" s="3">
        <f>B157*B157*C157*B157</f>
        <v>9.1552734375E-2</v>
      </c>
      <c r="E217" s="3">
        <f>B157*C157*B157*B157</f>
        <v>9.1552734375E-2</v>
      </c>
      <c r="F217" s="3">
        <f>C157*B157*B157*B157</f>
        <v>9.1552734375E-2</v>
      </c>
      <c r="G217" s="3">
        <f>B157*B157*C157*C157</f>
        <v>5.4931640625E-2</v>
      </c>
      <c r="H217" s="3">
        <f>B157*C157*B157*C157</f>
        <v>5.4931640625E-2</v>
      </c>
      <c r="I217" s="3">
        <f>C157*B157*B157*C157</f>
        <v>5.4931640625E-2</v>
      </c>
      <c r="J217" s="3">
        <f>B157*C157*C157*B157</f>
        <v>5.4931640625E-2</v>
      </c>
      <c r="K217" s="3">
        <f>C157*B157*C157*B157</f>
        <v>5.4931640625E-2</v>
      </c>
      <c r="L217" s="3">
        <f>C157*C157*B157*B157</f>
        <v>5.4931640625E-2</v>
      </c>
      <c r="M217" s="3">
        <f>B157*C157*C157*C157</f>
        <v>3.2958984375E-2</v>
      </c>
      <c r="N217" s="3">
        <f>C157*B157*C157*C157</f>
        <v>3.2958984375E-2</v>
      </c>
      <c r="O217" s="3">
        <f>C157*C157*B157*C157</f>
        <v>3.2958984375E-2</v>
      </c>
      <c r="P217" s="3">
        <f>C157*C157*C157*B157</f>
        <v>3.2958984375E-2</v>
      </c>
      <c r="Q217" s="3">
        <f>C157*C157*C157*C157</f>
        <v>1.9775390625E-2</v>
      </c>
    </row>
    <row r="218" spans="1:17" x14ac:dyDescent="0.25">
      <c r="A218" t="s">
        <v>19</v>
      </c>
      <c r="B218" s="3">
        <f>B158*B158*B158*B158</f>
        <v>0.1001129150390625</v>
      </c>
      <c r="C218" s="3">
        <f>B158*B158*B158*C158</f>
        <v>7.78656005859375E-2</v>
      </c>
      <c r="D218" s="3">
        <f>B158*B158*C158*B158</f>
        <v>7.78656005859375E-2</v>
      </c>
      <c r="E218" s="3">
        <f>B158*C158*B158*B158</f>
        <v>7.78656005859375E-2</v>
      </c>
      <c r="F218" s="3">
        <f>C158*B158*B158*B158</f>
        <v>7.78656005859375E-2</v>
      </c>
      <c r="G218" s="3">
        <f>B158*B158*C158*C158</f>
        <v>6.05621337890625E-2</v>
      </c>
      <c r="H218" s="3">
        <f>B158*C158*B158*C158</f>
        <v>6.05621337890625E-2</v>
      </c>
      <c r="I218" s="3">
        <f>C158*B158*B158*C158</f>
        <v>6.05621337890625E-2</v>
      </c>
      <c r="J218" s="3">
        <f>B158*C158*C158*B158</f>
        <v>6.05621337890625E-2</v>
      </c>
      <c r="K218" s="3">
        <f>C158*B158*C158*B158</f>
        <v>6.05621337890625E-2</v>
      </c>
      <c r="L218" s="3">
        <f>C158*C158*B158*B158</f>
        <v>6.05621337890625E-2</v>
      </c>
      <c r="M218" s="3">
        <f>B158*C158*C158*C158</f>
        <v>4.71038818359375E-2</v>
      </c>
      <c r="N218" s="3">
        <f>C158*B158*C158*C158</f>
        <v>4.71038818359375E-2</v>
      </c>
      <c r="O218" s="3">
        <f>C158*C158*B158*C158</f>
        <v>4.71038818359375E-2</v>
      </c>
      <c r="P218" s="3">
        <f>C158*C158*C158*B158</f>
        <v>4.71038818359375E-2</v>
      </c>
      <c r="Q218" s="3">
        <f>C158*C158*C158*C158</f>
        <v>3.66363525390625E-2</v>
      </c>
    </row>
    <row r="220" spans="1:17" x14ac:dyDescent="0.25">
      <c r="A220" s="5" t="s">
        <v>99</v>
      </c>
    </row>
    <row r="221" spans="1:17" x14ac:dyDescent="0.25">
      <c r="B221" s="15" t="s">
        <v>176</v>
      </c>
    </row>
    <row r="222" spans="1:17" x14ac:dyDescent="0.25">
      <c r="A222" t="s">
        <v>0</v>
      </c>
      <c r="B222" s="4" t="s">
        <v>76</v>
      </c>
      <c r="C222" t="s">
        <v>77</v>
      </c>
      <c r="D222" t="s">
        <v>78</v>
      </c>
      <c r="E222" t="s">
        <v>79</v>
      </c>
      <c r="F222" t="s">
        <v>80</v>
      </c>
    </row>
    <row r="223" spans="1:17" x14ac:dyDescent="0.25">
      <c r="A223" t="s">
        <v>38</v>
      </c>
    </row>
    <row r="224" spans="1:17" x14ac:dyDescent="0.25">
      <c r="A224" t="s">
        <v>7</v>
      </c>
      <c r="B224" s="3">
        <f>B214*B$234</f>
        <v>6.25E-2</v>
      </c>
      <c r="C224" s="3">
        <f>SUM(C214,D214,E214,F214)*C$234</f>
        <v>6.25E-2</v>
      </c>
      <c r="D224" s="3">
        <f>SUM(G214,H214,I214,J214,K214,L214)*D$234</f>
        <v>6.25E-2</v>
      </c>
      <c r="E224" s="3">
        <f>SUM(M214,N214,O214,P214)*E$234</f>
        <v>6.25E-2</v>
      </c>
      <c r="F224" s="3">
        <f>Q214*F$234</f>
        <v>6.25E-2</v>
      </c>
    </row>
    <row r="225" spans="1:18" x14ac:dyDescent="0.25">
      <c r="A225" t="s">
        <v>12</v>
      </c>
      <c r="B225" s="3">
        <f t="shared" ref="B225:B228" si="13">B215*B$234</f>
        <v>0.1001129150390625</v>
      </c>
      <c r="C225" s="3">
        <f t="shared" ref="C225:C228" si="14">SUM(C215,D215,E215,F215)*C$234</f>
        <v>7.78656005859375E-2</v>
      </c>
      <c r="D225" s="3">
        <f t="shared" ref="D225:D228" si="15">SUM(G215,H215,I215,J215,K215,L215)*D$234</f>
        <v>6.05621337890625E-2</v>
      </c>
      <c r="E225" s="3">
        <f t="shared" ref="E225:E228" si="16">SUM(M215,N215,O215,P215)*E$234</f>
        <v>4.71038818359375E-2</v>
      </c>
      <c r="F225" s="3">
        <f t="shared" ref="F225:F228" si="17">Q215*F$234</f>
        <v>3.66363525390625E-2</v>
      </c>
    </row>
    <row r="226" spans="1:18" x14ac:dyDescent="0.25">
      <c r="A226" t="s">
        <v>15</v>
      </c>
      <c r="B226" s="3">
        <f t="shared" si="13"/>
        <v>0.152587890625</v>
      </c>
      <c r="C226" s="3">
        <f t="shared" si="14"/>
        <v>9.1552734375E-2</v>
      </c>
      <c r="D226" s="3">
        <f t="shared" si="15"/>
        <v>5.4931640625E-2</v>
      </c>
      <c r="E226" s="3">
        <f t="shared" si="16"/>
        <v>3.2958984375E-2</v>
      </c>
      <c r="F226" s="3">
        <f t="shared" si="17"/>
        <v>1.9775390625E-2</v>
      </c>
    </row>
    <row r="227" spans="1:18" x14ac:dyDescent="0.25">
      <c r="A227" t="s">
        <v>18</v>
      </c>
      <c r="B227" s="3">
        <f t="shared" si="13"/>
        <v>0.152587890625</v>
      </c>
      <c r="C227" s="3">
        <f t="shared" si="14"/>
        <v>9.1552734375E-2</v>
      </c>
      <c r="D227" s="3">
        <f t="shared" si="15"/>
        <v>5.4931640625E-2</v>
      </c>
      <c r="E227" s="3">
        <f t="shared" si="16"/>
        <v>3.2958984375E-2</v>
      </c>
      <c r="F227" s="3">
        <f t="shared" si="17"/>
        <v>1.9775390625E-2</v>
      </c>
    </row>
    <row r="228" spans="1:18" x14ac:dyDescent="0.25">
      <c r="A228" t="s">
        <v>19</v>
      </c>
      <c r="B228" s="3">
        <f t="shared" si="13"/>
        <v>0.1001129150390625</v>
      </c>
      <c r="C228" s="3">
        <f t="shared" si="14"/>
        <v>7.78656005859375E-2</v>
      </c>
      <c r="D228" s="3">
        <f t="shared" si="15"/>
        <v>6.05621337890625E-2</v>
      </c>
      <c r="E228" s="3">
        <f t="shared" si="16"/>
        <v>4.71038818359375E-2</v>
      </c>
      <c r="F228" s="3">
        <f t="shared" si="17"/>
        <v>3.66363525390625E-2</v>
      </c>
    </row>
    <row r="230" spans="1:18" x14ac:dyDescent="0.25">
      <c r="A230" s="5" t="s">
        <v>93</v>
      </c>
    </row>
    <row r="231" spans="1:18" x14ac:dyDescent="0.25">
      <c r="A231" s="5"/>
    </row>
    <row r="232" spans="1:18" x14ac:dyDescent="0.25">
      <c r="A232" t="s">
        <v>2</v>
      </c>
      <c r="B232" s="4" t="s">
        <v>76</v>
      </c>
      <c r="C232" t="s">
        <v>77</v>
      </c>
      <c r="D232" t="s">
        <v>78</v>
      </c>
      <c r="E232" t="s">
        <v>79</v>
      </c>
      <c r="F232" t="s">
        <v>80</v>
      </c>
    </row>
    <row r="233" spans="1:18" x14ac:dyDescent="0.25">
      <c r="B233" t="s">
        <v>184</v>
      </c>
    </row>
    <row r="234" spans="1:18" x14ac:dyDescent="0.25">
      <c r="A234">
        <v>1022042</v>
      </c>
      <c r="B234" s="3">
        <f>1/COUNTIF(C162:R162,"AAAA")</f>
        <v>1</v>
      </c>
      <c r="C234" s="3">
        <f>1/(COUNTIF(C162:R162,"AAAB") + COUNTIF(C162:R162,"AABA") + COUNTIF(C162:R162,"ABAA") + COUNTIF(C162:R162,"BAAA"))</f>
        <v>0.25</v>
      </c>
      <c r="D234" s="3">
        <f>1/(COUNTIF(C162:R162,"AABB") + COUNTIF(C162:R162,"ABAB") + COUNTIF(C162:R162,"BAAB") + COUNTIF(C162:R162,"ABBA") + COUNTIF(C162:R162,"BABA") + COUNTIF(C162:R162,"BBAA"))</f>
        <v>0.16666666666666666</v>
      </c>
      <c r="E234" s="3">
        <f>1/(COUNTIF(C162:R162,"BBBA") + COUNTIF(C162:R162,"BBAB") + COUNTIF(C162:R162,"BABB") + COUNTIF(C162:R162,"ABBB"))</f>
        <v>0.25</v>
      </c>
      <c r="F234" s="3">
        <f>1/COUNTIF(C162:R162,"BBBB")</f>
        <v>1</v>
      </c>
    </row>
    <row r="236" spans="1:18" x14ac:dyDescent="0.25">
      <c r="A236" s="5" t="s">
        <v>173</v>
      </c>
    </row>
    <row r="238" spans="1:18" x14ac:dyDescent="0.25">
      <c r="A238" t="s">
        <v>2</v>
      </c>
      <c r="B238" t="s">
        <v>0</v>
      </c>
      <c r="C238" t="s">
        <v>76</v>
      </c>
      <c r="D238" t="s">
        <v>77</v>
      </c>
      <c r="E238" t="s">
        <v>81</v>
      </c>
      <c r="F238" t="s">
        <v>82</v>
      </c>
      <c r="G238" t="s">
        <v>83</v>
      </c>
      <c r="H238" t="s">
        <v>78</v>
      </c>
      <c r="I238" t="s">
        <v>86</v>
      </c>
      <c r="J238" t="s">
        <v>87</v>
      </c>
      <c r="K238" t="s">
        <v>84</v>
      </c>
      <c r="L238" t="s">
        <v>88</v>
      </c>
      <c r="M238" t="s">
        <v>85</v>
      </c>
      <c r="N238" t="s">
        <v>79</v>
      </c>
      <c r="O238" t="s">
        <v>89</v>
      </c>
      <c r="P238" t="s">
        <v>90</v>
      </c>
      <c r="Q238" t="s">
        <v>91</v>
      </c>
      <c r="R238" t="s">
        <v>80</v>
      </c>
    </row>
    <row r="239" spans="1:18" x14ac:dyDescent="0.25">
      <c r="A239" t="s">
        <v>37</v>
      </c>
      <c r="B239" t="s">
        <v>38</v>
      </c>
    </row>
    <row r="240" spans="1:18" x14ac:dyDescent="0.25">
      <c r="A240">
        <v>1022042</v>
      </c>
      <c r="B240" t="s">
        <v>7</v>
      </c>
      <c r="C240" s="3" t="str">
        <f>IF(H73="NA","NA",IF(H73=I73&amp;I73&amp;I73&amp;I73,1,0))</f>
        <v>NA</v>
      </c>
      <c r="D240" s="3" t="str">
        <f>IF(H73="NA","NA",IF(H73=I73&amp;I73&amp;I73&amp;J73,1,0))</f>
        <v>NA</v>
      </c>
      <c r="E240" s="3" t="str">
        <f>IF(H73="NA","NA",IF(H73=I73&amp;I73&amp;J73&amp;I73,1,0))</f>
        <v>NA</v>
      </c>
      <c r="F240" s="3" t="str">
        <f>IF(H73="NA","NA",IF(H73=I73&amp;J73&amp;I73&amp;I73,1,0))</f>
        <v>NA</v>
      </c>
      <c r="G240" s="3" t="str">
        <f>IF(H73="NA","NA",IF(H73=J73&amp;I73&amp;I73&amp;I73,1,0))</f>
        <v>NA</v>
      </c>
      <c r="H240" s="3" t="str">
        <f>IF(H73="NA","NA",IF(H73=I73&amp;I73&amp;J73&amp;J73,1,0))</f>
        <v>NA</v>
      </c>
      <c r="I240" s="3" t="str">
        <f>IF(H73="NA","NA",IF(H73=I73&amp;J73&amp;I73&amp;J73,1,0))</f>
        <v>NA</v>
      </c>
      <c r="J240" s="3" t="str">
        <f>IF(H73="NA","NA",IF(H73=J73&amp;I73&amp;I73&amp;J73,1,0))</f>
        <v>NA</v>
      </c>
      <c r="K240" s="3" t="str">
        <f>IF(H73="NA","NA",IF(H73=I73&amp;J73&amp;J73&amp;I73,1,0))</f>
        <v>NA</v>
      </c>
      <c r="L240" s="3" t="str">
        <f>IF(H73="NA","NA",IF(H73=J73&amp;I73&amp;J73&amp;I73,1,0))</f>
        <v>NA</v>
      </c>
      <c r="M240" s="3" t="str">
        <f>IF(H73="NA","NA",IF(H73=J73&amp;J73&amp;I73&amp;I73,1,0))</f>
        <v>NA</v>
      </c>
      <c r="N240" s="3" t="str">
        <f>IF(H73="NA","NA",IF(H73=I73&amp;J73&amp;J73&amp;J73,1,0))</f>
        <v>NA</v>
      </c>
      <c r="O240" s="3" t="str">
        <f>IF(H73="NA","NA",IF(H73=J73&amp;I73&amp;J73&amp;J73,1,0))</f>
        <v>NA</v>
      </c>
      <c r="P240" s="3" t="str">
        <f>IF(H73="NA","NA",IF(H73=J73&amp;J73&amp;I73&amp;J73,1,0))</f>
        <v>NA</v>
      </c>
      <c r="Q240" s="3" t="str">
        <f>IF(H73="NA","NA",IF(H73=J73&amp;J73&amp;J73&amp;I73,1,0))</f>
        <v>NA</v>
      </c>
      <c r="R240" s="3" t="str">
        <f>IF(H73="NA","NA",IF(H73=J73&amp;J73&amp;J73&amp;J73,1,0))</f>
        <v>NA</v>
      </c>
    </row>
    <row r="241" spans="1:18" x14ac:dyDescent="0.25">
      <c r="A241">
        <v>1022042</v>
      </c>
      <c r="B241" t="s">
        <v>12</v>
      </c>
      <c r="C241" s="3">
        <f>IF(H74="NA","NA",IF(H74=I74&amp;I74&amp;I74&amp;I74,1,0))</f>
        <v>0</v>
      </c>
      <c r="D241" s="3">
        <f>IF(H74="NA","NA",IF(H74=I74&amp;I74&amp;I74&amp;J74,1,0))</f>
        <v>0</v>
      </c>
      <c r="E241" s="3">
        <f>IF(H74="NA","NA",IF(H74=I74&amp;I74&amp;J74&amp;I74,1,0))</f>
        <v>0</v>
      </c>
      <c r="F241" s="3">
        <f>IF(H74="NA","NA",IF(H74=I74&amp;J74&amp;I74&amp;I74,1,0))</f>
        <v>0</v>
      </c>
      <c r="G241" s="3">
        <f>IF(H74="NA","NA",IF(H74=J74&amp;I74&amp;I74&amp;I74,1,0))</f>
        <v>1</v>
      </c>
      <c r="H241" s="3">
        <f>IF(H74="NA","NA",IF(H74=I74&amp;I74&amp;J74&amp;J74,1,0))</f>
        <v>0</v>
      </c>
      <c r="I241" s="3">
        <f>IF(H74="NA","NA",IF(H74=I74&amp;J74&amp;I74&amp;J74,1,0))</f>
        <v>0</v>
      </c>
      <c r="J241" s="3">
        <f>IF(H74="NA","NA",IF(H74=J74&amp;I74&amp;I74&amp;J74,1,0))</f>
        <v>0</v>
      </c>
      <c r="K241" s="3">
        <f>IF(H74="NA","NA",IF(H74=I74&amp;J74&amp;J74&amp;I74,1,0))</f>
        <v>0</v>
      </c>
      <c r="L241" s="3">
        <f>IF(H74="NA","NA",IF(H74=J74&amp;I74&amp;J74&amp;I74,1,0))</f>
        <v>0</v>
      </c>
      <c r="M241" s="3">
        <f>IF(H74="NA","NA",IF(H74=J74&amp;J74&amp;I74&amp;I74,1,0))</f>
        <v>0</v>
      </c>
      <c r="N241" s="3">
        <f>IF(H74="NA","NA",IF(H74=I74&amp;J74&amp;J74&amp;J74,1,0))</f>
        <v>0</v>
      </c>
      <c r="O241" s="3">
        <f>IF(H74="NA","NA",IF(H74=J74&amp;I74&amp;J74&amp;J74,1,0))</f>
        <v>0</v>
      </c>
      <c r="P241" s="3">
        <f>IF(H74="NA","NA",IF(H74=J74&amp;J74&amp;I74&amp;J74,1,0))</f>
        <v>0</v>
      </c>
      <c r="Q241" s="3">
        <f>IF(H74="NA","NA",IF(H74=J74&amp;J74&amp;J74&amp;I74,1,0))</f>
        <v>0</v>
      </c>
      <c r="R241" s="3">
        <f>IF(H74="NA","NA",IF(H74=J74&amp;J74&amp;J74&amp;J74,1,0))</f>
        <v>0</v>
      </c>
    </row>
    <row r="242" spans="1:18" x14ac:dyDescent="0.25">
      <c r="A242">
        <v>1022042</v>
      </c>
      <c r="B242" t="s">
        <v>15</v>
      </c>
      <c r="C242" s="3">
        <f>IF(H75="NA","NA",IF(H75=I75&amp;I75&amp;I75&amp;I75,1,0))</f>
        <v>0</v>
      </c>
      <c r="D242" s="3">
        <f>IF(H75="NA","NA",IF(H75=I75&amp;I75&amp;I75&amp;J75,1,0))</f>
        <v>0</v>
      </c>
      <c r="E242" s="3">
        <f>IF(H75="NA","NA",IF(H75=I75&amp;I75&amp;J75&amp;I75,1,0))</f>
        <v>0</v>
      </c>
      <c r="F242" s="3">
        <f>IF(H75="NA","NA",IF(H75=I75&amp;J75&amp;I75&amp;I75,1,0))</f>
        <v>0</v>
      </c>
      <c r="G242" s="3">
        <f>IF(H75="NA","NA",IF(H75=J75&amp;I75&amp;I75&amp;I75,1,0))</f>
        <v>1</v>
      </c>
      <c r="H242" s="3">
        <f>IF(H75="NA","NA",IF(H75=I75&amp;I75&amp;J75&amp;J75,1,0))</f>
        <v>0</v>
      </c>
      <c r="I242" s="3">
        <f>IF(H75="NA","NA",IF(H75=I75&amp;J75&amp;I75&amp;J75,1,0))</f>
        <v>0</v>
      </c>
      <c r="J242" s="3">
        <f>IF(H75="NA","NA",IF(H75=J75&amp;I75&amp;I75&amp;J75,1,0))</f>
        <v>0</v>
      </c>
      <c r="K242" s="3">
        <f>IF(H75="NA","NA",IF(H75=I75&amp;J75&amp;J75&amp;I75,1,0))</f>
        <v>0</v>
      </c>
      <c r="L242" s="3">
        <f>IF(H75="NA","NA",IF(H75=J75&amp;I75&amp;J75&amp;I75,1,0))</f>
        <v>0</v>
      </c>
      <c r="M242" s="3">
        <f>IF(H75="NA","NA",IF(H75=J75&amp;J75&amp;I75&amp;I75,1,0))</f>
        <v>0</v>
      </c>
      <c r="N242" s="3">
        <f>IF(H75="NA","NA",IF(H75=I75&amp;J75&amp;J75&amp;J75,1,0))</f>
        <v>0</v>
      </c>
      <c r="O242" s="3">
        <f>IF(H75="NA","NA",IF(H75=J75&amp;I75&amp;J75&amp;J75,1,0))</f>
        <v>0</v>
      </c>
      <c r="P242" s="3">
        <f>IF(H75="NA","NA",IF(H75=J75&amp;J75&amp;I75&amp;J75,1,0))</f>
        <v>0</v>
      </c>
      <c r="Q242" s="3">
        <f>IF(H75="NA","NA",IF(H75=J75&amp;J75&amp;J75&amp;I75,1,0))</f>
        <v>0</v>
      </c>
      <c r="R242" s="3">
        <f>IF(H75="NA","NA",IF(H75=J75&amp;J75&amp;J75&amp;J75,1,0))</f>
        <v>0</v>
      </c>
    </row>
    <row r="243" spans="1:18" x14ac:dyDescent="0.25">
      <c r="A243">
        <v>1022042</v>
      </c>
      <c r="B243" t="s">
        <v>18</v>
      </c>
      <c r="C243" s="3">
        <f>IF(H76="NA","NA",IF(H76=I76&amp;I76&amp;I76&amp;I76,1,0))</f>
        <v>0</v>
      </c>
      <c r="D243" s="3">
        <f>IF(H76="NA","NA",IF(H76=I76&amp;I76&amp;I76&amp;J76,1,0))</f>
        <v>0</v>
      </c>
      <c r="E243" s="3">
        <f>IF(H76="NA","NA",IF(H76=I76&amp;I76&amp;J76&amp;I76,1,0))</f>
        <v>0</v>
      </c>
      <c r="F243" s="3">
        <f>IF(H76="NA","NA",IF(H76=I76&amp;J76&amp;I76&amp;I76,1,0))</f>
        <v>0</v>
      </c>
      <c r="G243" s="3">
        <f>IF(H76="NA","NA",IF(H76=J76&amp;I76&amp;I76&amp;I76,1,0))</f>
        <v>0</v>
      </c>
      <c r="H243" s="3">
        <f>IF(H76="NA","NA",IF(H76=I76&amp;I76&amp;J76&amp;J76,1,0))</f>
        <v>0</v>
      </c>
      <c r="I243" s="3">
        <f>IF(H76="NA","NA",IF(H76=I76&amp;J76&amp;I76&amp;J76,1,0))</f>
        <v>0</v>
      </c>
      <c r="J243" s="3">
        <f>IF(H76="NA","NA",IF(H76=J76&amp;I76&amp;I76&amp;J76,1,0))</f>
        <v>0</v>
      </c>
      <c r="K243" s="3">
        <f>IF(H76="NA","NA",IF(H76=I76&amp;J76&amp;J76&amp;I76,1,0))</f>
        <v>0</v>
      </c>
      <c r="L243" s="3">
        <f>IF(H76="NA","NA",IF(H76=J76&amp;I76&amp;J76&amp;I76,1,0))</f>
        <v>0</v>
      </c>
      <c r="M243" s="3">
        <f>IF(H76="NA","NA",IF(H76=J76&amp;J76&amp;I76&amp;I76,1,0))</f>
        <v>1</v>
      </c>
      <c r="N243" s="3">
        <f>IF(H76="NA","NA",IF(H76=I76&amp;J76&amp;J76&amp;J76,1,0))</f>
        <v>0</v>
      </c>
      <c r="O243" s="3">
        <f>IF(H76="NA","NA",IF(H76=J76&amp;I76&amp;J76&amp;J76,1,0))</f>
        <v>0</v>
      </c>
      <c r="P243" s="3">
        <f>IF(H76="NA","NA",IF(H76=J76&amp;J76&amp;I76&amp;J76,1,0))</f>
        <v>0</v>
      </c>
      <c r="Q243" s="3">
        <f>IF(H76="NA","NA",IF(H76=J76&amp;J76&amp;J76&amp;I76,1,0))</f>
        <v>0</v>
      </c>
      <c r="R243" s="3">
        <f>IF(H76="NA","NA",IF(H76=J76&amp;J76&amp;J76&amp;J76,1,0))</f>
        <v>0</v>
      </c>
    </row>
    <row r="244" spans="1:18" x14ac:dyDescent="0.25">
      <c r="A244">
        <v>1022042</v>
      </c>
      <c r="B244" t="s">
        <v>19</v>
      </c>
      <c r="C244" s="3">
        <f>IF(H77="NA","NA",IF(H77=I77&amp;I77&amp;I77&amp;I77,1,0))</f>
        <v>0</v>
      </c>
      <c r="D244" s="3">
        <f>IF(H77="NA","NA",IF(H77=I77&amp;I77&amp;I77&amp;J77,1,0))</f>
        <v>0</v>
      </c>
      <c r="E244" s="3">
        <f>IF(H77="NA","NA",IF(H77=I77&amp;I77&amp;J77&amp;I77,1,0))</f>
        <v>0</v>
      </c>
      <c r="F244" s="3">
        <f>IF(H77="NA","NA",IF(H77=I77&amp;J77&amp;I77&amp;I77,1,0))</f>
        <v>0</v>
      </c>
      <c r="G244" s="3">
        <f>IF(H77="NA","NA",IF(H77=J77&amp;I77&amp;I77&amp;I77,1,0))</f>
        <v>0</v>
      </c>
      <c r="H244" s="3">
        <f>IF(H77="NA","NA",IF(H77=I77&amp;I77&amp;J77&amp;J77,1,0))</f>
        <v>0</v>
      </c>
      <c r="I244" s="3">
        <f>IF(H77="NA","NA",IF(H77=I77&amp;J77&amp;I77&amp;J77,1,0))</f>
        <v>0</v>
      </c>
      <c r="J244" s="3">
        <f>IF(H77="NA","NA",IF(H77=J77&amp;I77&amp;I77&amp;J77,1,0))</f>
        <v>0</v>
      </c>
      <c r="K244" s="3">
        <f>IF(H77="NA","NA",IF(H77=I77&amp;J77&amp;J77&amp;I77,1,0))</f>
        <v>0</v>
      </c>
      <c r="L244" s="3">
        <f>IF(H77="NA","NA",IF(H77=J77&amp;I77&amp;J77&amp;I77,1,0))</f>
        <v>0</v>
      </c>
      <c r="M244" s="3">
        <f>IF(H77="NA","NA",IF(H77=J77&amp;J77&amp;I77&amp;I77,1,0))</f>
        <v>0</v>
      </c>
      <c r="N244" s="3">
        <f>IF(H77="NA","NA",IF(H77=I77&amp;J77&amp;J77&amp;J77,1,0))</f>
        <v>0</v>
      </c>
      <c r="O244" s="3">
        <f>IF(H77="NA","NA",IF(H77=J77&amp;I77&amp;J77&amp;J77,1,0))</f>
        <v>0</v>
      </c>
      <c r="P244" s="3">
        <f>IF(H77="NA","NA",IF(H77=J77&amp;J77&amp;I77&amp;J77,1,0))</f>
        <v>0</v>
      </c>
      <c r="Q244" s="3">
        <f>IF(H77="NA","NA",IF(H77=J77&amp;J77&amp;J77&amp;I77,1,0))</f>
        <v>1</v>
      </c>
      <c r="R244" s="3">
        <f>IF(H77="NA","NA",IF(H77=J77&amp;J77&amp;J77&amp;J77,1,0))</f>
        <v>0</v>
      </c>
    </row>
    <row r="246" spans="1:18" x14ac:dyDescent="0.25">
      <c r="A246" s="5" t="s">
        <v>130</v>
      </c>
    </row>
    <row r="247" spans="1:18" x14ac:dyDescent="0.25">
      <c r="B247" s="15" t="s">
        <v>182</v>
      </c>
    </row>
    <row r="248" spans="1:18" x14ac:dyDescent="0.25">
      <c r="A248" t="s">
        <v>2</v>
      </c>
      <c r="B248" t="s">
        <v>0</v>
      </c>
      <c r="C248" s="4" t="s">
        <v>76</v>
      </c>
      <c r="D248" t="s">
        <v>77</v>
      </c>
      <c r="E248" t="s">
        <v>78</v>
      </c>
      <c r="F248" t="s">
        <v>79</v>
      </c>
      <c r="G248" t="s">
        <v>80</v>
      </c>
      <c r="H248" s="8" t="s">
        <v>174</v>
      </c>
    </row>
    <row r="249" spans="1:18" x14ac:dyDescent="0.25">
      <c r="A249" t="s">
        <v>37</v>
      </c>
      <c r="B249" t="s">
        <v>38</v>
      </c>
    </row>
    <row r="250" spans="1:18" x14ac:dyDescent="0.25">
      <c r="A250">
        <v>1022042</v>
      </c>
      <c r="B250" t="s">
        <v>7</v>
      </c>
      <c r="C250" s="9">
        <f>B224</f>
        <v>6.25E-2</v>
      </c>
      <c r="D250" s="9">
        <f t="shared" ref="D250:G250" si="18">C224</f>
        <v>6.25E-2</v>
      </c>
      <c r="E250" s="9">
        <f t="shared" si="18"/>
        <v>6.25E-2</v>
      </c>
      <c r="F250" s="9">
        <f t="shared" si="18"/>
        <v>6.25E-2</v>
      </c>
      <c r="G250" s="9">
        <f t="shared" si="18"/>
        <v>6.25E-2</v>
      </c>
      <c r="H250" s="8" t="s">
        <v>110</v>
      </c>
    </row>
    <row r="251" spans="1:18" x14ac:dyDescent="0.25">
      <c r="A251">
        <v>1022042</v>
      </c>
      <c r="B251" t="s">
        <v>12</v>
      </c>
      <c r="C251" s="13">
        <f>C241*B$234</f>
        <v>0</v>
      </c>
      <c r="D251" s="13">
        <f>SUM(D241:G241)*C$234</f>
        <v>0.25</v>
      </c>
      <c r="E251" s="13">
        <f>SUM(H241:M241)*D$234</f>
        <v>0</v>
      </c>
      <c r="F251" s="13">
        <f>SUM(N241:Q241)*E$234</f>
        <v>0</v>
      </c>
      <c r="G251" s="13">
        <f>R241*F$234</f>
        <v>0</v>
      </c>
    </row>
    <row r="252" spans="1:18" x14ac:dyDescent="0.25">
      <c r="A252">
        <v>1022042</v>
      </c>
      <c r="B252" t="s">
        <v>15</v>
      </c>
      <c r="C252" s="13">
        <f t="shared" ref="C252:C254" si="19">C242*B$234</f>
        <v>0</v>
      </c>
      <c r="D252" s="13">
        <f t="shared" ref="D252:D254" si="20">SUM(D242:G242)*C$234</f>
        <v>0.25</v>
      </c>
      <c r="E252" s="13">
        <f t="shared" ref="E252:E254" si="21">SUM(H242:M242)*D$234</f>
        <v>0</v>
      </c>
      <c r="F252" s="13">
        <f>SUM(N242:Q242)*E$234</f>
        <v>0</v>
      </c>
      <c r="G252" s="13">
        <f t="shared" ref="G252:G254" si="22">R242*F$234</f>
        <v>0</v>
      </c>
    </row>
    <row r="253" spans="1:18" x14ac:dyDescent="0.25">
      <c r="A253">
        <v>1022042</v>
      </c>
      <c r="B253" t="s">
        <v>18</v>
      </c>
      <c r="C253" s="13">
        <f t="shared" si="19"/>
        <v>0</v>
      </c>
      <c r="D253" s="13">
        <f t="shared" si="20"/>
        <v>0</v>
      </c>
      <c r="E253" s="13">
        <f t="shared" si="21"/>
        <v>0.16666666666666666</v>
      </c>
      <c r="F253" s="13">
        <f>SUM(N243:Q243)*E$234</f>
        <v>0</v>
      </c>
      <c r="G253" s="13">
        <f t="shared" si="22"/>
        <v>0</v>
      </c>
    </row>
    <row r="254" spans="1:18" x14ac:dyDescent="0.25">
      <c r="A254">
        <v>1022042</v>
      </c>
      <c r="B254" t="s">
        <v>19</v>
      </c>
      <c r="C254" s="13">
        <f t="shared" si="19"/>
        <v>0</v>
      </c>
      <c r="D254" s="13">
        <f t="shared" si="20"/>
        <v>0</v>
      </c>
      <c r="E254" s="13">
        <f t="shared" si="21"/>
        <v>0</v>
      </c>
      <c r="F254" s="13">
        <f>SUM(N244:Q244)*E$234</f>
        <v>0.25</v>
      </c>
      <c r="G254" s="13">
        <f t="shared" si="22"/>
        <v>0</v>
      </c>
    </row>
    <row r="256" spans="1:18" x14ac:dyDescent="0.25">
      <c r="A256" s="5" t="s">
        <v>95</v>
      </c>
    </row>
    <row r="257" spans="1:10" x14ac:dyDescent="0.25">
      <c r="B257" s="15" t="s">
        <v>151</v>
      </c>
    </row>
    <row r="258" spans="1:10" x14ac:dyDescent="0.25">
      <c r="A258" t="s">
        <v>0</v>
      </c>
      <c r="B258" t="s">
        <v>69</v>
      </c>
      <c r="C258" s="4" t="s">
        <v>76</v>
      </c>
      <c r="D258" t="s">
        <v>77</v>
      </c>
      <c r="E258" t="s">
        <v>78</v>
      </c>
      <c r="F258" t="s">
        <v>79</v>
      </c>
      <c r="G258" t="s">
        <v>80</v>
      </c>
      <c r="H258" t="s">
        <v>66</v>
      </c>
      <c r="I258" t="s">
        <v>67</v>
      </c>
      <c r="J258" t="s">
        <v>68</v>
      </c>
    </row>
    <row r="259" spans="1:10" x14ac:dyDescent="0.25">
      <c r="A259" t="s">
        <v>38</v>
      </c>
      <c r="B259" t="s">
        <v>75</v>
      </c>
    </row>
    <row r="260" spans="1:10" x14ac:dyDescent="0.25">
      <c r="A260" t="s">
        <v>7</v>
      </c>
      <c r="B260">
        <v>1</v>
      </c>
      <c r="C260" s="3">
        <f>(1-$B13)*C189+$B13*B224</f>
        <v>6.2500000000000001E-4</v>
      </c>
      <c r="D260" s="3">
        <f>(1-$B13)*D189+$B13*C224</f>
        <v>6.25E-2</v>
      </c>
      <c r="E260" s="3">
        <f>(1-$B13)*E189+$B13*D224</f>
        <v>8.3124999999999991E-2</v>
      </c>
      <c r="F260" s="3">
        <f>(1-$B13)*F189+$B13*E224</f>
        <v>6.25E-2</v>
      </c>
      <c r="G260" s="3">
        <f>(1-$B13)*G189+$B13*F224</f>
        <v>6.2500000000000001E-4</v>
      </c>
      <c r="H260">
        <v>1</v>
      </c>
      <c r="I260">
        <v>101201</v>
      </c>
      <c r="J260">
        <v>102203</v>
      </c>
    </row>
    <row r="261" spans="1:10" x14ac:dyDescent="0.25">
      <c r="A261" t="s">
        <v>12</v>
      </c>
      <c r="B261">
        <v>1</v>
      </c>
      <c r="C261" s="3">
        <f>(1-$B14)*C190+$B14*B225</f>
        <v>1.001129150390625E-3</v>
      </c>
      <c r="D261" s="3">
        <f>(1-$B14)*D190+$B14*C225</f>
        <v>0.12452865600585937</v>
      </c>
      <c r="E261" s="3">
        <f>(1-$B14)*E190+$B14*D225</f>
        <v>8.3105621337890609E-2</v>
      </c>
      <c r="F261" s="3">
        <f>(1-$B14)*F190+$B14*E225</f>
        <v>4.7103881835937502E-4</v>
      </c>
      <c r="G261" s="3">
        <f>(1-$B14)*G190+$B14*F225</f>
        <v>3.6636352539062502E-4</v>
      </c>
      <c r="H261">
        <v>1</v>
      </c>
      <c r="I261">
        <v>101201</v>
      </c>
      <c r="J261">
        <v>102203</v>
      </c>
    </row>
    <row r="262" spans="1:10" x14ac:dyDescent="0.25">
      <c r="A262" t="s">
        <v>15</v>
      </c>
      <c r="B262">
        <v>1</v>
      </c>
      <c r="C262" s="3">
        <f>(1-$B15)*C191+$B15*B226</f>
        <v>0.24902587890625</v>
      </c>
      <c r="D262" s="3">
        <f>(1-$B15)*D191+$B15*C226</f>
        <v>0.12466552734375</v>
      </c>
      <c r="E262" s="3">
        <f>(1-$B15)*E191+$B15*D226</f>
        <v>4.1799316406249995E-2</v>
      </c>
      <c r="F262" s="3">
        <f>(1-$B15)*F191+$B15*E226</f>
        <v>3.2958984375000002E-4</v>
      </c>
      <c r="G262" s="3">
        <f>(1-$B15)*G191+$B15*F226</f>
        <v>1.9775390625000001E-4</v>
      </c>
      <c r="H262">
        <v>1</v>
      </c>
      <c r="I262">
        <v>101201</v>
      </c>
      <c r="J262">
        <v>102203</v>
      </c>
    </row>
    <row r="263" spans="1:10" x14ac:dyDescent="0.25">
      <c r="A263" t="s">
        <v>18</v>
      </c>
      <c r="B263">
        <v>1</v>
      </c>
      <c r="C263" s="3">
        <f>(1-$B16)*C192+$B16*B227</f>
        <v>1.52587890625E-3</v>
      </c>
      <c r="D263" s="3">
        <f>(1-$B16)*D192+$B16*C227</f>
        <v>9.1552734375E-4</v>
      </c>
      <c r="E263" s="3">
        <f>(1-$B16)*E192+$B16*D227</f>
        <v>8.304931640624999E-2</v>
      </c>
      <c r="F263" s="3">
        <f>(1-$B16)*F192+$B16*E227</f>
        <v>0.12407958984375</v>
      </c>
      <c r="G263" s="3">
        <f>(1-$B16)*G192+$B16*F227</f>
        <v>1.9775390625000001E-4</v>
      </c>
      <c r="H263">
        <v>1</v>
      </c>
      <c r="I263">
        <v>101201</v>
      </c>
      <c r="J263">
        <v>102203</v>
      </c>
    </row>
    <row r="264" spans="1:10" x14ac:dyDescent="0.25">
      <c r="A264" t="s">
        <v>19</v>
      </c>
      <c r="B264">
        <v>1</v>
      </c>
      <c r="C264" s="3">
        <f>(1-$B17)*C193+$B17*B228</f>
        <v>1.001129150390625E-3</v>
      </c>
      <c r="D264" s="3">
        <f>(1-$B17)*D193+$B17*C228</f>
        <v>7.7865600585937502E-4</v>
      </c>
      <c r="E264" s="3">
        <f>(1-$B17)*E193+$B17*D228</f>
        <v>8.3105621337890609E-2</v>
      </c>
      <c r="F264" s="3">
        <f>(1-$B17)*F193+$B17*E228</f>
        <v>0.12422103881835937</v>
      </c>
      <c r="G264" s="3">
        <f>(1-$B17)*G193+$B17*F228</f>
        <v>3.6636352539062502E-4</v>
      </c>
      <c r="H264">
        <v>1</v>
      </c>
      <c r="I264">
        <v>101201</v>
      </c>
      <c r="J264">
        <v>102203</v>
      </c>
    </row>
    <row r="265" spans="1:10" x14ac:dyDescent="0.25">
      <c r="A265" t="s">
        <v>7</v>
      </c>
      <c r="B265">
        <v>2</v>
      </c>
      <c r="C265" s="3">
        <f>(1-$B13)*C194+$B13*B224</f>
        <v>6.2500000000000001E-4</v>
      </c>
      <c r="D265" s="3">
        <f>(1-$B13)*D194+$B13*C224</f>
        <v>6.2500000000000001E-4</v>
      </c>
      <c r="E265" s="3">
        <f>(1-$B13)*E194+$B13*D224</f>
        <v>8.3124999999999991E-2</v>
      </c>
      <c r="F265" s="3">
        <f>(1-$B13)*F194+$B13*E224</f>
        <v>0.124375</v>
      </c>
      <c r="G265" s="3">
        <f>(1-$B13)*G194+$B13*F224</f>
        <v>6.2500000000000001E-4</v>
      </c>
      <c r="H265">
        <v>2</v>
      </c>
      <c r="I265">
        <v>101201</v>
      </c>
      <c r="J265">
        <v>102204</v>
      </c>
    </row>
    <row r="266" spans="1:10" x14ac:dyDescent="0.25">
      <c r="A266" t="s">
        <v>12</v>
      </c>
      <c r="B266">
        <v>2</v>
      </c>
      <c r="C266" s="3">
        <f>(1-$B14)*C195+$B14*B225</f>
        <v>1.001129150390625E-3</v>
      </c>
      <c r="D266" s="3">
        <f>(1-$B14)*D195+$B14*C225</f>
        <v>6.2653656005859371E-2</v>
      </c>
      <c r="E266" s="3">
        <f>(1-$B14)*E195+$B14*D225</f>
        <v>8.3105621337890609E-2</v>
      </c>
      <c r="F266" s="3">
        <f>(1-$B14)*F195+$B14*E225</f>
        <v>6.2346038818359373E-2</v>
      </c>
      <c r="G266" s="3">
        <f>(1-$B14)*G195+$B14*F225</f>
        <v>3.6636352539062502E-4</v>
      </c>
      <c r="H266">
        <v>2</v>
      </c>
      <c r="I266">
        <v>101201</v>
      </c>
      <c r="J266">
        <v>102204</v>
      </c>
    </row>
    <row r="267" spans="1:10" x14ac:dyDescent="0.25">
      <c r="A267" t="s">
        <v>15</v>
      </c>
      <c r="B267">
        <v>2</v>
      </c>
      <c r="C267" s="3">
        <f>(1-$B15)*C196+$B15*B226</f>
        <v>1.52587890625E-3</v>
      </c>
      <c r="D267" s="3">
        <f>(1-$B15)*D196+$B15*C226</f>
        <v>6.2790527343749999E-2</v>
      </c>
      <c r="E267" s="3">
        <f>(1-$B15)*E196+$B15*D226</f>
        <v>8.304931640624999E-2</v>
      </c>
      <c r="F267" s="3">
        <f>(1-$B15)*F196+$B15*E226</f>
        <v>6.2204589843749998E-2</v>
      </c>
      <c r="G267" s="3">
        <f>(1-$B15)*G196+$B15*F226</f>
        <v>1.9775390625000001E-4</v>
      </c>
      <c r="H267">
        <v>2</v>
      </c>
      <c r="I267">
        <v>101201</v>
      </c>
      <c r="J267">
        <v>102204</v>
      </c>
    </row>
    <row r="268" spans="1:10" x14ac:dyDescent="0.25">
      <c r="A268" t="s">
        <v>18</v>
      </c>
      <c r="B268">
        <v>2</v>
      </c>
      <c r="C268" s="3">
        <f>(1-$B16)*C197+$B16*B227</f>
        <v>1.52587890625E-3</v>
      </c>
      <c r="D268" s="3">
        <f>(1-$B16)*D197+$B16*C227</f>
        <v>0.12466552734375</v>
      </c>
      <c r="E268" s="3">
        <f>(1-$B16)*E197+$B16*D227</f>
        <v>8.304931640624999E-2</v>
      </c>
      <c r="F268" s="3">
        <f>(1-$B16)*F197+$B16*E227</f>
        <v>3.2958984375000002E-4</v>
      </c>
      <c r="G268" s="3">
        <f>(1-$B16)*G197+$B16*F227</f>
        <v>1.9775390625000001E-4</v>
      </c>
      <c r="H268">
        <v>2</v>
      </c>
      <c r="I268">
        <v>101201</v>
      </c>
      <c r="J268">
        <v>102204</v>
      </c>
    </row>
    <row r="269" spans="1:10" x14ac:dyDescent="0.25">
      <c r="A269" t="s">
        <v>19</v>
      </c>
      <c r="B269">
        <v>2</v>
      </c>
      <c r="C269" s="3">
        <f>(1-$B17)*C198+$B17*B228</f>
        <v>1.001129150390625E-3</v>
      </c>
      <c r="D269" s="3">
        <f>(1-$B17)*D198+$B17*C228</f>
        <v>6.2653656005859371E-2</v>
      </c>
      <c r="E269" s="3">
        <f>(1-$B17)*E198+$B17*D228</f>
        <v>8.3105621337890609E-2</v>
      </c>
      <c r="F269" s="3">
        <f>(1-$B17)*F198+$B17*E228</f>
        <v>6.2346038818359373E-2</v>
      </c>
      <c r="G269" s="3">
        <f>(1-$B17)*G198+$B17*F228</f>
        <v>3.6636352539062502E-4</v>
      </c>
      <c r="H269">
        <v>2</v>
      </c>
      <c r="I269">
        <v>101201</v>
      </c>
      <c r="J269">
        <v>102204</v>
      </c>
    </row>
    <row r="270" spans="1:10" x14ac:dyDescent="0.25">
      <c r="A270" t="s">
        <v>7</v>
      </c>
      <c r="B270">
        <v>3</v>
      </c>
      <c r="C270" s="3">
        <f>(1-$B13)*C199+$B13*B224</f>
        <v>0.124375</v>
      </c>
      <c r="D270" s="3">
        <f>(1-$B13)*D199+$B13*C224</f>
        <v>9.3437499999999993E-2</v>
      </c>
      <c r="E270" s="3">
        <f>(1-$B13)*E199+$B13*D224</f>
        <v>6.25E-2</v>
      </c>
      <c r="F270" s="3">
        <f>(1-$B13)*F199+$B13*E224</f>
        <v>3.15625E-2</v>
      </c>
      <c r="G270" s="3">
        <f>(1-$B13)*G199+$B13*F224</f>
        <v>6.2500000000000001E-4</v>
      </c>
      <c r="H270">
        <v>3</v>
      </c>
      <c r="I270">
        <v>101202</v>
      </c>
      <c r="J270">
        <v>102203</v>
      </c>
    </row>
    <row r="271" spans="1:10" x14ac:dyDescent="0.25">
      <c r="A271" t="s">
        <v>15</v>
      </c>
      <c r="B271">
        <v>3</v>
      </c>
      <c r="C271" s="3">
        <f>(1-$B14)*C200+$B14*B225</f>
        <v>1.001129150390625E-3</v>
      </c>
      <c r="D271" s="3">
        <f>(1-$B14)*D200+$B14*C225</f>
        <v>0.12452865600585937</v>
      </c>
      <c r="E271" s="3">
        <f>(1-$B14)*E200+$B14*D225</f>
        <v>8.3105621337890609E-2</v>
      </c>
      <c r="F271" s="3">
        <f>(1-$B14)*F200+$B14*E225</f>
        <v>4.7103881835937502E-4</v>
      </c>
      <c r="G271" s="3">
        <f>(1-$B14)*G200+$B14*F225</f>
        <v>3.6636352539062502E-4</v>
      </c>
      <c r="H271">
        <v>3</v>
      </c>
      <c r="I271">
        <v>101202</v>
      </c>
      <c r="J271">
        <v>102203</v>
      </c>
    </row>
    <row r="272" spans="1:10" x14ac:dyDescent="0.25">
      <c r="A272" t="s">
        <v>12</v>
      </c>
      <c r="B272">
        <v>3</v>
      </c>
      <c r="C272" s="3">
        <f>(1-$B15)*C201+$B15*B226</f>
        <v>0.24902587890625</v>
      </c>
      <c r="D272" s="3">
        <f>(1-$B15)*D201+$B15*C226</f>
        <v>0.12466552734375</v>
      </c>
      <c r="E272" s="3">
        <f>(1-$B15)*E201+$B15*D226</f>
        <v>4.1799316406249995E-2</v>
      </c>
      <c r="F272" s="3">
        <f>(1-$B15)*F201+$B15*E226</f>
        <v>3.2958984375000002E-4</v>
      </c>
      <c r="G272" s="3">
        <f>(1-$B15)*G201+$B15*F226</f>
        <v>1.9775390625000001E-4</v>
      </c>
      <c r="H272">
        <v>3</v>
      </c>
      <c r="I272">
        <v>101202</v>
      </c>
      <c r="J272">
        <v>102203</v>
      </c>
    </row>
    <row r="273" spans="1:10" x14ac:dyDescent="0.25">
      <c r="A273" t="s">
        <v>18</v>
      </c>
      <c r="B273">
        <v>3</v>
      </c>
      <c r="C273" s="3">
        <f>(1-$B16)*C202+$B16*B227</f>
        <v>1.52587890625E-3</v>
      </c>
      <c r="D273" s="3">
        <f>(1-$B16)*D202+$B16*C227</f>
        <v>0.12466552734375</v>
      </c>
      <c r="E273" s="3">
        <f>(1-$B16)*E202+$B16*D227</f>
        <v>8.304931640624999E-2</v>
      </c>
      <c r="F273" s="3">
        <f>(1-$B16)*F202+$B16*E227</f>
        <v>3.2958984375000002E-4</v>
      </c>
      <c r="G273" s="3">
        <f>(1-$B16)*G202+$B16*F227</f>
        <v>1.9775390625000001E-4</v>
      </c>
      <c r="H273">
        <v>3</v>
      </c>
      <c r="I273">
        <v>101202</v>
      </c>
      <c r="J273">
        <v>102203</v>
      </c>
    </row>
    <row r="274" spans="1:10" x14ac:dyDescent="0.25">
      <c r="A274" t="s">
        <v>19</v>
      </c>
      <c r="B274">
        <v>3</v>
      </c>
      <c r="C274" s="3">
        <f>(1-$B17)*C203+$B17*B228</f>
        <v>1.001129150390625E-3</v>
      </c>
      <c r="D274" s="3">
        <f>(1-$B17)*D203+$B17*C228</f>
        <v>0.12452865600585937</v>
      </c>
      <c r="E274" s="3">
        <f>(1-$B17)*E203+$B17*D228</f>
        <v>8.3105621337890609E-2</v>
      </c>
      <c r="F274" s="3">
        <f>(1-$B17)*F203+$B17*E228</f>
        <v>4.7103881835937502E-4</v>
      </c>
      <c r="G274" s="3">
        <f>(1-$B17)*G203+$B17*F228</f>
        <v>3.6636352539062502E-4</v>
      </c>
      <c r="H274">
        <v>3</v>
      </c>
      <c r="I274">
        <v>101202</v>
      </c>
      <c r="J274">
        <v>102203</v>
      </c>
    </row>
    <row r="275" spans="1:10" x14ac:dyDescent="0.25">
      <c r="A275" t="s">
        <v>7</v>
      </c>
      <c r="B275">
        <v>4</v>
      </c>
      <c r="C275" s="3">
        <f>(1-$B13)*C204+$B13*B224</f>
        <v>6.2500000000000001E-4</v>
      </c>
      <c r="D275" s="3">
        <f>(1-$B13)*D204+$B13*C224</f>
        <v>6.25E-2</v>
      </c>
      <c r="E275" s="3">
        <f>(1-$B13)*E204+$B13*D224</f>
        <v>8.3124999999999991E-2</v>
      </c>
      <c r="F275" s="3">
        <f>(1-$B13)*F204+$B13*E224</f>
        <v>6.25E-2</v>
      </c>
      <c r="G275" s="3">
        <f>(1-$B13)*G204+$B13*F224</f>
        <v>6.2500000000000001E-4</v>
      </c>
      <c r="H275">
        <v>4</v>
      </c>
      <c r="I275">
        <v>101202</v>
      </c>
      <c r="J275">
        <v>102204</v>
      </c>
    </row>
    <row r="276" spans="1:10" x14ac:dyDescent="0.25">
      <c r="A276" t="s">
        <v>12</v>
      </c>
      <c r="B276">
        <v>4</v>
      </c>
      <c r="C276" s="3">
        <f>(1-$B14)*C205+$B14*B225</f>
        <v>1.001129150390625E-3</v>
      </c>
      <c r="D276" s="3">
        <f>(1-$B14)*D205+$B14*C225</f>
        <v>6.2653656005859371E-2</v>
      </c>
      <c r="E276" s="3">
        <f>(1-$B14)*E205+$B14*D225</f>
        <v>8.3105621337890609E-2</v>
      </c>
      <c r="F276" s="3">
        <f>(1-$B14)*F205+$B14*E225</f>
        <v>6.2346038818359373E-2</v>
      </c>
      <c r="G276" s="3">
        <f>(1-$B14)*G205+$B14*F225</f>
        <v>3.6636352539062502E-4</v>
      </c>
      <c r="H276">
        <v>4</v>
      </c>
      <c r="I276">
        <v>101202</v>
      </c>
      <c r="J276">
        <v>102204</v>
      </c>
    </row>
    <row r="277" spans="1:10" x14ac:dyDescent="0.25">
      <c r="A277" t="s">
        <v>15</v>
      </c>
      <c r="B277">
        <v>4</v>
      </c>
      <c r="C277" s="3">
        <f>(1-$B15)*C206+$B15*B226</f>
        <v>1.52587890625E-3</v>
      </c>
      <c r="D277" s="3">
        <f>(1-$B15)*D206+$B15*C226</f>
        <v>6.2790527343749999E-2</v>
      </c>
      <c r="E277" s="3">
        <f>(1-$B15)*E206+$B15*D226</f>
        <v>8.304931640624999E-2</v>
      </c>
      <c r="F277" s="3">
        <f>(1-$B15)*F206+$B15*E226</f>
        <v>6.2204589843749998E-2</v>
      </c>
      <c r="G277" s="3">
        <f>(1-$B15)*G206+$B15*F226</f>
        <v>1.9775390625000001E-4</v>
      </c>
      <c r="H277">
        <v>4</v>
      </c>
      <c r="I277">
        <v>101202</v>
      </c>
      <c r="J277">
        <v>102204</v>
      </c>
    </row>
    <row r="278" spans="1:10" x14ac:dyDescent="0.25">
      <c r="A278" t="s">
        <v>18</v>
      </c>
      <c r="B278">
        <v>4</v>
      </c>
      <c r="C278" s="3">
        <f>(1-$B16)*C207+$B16*B227</f>
        <v>0.49652587890625</v>
      </c>
      <c r="D278" s="3">
        <f>(1-$B16)*D207+$B16*C227</f>
        <v>0.12466552734375</v>
      </c>
      <c r="E278" s="3">
        <f>(1-$B16)*E207+$B16*D227</f>
        <v>5.4931640625E-4</v>
      </c>
      <c r="F278" s="3">
        <f>(1-$B16)*F207+$B16*E227</f>
        <v>3.2958984375000002E-4</v>
      </c>
      <c r="G278" s="3">
        <f>(1-$B16)*G207+$B16*F227</f>
        <v>1.9775390625000001E-4</v>
      </c>
      <c r="H278">
        <v>4</v>
      </c>
      <c r="I278">
        <v>101202</v>
      </c>
      <c r="J278">
        <v>102204</v>
      </c>
    </row>
    <row r="279" spans="1:10" x14ac:dyDescent="0.25">
      <c r="A279" t="s">
        <v>19</v>
      </c>
      <c r="B279">
        <v>4</v>
      </c>
      <c r="C279" s="3">
        <f>(1-$B17)*C208+$B17*B228</f>
        <v>0.24850112915039063</v>
      </c>
      <c r="D279" s="3">
        <f>(1-$B17)*D208+$B17*C228</f>
        <v>0.12452865600585937</v>
      </c>
      <c r="E279" s="3">
        <f>(1-$B17)*E208+$B17*D228</f>
        <v>4.1855621337890621E-2</v>
      </c>
      <c r="F279" s="3">
        <f>(1-$B17)*F208+$B17*E228</f>
        <v>4.7103881835937502E-4</v>
      </c>
      <c r="G279" s="3">
        <f>(1-$B17)*G208+$B17*F228</f>
        <v>3.6636352539062502E-4</v>
      </c>
      <c r="H279">
        <v>4</v>
      </c>
      <c r="I279">
        <v>101202</v>
      </c>
      <c r="J279">
        <v>102204</v>
      </c>
    </row>
    <row r="281" spans="1:10" x14ac:dyDescent="0.25">
      <c r="A281" s="5" t="s">
        <v>135</v>
      </c>
    </row>
    <row r="282" spans="1:10" x14ac:dyDescent="0.25">
      <c r="B282" s="15" t="s">
        <v>181</v>
      </c>
    </row>
    <row r="283" spans="1:10" x14ac:dyDescent="0.25">
      <c r="A283" t="s">
        <v>2</v>
      </c>
      <c r="B283" t="s">
        <v>0</v>
      </c>
      <c r="C283" s="4" t="s">
        <v>76</v>
      </c>
      <c r="D283" t="s">
        <v>77</v>
      </c>
      <c r="E283" t="s">
        <v>78</v>
      </c>
      <c r="F283" t="s">
        <v>79</v>
      </c>
      <c r="G283" t="s">
        <v>80</v>
      </c>
    </row>
    <row r="284" spans="1:10" x14ac:dyDescent="0.25">
      <c r="A284" t="s">
        <v>37</v>
      </c>
      <c r="B284" t="s">
        <v>38</v>
      </c>
    </row>
    <row r="285" spans="1:10" x14ac:dyDescent="0.25">
      <c r="A285">
        <v>1022042</v>
      </c>
      <c r="B285" t="s">
        <v>7</v>
      </c>
      <c r="C285" s="3">
        <f>(1-$B13)*C250+$B13*B224</f>
        <v>6.25E-2</v>
      </c>
      <c r="D285" s="3">
        <f>(1-$B13)*D250+$B13*C224</f>
        <v>6.25E-2</v>
      </c>
      <c r="E285" s="3">
        <f>(1-$B13)*E250+$B13*D224</f>
        <v>6.25E-2</v>
      </c>
      <c r="F285" s="3">
        <f>(1-$B13)*F250+$B13*E224</f>
        <v>6.25E-2</v>
      </c>
      <c r="G285" s="3">
        <f>(1-$B13)*G250+$B13*F224</f>
        <v>6.25E-2</v>
      </c>
    </row>
    <row r="286" spans="1:10" x14ac:dyDescent="0.25">
      <c r="A286">
        <v>1022042</v>
      </c>
      <c r="B286" t="s">
        <v>12</v>
      </c>
      <c r="C286" s="3">
        <f>(1-$B14)*C251+$B14*B225</f>
        <v>1.001129150390625E-3</v>
      </c>
      <c r="D286" s="3">
        <f>(1-$B14)*D251+$B14*C225</f>
        <v>0.24827865600585938</v>
      </c>
      <c r="E286" s="3">
        <f>(1-$B14)*E251+$B14*D225</f>
        <v>6.0562133789062497E-4</v>
      </c>
      <c r="F286" s="3">
        <f>(1-$B14)*F251+$B14*E225</f>
        <v>4.7103881835937502E-4</v>
      </c>
      <c r="G286" s="3">
        <f>(1-$B14)*G251+$B14*F225</f>
        <v>3.6636352539062502E-4</v>
      </c>
    </row>
    <row r="287" spans="1:10" x14ac:dyDescent="0.25">
      <c r="A287">
        <v>1022042</v>
      </c>
      <c r="B287" t="s">
        <v>15</v>
      </c>
      <c r="C287" s="3">
        <f>(1-$B15)*C252+$B15*B226</f>
        <v>1.52587890625E-3</v>
      </c>
      <c r="D287" s="3">
        <f>(1-$B15)*D252+$B15*C226</f>
        <v>0.24841552734375</v>
      </c>
      <c r="E287" s="3">
        <f>(1-$B15)*E252+$B15*D226</f>
        <v>5.4931640625E-4</v>
      </c>
      <c r="F287" s="3">
        <f>(1-$B15)*F252+$B15*E226</f>
        <v>3.2958984375000002E-4</v>
      </c>
      <c r="G287" s="3">
        <f>(1-$B15)*G252+$B15*F226</f>
        <v>1.9775390625000001E-4</v>
      </c>
    </row>
    <row r="288" spans="1:10" x14ac:dyDescent="0.25">
      <c r="A288">
        <v>1022042</v>
      </c>
      <c r="B288" t="s">
        <v>18</v>
      </c>
      <c r="C288" s="3">
        <f>(1-$B16)*C253+$B16*B227</f>
        <v>1.52587890625E-3</v>
      </c>
      <c r="D288" s="3">
        <f>(1-$B16)*D253+$B16*C227</f>
        <v>9.1552734375E-4</v>
      </c>
      <c r="E288" s="3">
        <f>(1-$B16)*E253+$B16*D227</f>
        <v>0.16554931640624998</v>
      </c>
      <c r="F288" s="3">
        <f>(1-$B16)*F253+$B16*E227</f>
        <v>3.2958984375000002E-4</v>
      </c>
      <c r="G288" s="3">
        <f>(1-$B16)*G253+$B16*F227</f>
        <v>1.9775390625000001E-4</v>
      </c>
    </row>
    <row r="289" spans="1:7" x14ac:dyDescent="0.25">
      <c r="A289">
        <v>1022042</v>
      </c>
      <c r="B289" t="s">
        <v>19</v>
      </c>
      <c r="C289" s="3">
        <f>(1-$B17)*C254+$B17*B228</f>
        <v>1.001129150390625E-3</v>
      </c>
      <c r="D289" s="3">
        <f>(1-$B17)*D254+$B17*C228</f>
        <v>7.7865600585937502E-4</v>
      </c>
      <c r="E289" s="3">
        <f>(1-$B17)*E254+$B17*D228</f>
        <v>6.0562133789062497E-4</v>
      </c>
      <c r="F289" s="3">
        <f>(1-$B17)*F254+$B17*E228</f>
        <v>0.24797103881835938</v>
      </c>
      <c r="G289" s="3">
        <f>(1-$B17)*G254+$B17*F228</f>
        <v>3.6636352539062502E-4</v>
      </c>
    </row>
    <row r="291" spans="1:7" x14ac:dyDescent="0.25">
      <c r="A291" s="5" t="s">
        <v>111</v>
      </c>
    </row>
    <row r="292" spans="1:7" x14ac:dyDescent="0.25">
      <c r="A292" s="5"/>
      <c r="B292" s="15" t="s">
        <v>152</v>
      </c>
    </row>
    <row r="293" spans="1:7" x14ac:dyDescent="0.25">
      <c r="A293" t="s">
        <v>0</v>
      </c>
      <c r="B293" t="s">
        <v>2</v>
      </c>
      <c r="C293" t="s">
        <v>69</v>
      </c>
      <c r="D293" t="s">
        <v>102</v>
      </c>
      <c r="E293" t="s">
        <v>103</v>
      </c>
      <c r="F293" t="s">
        <v>107</v>
      </c>
      <c r="G293" t="s">
        <v>104</v>
      </c>
    </row>
    <row r="294" spans="1:7" x14ac:dyDescent="0.25">
      <c r="A294" t="s">
        <v>38</v>
      </c>
      <c r="B294" t="s">
        <v>105</v>
      </c>
      <c r="C294" t="s">
        <v>75</v>
      </c>
    </row>
    <row r="296" spans="1:7" x14ac:dyDescent="0.25">
      <c r="A296" t="s">
        <v>7</v>
      </c>
      <c r="B296">
        <v>1022042</v>
      </c>
      <c r="C296">
        <v>1</v>
      </c>
      <c r="D296" s="7">
        <f t="array" ref="D296">MMULT(C260:G260,TRANSPOSE(C285:G285))</f>
        <v>1.3085937499999999E-2</v>
      </c>
      <c r="E296" s="7">
        <f t="array" ref="E296">MMULT(B224:F224,TRANSPOSE(C285:G285))</f>
        <v>1.953125E-2</v>
      </c>
      <c r="F296" s="7">
        <f t="shared" ref="F296:F315" si="23">D296/E296</f>
        <v>0.66999999999999993</v>
      </c>
      <c r="G296" s="7">
        <f t="shared" ref="G296:G315" si="24">LN(F296)</f>
        <v>-0.40047756659712541</v>
      </c>
    </row>
    <row r="297" spans="1:7" x14ac:dyDescent="0.25">
      <c r="A297" t="s">
        <v>12</v>
      </c>
      <c r="B297">
        <v>1022042</v>
      </c>
      <c r="C297">
        <v>1</v>
      </c>
      <c r="D297" s="7">
        <f t="array" ref="D297">MMULT(C261:G261,TRANSPOSE(C286:G286))</f>
        <v>3.0969496244308538E-2</v>
      </c>
      <c r="E297" s="7">
        <f t="array" ref="E297">MMULT(B225:F225,TRANSPOSE(C286:G286))</f>
        <v>1.9504880320746452E-2</v>
      </c>
      <c r="F297" s="7">
        <f t="shared" si="23"/>
        <v>1.5877819158607036</v>
      </c>
      <c r="G297" s="7">
        <f t="shared" si="24"/>
        <v>0.46233802081254066</v>
      </c>
    </row>
    <row r="298" spans="1:7" x14ac:dyDescent="0.25">
      <c r="A298" t="s">
        <v>15</v>
      </c>
      <c r="B298">
        <v>1022042</v>
      </c>
      <c r="C298">
        <v>1</v>
      </c>
      <c r="D298" s="7">
        <f t="array" ref="D298">MMULT(C262:G262,TRANSPOSE(C287:G287))</f>
        <v>3.1371944838762288E-2</v>
      </c>
      <c r="E298" s="7">
        <f t="array" ref="E298">MMULT(B226:F226,TRANSPOSE(C287:G287))</f>
        <v>2.3020899891853332E-2</v>
      </c>
      <c r="F298" s="7">
        <f t="shared" si="23"/>
        <v>1.3627592746652026</v>
      </c>
      <c r="G298" s="7">
        <f t="shared" si="24"/>
        <v>0.30951152278404137</v>
      </c>
    </row>
    <row r="299" spans="1:7" x14ac:dyDescent="0.25">
      <c r="A299" t="s">
        <v>18</v>
      </c>
      <c r="B299">
        <v>1022042</v>
      </c>
      <c r="C299">
        <v>1</v>
      </c>
      <c r="D299" s="7">
        <f t="array" ref="D299">MMULT(C263:G263,TRANSPOSE(C288:G288))</f>
        <v>1.3792858535051343E-2</v>
      </c>
      <c r="E299" s="7">
        <f t="array" ref="E299">MMULT(B227:F227,TRANSPOSE(C288:G288))</f>
        <v>9.42531883716583E-3</v>
      </c>
      <c r="F299" s="7">
        <f t="shared" si="23"/>
        <v>1.4633837616891507</v>
      </c>
      <c r="G299" s="7">
        <f t="shared" si="24"/>
        <v>0.38075139911618505</v>
      </c>
    </row>
    <row r="300" spans="1:7" x14ac:dyDescent="0.25">
      <c r="A300" t="s">
        <v>19</v>
      </c>
      <c r="B300">
        <v>1022042</v>
      </c>
      <c r="C300">
        <v>1</v>
      </c>
      <c r="D300" s="7">
        <f t="array" ref="D300">MMULT(C264:G264,TRANSPOSE(C289:G289))</f>
        <v>3.0855293363449166E-2</v>
      </c>
      <c r="E300" s="7">
        <f t="array" ref="E300">MMULT(B228:F228,TRANSPOSE(C289:G289))</f>
        <v>1.189135493012145E-2</v>
      </c>
      <c r="F300" s="7">
        <f t="shared" si="23"/>
        <v>2.5947668322716551</v>
      </c>
      <c r="G300" s="7">
        <f t="shared" si="24"/>
        <v>0.95349665989170695</v>
      </c>
    </row>
    <row r="301" spans="1:7" x14ac:dyDescent="0.25">
      <c r="A301" t="s">
        <v>7</v>
      </c>
      <c r="B301">
        <v>1022042</v>
      </c>
      <c r="C301">
        <v>2</v>
      </c>
      <c r="D301" s="7">
        <f t="array" ref="D301">MMULT(C265:G265,TRANSPOSE(C285:G285))</f>
        <v>1.3085937499999999E-2</v>
      </c>
      <c r="E301" s="7">
        <f t="array" ref="E301">MMULT(B224:F224,TRANSPOSE(C285:G285))</f>
        <v>1.953125E-2</v>
      </c>
      <c r="F301" s="7">
        <f t="shared" si="23"/>
        <v>0.66999999999999993</v>
      </c>
      <c r="G301" s="7">
        <f t="shared" si="24"/>
        <v>-0.40047756659712541</v>
      </c>
    </row>
    <row r="302" spans="1:7" x14ac:dyDescent="0.25">
      <c r="A302" t="s">
        <v>12</v>
      </c>
      <c r="B302">
        <v>1022042</v>
      </c>
      <c r="C302">
        <v>2</v>
      </c>
      <c r="D302" s="7">
        <f t="array" ref="D302">MMULT(C266:G266,TRANSPOSE(C286:G286))</f>
        <v>1.563639993083198E-2</v>
      </c>
      <c r="E302" s="7">
        <f t="array" ref="E302">MMULT(B225:F225,TRANSPOSE(C286:G286))</f>
        <v>1.9504880320746452E-2</v>
      </c>
      <c r="F302" s="7">
        <f t="shared" si="23"/>
        <v>0.80166602787099661</v>
      </c>
      <c r="G302" s="7">
        <f t="shared" si="24"/>
        <v>-0.22106318194521832</v>
      </c>
    </row>
    <row r="303" spans="1:7" x14ac:dyDescent="0.25">
      <c r="A303" t="s">
        <v>15</v>
      </c>
      <c r="B303">
        <v>1022042</v>
      </c>
      <c r="C303">
        <v>2</v>
      </c>
      <c r="D303" s="7">
        <f t="array" ref="D303">MMULT(C267:G267,TRANSPOSE(C287:G287))</f>
        <v>1.5666631728410721E-2</v>
      </c>
      <c r="E303" s="7">
        <f t="array" ref="E303">MMULT(B226:F226,TRANSPOSE(C287:G287))</f>
        <v>2.3020899891853332E-2</v>
      </c>
      <c r="F303" s="7">
        <f t="shared" si="23"/>
        <v>0.68053950114933826</v>
      </c>
      <c r="G303" s="7">
        <f t="shared" si="24"/>
        <v>-0.38486941133159175</v>
      </c>
    </row>
    <row r="304" spans="1:7" x14ac:dyDescent="0.25">
      <c r="A304" t="s">
        <v>18</v>
      </c>
      <c r="B304">
        <v>1022042</v>
      </c>
      <c r="C304">
        <v>2</v>
      </c>
      <c r="D304" s="7">
        <f t="array" ref="D304">MMULT(C268:G268,TRANSPOSE(C288:G288))</f>
        <v>1.3865368300676343E-2</v>
      </c>
      <c r="E304" s="7">
        <f t="array" ref="E304">MMULT(B227:F227,TRANSPOSE(C288:G288))</f>
        <v>9.42531883716583E-3</v>
      </c>
      <c r="F304" s="7">
        <f t="shared" si="23"/>
        <v>1.4710768452736633</v>
      </c>
      <c r="G304" s="7">
        <f t="shared" si="24"/>
        <v>0.38599468041367746</v>
      </c>
    </row>
    <row r="305" spans="1:7" x14ac:dyDescent="0.25">
      <c r="A305" t="s">
        <v>19</v>
      </c>
      <c r="B305">
        <v>1022042</v>
      </c>
      <c r="C305">
        <v>2</v>
      </c>
      <c r="D305" s="7">
        <f t="array" ref="D305">MMULT(C269:G269,TRANSPOSE(C289:G289))</f>
        <v>1.5560264676925726E-2</v>
      </c>
      <c r="E305" s="7">
        <f t="array" ref="E305">MMULT(B228:F228,TRANSPOSE(C289:G289))</f>
        <v>1.189135493012145E-2</v>
      </c>
      <c r="F305" s="7">
        <f t="shared" si="23"/>
        <v>1.3085358874883743</v>
      </c>
      <c r="G305" s="7">
        <f t="shared" si="24"/>
        <v>0.26890886904557243</v>
      </c>
    </row>
    <row r="306" spans="1:7" x14ac:dyDescent="0.25">
      <c r="A306" t="s">
        <v>7</v>
      </c>
      <c r="B306">
        <v>1022042</v>
      </c>
      <c r="C306">
        <v>3</v>
      </c>
      <c r="D306" s="7">
        <f t="array" ref="D306">MMULT(C270:G270,TRANSPOSE(C285:G285))</f>
        <v>1.9531249999999997E-2</v>
      </c>
      <c r="E306" s="7">
        <f t="array" ref="E306">MMULT(B224:F224,TRANSPOSE(C285:G285))</f>
        <v>1.953125E-2</v>
      </c>
      <c r="F306" s="7">
        <f t="shared" si="23"/>
        <v>0.99999999999999978</v>
      </c>
      <c r="G306" s="7">
        <f t="shared" si="24"/>
        <v>-2.2204460492503131E-16</v>
      </c>
    </row>
    <row r="307" spans="1:7" x14ac:dyDescent="0.25">
      <c r="A307" t="s">
        <v>12</v>
      </c>
      <c r="B307">
        <v>1022042</v>
      </c>
      <c r="C307">
        <v>3</v>
      </c>
      <c r="D307" s="7">
        <f t="array" ref="D307">MMULT(C271:G271,TRANSPOSE(C286:G286))</f>
        <v>3.0969496244308538E-2</v>
      </c>
      <c r="E307" s="7">
        <f t="array" ref="E307">MMULT(B225:F225,TRANSPOSE(C286:G286))</f>
        <v>1.9504880320746452E-2</v>
      </c>
      <c r="F307" s="7">
        <f t="shared" si="23"/>
        <v>1.5877819158607036</v>
      </c>
      <c r="G307" s="7">
        <f t="shared" si="24"/>
        <v>0.46233802081254066</v>
      </c>
    </row>
    <row r="308" spans="1:7" x14ac:dyDescent="0.25">
      <c r="A308" t="s">
        <v>15</v>
      </c>
      <c r="B308">
        <v>1022042</v>
      </c>
      <c r="C308">
        <v>3</v>
      </c>
      <c r="D308" s="7">
        <f t="array" ref="D308">MMULT(C272:G272,TRANSPOSE(C287:G287))</f>
        <v>3.1371944838762288E-2</v>
      </c>
      <c r="E308" s="7">
        <f t="array" ref="E308">MMULT(B226:F226,TRANSPOSE(C287:G287))</f>
        <v>2.3020899891853332E-2</v>
      </c>
      <c r="F308" s="7">
        <f t="shared" si="23"/>
        <v>1.3627592746652026</v>
      </c>
      <c r="G308" s="7">
        <f t="shared" si="24"/>
        <v>0.30951152278404137</v>
      </c>
    </row>
    <row r="309" spans="1:7" x14ac:dyDescent="0.25">
      <c r="A309" t="s">
        <v>18</v>
      </c>
      <c r="B309">
        <v>1022042</v>
      </c>
      <c r="C309">
        <v>3</v>
      </c>
      <c r="D309" s="7">
        <f t="array" ref="D309">MMULT(C273:G273,TRANSPOSE(C288:G288))</f>
        <v>1.3865368300676343E-2</v>
      </c>
      <c r="E309" s="7">
        <f t="array" ref="E309">MMULT(B227:F227,TRANSPOSE(C288:G288))</f>
        <v>9.42531883716583E-3</v>
      </c>
      <c r="F309" s="7">
        <f t="shared" si="23"/>
        <v>1.4710768452736633</v>
      </c>
      <c r="G309" s="7">
        <f t="shared" si="24"/>
        <v>0.38599468041367746</v>
      </c>
    </row>
    <row r="310" spans="1:7" x14ac:dyDescent="0.25">
      <c r="A310" t="s">
        <v>19</v>
      </c>
      <c r="B310">
        <v>1022042</v>
      </c>
      <c r="C310">
        <v>3</v>
      </c>
      <c r="D310" s="7">
        <f t="array" ref="D310">MMULT(C274:G274,TRANSPOSE(C289:G289))</f>
        <v>2.6523599040228872E-4</v>
      </c>
      <c r="E310" s="7">
        <f t="array" ref="E310">MMULT(B228:F228,TRANSPOSE(C289:G289))</f>
        <v>1.189135493012145E-2</v>
      </c>
      <c r="F310" s="7">
        <f t="shared" si="23"/>
        <v>2.2304942705093388E-2</v>
      </c>
      <c r="G310" s="7">
        <f t="shared" si="24"/>
        <v>-3.8029469791075892</v>
      </c>
    </row>
    <row r="311" spans="1:7" x14ac:dyDescent="0.25">
      <c r="A311" t="s">
        <v>7</v>
      </c>
      <c r="B311">
        <v>1022042</v>
      </c>
      <c r="C311">
        <v>4</v>
      </c>
      <c r="D311" s="7">
        <f t="array" ref="D311">MMULT(C275:G275,TRANSPOSE(C285:G285))</f>
        <v>1.3085937499999999E-2</v>
      </c>
      <c r="E311" s="7">
        <f t="array" ref="E311">MMULT(B224:F224,TRANSPOSE(C285:G285))</f>
        <v>1.953125E-2</v>
      </c>
      <c r="F311" s="7">
        <f t="shared" si="23"/>
        <v>0.66999999999999993</v>
      </c>
      <c r="G311" s="7">
        <f t="shared" si="24"/>
        <v>-0.40047756659712541</v>
      </c>
    </row>
    <row r="312" spans="1:7" x14ac:dyDescent="0.25">
      <c r="A312" t="s">
        <v>12</v>
      </c>
      <c r="B312">
        <v>1022042</v>
      </c>
      <c r="C312">
        <v>4</v>
      </c>
      <c r="D312" s="7">
        <f t="array" ref="D312">MMULT(C276:G276,TRANSPOSE(C286:G286))</f>
        <v>1.563639993083198E-2</v>
      </c>
      <c r="E312" s="7">
        <f t="array" ref="E312">MMULT(B225:F225,TRANSPOSE(C286:G286))</f>
        <v>1.9504880320746452E-2</v>
      </c>
      <c r="F312" s="7">
        <f t="shared" si="23"/>
        <v>0.80166602787099661</v>
      </c>
      <c r="G312" s="7">
        <f t="shared" si="24"/>
        <v>-0.22106318194521832</v>
      </c>
    </row>
    <row r="313" spans="1:7" x14ac:dyDescent="0.25">
      <c r="A313" t="s">
        <v>15</v>
      </c>
      <c r="B313">
        <v>1022042</v>
      </c>
      <c r="C313">
        <v>4</v>
      </c>
      <c r="D313" s="7">
        <f t="array" ref="D313">MMULT(C277:G277,TRANSPOSE(C287:G287))</f>
        <v>1.5666631728410721E-2</v>
      </c>
      <c r="E313" s="7">
        <f t="array" ref="E313">MMULT(B226:F226,TRANSPOSE(C287:G287))</f>
        <v>2.3020899891853332E-2</v>
      </c>
      <c r="F313" s="7">
        <f t="shared" si="23"/>
        <v>0.68053950114933826</v>
      </c>
      <c r="G313" s="7">
        <f t="shared" si="24"/>
        <v>-0.38486941133159175</v>
      </c>
    </row>
    <row r="314" spans="1:7" x14ac:dyDescent="0.25">
      <c r="A314" t="s">
        <v>18</v>
      </c>
      <c r="B314">
        <v>1022042</v>
      </c>
      <c r="C314">
        <v>4</v>
      </c>
      <c r="D314" s="7">
        <f t="array" ref="D314">MMULT(C278:G278,TRANSPOSE(C288:G288))</f>
        <v>9.6285975575447077E-4</v>
      </c>
      <c r="E314" s="7">
        <f t="array" ref="E314">MMULT(B227:F227,TRANSPOSE(C288:G288))</f>
        <v>9.42531883716583E-3</v>
      </c>
      <c r="F314" s="7">
        <f t="shared" si="23"/>
        <v>0.10215673043947661</v>
      </c>
      <c r="G314" s="7">
        <f t="shared" si="24"/>
        <v>-2.281247072082095</v>
      </c>
    </row>
    <row r="315" spans="1:7" x14ac:dyDescent="0.25">
      <c r="A315" t="s">
        <v>19</v>
      </c>
      <c r="B315">
        <v>1022042</v>
      </c>
      <c r="C315">
        <v>4</v>
      </c>
      <c r="D315" s="7">
        <f t="array" ref="D315">MMULT(C279:G279,TRANSPOSE(C289:G289))</f>
        <v>4.8803357493598009E-4</v>
      </c>
      <c r="E315" s="7">
        <f t="array" ref="E315">MMULT(B228:F228,TRANSPOSE(C289:G289))</f>
        <v>1.189135493012145E-2</v>
      </c>
      <c r="F315" s="7">
        <f t="shared" si="23"/>
        <v>4.1041040134103174E-2</v>
      </c>
      <c r="G315" s="7">
        <f t="shared" si="24"/>
        <v>-3.1931827340425611</v>
      </c>
    </row>
    <row r="317" spans="1:7" x14ac:dyDescent="0.25">
      <c r="A317" s="5" t="s">
        <v>108</v>
      </c>
    </row>
    <row r="318" spans="1:7" x14ac:dyDescent="0.25">
      <c r="B318" s="15" t="s">
        <v>153</v>
      </c>
    </row>
    <row r="319" spans="1:7" x14ac:dyDescent="0.25">
      <c r="A319" s="4" t="s">
        <v>2</v>
      </c>
      <c r="B319" t="s">
        <v>69</v>
      </c>
      <c r="C319" t="s">
        <v>109</v>
      </c>
      <c r="D319" t="s">
        <v>70</v>
      </c>
      <c r="E319" t="s">
        <v>71</v>
      </c>
      <c r="F319" t="s">
        <v>72</v>
      </c>
      <c r="G319" t="s">
        <v>73</v>
      </c>
    </row>
    <row r="320" spans="1:7" x14ac:dyDescent="0.25">
      <c r="A320" s="4" t="s">
        <v>105</v>
      </c>
      <c r="B320" t="s">
        <v>75</v>
      </c>
    </row>
    <row r="321" spans="1:19" x14ac:dyDescent="0.25">
      <c r="A321">
        <v>1022042</v>
      </c>
      <c r="B321">
        <v>1</v>
      </c>
      <c r="C321" s="7">
        <f>SUM(G296:G300)</f>
        <v>1.7056200360073486</v>
      </c>
      <c r="D321">
        <v>101</v>
      </c>
      <c r="E321">
        <v>102</v>
      </c>
      <c r="F321">
        <v>201</v>
      </c>
      <c r="G321">
        <v>203</v>
      </c>
      <c r="H321" s="8" t="s">
        <v>126</v>
      </c>
    </row>
    <row r="322" spans="1:19" x14ac:dyDescent="0.25">
      <c r="A322">
        <v>1022042</v>
      </c>
      <c r="B322">
        <v>2</v>
      </c>
      <c r="C322" s="7">
        <f>SUM(G301:G305)</f>
        <v>-0.35150661041468556</v>
      </c>
      <c r="D322">
        <v>101</v>
      </c>
      <c r="E322">
        <v>102</v>
      </c>
      <c r="F322">
        <v>201</v>
      </c>
      <c r="G322">
        <v>204</v>
      </c>
      <c r="H322" s="8" t="s">
        <v>127</v>
      </c>
    </row>
    <row r="323" spans="1:19" x14ac:dyDescent="0.25">
      <c r="A323">
        <v>1022042</v>
      </c>
      <c r="B323">
        <v>3</v>
      </c>
      <c r="C323" s="7">
        <f>SUM(G306:G310)</f>
        <v>-2.6451027550973301</v>
      </c>
      <c r="D323">
        <v>101</v>
      </c>
      <c r="E323">
        <v>102</v>
      </c>
      <c r="F323">
        <v>202</v>
      </c>
      <c r="G323">
        <v>203</v>
      </c>
      <c r="H323" s="8" t="s">
        <v>125</v>
      </c>
    </row>
    <row r="324" spans="1:19" x14ac:dyDescent="0.25">
      <c r="A324">
        <v>1022042</v>
      </c>
      <c r="B324">
        <v>4</v>
      </c>
      <c r="C324" s="7">
        <f>SUM(G311:G315)</f>
        <v>-6.4808399659985918</v>
      </c>
      <c r="D324">
        <v>101</v>
      </c>
      <c r="E324">
        <v>102</v>
      </c>
      <c r="F324">
        <v>202</v>
      </c>
      <c r="G324">
        <v>204</v>
      </c>
    </row>
    <row r="326" spans="1:19" x14ac:dyDescent="0.25">
      <c r="A326" s="5" t="s">
        <v>112</v>
      </c>
    </row>
    <row r="327" spans="1:19" x14ac:dyDescent="0.25">
      <c r="B327" s="15" t="s">
        <v>154</v>
      </c>
    </row>
    <row r="328" spans="1:19" x14ac:dyDescent="0.25">
      <c r="A328" s="4" t="s">
        <v>2</v>
      </c>
      <c r="B328" t="s">
        <v>69</v>
      </c>
      <c r="C328" t="s">
        <v>109</v>
      </c>
      <c r="D328" s="11" t="s">
        <v>70</v>
      </c>
      <c r="E328" t="s">
        <v>117</v>
      </c>
      <c r="F328" t="s">
        <v>121</v>
      </c>
      <c r="G328" t="s">
        <v>113</v>
      </c>
      <c r="H328" s="11" t="s">
        <v>71</v>
      </c>
      <c r="I328" t="s">
        <v>118</v>
      </c>
      <c r="J328" t="s">
        <v>122</v>
      </c>
      <c r="K328" t="s">
        <v>114</v>
      </c>
      <c r="L328" s="11" t="s">
        <v>72</v>
      </c>
      <c r="M328" t="s">
        <v>119</v>
      </c>
      <c r="N328" t="s">
        <v>123</v>
      </c>
      <c r="O328" t="s">
        <v>115</v>
      </c>
      <c r="P328" s="11" t="s">
        <v>73</v>
      </c>
      <c r="Q328" t="s">
        <v>120</v>
      </c>
      <c r="R328" t="s">
        <v>124</v>
      </c>
      <c r="S328" t="s">
        <v>116</v>
      </c>
    </row>
    <row r="329" spans="1:19" x14ac:dyDescent="0.25">
      <c r="A329" s="4" t="s">
        <v>105</v>
      </c>
      <c r="B329" t="s">
        <v>75</v>
      </c>
      <c r="D329" s="11"/>
      <c r="H329" s="11"/>
      <c r="L329" s="11"/>
      <c r="P329" s="11"/>
    </row>
    <row r="330" spans="1:19" x14ac:dyDescent="0.25">
      <c r="A330">
        <v>1022042</v>
      </c>
      <c r="B330" s="7">
        <f>B321</f>
        <v>1</v>
      </c>
      <c r="C330" s="7">
        <f>C321</f>
        <v>1.7056200360073486</v>
      </c>
      <c r="D330" s="12">
        <f>D321</f>
        <v>101</v>
      </c>
      <c r="E330" s="7" t="s">
        <v>9</v>
      </c>
      <c r="F330" s="7" t="s">
        <v>9</v>
      </c>
      <c r="G330" s="7" t="s">
        <v>9</v>
      </c>
      <c r="H330" s="12">
        <f>E321</f>
        <v>102</v>
      </c>
      <c r="I330" s="7" t="s">
        <v>9</v>
      </c>
      <c r="J330" s="7" t="s">
        <v>9</v>
      </c>
      <c r="K330" s="7" t="s">
        <v>9</v>
      </c>
      <c r="L330" s="12">
        <f>F321</f>
        <v>201</v>
      </c>
      <c r="M330" s="7">
        <f>F323</f>
        <v>202</v>
      </c>
      <c r="N330" s="7">
        <f>B323</f>
        <v>3</v>
      </c>
      <c r="O330" s="7">
        <f>C321-C323</f>
        <v>4.3507227911046789</v>
      </c>
      <c r="P330" s="12">
        <f>G321</f>
        <v>203</v>
      </c>
      <c r="Q330" s="7">
        <f>G322</f>
        <v>204</v>
      </c>
      <c r="R330" s="7">
        <f>B322</f>
        <v>2</v>
      </c>
      <c r="S330" s="7">
        <f>C321-C322</f>
        <v>2.0571266464220344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8"/>
  <sheetViews>
    <sheetView topLeftCell="A314" workbookViewId="0">
      <selection activeCell="H356" sqref="H356"/>
    </sheetView>
  </sheetViews>
  <sheetFormatPr defaultRowHeight="15" x14ac:dyDescent="0.25"/>
  <cols>
    <col min="1" max="1" width="22.7109375" customWidth="1"/>
    <col min="2" max="19" width="13.5703125" customWidth="1"/>
  </cols>
  <sheetData>
    <row r="1" spans="1:8" x14ac:dyDescent="0.25">
      <c r="A1" s="5" t="s">
        <v>74</v>
      </c>
    </row>
    <row r="3" spans="1:8" x14ac:dyDescent="0.25">
      <c r="A3" t="s">
        <v>66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</row>
    <row r="4" spans="1:8" x14ac:dyDescent="0.25">
      <c r="A4">
        <v>1</v>
      </c>
      <c r="B4">
        <v>101201</v>
      </c>
      <c r="C4">
        <v>102203</v>
      </c>
      <c r="D4">
        <v>1</v>
      </c>
      <c r="E4">
        <v>101</v>
      </c>
      <c r="F4">
        <v>102</v>
      </c>
      <c r="G4">
        <v>201</v>
      </c>
      <c r="H4">
        <v>203</v>
      </c>
    </row>
    <row r="5" spans="1:8" x14ac:dyDescent="0.25">
      <c r="A5">
        <v>2</v>
      </c>
      <c r="B5">
        <v>101201</v>
      </c>
      <c r="C5">
        <v>102204</v>
      </c>
      <c r="D5">
        <v>2</v>
      </c>
      <c r="E5">
        <v>101</v>
      </c>
      <c r="F5">
        <v>102</v>
      </c>
      <c r="G5">
        <v>201</v>
      </c>
      <c r="H5">
        <v>204</v>
      </c>
    </row>
    <row r="6" spans="1:8" x14ac:dyDescent="0.25">
      <c r="A6">
        <v>3</v>
      </c>
      <c r="B6">
        <v>101202</v>
      </c>
      <c r="C6">
        <v>102203</v>
      </c>
      <c r="D6">
        <v>3</v>
      </c>
      <c r="E6">
        <v>101</v>
      </c>
      <c r="F6">
        <v>102</v>
      </c>
      <c r="G6">
        <v>202</v>
      </c>
      <c r="H6">
        <v>203</v>
      </c>
    </row>
    <row r="7" spans="1:8" x14ac:dyDescent="0.25">
      <c r="A7">
        <v>4</v>
      </c>
      <c r="B7">
        <v>101202</v>
      </c>
      <c r="C7">
        <v>102204</v>
      </c>
      <c r="D7">
        <v>4</v>
      </c>
      <c r="E7">
        <v>101</v>
      </c>
      <c r="F7">
        <v>102</v>
      </c>
      <c r="G7">
        <v>202</v>
      </c>
      <c r="H7">
        <v>204</v>
      </c>
    </row>
    <row r="9" spans="1:8" x14ac:dyDescent="0.25">
      <c r="A9" s="5" t="s">
        <v>211</v>
      </c>
    </row>
    <row r="11" spans="1:8" x14ac:dyDescent="0.25">
      <c r="A11" t="s">
        <v>0</v>
      </c>
      <c r="B11" t="s">
        <v>101</v>
      </c>
    </row>
    <row r="12" spans="1:8" x14ac:dyDescent="0.25">
      <c r="A12" s="2" t="s">
        <v>38</v>
      </c>
    </row>
    <row r="13" spans="1:8" x14ac:dyDescent="0.25">
      <c r="A13" t="s">
        <v>7</v>
      </c>
      <c r="B13">
        <v>0.01</v>
      </c>
    </row>
    <row r="14" spans="1:8" x14ac:dyDescent="0.25">
      <c r="A14" t="s">
        <v>12</v>
      </c>
      <c r="B14">
        <v>0.01</v>
      </c>
    </row>
    <row r="15" spans="1:8" x14ac:dyDescent="0.25">
      <c r="A15" t="s">
        <v>15</v>
      </c>
      <c r="B15">
        <v>0.01</v>
      </c>
    </row>
    <row r="16" spans="1:8" x14ac:dyDescent="0.25">
      <c r="A16" t="s">
        <v>18</v>
      </c>
      <c r="B16">
        <v>0.01</v>
      </c>
    </row>
    <row r="17" spans="1:13" x14ac:dyDescent="0.25">
      <c r="A17" t="s">
        <v>19</v>
      </c>
      <c r="B17">
        <v>0.01</v>
      </c>
    </row>
    <row r="19" spans="1:13" x14ac:dyDescent="0.25">
      <c r="A19" s="5" t="s">
        <v>132</v>
      </c>
    </row>
    <row r="20" spans="1:13" x14ac:dyDescent="0.25">
      <c r="A20" t="s">
        <v>133</v>
      </c>
      <c r="B20">
        <v>0.98</v>
      </c>
    </row>
    <row r="21" spans="1:13" x14ac:dyDescent="0.25">
      <c r="A21" t="s">
        <v>134</v>
      </c>
      <c r="B21">
        <v>0.98</v>
      </c>
    </row>
    <row r="23" spans="1:13" x14ac:dyDescent="0.25">
      <c r="A23" s="1" t="s">
        <v>39</v>
      </c>
    </row>
    <row r="25" spans="1:13" x14ac:dyDescent="0.25">
      <c r="A25" t="s">
        <v>2</v>
      </c>
      <c r="B25" t="s">
        <v>0</v>
      </c>
      <c r="C25" s="2" t="s">
        <v>36</v>
      </c>
      <c r="D25" s="2" t="s">
        <v>33</v>
      </c>
      <c r="E25" t="s">
        <v>1</v>
      </c>
      <c r="F25" t="s">
        <v>3</v>
      </c>
      <c r="G25" s="2" t="s">
        <v>92</v>
      </c>
      <c r="H25" t="s">
        <v>4</v>
      </c>
      <c r="I25" t="s">
        <v>155</v>
      </c>
      <c r="J25" t="s">
        <v>156</v>
      </c>
      <c r="K25" t="s">
        <v>5</v>
      </c>
      <c r="L25" t="s">
        <v>6</v>
      </c>
      <c r="M25" t="s">
        <v>40</v>
      </c>
    </row>
    <row r="26" spans="1:13" x14ac:dyDescent="0.25">
      <c r="A26" s="2" t="s">
        <v>37</v>
      </c>
      <c r="B26" s="2" t="s">
        <v>38</v>
      </c>
      <c r="C26" s="2"/>
      <c r="D26" s="2"/>
      <c r="E26" s="2"/>
      <c r="F26" s="2"/>
      <c r="G26" s="2"/>
      <c r="H26" s="2"/>
      <c r="K26" s="2"/>
      <c r="L26" s="2"/>
    </row>
    <row r="27" spans="1:13" x14ac:dyDescent="0.25">
      <c r="A27">
        <v>101</v>
      </c>
      <c r="B27" t="s">
        <v>7</v>
      </c>
      <c r="C27" s="2" t="s">
        <v>31</v>
      </c>
      <c r="D27" s="2" t="s">
        <v>34</v>
      </c>
      <c r="E27" t="s">
        <v>8</v>
      </c>
      <c r="F27" t="b">
        <v>0</v>
      </c>
      <c r="G27" t="s">
        <v>9</v>
      </c>
      <c r="H27" t="s">
        <v>9</v>
      </c>
      <c r="I27" t="s">
        <v>9</v>
      </c>
      <c r="J27" t="s">
        <v>9</v>
      </c>
      <c r="K27" t="s">
        <v>11</v>
      </c>
      <c r="L27" t="s">
        <v>10</v>
      </c>
      <c r="M27" s="3" t="e">
        <f t="shared" ref="M27:M81" si="0">IF(I27&gt;=0,ATAN(J27/I27)/(PI()/2),2+ATAN(J27/I27)/(PI()/2))</f>
        <v>#VALUE!</v>
      </c>
    </row>
    <row r="28" spans="1:13" x14ac:dyDescent="0.25">
      <c r="A28">
        <v>101</v>
      </c>
      <c r="B28" t="s">
        <v>12</v>
      </c>
      <c r="C28" s="2" t="s">
        <v>31</v>
      </c>
      <c r="D28" s="2" t="s">
        <v>34</v>
      </c>
      <c r="E28" t="s">
        <v>13</v>
      </c>
      <c r="F28" t="b">
        <v>0</v>
      </c>
      <c r="G28">
        <f t="shared" ref="G28:G76" si="1">((LEFT(H28,1)=L28)+(RIGHT(H28,1)=L28))/2</f>
        <v>0.5</v>
      </c>
      <c r="H28" t="s">
        <v>13</v>
      </c>
      <c r="I28">
        <v>0.60627959477955429</v>
      </c>
      <c r="J28">
        <v>0.58718495242942959</v>
      </c>
      <c r="K28" t="s">
        <v>14</v>
      </c>
      <c r="L28" t="s">
        <v>10</v>
      </c>
      <c r="M28" s="3">
        <f t="shared" si="0"/>
        <v>0.48981537421814703</v>
      </c>
    </row>
    <row r="29" spans="1:13" x14ac:dyDescent="0.25">
      <c r="A29">
        <v>101</v>
      </c>
      <c r="B29" t="s">
        <v>15</v>
      </c>
      <c r="C29" s="2" t="s">
        <v>31</v>
      </c>
      <c r="D29" s="2" t="s">
        <v>34</v>
      </c>
      <c r="E29" t="s">
        <v>16</v>
      </c>
      <c r="F29" t="b">
        <v>0</v>
      </c>
      <c r="G29">
        <f t="shared" si="1"/>
        <v>0.5</v>
      </c>
      <c r="H29" t="s">
        <v>16</v>
      </c>
      <c r="I29">
        <v>0.68770616785438377</v>
      </c>
      <c r="J29">
        <v>0.7241380624063305</v>
      </c>
      <c r="K29" t="s">
        <v>11</v>
      </c>
      <c r="L29" t="s">
        <v>17</v>
      </c>
      <c r="M29" s="3">
        <f t="shared" si="0"/>
        <v>0.51642399215844992</v>
      </c>
    </row>
    <row r="30" spans="1:13" x14ac:dyDescent="0.25">
      <c r="A30">
        <v>101</v>
      </c>
      <c r="B30" t="s">
        <v>18</v>
      </c>
      <c r="C30" s="2" t="s">
        <v>31</v>
      </c>
      <c r="D30" s="2" t="s">
        <v>34</v>
      </c>
      <c r="E30" t="s">
        <v>8</v>
      </c>
      <c r="F30" t="b">
        <v>0</v>
      </c>
      <c r="G30">
        <f t="shared" si="1"/>
        <v>0</v>
      </c>
      <c r="H30" t="s">
        <v>8</v>
      </c>
      <c r="I30">
        <v>0.92383117987405527</v>
      </c>
      <c r="J30">
        <v>-1.4573304970869831E-2</v>
      </c>
      <c r="K30" t="s">
        <v>11</v>
      </c>
      <c r="L30" t="s">
        <v>10</v>
      </c>
      <c r="M30" s="3">
        <f t="shared" si="0"/>
        <v>-1.0041753126296443E-2</v>
      </c>
    </row>
    <row r="31" spans="1:13" x14ac:dyDescent="0.25">
      <c r="A31">
        <v>101</v>
      </c>
      <c r="B31" t="s">
        <v>19</v>
      </c>
      <c r="C31" s="2" t="s">
        <v>31</v>
      </c>
      <c r="D31" s="2" t="s">
        <v>34</v>
      </c>
      <c r="E31" t="s">
        <v>20</v>
      </c>
      <c r="F31" t="b">
        <v>0</v>
      </c>
      <c r="G31">
        <f t="shared" si="1"/>
        <v>0</v>
      </c>
      <c r="H31" t="s">
        <v>20</v>
      </c>
      <c r="I31">
        <v>0.97072297559870613</v>
      </c>
      <c r="J31">
        <v>0.14145028017509398</v>
      </c>
      <c r="K31" t="s">
        <v>10</v>
      </c>
      <c r="L31" t="s">
        <v>17</v>
      </c>
      <c r="M31" s="3">
        <f t="shared" si="0"/>
        <v>9.2117621218205173E-2</v>
      </c>
    </row>
    <row r="32" spans="1:13" x14ac:dyDescent="0.25">
      <c r="A32">
        <v>102</v>
      </c>
      <c r="B32" t="s">
        <v>7</v>
      </c>
      <c r="C32" s="2" t="s">
        <v>31</v>
      </c>
      <c r="D32" s="2" t="s">
        <v>34</v>
      </c>
      <c r="E32" t="s">
        <v>8</v>
      </c>
      <c r="F32" t="b">
        <v>0</v>
      </c>
      <c r="G32">
        <f t="shared" si="1"/>
        <v>0</v>
      </c>
      <c r="H32" t="s">
        <v>8</v>
      </c>
      <c r="I32">
        <v>0.92466710289831933</v>
      </c>
      <c r="J32">
        <v>0.17822630662548239</v>
      </c>
      <c r="K32" t="s">
        <v>11</v>
      </c>
      <c r="L32" t="s">
        <v>10</v>
      </c>
      <c r="M32" s="3">
        <f t="shared" si="0"/>
        <v>0.1212196423416957</v>
      </c>
    </row>
    <row r="33" spans="1:13" x14ac:dyDescent="0.25">
      <c r="A33">
        <v>102</v>
      </c>
      <c r="B33" t="s">
        <v>12</v>
      </c>
      <c r="C33" s="2" t="s">
        <v>31</v>
      </c>
      <c r="D33" s="2" t="s">
        <v>34</v>
      </c>
      <c r="E33" t="s">
        <v>21</v>
      </c>
      <c r="F33" t="b">
        <v>0</v>
      </c>
      <c r="G33">
        <f t="shared" si="1"/>
        <v>0</v>
      </c>
      <c r="H33" t="s">
        <v>21</v>
      </c>
      <c r="I33">
        <v>1.0943969491410246</v>
      </c>
      <c r="J33">
        <v>0.1133544665947856</v>
      </c>
      <c r="K33" t="s">
        <v>14</v>
      </c>
      <c r="L33" t="s">
        <v>10</v>
      </c>
      <c r="M33" s="3">
        <f t="shared" si="0"/>
        <v>6.5704935219563901E-2</v>
      </c>
    </row>
    <row r="34" spans="1:13" x14ac:dyDescent="0.25">
      <c r="A34">
        <v>102</v>
      </c>
      <c r="B34" t="s">
        <v>15</v>
      </c>
      <c r="C34" s="2" t="s">
        <v>31</v>
      </c>
      <c r="D34" s="2" t="s">
        <v>34</v>
      </c>
      <c r="E34" t="s">
        <v>16</v>
      </c>
      <c r="F34" t="b">
        <v>0</v>
      </c>
      <c r="G34">
        <f t="shared" si="1"/>
        <v>0.5</v>
      </c>
      <c r="H34" t="s">
        <v>16</v>
      </c>
      <c r="I34">
        <v>0.74625330681636515</v>
      </c>
      <c r="J34">
        <v>0.68735552485129625</v>
      </c>
      <c r="K34" t="s">
        <v>11</v>
      </c>
      <c r="L34" t="s">
        <v>17</v>
      </c>
      <c r="M34" s="3">
        <f t="shared" si="0"/>
        <v>0.47386008139876246</v>
      </c>
    </row>
    <row r="35" spans="1:13" x14ac:dyDescent="0.25">
      <c r="A35">
        <v>102</v>
      </c>
      <c r="B35" t="s">
        <v>18</v>
      </c>
      <c r="C35" s="2" t="s">
        <v>31</v>
      </c>
      <c r="D35" s="2" t="s">
        <v>34</v>
      </c>
      <c r="E35" t="s">
        <v>22</v>
      </c>
      <c r="F35" t="b">
        <v>0</v>
      </c>
      <c r="G35">
        <f t="shared" si="1"/>
        <v>0.5</v>
      </c>
      <c r="H35" t="s">
        <v>22</v>
      </c>
      <c r="I35">
        <v>0.76969655384042712</v>
      </c>
      <c r="J35">
        <v>0.72371335611592835</v>
      </c>
      <c r="K35" t="s">
        <v>11</v>
      </c>
      <c r="L35" t="s">
        <v>10</v>
      </c>
      <c r="M35" s="3">
        <f t="shared" si="0"/>
        <v>0.48040419664646639</v>
      </c>
    </row>
    <row r="36" spans="1:13" x14ac:dyDescent="0.25">
      <c r="A36">
        <v>102</v>
      </c>
      <c r="B36" t="s">
        <v>19</v>
      </c>
      <c r="C36" s="2" t="s">
        <v>31</v>
      </c>
      <c r="D36" s="2" t="s">
        <v>34</v>
      </c>
      <c r="E36" t="s">
        <v>23</v>
      </c>
      <c r="F36" t="b">
        <v>0</v>
      </c>
      <c r="G36">
        <f t="shared" si="1"/>
        <v>0.5</v>
      </c>
      <c r="H36" t="s">
        <v>23</v>
      </c>
      <c r="I36">
        <v>0.72310283964053312</v>
      </c>
      <c r="J36">
        <v>0.80393343417977636</v>
      </c>
      <c r="K36" t="s">
        <v>10</v>
      </c>
      <c r="L36" t="s">
        <v>17</v>
      </c>
      <c r="M36" s="3">
        <f t="shared" si="0"/>
        <v>0.53366676731996066</v>
      </c>
    </row>
    <row r="37" spans="1:13" x14ac:dyDescent="0.25">
      <c r="A37">
        <v>201</v>
      </c>
      <c r="B37" t="s">
        <v>7</v>
      </c>
      <c r="C37" s="2" t="s">
        <v>31</v>
      </c>
      <c r="D37" s="2" t="s">
        <v>34</v>
      </c>
      <c r="E37" t="s">
        <v>8</v>
      </c>
      <c r="F37" s="8" t="b">
        <v>1</v>
      </c>
      <c r="G37">
        <f t="shared" si="1"/>
        <v>1</v>
      </c>
      <c r="H37" t="s">
        <v>20</v>
      </c>
      <c r="I37">
        <v>0.14733277660994767</v>
      </c>
      <c r="J37">
        <v>0.88606335402081626</v>
      </c>
      <c r="K37" t="s">
        <v>11</v>
      </c>
      <c r="L37" t="s">
        <v>10</v>
      </c>
      <c r="M37" s="3">
        <f t="shared" si="0"/>
        <v>0.89510389323313011</v>
      </c>
    </row>
    <row r="38" spans="1:13" x14ac:dyDescent="0.25">
      <c r="A38">
        <v>201</v>
      </c>
      <c r="B38" t="s">
        <v>12</v>
      </c>
      <c r="C38" s="2" t="s">
        <v>31</v>
      </c>
      <c r="D38" s="2" t="s">
        <v>34</v>
      </c>
      <c r="E38" t="s">
        <v>20</v>
      </c>
      <c r="F38" t="b">
        <v>0</v>
      </c>
      <c r="G38">
        <f t="shared" si="1"/>
        <v>1</v>
      </c>
      <c r="H38" t="s">
        <v>20</v>
      </c>
      <c r="I38">
        <v>0.21569100840639732</v>
      </c>
      <c r="J38">
        <v>1.0516237795929144</v>
      </c>
      <c r="K38" t="s">
        <v>14</v>
      </c>
      <c r="L38" t="s">
        <v>10</v>
      </c>
      <c r="M38" s="3">
        <f t="shared" si="0"/>
        <v>0.87121355593192618</v>
      </c>
    </row>
    <row r="39" spans="1:13" x14ac:dyDescent="0.25">
      <c r="A39">
        <v>201</v>
      </c>
      <c r="B39" t="s">
        <v>15</v>
      </c>
      <c r="C39" s="2" t="s">
        <v>31</v>
      </c>
      <c r="D39" s="2" t="s">
        <v>34</v>
      </c>
      <c r="E39" t="s">
        <v>8</v>
      </c>
      <c r="F39" t="b">
        <v>0</v>
      </c>
      <c r="G39">
        <f t="shared" si="1"/>
        <v>0</v>
      </c>
      <c r="H39" t="s">
        <v>8</v>
      </c>
      <c r="I39">
        <v>0.9523243076685094</v>
      </c>
      <c r="J39">
        <v>0.22119016238123981</v>
      </c>
      <c r="K39" t="s">
        <v>11</v>
      </c>
      <c r="L39" t="s">
        <v>17</v>
      </c>
      <c r="M39" s="3">
        <f t="shared" si="0"/>
        <v>0.14528750849003741</v>
      </c>
    </row>
    <row r="40" spans="1:13" x14ac:dyDescent="0.25">
      <c r="A40">
        <v>201</v>
      </c>
      <c r="B40" t="s">
        <v>18</v>
      </c>
      <c r="C40" s="2" t="s">
        <v>31</v>
      </c>
      <c r="D40" s="2" t="s">
        <v>34</v>
      </c>
      <c r="E40" t="s">
        <v>20</v>
      </c>
      <c r="F40" t="b">
        <v>0</v>
      </c>
      <c r="G40">
        <f t="shared" si="1"/>
        <v>1</v>
      </c>
      <c r="H40" t="s">
        <v>20</v>
      </c>
      <c r="I40">
        <v>4.3563009344766576E-2</v>
      </c>
      <c r="J40">
        <v>0.97900277779285194</v>
      </c>
      <c r="K40" t="s">
        <v>11</v>
      </c>
      <c r="L40" t="s">
        <v>10</v>
      </c>
      <c r="M40" s="3">
        <f t="shared" si="0"/>
        <v>0.97169079445583995</v>
      </c>
    </row>
    <row r="41" spans="1:13" x14ac:dyDescent="0.25">
      <c r="A41">
        <v>201</v>
      </c>
      <c r="B41" t="s">
        <v>19</v>
      </c>
      <c r="C41" s="2" t="s">
        <v>31</v>
      </c>
      <c r="D41" s="2" t="s">
        <v>34</v>
      </c>
      <c r="E41" t="s">
        <v>24</v>
      </c>
      <c r="F41" t="b">
        <v>0</v>
      </c>
      <c r="G41">
        <f t="shared" si="1"/>
        <v>1</v>
      </c>
      <c r="H41" t="s">
        <v>24</v>
      </c>
      <c r="I41">
        <v>1.9248247110845565E-2</v>
      </c>
      <c r="J41">
        <v>1.0321538261530763</v>
      </c>
      <c r="K41" t="s">
        <v>10</v>
      </c>
      <c r="L41" t="s">
        <v>17</v>
      </c>
      <c r="M41" s="3">
        <f t="shared" si="0"/>
        <v>0.98812929412997574</v>
      </c>
    </row>
    <row r="42" spans="1:13" x14ac:dyDescent="0.25">
      <c r="A42">
        <v>202</v>
      </c>
      <c r="B42" t="s">
        <v>7</v>
      </c>
      <c r="C42" s="2" t="s">
        <v>31</v>
      </c>
      <c r="D42" s="2" t="s">
        <v>34</v>
      </c>
      <c r="E42" t="s">
        <v>22</v>
      </c>
      <c r="F42" t="b">
        <v>0</v>
      </c>
      <c r="G42">
        <f t="shared" si="1"/>
        <v>0.5</v>
      </c>
      <c r="H42" t="s">
        <v>22</v>
      </c>
      <c r="I42">
        <v>0.5211929697406148</v>
      </c>
      <c r="J42">
        <v>0.77463953283891851</v>
      </c>
      <c r="K42" t="s">
        <v>11</v>
      </c>
      <c r="L42" t="s">
        <v>10</v>
      </c>
      <c r="M42" s="3">
        <f t="shared" si="0"/>
        <v>0.62296161310361897</v>
      </c>
    </row>
    <row r="43" spans="1:13" x14ac:dyDescent="0.25">
      <c r="A43">
        <v>202</v>
      </c>
      <c r="B43" t="s">
        <v>12</v>
      </c>
      <c r="C43" s="2" t="s">
        <v>31</v>
      </c>
      <c r="D43" s="2" t="s">
        <v>34</v>
      </c>
      <c r="E43" t="s">
        <v>20</v>
      </c>
      <c r="F43" t="b">
        <v>0</v>
      </c>
      <c r="G43">
        <f t="shared" si="1"/>
        <v>1</v>
      </c>
      <c r="H43" t="s">
        <v>20</v>
      </c>
      <c r="I43">
        <v>2.325515342562642E-2</v>
      </c>
      <c r="J43">
        <v>1.0937057360483253</v>
      </c>
      <c r="K43" t="s">
        <v>14</v>
      </c>
      <c r="L43" t="s">
        <v>10</v>
      </c>
      <c r="M43" s="3">
        <f t="shared" si="0"/>
        <v>0.986465774553972</v>
      </c>
    </row>
    <row r="44" spans="1:13" x14ac:dyDescent="0.25">
      <c r="A44">
        <v>202</v>
      </c>
      <c r="B44" t="s">
        <v>15</v>
      </c>
      <c r="C44" s="2" t="s">
        <v>31</v>
      </c>
      <c r="D44" s="2" t="s">
        <v>34</v>
      </c>
      <c r="E44" t="s">
        <v>8</v>
      </c>
      <c r="F44" t="b">
        <v>0</v>
      </c>
      <c r="G44">
        <f t="shared" si="1"/>
        <v>0</v>
      </c>
      <c r="H44" t="s">
        <v>8</v>
      </c>
      <c r="I44">
        <v>1.0884004425258156</v>
      </c>
      <c r="J44">
        <v>9.5209667796854261E-2</v>
      </c>
      <c r="K44" t="s">
        <v>11</v>
      </c>
      <c r="L44" t="s">
        <v>17</v>
      </c>
      <c r="M44" s="3">
        <f t="shared" si="0"/>
        <v>5.554799068657517E-2</v>
      </c>
    </row>
    <row r="45" spans="1:13" x14ac:dyDescent="0.25">
      <c r="A45">
        <v>202</v>
      </c>
      <c r="B45" t="s">
        <v>18</v>
      </c>
      <c r="C45" s="2" t="s">
        <v>31</v>
      </c>
      <c r="D45" s="2" t="s">
        <v>34</v>
      </c>
      <c r="E45" t="s">
        <v>8</v>
      </c>
      <c r="F45" t="b">
        <v>0</v>
      </c>
      <c r="G45">
        <f t="shared" si="1"/>
        <v>0</v>
      </c>
      <c r="H45" t="s">
        <v>8</v>
      </c>
      <c r="I45">
        <v>1.0810202839200354</v>
      </c>
      <c r="J45">
        <v>-9.5844298717733672E-3</v>
      </c>
      <c r="K45" t="s">
        <v>11</v>
      </c>
      <c r="L45" t="s">
        <v>10</v>
      </c>
      <c r="M45" s="3">
        <f t="shared" si="0"/>
        <v>-5.6441842794729543E-3</v>
      </c>
    </row>
    <row r="46" spans="1:13" x14ac:dyDescent="0.25">
      <c r="A46">
        <v>202</v>
      </c>
      <c r="B46" t="s">
        <v>19</v>
      </c>
      <c r="C46" s="2" t="s">
        <v>31</v>
      </c>
      <c r="D46" s="2" t="s">
        <v>34</v>
      </c>
      <c r="E46" t="s">
        <v>20</v>
      </c>
      <c r="F46" t="b">
        <v>0</v>
      </c>
      <c r="G46">
        <f t="shared" si="1"/>
        <v>0</v>
      </c>
      <c r="H46" t="s">
        <v>20</v>
      </c>
      <c r="I46">
        <v>1.0419521798801696</v>
      </c>
      <c r="J46">
        <v>-3.0351980109060882E-2</v>
      </c>
      <c r="K46" t="s">
        <v>10</v>
      </c>
      <c r="L46" t="s">
        <v>17</v>
      </c>
      <c r="M46" s="3">
        <f t="shared" si="0"/>
        <v>-1.8539438173204102E-2</v>
      </c>
    </row>
    <row r="47" spans="1:13" x14ac:dyDescent="0.25">
      <c r="A47">
        <v>203</v>
      </c>
      <c r="B47" t="s">
        <v>7</v>
      </c>
      <c r="C47" s="2" t="s">
        <v>31</v>
      </c>
      <c r="D47" s="2" t="s">
        <v>34</v>
      </c>
      <c r="E47" t="s">
        <v>22</v>
      </c>
      <c r="F47" t="b">
        <v>0</v>
      </c>
      <c r="G47">
        <f t="shared" si="1"/>
        <v>0.5</v>
      </c>
      <c r="H47" t="s">
        <v>22</v>
      </c>
      <c r="I47">
        <v>0.8397213682706377</v>
      </c>
      <c r="J47">
        <v>0.7675856591664868</v>
      </c>
      <c r="K47" t="s">
        <v>11</v>
      </c>
      <c r="L47" t="s">
        <v>10</v>
      </c>
      <c r="M47" s="3">
        <f t="shared" si="0"/>
        <v>0.47144775553380835</v>
      </c>
    </row>
    <row r="48" spans="1:13" x14ac:dyDescent="0.25">
      <c r="A48">
        <v>203</v>
      </c>
      <c r="B48" t="s">
        <v>12</v>
      </c>
      <c r="C48" s="2" t="s">
        <v>31</v>
      </c>
      <c r="D48" s="2" t="s">
        <v>34</v>
      </c>
      <c r="E48" t="s">
        <v>21</v>
      </c>
      <c r="F48" t="b">
        <v>0</v>
      </c>
      <c r="G48">
        <f t="shared" si="1"/>
        <v>0</v>
      </c>
      <c r="H48" t="s">
        <v>21</v>
      </c>
      <c r="I48">
        <v>0.90248199724557499</v>
      </c>
      <c r="J48">
        <v>0.16359572031638953</v>
      </c>
      <c r="K48" t="s">
        <v>14</v>
      </c>
      <c r="L48" t="s">
        <v>10</v>
      </c>
      <c r="M48" s="3">
        <f t="shared" si="0"/>
        <v>0.114162363853201</v>
      </c>
    </row>
    <row r="49" spans="1:13" x14ac:dyDescent="0.25">
      <c r="A49">
        <v>203</v>
      </c>
      <c r="B49" t="s">
        <v>15</v>
      </c>
      <c r="C49" s="2" t="s">
        <v>31</v>
      </c>
      <c r="D49" s="2" t="s">
        <v>34</v>
      </c>
      <c r="E49" t="s">
        <v>8</v>
      </c>
      <c r="F49" t="b">
        <v>0</v>
      </c>
      <c r="G49">
        <f t="shared" si="1"/>
        <v>0</v>
      </c>
      <c r="H49" t="s">
        <v>8</v>
      </c>
      <c r="I49">
        <v>0.88617522830180362</v>
      </c>
      <c r="J49">
        <v>3.4667690680377498E-2</v>
      </c>
      <c r="K49" t="s">
        <v>11</v>
      </c>
      <c r="L49" t="s">
        <v>17</v>
      </c>
      <c r="M49" s="3">
        <f t="shared" si="0"/>
        <v>2.4892242654436968E-2</v>
      </c>
    </row>
    <row r="50" spans="1:13" x14ac:dyDescent="0.25">
      <c r="A50">
        <v>203</v>
      </c>
      <c r="B50" t="s">
        <v>18</v>
      </c>
      <c r="C50" s="2" t="s">
        <v>31</v>
      </c>
      <c r="D50" s="2" t="s">
        <v>34</v>
      </c>
      <c r="E50" t="s">
        <v>20</v>
      </c>
      <c r="F50" t="b">
        <v>0</v>
      </c>
      <c r="G50">
        <f t="shared" si="1"/>
        <v>1</v>
      </c>
      <c r="H50" t="s">
        <v>20</v>
      </c>
      <c r="I50">
        <v>-3.0984377490728299E-2</v>
      </c>
      <c r="J50">
        <v>1.0593110950151101</v>
      </c>
      <c r="K50" t="s">
        <v>11</v>
      </c>
      <c r="L50" t="s">
        <v>10</v>
      </c>
      <c r="M50" s="3">
        <f t="shared" si="0"/>
        <v>1.0186155371121877</v>
      </c>
    </row>
    <row r="51" spans="1:13" x14ac:dyDescent="0.25">
      <c r="A51">
        <v>203</v>
      </c>
      <c r="B51" t="s">
        <v>19</v>
      </c>
      <c r="C51" s="2" t="s">
        <v>31</v>
      </c>
      <c r="D51" s="2" t="s">
        <v>34</v>
      </c>
      <c r="E51" t="s">
        <v>24</v>
      </c>
      <c r="F51" t="b">
        <v>0</v>
      </c>
      <c r="G51">
        <f t="shared" si="1"/>
        <v>1</v>
      </c>
      <c r="H51" t="s">
        <v>24</v>
      </c>
      <c r="I51">
        <v>-5.7934326046817093E-2</v>
      </c>
      <c r="J51">
        <v>1.1200077774857722</v>
      </c>
      <c r="K51" t="s">
        <v>10</v>
      </c>
      <c r="L51" t="s">
        <v>17</v>
      </c>
      <c r="M51" s="3">
        <f t="shared" si="0"/>
        <v>1.0329009282832475</v>
      </c>
    </row>
    <row r="52" spans="1:13" x14ac:dyDescent="0.25">
      <c r="A52">
        <v>204</v>
      </c>
      <c r="B52" t="s">
        <v>7</v>
      </c>
      <c r="C52" s="2" t="s">
        <v>31</v>
      </c>
      <c r="D52" s="2" t="s">
        <v>34</v>
      </c>
      <c r="E52" t="s">
        <v>20</v>
      </c>
      <c r="F52" t="b">
        <v>0</v>
      </c>
      <c r="G52">
        <f t="shared" si="1"/>
        <v>1</v>
      </c>
      <c r="H52" t="s">
        <v>20</v>
      </c>
      <c r="I52">
        <v>-0.13594366467396674</v>
      </c>
      <c r="J52">
        <v>0.99873101631699546</v>
      </c>
      <c r="K52" t="s">
        <v>11</v>
      </c>
      <c r="L52" t="s">
        <v>10</v>
      </c>
      <c r="M52" s="3">
        <f t="shared" si="0"/>
        <v>1.086125091452685</v>
      </c>
    </row>
    <row r="53" spans="1:13" x14ac:dyDescent="0.25">
      <c r="A53">
        <v>204</v>
      </c>
      <c r="B53" t="s">
        <v>12</v>
      </c>
      <c r="C53" s="2" t="s">
        <v>31</v>
      </c>
      <c r="D53" s="2" t="s">
        <v>34</v>
      </c>
      <c r="E53" t="s">
        <v>13</v>
      </c>
      <c r="F53" t="b">
        <v>0</v>
      </c>
      <c r="G53">
        <f t="shared" si="1"/>
        <v>0.5</v>
      </c>
      <c r="H53" t="s">
        <v>13</v>
      </c>
      <c r="I53">
        <v>0.72072894295337253</v>
      </c>
      <c r="J53">
        <v>0.85323530223143906</v>
      </c>
      <c r="K53" t="s">
        <v>14</v>
      </c>
      <c r="L53" t="s">
        <v>10</v>
      </c>
      <c r="M53" s="3">
        <f t="shared" si="0"/>
        <v>0.55346863791018608</v>
      </c>
    </row>
    <row r="54" spans="1:13" x14ac:dyDescent="0.25">
      <c r="A54">
        <v>204</v>
      </c>
      <c r="B54" t="s">
        <v>15</v>
      </c>
      <c r="C54" s="2" t="s">
        <v>31</v>
      </c>
      <c r="D54" s="2" t="s">
        <v>34</v>
      </c>
      <c r="E54" t="s">
        <v>24</v>
      </c>
      <c r="F54" t="b">
        <v>0</v>
      </c>
      <c r="G54">
        <f t="shared" si="1"/>
        <v>1</v>
      </c>
      <c r="H54" t="s">
        <v>24</v>
      </c>
      <c r="I54">
        <v>0.2809581421425229</v>
      </c>
      <c r="J54">
        <v>1.0576507958247916</v>
      </c>
      <c r="K54" t="s">
        <v>11</v>
      </c>
      <c r="L54" t="s">
        <v>17</v>
      </c>
      <c r="M54" s="3">
        <f t="shared" si="0"/>
        <v>0.83470359657776116</v>
      </c>
    </row>
    <row r="55" spans="1:13" x14ac:dyDescent="0.25">
      <c r="A55">
        <v>204</v>
      </c>
      <c r="B55" t="s">
        <v>18</v>
      </c>
      <c r="C55" s="2" t="s">
        <v>31</v>
      </c>
      <c r="D55" s="2" t="s">
        <v>34</v>
      </c>
      <c r="E55" t="s">
        <v>8</v>
      </c>
      <c r="F55" t="b">
        <v>0</v>
      </c>
      <c r="G55">
        <f t="shared" si="1"/>
        <v>0</v>
      </c>
      <c r="H55" t="s">
        <v>8</v>
      </c>
      <c r="I55">
        <v>0.9962234207224302</v>
      </c>
      <c r="J55">
        <v>9.8328833493459764E-3</v>
      </c>
      <c r="K55" t="s">
        <v>11</v>
      </c>
      <c r="L55" t="s">
        <v>10</v>
      </c>
      <c r="M55" s="3">
        <f t="shared" si="0"/>
        <v>6.283334204306365E-3</v>
      </c>
    </row>
    <row r="56" spans="1:13" x14ac:dyDescent="0.25">
      <c r="A56">
        <v>204</v>
      </c>
      <c r="B56" t="s">
        <v>19</v>
      </c>
      <c r="C56" s="2" t="s">
        <v>31</v>
      </c>
      <c r="D56" s="2" t="s">
        <v>34</v>
      </c>
      <c r="E56" t="s">
        <v>23</v>
      </c>
      <c r="F56" t="b">
        <v>0</v>
      </c>
      <c r="G56">
        <f t="shared" si="1"/>
        <v>0.5</v>
      </c>
      <c r="H56" t="s">
        <v>23</v>
      </c>
      <c r="I56">
        <v>0.83217099695048757</v>
      </c>
      <c r="J56">
        <v>0.68451182648243192</v>
      </c>
      <c r="K56" t="s">
        <v>10</v>
      </c>
      <c r="L56" t="s">
        <v>17</v>
      </c>
      <c r="M56" s="3">
        <f t="shared" si="0"/>
        <v>0.43821554005685714</v>
      </c>
    </row>
    <row r="57" spans="1:13" x14ac:dyDescent="0.25">
      <c r="A57">
        <v>1012011</v>
      </c>
      <c r="B57" t="s">
        <v>7</v>
      </c>
      <c r="C57" s="2" t="s">
        <v>32</v>
      </c>
      <c r="D57" s="2" t="s">
        <v>34</v>
      </c>
      <c r="E57" t="s">
        <v>8</v>
      </c>
      <c r="F57" s="8" t="b">
        <v>1</v>
      </c>
      <c r="G57">
        <f t="shared" si="1"/>
        <v>0.5</v>
      </c>
      <c r="H57" t="s">
        <v>22</v>
      </c>
      <c r="I57">
        <v>0.84129209722036513</v>
      </c>
      <c r="J57">
        <v>0.79660993029062088</v>
      </c>
      <c r="K57" t="s">
        <v>11</v>
      </c>
      <c r="L57" t="s">
        <v>10</v>
      </c>
      <c r="M57" s="3">
        <f t="shared" si="0"/>
        <v>0.48263724131825647</v>
      </c>
    </row>
    <row r="58" spans="1:13" x14ac:dyDescent="0.25">
      <c r="A58">
        <v>1012011</v>
      </c>
      <c r="B58" t="s">
        <v>12</v>
      </c>
      <c r="C58" s="2" t="s">
        <v>32</v>
      </c>
      <c r="D58" s="2" t="s">
        <v>34</v>
      </c>
      <c r="E58" t="s">
        <v>13</v>
      </c>
      <c r="F58" t="b">
        <v>0</v>
      </c>
      <c r="G58">
        <f t="shared" si="1"/>
        <v>0</v>
      </c>
      <c r="H58" t="s">
        <v>9</v>
      </c>
      <c r="I58" t="s">
        <v>9</v>
      </c>
      <c r="J58" t="s">
        <v>9</v>
      </c>
      <c r="K58" t="s">
        <v>14</v>
      </c>
      <c r="L58" t="s">
        <v>10</v>
      </c>
      <c r="M58" s="3" t="e">
        <f t="shared" si="0"/>
        <v>#VALUE!</v>
      </c>
    </row>
    <row r="59" spans="1:13" x14ac:dyDescent="0.25">
      <c r="A59">
        <v>1012011</v>
      </c>
      <c r="B59" t="s">
        <v>15</v>
      </c>
      <c r="C59" s="2" t="s">
        <v>32</v>
      </c>
      <c r="D59" s="2" t="s">
        <v>34</v>
      </c>
      <c r="E59" t="s">
        <v>16</v>
      </c>
      <c r="F59" t="b">
        <v>0</v>
      </c>
      <c r="G59">
        <f t="shared" si="1"/>
        <v>0.5</v>
      </c>
      <c r="H59" t="s">
        <v>16</v>
      </c>
      <c r="I59">
        <v>0.83920034177181124</v>
      </c>
      <c r="J59">
        <v>0.49670101606450212</v>
      </c>
      <c r="K59" t="s">
        <v>11</v>
      </c>
      <c r="L59" t="s">
        <v>17</v>
      </c>
      <c r="M59" s="3">
        <f t="shared" si="0"/>
        <v>0.34022438210623857</v>
      </c>
    </row>
    <row r="60" spans="1:13" x14ac:dyDescent="0.25">
      <c r="A60">
        <v>1012011</v>
      </c>
      <c r="B60" t="s">
        <v>18</v>
      </c>
      <c r="C60" s="2" t="s">
        <v>32</v>
      </c>
      <c r="D60" s="2" t="s">
        <v>34</v>
      </c>
      <c r="E60" t="s">
        <v>22</v>
      </c>
      <c r="F60" t="b">
        <v>0</v>
      </c>
      <c r="G60">
        <f t="shared" si="1"/>
        <v>0.5</v>
      </c>
      <c r="H60" t="s">
        <v>22</v>
      </c>
      <c r="I60">
        <v>0.69148791851551872</v>
      </c>
      <c r="J60">
        <v>0.68649643373463687</v>
      </c>
      <c r="K60" t="s">
        <v>11</v>
      </c>
      <c r="L60" t="s">
        <v>10</v>
      </c>
      <c r="M60" s="3">
        <f t="shared" si="0"/>
        <v>0.49769397671194887</v>
      </c>
    </row>
    <row r="61" spans="1:13" x14ac:dyDescent="0.25">
      <c r="A61">
        <v>1012011</v>
      </c>
      <c r="B61" t="s">
        <v>19</v>
      </c>
      <c r="C61" s="2" t="s">
        <v>32</v>
      </c>
      <c r="D61" s="2" t="s">
        <v>34</v>
      </c>
      <c r="E61" t="s">
        <v>23</v>
      </c>
      <c r="F61" t="b">
        <v>0</v>
      </c>
      <c r="G61">
        <f t="shared" si="1"/>
        <v>0.5</v>
      </c>
      <c r="H61" t="s">
        <v>23</v>
      </c>
      <c r="I61">
        <v>0.76726493454149125</v>
      </c>
      <c r="J61">
        <v>0.64374133155234614</v>
      </c>
      <c r="K61" t="s">
        <v>10</v>
      </c>
      <c r="L61" t="s">
        <v>17</v>
      </c>
      <c r="M61" s="3">
        <f t="shared" si="0"/>
        <v>0.44441016878210271</v>
      </c>
    </row>
    <row r="62" spans="1:13" x14ac:dyDescent="0.25">
      <c r="A62">
        <v>1012021</v>
      </c>
      <c r="B62" t="s">
        <v>7</v>
      </c>
      <c r="C62" s="2" t="s">
        <v>32</v>
      </c>
      <c r="D62" s="2" t="s">
        <v>34</v>
      </c>
      <c r="E62" t="s">
        <v>8</v>
      </c>
      <c r="F62" t="b">
        <v>0</v>
      </c>
      <c r="G62">
        <f t="shared" si="1"/>
        <v>0</v>
      </c>
      <c r="H62" t="s">
        <v>8</v>
      </c>
      <c r="I62">
        <v>0.92214920422849478</v>
      </c>
      <c r="J62">
        <v>0.12868933311199188</v>
      </c>
      <c r="K62" t="s">
        <v>11</v>
      </c>
      <c r="L62" t="s">
        <v>10</v>
      </c>
      <c r="M62" s="3">
        <f t="shared" si="0"/>
        <v>8.8272547710871646E-2</v>
      </c>
    </row>
    <row r="63" spans="1:13" x14ac:dyDescent="0.25">
      <c r="A63">
        <v>1012021</v>
      </c>
      <c r="B63" t="s">
        <v>12</v>
      </c>
      <c r="C63" s="2" t="s">
        <v>32</v>
      </c>
      <c r="D63" s="2" t="s">
        <v>34</v>
      </c>
      <c r="E63" t="s">
        <v>13</v>
      </c>
      <c r="F63" t="b">
        <v>0</v>
      </c>
      <c r="G63">
        <f t="shared" si="1"/>
        <v>0.5</v>
      </c>
      <c r="H63" t="s">
        <v>13</v>
      </c>
      <c r="I63">
        <v>0.77859177668935597</v>
      </c>
      <c r="J63">
        <v>0.82831369404573629</v>
      </c>
      <c r="K63" t="s">
        <v>14</v>
      </c>
      <c r="L63" t="s">
        <v>10</v>
      </c>
      <c r="M63" s="3">
        <f t="shared" si="0"/>
        <v>0.51969242108439984</v>
      </c>
    </row>
    <row r="64" spans="1:13" x14ac:dyDescent="0.25">
      <c r="A64">
        <v>1012021</v>
      </c>
      <c r="B64" t="s">
        <v>15</v>
      </c>
      <c r="C64" s="2" t="s">
        <v>32</v>
      </c>
      <c r="D64" s="2" t="s">
        <v>34</v>
      </c>
      <c r="E64" t="s">
        <v>16</v>
      </c>
      <c r="F64" t="b">
        <v>0</v>
      </c>
      <c r="G64">
        <f t="shared" si="1"/>
        <v>0.5</v>
      </c>
      <c r="H64" t="s">
        <v>16</v>
      </c>
      <c r="I64">
        <v>0.66406496186732533</v>
      </c>
      <c r="J64">
        <v>0.66310664386840223</v>
      </c>
      <c r="K64" t="s">
        <v>11</v>
      </c>
      <c r="L64" t="s">
        <v>17</v>
      </c>
      <c r="M64" s="3">
        <f t="shared" si="0"/>
        <v>0.49954031258831766</v>
      </c>
    </row>
    <row r="65" spans="1:19" x14ac:dyDescent="0.25">
      <c r="A65">
        <v>1012021</v>
      </c>
      <c r="B65" t="s">
        <v>18</v>
      </c>
      <c r="C65" s="2" t="s">
        <v>32</v>
      </c>
      <c r="D65" s="2" t="s">
        <v>34</v>
      </c>
      <c r="E65" t="s">
        <v>8</v>
      </c>
      <c r="F65" t="b">
        <v>0</v>
      </c>
      <c r="G65">
        <f t="shared" si="1"/>
        <v>0</v>
      </c>
      <c r="H65" t="s">
        <v>8</v>
      </c>
      <c r="I65">
        <v>0.96900307778888162</v>
      </c>
      <c r="J65">
        <v>7.5867875110253752E-2</v>
      </c>
      <c r="K65" t="s">
        <v>11</v>
      </c>
      <c r="L65" t="s">
        <v>10</v>
      </c>
      <c r="M65" s="3">
        <f t="shared" si="0"/>
        <v>4.9742523853594851E-2</v>
      </c>
    </row>
    <row r="66" spans="1:19" x14ac:dyDescent="0.25">
      <c r="A66">
        <v>1012021</v>
      </c>
      <c r="B66" t="s">
        <v>19</v>
      </c>
      <c r="C66" s="2" t="s">
        <v>32</v>
      </c>
      <c r="D66" s="2" t="s">
        <v>34</v>
      </c>
      <c r="E66" t="s">
        <v>20</v>
      </c>
      <c r="F66" t="b">
        <v>0</v>
      </c>
      <c r="G66">
        <f t="shared" si="1"/>
        <v>0</v>
      </c>
      <c r="H66" t="s">
        <v>20</v>
      </c>
      <c r="I66">
        <v>0.95835985515513711</v>
      </c>
      <c r="J66">
        <v>6.8711080591091267E-2</v>
      </c>
      <c r="K66" t="s">
        <v>10</v>
      </c>
      <c r="L66" t="s">
        <v>17</v>
      </c>
      <c r="M66" s="3">
        <f t="shared" si="0"/>
        <v>4.5565463525174321E-2</v>
      </c>
    </row>
    <row r="67" spans="1:19" x14ac:dyDescent="0.25">
      <c r="A67">
        <v>1022031</v>
      </c>
      <c r="B67" t="s">
        <v>7</v>
      </c>
      <c r="C67" s="2" t="s">
        <v>32</v>
      </c>
      <c r="D67" s="2" t="s">
        <v>34</v>
      </c>
      <c r="E67" t="s">
        <v>22</v>
      </c>
      <c r="F67" t="b">
        <v>0</v>
      </c>
      <c r="G67">
        <f t="shared" si="1"/>
        <v>0.5</v>
      </c>
      <c r="H67" t="s">
        <v>22</v>
      </c>
      <c r="I67">
        <v>0.83843558130466878</v>
      </c>
      <c r="J67">
        <v>0.61054664459637187</v>
      </c>
      <c r="K67" t="s">
        <v>11</v>
      </c>
      <c r="L67" t="s">
        <v>10</v>
      </c>
      <c r="M67" s="3">
        <f t="shared" si="0"/>
        <v>0.40068901507468574</v>
      </c>
    </row>
    <row r="68" spans="1:19" x14ac:dyDescent="0.25">
      <c r="A68">
        <v>1022031</v>
      </c>
      <c r="B68" t="s">
        <v>12</v>
      </c>
      <c r="C68" s="2" t="s">
        <v>32</v>
      </c>
      <c r="D68" s="2" t="s">
        <v>34</v>
      </c>
      <c r="E68" t="s">
        <v>21</v>
      </c>
      <c r="F68" t="b">
        <v>0</v>
      </c>
      <c r="G68">
        <f t="shared" si="1"/>
        <v>0</v>
      </c>
      <c r="H68" t="s">
        <v>21</v>
      </c>
      <c r="I68">
        <v>1.0639406980902522</v>
      </c>
      <c r="J68">
        <v>-2.5081375416975929E-2</v>
      </c>
      <c r="K68" t="s">
        <v>14</v>
      </c>
      <c r="L68" t="s">
        <v>10</v>
      </c>
      <c r="M68" s="3">
        <f t="shared" si="0"/>
        <v>-1.500491771773659E-2</v>
      </c>
    </row>
    <row r="69" spans="1:19" x14ac:dyDescent="0.25">
      <c r="A69">
        <v>1022031</v>
      </c>
      <c r="B69" t="s">
        <v>15</v>
      </c>
      <c r="C69" s="2" t="s">
        <v>32</v>
      </c>
      <c r="D69" s="2" t="s">
        <v>34</v>
      </c>
      <c r="E69" t="s">
        <v>16</v>
      </c>
      <c r="F69" t="b">
        <v>0</v>
      </c>
      <c r="G69">
        <f t="shared" si="1"/>
        <v>0.5</v>
      </c>
      <c r="H69" t="s">
        <v>16</v>
      </c>
      <c r="I69">
        <v>0.74784813486777413</v>
      </c>
      <c r="J69">
        <v>0.52413927959667705</v>
      </c>
      <c r="K69" t="s">
        <v>11</v>
      </c>
      <c r="L69" t="s">
        <v>17</v>
      </c>
      <c r="M69" s="3">
        <f t="shared" si="0"/>
        <v>0.38916891145351423</v>
      </c>
    </row>
    <row r="70" spans="1:19" x14ac:dyDescent="0.25">
      <c r="A70">
        <v>1022031</v>
      </c>
      <c r="B70" t="s">
        <v>18</v>
      </c>
      <c r="C70" s="2" t="s">
        <v>32</v>
      </c>
      <c r="D70" s="2" t="s">
        <v>34</v>
      </c>
      <c r="E70" t="s">
        <v>22</v>
      </c>
      <c r="F70" t="b">
        <v>0</v>
      </c>
      <c r="G70">
        <f t="shared" si="1"/>
        <v>0.5</v>
      </c>
      <c r="H70" t="s">
        <v>22</v>
      </c>
      <c r="I70">
        <v>0.74687507807337761</v>
      </c>
      <c r="J70">
        <v>0.72136527843609344</v>
      </c>
      <c r="K70" t="s">
        <v>11</v>
      </c>
      <c r="L70" t="s">
        <v>10</v>
      </c>
      <c r="M70" s="3">
        <f t="shared" si="0"/>
        <v>0.48894022430621825</v>
      </c>
    </row>
    <row r="71" spans="1:19" x14ac:dyDescent="0.25">
      <c r="A71">
        <v>1022031</v>
      </c>
      <c r="B71" t="s">
        <v>19</v>
      </c>
      <c r="C71" s="2" t="s">
        <v>32</v>
      </c>
      <c r="D71" s="2" t="s">
        <v>34</v>
      </c>
      <c r="E71" t="s">
        <v>24</v>
      </c>
      <c r="F71" t="b">
        <v>0</v>
      </c>
      <c r="G71">
        <f t="shared" si="1"/>
        <v>1</v>
      </c>
      <c r="H71" t="s">
        <v>24</v>
      </c>
      <c r="I71">
        <v>3.9844623530840839E-4</v>
      </c>
      <c r="J71">
        <v>0.91443931388010746</v>
      </c>
      <c r="K71" t="s">
        <v>10</v>
      </c>
      <c r="L71" t="s">
        <v>17</v>
      </c>
      <c r="M71" s="3">
        <f t="shared" si="0"/>
        <v>0.99972260735981111</v>
      </c>
    </row>
    <row r="72" spans="1:19" x14ac:dyDescent="0.25">
      <c r="A72">
        <v>1022041</v>
      </c>
      <c r="B72" t="s">
        <v>7</v>
      </c>
      <c r="C72" s="2" t="s">
        <v>32</v>
      </c>
      <c r="D72" s="2" t="s">
        <v>34</v>
      </c>
      <c r="E72" t="s">
        <v>22</v>
      </c>
      <c r="F72" t="b">
        <v>0</v>
      </c>
      <c r="G72">
        <f t="shared" si="1"/>
        <v>0.5</v>
      </c>
      <c r="H72" t="s">
        <v>22</v>
      </c>
      <c r="I72">
        <v>0.82747283653480652</v>
      </c>
      <c r="J72">
        <v>0.66200795974996152</v>
      </c>
      <c r="K72" t="s">
        <v>11</v>
      </c>
      <c r="L72" t="s">
        <v>10</v>
      </c>
      <c r="M72" s="3">
        <f t="shared" si="0"/>
        <v>0.42956735317386108</v>
      </c>
    </row>
    <row r="73" spans="1:19" x14ac:dyDescent="0.25">
      <c r="A73">
        <v>1022041</v>
      </c>
      <c r="B73" t="s">
        <v>12</v>
      </c>
      <c r="C73" s="2" t="s">
        <v>32</v>
      </c>
      <c r="D73" s="2" t="s">
        <v>34</v>
      </c>
      <c r="E73" t="s">
        <v>21</v>
      </c>
      <c r="F73" t="b">
        <v>0</v>
      </c>
      <c r="G73">
        <f t="shared" si="1"/>
        <v>0</v>
      </c>
      <c r="H73" t="s">
        <v>21</v>
      </c>
      <c r="I73">
        <v>0.93566705599055977</v>
      </c>
      <c r="J73">
        <v>9.5353621667335964E-2</v>
      </c>
      <c r="K73" t="s">
        <v>14</v>
      </c>
      <c r="L73" t="s">
        <v>10</v>
      </c>
      <c r="M73" s="3">
        <f t="shared" si="0"/>
        <v>6.4654570446206441E-2</v>
      </c>
    </row>
    <row r="74" spans="1:19" x14ac:dyDescent="0.25">
      <c r="A74">
        <v>1022041</v>
      </c>
      <c r="B74" t="s">
        <v>15</v>
      </c>
      <c r="C74" s="2" t="s">
        <v>32</v>
      </c>
      <c r="D74" s="2" t="s">
        <v>34</v>
      </c>
      <c r="E74" t="s">
        <v>24</v>
      </c>
      <c r="F74" t="b">
        <v>0</v>
      </c>
      <c r="G74">
        <f t="shared" si="1"/>
        <v>1</v>
      </c>
      <c r="H74" t="s">
        <v>24</v>
      </c>
      <c r="I74">
        <v>0.1846523287633631</v>
      </c>
      <c r="J74">
        <v>0.91077288017856239</v>
      </c>
      <c r="K74" t="s">
        <v>11</v>
      </c>
      <c r="L74" t="s">
        <v>17</v>
      </c>
      <c r="M74" s="3">
        <f t="shared" si="0"/>
        <v>0.87265622198108317</v>
      </c>
    </row>
    <row r="75" spans="1:19" x14ac:dyDescent="0.25">
      <c r="A75">
        <v>1022041</v>
      </c>
      <c r="B75" t="s">
        <v>18</v>
      </c>
      <c r="C75" s="2" t="s">
        <v>32</v>
      </c>
      <c r="D75" s="2" t="s">
        <v>34</v>
      </c>
      <c r="E75" t="s">
        <v>8</v>
      </c>
      <c r="F75" t="b">
        <v>0</v>
      </c>
      <c r="G75">
        <f t="shared" si="1"/>
        <v>0</v>
      </c>
      <c r="H75" t="s">
        <v>8</v>
      </c>
      <c r="I75">
        <v>0.97436304632081494</v>
      </c>
      <c r="J75">
        <v>-1.7404943772364692E-2</v>
      </c>
      <c r="K75" t="s">
        <v>11</v>
      </c>
      <c r="L75" t="s">
        <v>10</v>
      </c>
      <c r="M75" s="3">
        <f t="shared" si="0"/>
        <v>-1.1370662192899431E-2</v>
      </c>
    </row>
    <row r="76" spans="1:19" x14ac:dyDescent="0.25">
      <c r="A76">
        <v>1022041</v>
      </c>
      <c r="B76" t="s">
        <v>19</v>
      </c>
      <c r="C76" s="2" t="s">
        <v>32</v>
      </c>
      <c r="D76" s="2" t="s">
        <v>34</v>
      </c>
      <c r="E76" t="s">
        <v>23</v>
      </c>
      <c r="F76" t="b">
        <v>0</v>
      </c>
      <c r="G76">
        <f t="shared" si="1"/>
        <v>0.5</v>
      </c>
      <c r="H76" t="s">
        <v>23</v>
      </c>
      <c r="I76">
        <v>0.57854004461061204</v>
      </c>
      <c r="J76">
        <v>0.75578827719958253</v>
      </c>
      <c r="K76" t="s">
        <v>10</v>
      </c>
      <c r="L76" t="s">
        <v>17</v>
      </c>
      <c r="M76" s="3">
        <f t="shared" si="0"/>
        <v>0.58407447850737759</v>
      </c>
    </row>
    <row r="77" spans="1:19" x14ac:dyDescent="0.25">
      <c r="A77" s="2">
        <v>1022042</v>
      </c>
      <c r="B77" s="2" t="s">
        <v>7</v>
      </c>
      <c r="C77" s="2" t="s">
        <v>32</v>
      </c>
      <c r="D77" s="2" t="s">
        <v>35</v>
      </c>
      <c r="E77" s="2" t="s">
        <v>25</v>
      </c>
      <c r="F77" s="2" t="b">
        <v>0</v>
      </c>
      <c r="G77" t="s">
        <v>9</v>
      </c>
      <c r="H77" s="2" t="s">
        <v>9</v>
      </c>
      <c r="I77" s="2" t="s">
        <v>9</v>
      </c>
      <c r="J77" s="2" t="s">
        <v>9</v>
      </c>
      <c r="K77" t="s">
        <v>11</v>
      </c>
      <c r="L77" s="2" t="s">
        <v>10</v>
      </c>
      <c r="M77" s="3" t="e">
        <f t="shared" si="0"/>
        <v>#VALUE!</v>
      </c>
    </row>
    <row r="78" spans="1:19" x14ac:dyDescent="0.25">
      <c r="A78" s="2">
        <v>1022042</v>
      </c>
      <c r="B78" s="2" t="s">
        <v>12</v>
      </c>
      <c r="C78" s="2" t="s">
        <v>32</v>
      </c>
      <c r="D78" s="2" t="s">
        <v>35</v>
      </c>
      <c r="E78" s="2" t="s">
        <v>26</v>
      </c>
      <c r="F78" s="2" t="b">
        <v>0</v>
      </c>
      <c r="G78">
        <f>((LEFT(H78,1)=L78)+(MID(H78,3,1)=L78)+(MID(H78,2,1)=L78)+(RIGHT(H78,1)=L78))/4</f>
        <v>0.25</v>
      </c>
      <c r="H78" s="2" t="s">
        <v>26</v>
      </c>
      <c r="I78" s="2">
        <v>0.93265424865201996</v>
      </c>
      <c r="J78" s="2">
        <v>0.36077146848293901</v>
      </c>
      <c r="K78" t="s">
        <v>14</v>
      </c>
      <c r="L78" s="2" t="s">
        <v>10</v>
      </c>
      <c r="M78" s="3">
        <f t="shared" si="0"/>
        <v>0.23497313442945419</v>
      </c>
    </row>
    <row r="79" spans="1:19" x14ac:dyDescent="0.25">
      <c r="A79" s="2">
        <v>1022042</v>
      </c>
      <c r="B79" s="2" t="s">
        <v>15</v>
      </c>
      <c r="C79" s="2" t="s">
        <v>32</v>
      </c>
      <c r="D79" s="2" t="s">
        <v>35</v>
      </c>
      <c r="E79" s="2" t="s">
        <v>27</v>
      </c>
      <c r="F79" s="10" t="b">
        <v>1</v>
      </c>
      <c r="G79">
        <f t="shared" ref="G79:G81" si="2">((LEFT(H79,1)=L79)+(MID(H79,3,1)=L79)+(MID(H79,2,1)=L79)+(RIGHT(H79,1)=L79))/4</f>
        <v>0.25</v>
      </c>
      <c r="H79" s="2" t="s">
        <v>28</v>
      </c>
      <c r="I79" s="2">
        <v>0.924376424781294</v>
      </c>
      <c r="J79" s="2">
        <v>0.381481618572313</v>
      </c>
      <c r="K79" t="s">
        <v>11</v>
      </c>
      <c r="L79" s="2" t="s">
        <v>17</v>
      </c>
      <c r="M79" s="3">
        <f t="shared" si="0"/>
        <v>0.24917208619040537</v>
      </c>
    </row>
    <row r="80" spans="1:19" x14ac:dyDescent="0.25">
      <c r="A80" s="2">
        <v>1022042</v>
      </c>
      <c r="B80" s="2" t="s">
        <v>18</v>
      </c>
      <c r="C80" s="2" t="s">
        <v>32</v>
      </c>
      <c r="D80" s="2" t="s">
        <v>35</v>
      </c>
      <c r="E80" s="2" t="s">
        <v>29</v>
      </c>
      <c r="F80" s="2" t="b">
        <v>0</v>
      </c>
      <c r="G80">
        <f t="shared" si="2"/>
        <v>0.5</v>
      </c>
      <c r="H80" s="2" t="s">
        <v>29</v>
      </c>
      <c r="I80" s="2">
        <v>0.71127901010517203</v>
      </c>
      <c r="J80" s="2">
        <v>0.70290978779912205</v>
      </c>
      <c r="K80" t="s">
        <v>11</v>
      </c>
      <c r="L80" s="2" t="s">
        <v>10</v>
      </c>
      <c r="M80" s="3">
        <f t="shared" si="0"/>
        <v>0.4962325043111051</v>
      </c>
      <c r="S80" s="4"/>
    </row>
    <row r="81" spans="1:13" x14ac:dyDescent="0.25">
      <c r="A81" s="2">
        <v>1022042</v>
      </c>
      <c r="B81" s="2" t="s">
        <v>19</v>
      </c>
      <c r="C81" s="2" t="s">
        <v>32</v>
      </c>
      <c r="D81" s="2" t="s">
        <v>35</v>
      </c>
      <c r="E81" s="2" t="s">
        <v>30</v>
      </c>
      <c r="F81" s="2" t="b">
        <v>0</v>
      </c>
      <c r="G81">
        <f t="shared" si="2"/>
        <v>0.75</v>
      </c>
      <c r="H81" s="2" t="s">
        <v>30</v>
      </c>
      <c r="I81" s="2">
        <v>0.52344611056960999</v>
      </c>
      <c r="J81" s="2">
        <v>0.85205878278998304</v>
      </c>
      <c r="K81" t="s">
        <v>10</v>
      </c>
      <c r="L81" s="2" t="s">
        <v>17</v>
      </c>
      <c r="M81" s="3">
        <f t="shared" si="0"/>
        <v>0.64929227812975254</v>
      </c>
    </row>
    <row r="83" spans="1:13" x14ac:dyDescent="0.25">
      <c r="A83" s="1" t="s">
        <v>42</v>
      </c>
      <c r="B83" s="2"/>
      <c r="C83" s="2"/>
      <c r="D83" s="2"/>
      <c r="E83" s="2"/>
      <c r="F83" s="2"/>
      <c r="G83" s="2"/>
      <c r="H83" s="2"/>
    </row>
    <row r="84" spans="1:13" x14ac:dyDescent="0.25">
      <c r="A84" s="1"/>
      <c r="B84" s="2"/>
      <c r="C84" s="2"/>
      <c r="D84" s="2"/>
      <c r="E84" s="2"/>
      <c r="F84" s="2"/>
      <c r="G84" s="2"/>
      <c r="H84" s="2"/>
    </row>
    <row r="85" spans="1:13" x14ac:dyDescent="0.25">
      <c r="A85" t="s">
        <v>0</v>
      </c>
      <c r="B85" t="s">
        <v>44</v>
      </c>
      <c r="C85" t="s">
        <v>45</v>
      </c>
      <c r="D85" t="s">
        <v>46</v>
      </c>
      <c r="E85" t="s">
        <v>47</v>
      </c>
      <c r="F85" t="s">
        <v>48</v>
      </c>
      <c r="G85" t="s">
        <v>41</v>
      </c>
    </row>
    <row r="86" spans="1:13" x14ac:dyDescent="0.25">
      <c r="A86" s="2" t="s">
        <v>38</v>
      </c>
      <c r="H86" s="2"/>
    </row>
    <row r="87" spans="1:13" x14ac:dyDescent="0.25">
      <c r="A87" t="s">
        <v>7</v>
      </c>
      <c r="B87" s="3">
        <f>AVERAGE(M32,M62)</f>
        <v>0.10474609502628368</v>
      </c>
      <c r="C87" s="3">
        <f>_xlfn.STDEV.S(M32,M62)</f>
        <v>2.3297114033850531E-2</v>
      </c>
      <c r="D87" s="3">
        <f>AVERAGE(M42,M47,M57,M67,M72)</f>
        <v>0.4814605956408462</v>
      </c>
      <c r="E87" s="3">
        <f>_xlfn.STDEV.S(M42,M47,M57,M67,M72)</f>
        <v>8.564627289898831E-2</v>
      </c>
      <c r="F87" s="3">
        <f>AVERAGE(M37,M52)</f>
        <v>0.99061449234290755</v>
      </c>
      <c r="G87" s="3">
        <f>_xlfn.STDEV.S(M37,M52)</f>
        <v>0.13507238461142693</v>
      </c>
      <c r="H87" s="2"/>
    </row>
    <row r="88" spans="1:13" x14ac:dyDescent="0.25">
      <c r="A88" t="s">
        <v>12</v>
      </c>
      <c r="B88" s="3">
        <f>AVERAGE(M33,M48,M68,M73)</f>
        <v>5.7379237950308679E-2</v>
      </c>
      <c r="C88" s="3">
        <f>_xlfn.STDEV.S(M33,M48,M68,M73)</f>
        <v>5.3497779010050768E-2</v>
      </c>
      <c r="D88" s="3">
        <f>AVERAGE(M28,M53,M63)</f>
        <v>0.52099214440424435</v>
      </c>
      <c r="E88" s="3">
        <f>_xlfn.STDEV.S(M28,M53,M63)</f>
        <v>3.1846529719785403E-2</v>
      </c>
      <c r="F88" s="3">
        <f>AVERAGE(M38,M43)</f>
        <v>0.92883966524294914</v>
      </c>
      <c r="G88" s="3">
        <f>_xlfn.STDEV.S(M38,M43)</f>
        <v>8.1495625334443086E-2</v>
      </c>
      <c r="H88" s="2"/>
    </row>
    <row r="89" spans="1:13" x14ac:dyDescent="0.25">
      <c r="A89" t="s">
        <v>15</v>
      </c>
      <c r="B89" s="3">
        <f>AVERAGE(M39,M44,M49)</f>
        <v>7.5242580610349843E-2</v>
      </c>
      <c r="C89" s="3">
        <f>_xlfn.STDEV.S(M39,M44,M49)</f>
        <v>6.2567265108085537E-2</v>
      </c>
      <c r="D89" s="3">
        <f>AVERAGE(M29,M34,M59,M64,M69)</f>
        <v>0.44384353594105652</v>
      </c>
      <c r="E89" s="3">
        <f>_xlfn.STDEV.S(M29,M34,M59,M64,M69)</f>
        <v>7.5824287268546439E-2</v>
      </c>
      <c r="F89" s="3">
        <f>AVERAGE(M54,M74)</f>
        <v>0.85367990927942217</v>
      </c>
      <c r="G89" s="3">
        <f>_xlfn.STDEV.S(M54,M74)</f>
        <v>2.6836558786521816E-2</v>
      </c>
      <c r="H89" s="2"/>
    </row>
    <row r="90" spans="1:13" x14ac:dyDescent="0.25">
      <c r="A90" t="s">
        <v>18</v>
      </c>
      <c r="B90" s="3">
        <f>AVERAGE(M30,M45,M55,M65,M75)</f>
        <v>5.7938516918464786E-3</v>
      </c>
      <c r="C90" s="3">
        <f>_xlfn.STDEV.S(M30,M45,M55,M65,M75)</f>
        <v>2.5534001652933604E-2</v>
      </c>
      <c r="D90" s="3">
        <f>AVERAGE(M35,M60,M70)</f>
        <v>0.4890127992215445</v>
      </c>
      <c r="E90" s="3">
        <f>_xlfn.STDEV.S(M35,M60,M70)</f>
        <v>8.6451185079754588E-3</v>
      </c>
      <c r="F90" s="3">
        <f>AVERAGE(M40,M50)</f>
        <v>0.9951531657840138</v>
      </c>
      <c r="G90" s="3">
        <f>_xlfn.STDEV.S(M40,M50)</f>
        <v>3.3180803737737116E-2</v>
      </c>
      <c r="H90" s="2"/>
    </row>
    <row r="91" spans="1:13" x14ac:dyDescent="0.25">
      <c r="A91" t="s">
        <v>19</v>
      </c>
      <c r="B91" s="3">
        <f>AVERAGE(M31,M46,M66)</f>
        <v>3.9714548856725131E-2</v>
      </c>
      <c r="C91" s="3">
        <f>_xlfn.STDEV.S(M31,M46,M66)</f>
        <v>5.5560067495743513E-2</v>
      </c>
      <c r="D91" s="3">
        <f>AVERAGE(M36,M56,M61,M76)</f>
        <v>0.50009173866657453</v>
      </c>
      <c r="E91" s="3">
        <f>_xlfn.STDEV.S(M36,M56,M61,M76)</f>
        <v>7.0968265958413074E-2</v>
      </c>
      <c r="F91" s="3">
        <f>AVERAGE(M41,M51,M71)</f>
        <v>1.0069176099243449</v>
      </c>
      <c r="G91" s="3">
        <f>_xlfn.STDEV.S(M41,M51,M71)</f>
        <v>2.3236842569857419E-2</v>
      </c>
      <c r="H91" s="2"/>
    </row>
    <row r="93" spans="1:13" x14ac:dyDescent="0.25">
      <c r="A93" s="1" t="s">
        <v>43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3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3" x14ac:dyDescent="0.25">
      <c r="A95" t="s">
        <v>0</v>
      </c>
      <c r="B95" t="s">
        <v>49</v>
      </c>
      <c r="C95" t="s">
        <v>50</v>
      </c>
      <c r="D95" t="s">
        <v>51</v>
      </c>
      <c r="E95" t="s">
        <v>52</v>
      </c>
      <c r="F95" t="s">
        <v>53</v>
      </c>
      <c r="G95" t="s">
        <v>54</v>
      </c>
      <c r="H95" t="s">
        <v>55</v>
      </c>
      <c r="I95" t="s">
        <v>56</v>
      </c>
      <c r="J95" t="s">
        <v>57</v>
      </c>
      <c r="K95" t="s">
        <v>58</v>
      </c>
    </row>
    <row r="96" spans="1:13" x14ac:dyDescent="0.25">
      <c r="A96" s="2" t="s">
        <v>38</v>
      </c>
    </row>
    <row r="97" spans="1:11" x14ac:dyDescent="0.25">
      <c r="A97" t="s">
        <v>7</v>
      </c>
      <c r="B97" s="3">
        <f>B87</f>
        <v>0.10474609502628368</v>
      </c>
      <c r="C97" s="3">
        <f>C87</f>
        <v>2.3297114033850531E-2</v>
      </c>
      <c r="D97" s="3">
        <f>0.5*D87+0.5*B87</f>
        <v>0.29310334533356497</v>
      </c>
      <c r="E97" s="3">
        <f>SQRT(0.5*E87^2+0.5*C87^2)</f>
        <v>6.2761610813435204E-2</v>
      </c>
      <c r="F97" s="3">
        <f>D87</f>
        <v>0.4814605956408462</v>
      </c>
      <c r="G97" s="3">
        <f>E87</f>
        <v>8.564627289898831E-2</v>
      </c>
      <c r="H97" s="3">
        <f>0.5*F87+0.5*D87</f>
        <v>0.73603754399187693</v>
      </c>
      <c r="I97" s="3">
        <f>SQRT(0.5*G87^2+0.5*E87^2)</f>
        <v>0.11309251333776525</v>
      </c>
      <c r="J97" s="3">
        <f>F87</f>
        <v>0.99061449234290755</v>
      </c>
      <c r="K97" s="3">
        <f>G87</f>
        <v>0.13507238461142693</v>
      </c>
    </row>
    <row r="98" spans="1:11" x14ac:dyDescent="0.25">
      <c r="A98" t="s">
        <v>12</v>
      </c>
      <c r="B98" s="3">
        <f t="shared" ref="B98:C101" si="3">B88</f>
        <v>5.7379237950308679E-2</v>
      </c>
      <c r="C98" s="3">
        <f t="shared" si="3"/>
        <v>5.3497779010050768E-2</v>
      </c>
      <c r="D98" s="3">
        <f t="shared" ref="D98:D101" si="4">0.5*D88+0.5*B88</f>
        <v>0.28918569117727649</v>
      </c>
      <c r="E98" s="3">
        <f t="shared" ref="E98:E101" si="5">SQRT(0.5*E88^2+0.5*C88^2)</f>
        <v>4.4023935615761366E-2</v>
      </c>
      <c r="F98" s="3">
        <f t="shared" ref="F98:G101" si="6">D88</f>
        <v>0.52099214440424435</v>
      </c>
      <c r="G98" s="3">
        <f t="shared" si="6"/>
        <v>3.1846529719785403E-2</v>
      </c>
      <c r="H98" s="3">
        <f t="shared" ref="H98:H101" si="7">0.5*F88+0.5*D88</f>
        <v>0.72491590482359669</v>
      </c>
      <c r="I98" s="3">
        <f t="shared" ref="I98:I101" si="8">SQRT(0.5*G88^2+0.5*E88^2)</f>
        <v>6.186977615865883E-2</v>
      </c>
      <c r="J98" s="3">
        <f t="shared" ref="J98:K101" si="9">F88</f>
        <v>0.92883966524294914</v>
      </c>
      <c r="K98" s="3">
        <f t="shared" si="9"/>
        <v>8.1495625334443086E-2</v>
      </c>
    </row>
    <row r="99" spans="1:11" x14ac:dyDescent="0.25">
      <c r="A99" t="s">
        <v>15</v>
      </c>
      <c r="B99" s="3">
        <f t="shared" si="3"/>
        <v>7.5242580610349843E-2</v>
      </c>
      <c r="C99" s="3">
        <f t="shared" si="3"/>
        <v>6.2567265108085537E-2</v>
      </c>
      <c r="D99" s="3">
        <f t="shared" si="4"/>
        <v>0.25954305827570318</v>
      </c>
      <c r="E99" s="3">
        <f t="shared" si="5"/>
        <v>6.9512535570530415E-2</v>
      </c>
      <c r="F99" s="3">
        <f t="shared" si="6"/>
        <v>0.44384353594105652</v>
      </c>
      <c r="G99" s="3">
        <f t="shared" si="6"/>
        <v>7.5824287268546439E-2</v>
      </c>
      <c r="H99" s="3">
        <f t="shared" si="7"/>
        <v>0.64876172261023934</v>
      </c>
      <c r="I99" s="3">
        <f t="shared" si="8"/>
        <v>5.6874965614431339E-2</v>
      </c>
      <c r="J99" s="3">
        <f t="shared" si="9"/>
        <v>0.85367990927942217</v>
      </c>
      <c r="K99" s="3">
        <f t="shared" si="9"/>
        <v>2.6836558786521816E-2</v>
      </c>
    </row>
    <row r="100" spans="1:11" x14ac:dyDescent="0.25">
      <c r="A100" t="s">
        <v>18</v>
      </c>
      <c r="B100" s="3">
        <f t="shared" si="3"/>
        <v>5.7938516918464786E-3</v>
      </c>
      <c r="C100" s="3">
        <f t="shared" si="3"/>
        <v>2.5534001652933604E-2</v>
      </c>
      <c r="D100" s="3">
        <f t="shared" si="4"/>
        <v>0.24740332545669549</v>
      </c>
      <c r="E100" s="3">
        <f t="shared" si="5"/>
        <v>1.9062047560912176E-2</v>
      </c>
      <c r="F100" s="3">
        <f t="shared" si="6"/>
        <v>0.4890127992215445</v>
      </c>
      <c r="G100" s="3">
        <f t="shared" si="6"/>
        <v>8.6451185079754588E-3</v>
      </c>
      <c r="H100" s="3">
        <f t="shared" si="7"/>
        <v>0.74208298250277915</v>
      </c>
      <c r="I100" s="3">
        <f t="shared" si="8"/>
        <v>2.4245657453440702E-2</v>
      </c>
      <c r="J100" s="3">
        <f t="shared" si="9"/>
        <v>0.9951531657840138</v>
      </c>
      <c r="K100" s="3">
        <f t="shared" si="9"/>
        <v>3.3180803737737116E-2</v>
      </c>
    </row>
    <row r="101" spans="1:11" x14ac:dyDescent="0.25">
      <c r="A101" t="s">
        <v>19</v>
      </c>
      <c r="B101" s="3">
        <f t="shared" si="3"/>
        <v>3.9714548856725131E-2</v>
      </c>
      <c r="C101" s="3">
        <f t="shared" si="3"/>
        <v>5.5560067495743513E-2</v>
      </c>
      <c r="D101" s="3">
        <f t="shared" si="4"/>
        <v>0.26990314376164981</v>
      </c>
      <c r="E101" s="3">
        <f t="shared" si="5"/>
        <v>6.3731530160806696E-2</v>
      </c>
      <c r="F101" s="3">
        <f t="shared" si="6"/>
        <v>0.50009173866657453</v>
      </c>
      <c r="G101" s="3">
        <f t="shared" si="6"/>
        <v>7.0968265958413074E-2</v>
      </c>
      <c r="H101" s="3">
        <f t="shared" si="7"/>
        <v>0.75350467429545964</v>
      </c>
      <c r="I101" s="3">
        <f t="shared" si="8"/>
        <v>5.2803624997533972E-2</v>
      </c>
      <c r="J101" s="3">
        <f t="shared" si="9"/>
        <v>1.0069176099243449</v>
      </c>
      <c r="K101" s="3">
        <f t="shared" si="9"/>
        <v>2.3236842569857419E-2</v>
      </c>
    </row>
    <row r="103" spans="1:11" x14ac:dyDescent="0.25">
      <c r="A103" s="5" t="s">
        <v>100</v>
      </c>
    </row>
    <row r="104" spans="1:11" x14ac:dyDescent="0.25">
      <c r="B104" s="15" t="s">
        <v>157</v>
      </c>
      <c r="C104" s="15" t="s">
        <v>150</v>
      </c>
    </row>
    <row r="105" spans="1:11" x14ac:dyDescent="0.25">
      <c r="A105" t="s">
        <v>2</v>
      </c>
      <c r="B105" t="s">
        <v>0</v>
      </c>
      <c r="G105" t="s">
        <v>59</v>
      </c>
      <c r="H105" t="s">
        <v>60</v>
      </c>
      <c r="I105" t="s">
        <v>61</v>
      </c>
      <c r="J105" t="s">
        <v>62</v>
      </c>
    </row>
    <row r="106" spans="1:11" x14ac:dyDescent="0.25">
      <c r="A106" t="s">
        <v>37</v>
      </c>
      <c r="B106" t="s">
        <v>38</v>
      </c>
    </row>
    <row r="108" spans="1:11" x14ac:dyDescent="0.25">
      <c r="A108">
        <v>101</v>
      </c>
      <c r="B108" t="s">
        <v>7</v>
      </c>
      <c r="C108" s="3" t="e">
        <f>NORMDIST(M27,B87,C87,FALSE)</f>
        <v>#VALUE!</v>
      </c>
      <c r="D108" s="3" t="e">
        <f>NORMDIST(M27,D87,E87,FALSE)</f>
        <v>#VALUE!</v>
      </c>
      <c r="E108" s="3" t="e">
        <f>NORMDIST(M27,F87,G87,FALSE)</f>
        <v>#VALUE!</v>
      </c>
      <c r="F108" s="3" t="e">
        <f t="shared" ref="F108:F137" si="10">SUM(C108:E108)</f>
        <v>#VALUE!</v>
      </c>
      <c r="G108" s="3" t="e">
        <f t="shared" ref="G108:G137" si="11">C108/F108</f>
        <v>#VALUE!</v>
      </c>
      <c r="H108" s="3" t="e">
        <f t="shared" ref="H108:H137" si="12">D108/(2*F108)</f>
        <v>#VALUE!</v>
      </c>
      <c r="I108" s="3" t="e">
        <f t="shared" ref="I108:I137" si="13">D108/(2*F108)</f>
        <v>#VALUE!</v>
      </c>
      <c r="J108" s="3" t="e">
        <f t="shared" ref="J108:J137" si="14">E108/F108</f>
        <v>#VALUE!</v>
      </c>
    </row>
    <row r="109" spans="1:11" x14ac:dyDescent="0.25">
      <c r="A109">
        <v>101</v>
      </c>
      <c r="B109" t="s">
        <v>12</v>
      </c>
      <c r="C109" s="3">
        <f>NORMDIST(M28,B88,C88,FALSE)</f>
        <v>4.834947546140108E-14</v>
      </c>
      <c r="D109" s="3">
        <f>NORMDIST(M28,D88,E88,FALSE)</f>
        <v>7.7577940870035729</v>
      </c>
      <c r="E109" s="3">
        <f>NORMDIST(M28,F88,G88,FALSE)</f>
        <v>2.4434405912553645E-6</v>
      </c>
      <c r="F109" s="3">
        <f t="shared" si="10"/>
        <v>7.757796530444212</v>
      </c>
      <c r="G109" s="3">
        <f t="shared" si="11"/>
        <v>6.2323722040996331E-15</v>
      </c>
      <c r="H109" s="3">
        <f t="shared" si="12"/>
        <v>0.49999984251709684</v>
      </c>
      <c r="I109" s="3">
        <f t="shared" si="13"/>
        <v>0.49999984251709684</v>
      </c>
      <c r="J109" s="3">
        <f t="shared" si="14"/>
        <v>3.1496580010399588E-7</v>
      </c>
    </row>
    <row r="110" spans="1:11" x14ac:dyDescent="0.25">
      <c r="A110">
        <v>101</v>
      </c>
      <c r="B110" t="s">
        <v>15</v>
      </c>
      <c r="C110" s="3">
        <f>NORMDIST(M29,B89,C89,FALSE)</f>
        <v>1.018074646946247E-10</v>
      </c>
      <c r="D110" s="3">
        <f>NORMDIST(M29,D89,E89,FALSE)</f>
        <v>3.3276418058362776</v>
      </c>
      <c r="E110" s="3">
        <f>NORMDIST(M29,F89,G89,FALSE)</f>
        <v>7.5518071686710716E-34</v>
      </c>
      <c r="F110" s="3">
        <f t="shared" si="10"/>
        <v>3.327641805938085</v>
      </c>
      <c r="G110" s="3">
        <f t="shared" si="11"/>
        <v>3.059447820163579E-11</v>
      </c>
      <c r="H110" s="3">
        <f t="shared" si="12"/>
        <v>0.49999999998470274</v>
      </c>
      <c r="I110" s="3">
        <f t="shared" si="13"/>
        <v>0.49999999998470274</v>
      </c>
      <c r="J110" s="3">
        <f t="shared" si="14"/>
        <v>2.2694170854552553E-34</v>
      </c>
    </row>
    <row r="111" spans="1:11" x14ac:dyDescent="0.25">
      <c r="A111">
        <v>101</v>
      </c>
      <c r="B111" t="s">
        <v>18</v>
      </c>
      <c r="C111" s="3">
        <f>NORMDIST(M30,B90,C90,FALSE)</f>
        <v>12.890568554293973</v>
      </c>
      <c r="D111" s="3">
        <f>NORMDIST(M30,D90,E90,FALSE)</f>
        <v>0</v>
      </c>
      <c r="E111" s="3">
        <f>NORMDIST(M30,F90,G90,FALSE)</f>
        <v>6.1951812959650118E-199</v>
      </c>
      <c r="F111" s="3">
        <f t="shared" si="10"/>
        <v>12.890568554293973</v>
      </c>
      <c r="G111" s="3">
        <f t="shared" si="11"/>
        <v>1</v>
      </c>
      <c r="H111" s="3">
        <f t="shared" si="12"/>
        <v>0</v>
      </c>
      <c r="I111" s="3">
        <f t="shared" si="13"/>
        <v>0</v>
      </c>
      <c r="J111" s="3">
        <f t="shared" si="14"/>
        <v>4.8059798680496037E-200</v>
      </c>
    </row>
    <row r="112" spans="1:11" x14ac:dyDescent="0.25">
      <c r="A112">
        <v>101</v>
      </c>
      <c r="B112" t="s">
        <v>19</v>
      </c>
      <c r="C112" s="3">
        <f>NORMDIST(M31,B91,C91,FALSE)</f>
        <v>4.6023128969217719</v>
      </c>
      <c r="D112" s="3">
        <f>NORMDIST(M31,D91,E91,FALSE)</f>
        <v>3.747155937649669E-7</v>
      </c>
      <c r="E112" s="3">
        <f>NORMDIST(M31,F91,G91,FALSE)</f>
        <v>0</v>
      </c>
      <c r="F112" s="3">
        <f t="shared" si="10"/>
        <v>4.6023132716373656</v>
      </c>
      <c r="G112" s="3">
        <f t="shared" si="11"/>
        <v>0.99999991858103277</v>
      </c>
      <c r="H112" s="3">
        <f t="shared" si="12"/>
        <v>4.0709483649692352E-8</v>
      </c>
      <c r="I112" s="3">
        <f t="shared" si="13"/>
        <v>4.0709483649692352E-8</v>
      </c>
      <c r="J112" s="3">
        <f t="shared" si="14"/>
        <v>0</v>
      </c>
    </row>
    <row r="113" spans="1:10" x14ac:dyDescent="0.25">
      <c r="A113">
        <v>102</v>
      </c>
      <c r="B113" t="s">
        <v>7</v>
      </c>
      <c r="C113" s="3">
        <f>NORMDIST(M32,B87,C87,FALSE)</f>
        <v>13.336268171477711</v>
      </c>
      <c r="D113" s="3">
        <f>NORMDIST(M32,D87,E87,FALSE)</f>
        <v>6.7065741816580186E-4</v>
      </c>
      <c r="E113" s="3">
        <f>NORMDIST(M32,F87,G87,FALSE)</f>
        <v>2.9800399726326587E-9</v>
      </c>
      <c r="F113" s="3">
        <f t="shared" si="10"/>
        <v>13.336938831875916</v>
      </c>
      <c r="G113" s="3">
        <f t="shared" si="11"/>
        <v>0.99994971406807365</v>
      </c>
      <c r="H113" s="3">
        <f t="shared" si="12"/>
        <v>2.5142854241893155E-5</v>
      </c>
      <c r="I113" s="3">
        <f t="shared" si="13"/>
        <v>2.5142854241893155E-5</v>
      </c>
      <c r="J113" s="3">
        <f t="shared" si="14"/>
        <v>2.2344257630620768E-10</v>
      </c>
    </row>
    <row r="114" spans="1:10" x14ac:dyDescent="0.25">
      <c r="A114">
        <v>102</v>
      </c>
      <c r="B114" t="s">
        <v>12</v>
      </c>
      <c r="C114" s="3">
        <f>NORMDIST(M33,B88,C88,FALSE)</f>
        <v>7.3674137564312616</v>
      </c>
      <c r="D114" s="3">
        <f>NORMDIST(M33,D88,E88,FALSE)</f>
        <v>5.2053417201747539E-44</v>
      </c>
      <c r="E114" s="3">
        <f>NORMDIST(M33,F88,G88,FALSE)</f>
        <v>2.1463670292251951E-24</v>
      </c>
      <c r="F114" s="3">
        <f t="shared" si="10"/>
        <v>7.3674137564312616</v>
      </c>
      <c r="G114" s="3">
        <f t="shared" si="11"/>
        <v>1</v>
      </c>
      <c r="H114" s="3">
        <f t="shared" si="12"/>
        <v>3.5326791003361505E-45</v>
      </c>
      <c r="I114" s="3">
        <f t="shared" si="13"/>
        <v>3.5326791003361505E-45</v>
      </c>
      <c r="J114" s="3">
        <f t="shared" si="14"/>
        <v>2.9133249471044837E-25</v>
      </c>
    </row>
    <row r="115" spans="1:10" x14ac:dyDescent="0.25">
      <c r="A115">
        <v>102</v>
      </c>
      <c r="B115" t="s">
        <v>15</v>
      </c>
      <c r="C115" s="3">
        <f>NORMDIST(M34,B89,C89,FALSE)</f>
        <v>9.7852067235478561E-9</v>
      </c>
      <c r="D115" s="3">
        <f>NORMDIST(M34,D89,E89,FALSE)</f>
        <v>4.864878020945814</v>
      </c>
      <c r="E115" s="3">
        <f>NORMDIST(M34,F89,G89,FALSE)</f>
        <v>4.7371959826621852E-43</v>
      </c>
      <c r="F115" s="3">
        <f t="shared" si="10"/>
        <v>4.8648780307310204</v>
      </c>
      <c r="G115" s="3">
        <f t="shared" si="11"/>
        <v>2.0113981608039376E-9</v>
      </c>
      <c r="H115" s="3">
        <f t="shared" si="12"/>
        <v>0.49999999899430098</v>
      </c>
      <c r="I115" s="3">
        <f t="shared" si="13"/>
        <v>0.49999999899430098</v>
      </c>
      <c r="J115" s="3">
        <f t="shared" si="14"/>
        <v>9.7375431670387654E-44</v>
      </c>
    </row>
    <row r="116" spans="1:10" x14ac:dyDescent="0.25">
      <c r="A116">
        <v>102</v>
      </c>
      <c r="B116" t="s">
        <v>18</v>
      </c>
      <c r="C116" s="3">
        <f>NORMDIST(M35,B90,C90,FALSE)</f>
        <v>1.4838549997158279E-74</v>
      </c>
      <c r="D116" s="3">
        <f>NORMDIST(M35,D90,E90,FALSE)</f>
        <v>28.10751214421159</v>
      </c>
      <c r="E116" s="3">
        <f>NORMDIST(M35,F90,G90,FALSE)</f>
        <v>6.6034838867728941E-52</v>
      </c>
      <c r="F116" s="3">
        <f t="shared" si="10"/>
        <v>28.10751214421159</v>
      </c>
      <c r="G116" s="3">
        <f t="shared" si="11"/>
        <v>5.2792114510263059E-76</v>
      </c>
      <c r="H116" s="3">
        <f t="shared" si="12"/>
        <v>0.5</v>
      </c>
      <c r="I116" s="3">
        <f t="shared" si="13"/>
        <v>0.5</v>
      </c>
      <c r="J116" s="3">
        <f t="shared" si="14"/>
        <v>2.3493661953759232E-53</v>
      </c>
    </row>
    <row r="117" spans="1:10" x14ac:dyDescent="0.25">
      <c r="A117">
        <v>102</v>
      </c>
      <c r="B117" t="s">
        <v>19</v>
      </c>
      <c r="C117" s="3">
        <f>NORMDIST(M36,B91,C91,FALSE)</f>
        <v>4.9309585234880969E-17</v>
      </c>
      <c r="D117" s="3">
        <f>NORMDIST(M36,D91,E91,FALSE)</f>
        <v>5.0262416022162144</v>
      </c>
      <c r="E117" s="3">
        <f>NORMDIST(M36,F91,G91,FALSE)</f>
        <v>1.4593861252835993E-89</v>
      </c>
      <c r="F117" s="3">
        <f t="shared" si="10"/>
        <v>5.0262416022162144</v>
      </c>
      <c r="G117" s="3">
        <f t="shared" si="11"/>
        <v>9.810428773089411E-18</v>
      </c>
      <c r="H117" s="3">
        <f t="shared" si="12"/>
        <v>0.5</v>
      </c>
      <c r="I117" s="3">
        <f t="shared" si="13"/>
        <v>0.5</v>
      </c>
      <c r="J117" s="3">
        <f t="shared" si="14"/>
        <v>2.9035335759429352E-90</v>
      </c>
    </row>
    <row r="118" spans="1:10" x14ac:dyDescent="0.25">
      <c r="A118">
        <v>201</v>
      </c>
      <c r="B118" t="s">
        <v>7</v>
      </c>
      <c r="C118" s="3">
        <f>NORMDIST(M37,B87,C87,FALSE)</f>
        <v>2.0682366507683211E-249</v>
      </c>
      <c r="D118" s="3">
        <f>NORMDIST(M37,D87,E87,FALSE)</f>
        <v>4.0094609620362606E-5</v>
      </c>
      <c r="E118" s="3">
        <f>NORMDIST(M37,F87,G87,FALSE)</f>
        <v>2.3002226640977161</v>
      </c>
      <c r="F118" s="3">
        <f t="shared" si="10"/>
        <v>2.3002627587073365</v>
      </c>
      <c r="G118" s="3">
        <f t="shared" si="11"/>
        <v>8.9913060711837741E-250</v>
      </c>
      <c r="H118" s="3">
        <f t="shared" si="12"/>
        <v>8.7152238301015468E-6</v>
      </c>
      <c r="I118" s="3">
        <f t="shared" si="13"/>
        <v>8.7152238301015468E-6</v>
      </c>
      <c r="J118" s="3">
        <f t="shared" si="14"/>
        <v>0.99998256955233977</v>
      </c>
    </row>
    <row r="119" spans="1:10" x14ac:dyDescent="0.25">
      <c r="A119">
        <v>201</v>
      </c>
      <c r="B119" t="s">
        <v>12</v>
      </c>
      <c r="C119" s="3">
        <f>NORMDIST(M38,B88,C88,FALSE)</f>
        <v>4.1725885608476643E-50</v>
      </c>
      <c r="D119" s="3">
        <f>NORMDIST(M38,D88,E88,FALSE)</f>
        <v>6.8642499923747384E-26</v>
      </c>
      <c r="E119" s="3">
        <f>NORMDIST(M38,F88,G88,FALSE)</f>
        <v>3.812432374153655</v>
      </c>
      <c r="F119" s="3">
        <f t="shared" si="10"/>
        <v>3.812432374153655</v>
      </c>
      <c r="G119" s="3">
        <f t="shared" si="11"/>
        <v>1.0944688721918543E-50</v>
      </c>
      <c r="H119" s="3">
        <f t="shared" si="12"/>
        <v>9.002454756851359E-27</v>
      </c>
      <c r="I119" s="3">
        <f t="shared" si="13"/>
        <v>9.002454756851359E-27</v>
      </c>
      <c r="J119" s="3">
        <f t="shared" si="14"/>
        <v>1</v>
      </c>
    </row>
    <row r="120" spans="1:10" x14ac:dyDescent="0.25">
      <c r="A120">
        <v>201</v>
      </c>
      <c r="B120" t="s">
        <v>15</v>
      </c>
      <c r="C120" s="3">
        <f>NORMDIST(M39,B89,C89,FALSE)</f>
        <v>3.4072951047247733</v>
      </c>
      <c r="D120" s="3">
        <f>NORMDIST(M39,D89,E89,FALSE)</f>
        <v>2.2621359725273865E-3</v>
      </c>
      <c r="E120" s="3">
        <f>NORMDIST(M39,F89,G89,FALSE)</f>
        <v>7.3937650610578896E-151</v>
      </c>
      <c r="F120" s="3">
        <f t="shared" si="10"/>
        <v>3.4095572406973007</v>
      </c>
      <c r="G120" s="3">
        <f t="shared" si="11"/>
        <v>0.99933653087106855</v>
      </c>
      <c r="H120" s="3">
        <f t="shared" si="12"/>
        <v>3.3173456446572945E-4</v>
      </c>
      <c r="I120" s="3">
        <f t="shared" si="13"/>
        <v>3.3173456446572945E-4</v>
      </c>
      <c r="J120" s="3">
        <f t="shared" si="14"/>
        <v>2.1685411151935271E-151</v>
      </c>
    </row>
    <row r="121" spans="1:10" x14ac:dyDescent="0.25">
      <c r="A121">
        <v>201</v>
      </c>
      <c r="B121" t="s">
        <v>18</v>
      </c>
      <c r="C121" s="3">
        <f>NORMDIST(M40,B90,C90,FALSE)</f>
        <v>0</v>
      </c>
      <c r="D121" s="3">
        <f>NORMDIST(M40,D90,E90,FALSE)</f>
        <v>0</v>
      </c>
      <c r="E121" s="3">
        <f>NORMDIST(M40,F90,G90,FALSE)</f>
        <v>9.3637442550424748</v>
      </c>
      <c r="F121" s="3">
        <f t="shared" si="10"/>
        <v>9.3637442550424748</v>
      </c>
      <c r="G121" s="3">
        <f t="shared" si="11"/>
        <v>0</v>
      </c>
      <c r="H121" s="3">
        <f t="shared" si="12"/>
        <v>0</v>
      </c>
      <c r="I121" s="3">
        <f t="shared" si="13"/>
        <v>0</v>
      </c>
      <c r="J121" s="3">
        <f t="shared" si="14"/>
        <v>1</v>
      </c>
    </row>
    <row r="122" spans="1:10" x14ac:dyDescent="0.25">
      <c r="A122">
        <v>201</v>
      </c>
      <c r="B122" t="s">
        <v>19</v>
      </c>
      <c r="C122" s="3">
        <f>NORMDIST(M41,B91,C91,FALSE)</f>
        <v>3.8206216609695507E-63</v>
      </c>
      <c r="D122" s="3">
        <f>NORMDIST(M41,D91,E91,FALSE)</f>
        <v>3.0251375932056917E-10</v>
      </c>
      <c r="E122" s="3">
        <f>NORMDIST(M41,F91,G91,FALSE)</f>
        <v>12.381399819796037</v>
      </c>
      <c r="F122" s="3">
        <f t="shared" si="10"/>
        <v>12.381399820098551</v>
      </c>
      <c r="G122" s="3">
        <f t="shared" si="11"/>
        <v>3.0857752083634272E-64</v>
      </c>
      <c r="H122" s="3">
        <f t="shared" si="12"/>
        <v>1.2216460324199485E-11</v>
      </c>
      <c r="I122" s="3">
        <f t="shared" si="13"/>
        <v>1.2216460324199485E-11</v>
      </c>
      <c r="J122" s="3">
        <f t="shared" si="14"/>
        <v>0.9999999999755671</v>
      </c>
    </row>
    <row r="123" spans="1:10" x14ac:dyDescent="0.25">
      <c r="A123">
        <v>202</v>
      </c>
      <c r="B123" t="s">
        <v>7</v>
      </c>
      <c r="C123" s="3">
        <f>NORMDIST(M42,B87,C87,FALSE)</f>
        <v>6.2000828758657451E-107</v>
      </c>
      <c r="D123" s="3">
        <f>NORMDIST(M42,D87,E87,FALSE)</f>
        <v>1.1897950278327833</v>
      </c>
      <c r="E123" s="3">
        <f>NORMDIST(M42,F87,G87,FALSE)</f>
        <v>7.270458056617618E-2</v>
      </c>
      <c r="F123" s="3">
        <f t="shared" si="10"/>
        <v>1.2624996083989595</v>
      </c>
      <c r="G123" s="3">
        <f t="shared" si="11"/>
        <v>4.9109582566353337E-107</v>
      </c>
      <c r="H123" s="3">
        <f t="shared" si="12"/>
        <v>0.47120609777519989</v>
      </c>
      <c r="I123" s="3">
        <f t="shared" si="13"/>
        <v>0.47120609777519989</v>
      </c>
      <c r="J123" s="3">
        <f t="shared" si="14"/>
        <v>5.7587804449600259E-2</v>
      </c>
    </row>
    <row r="124" spans="1:10" x14ac:dyDescent="0.25">
      <c r="A124">
        <v>202</v>
      </c>
      <c r="B124" t="s">
        <v>12</v>
      </c>
      <c r="C124" s="3">
        <f>NORMDIST(M43,B88,C88,FALSE)</f>
        <v>2.3962664721798195E-65</v>
      </c>
      <c r="D124" s="3">
        <f>NORMDIST(M43,D88,E88,FALSE)</f>
        <v>5.1084384239359241E-46</v>
      </c>
      <c r="E124" s="3">
        <f>NORMDIST(M43,F88,G88,FALSE)</f>
        <v>3.8124323741536585</v>
      </c>
      <c r="F124" s="3">
        <f t="shared" si="10"/>
        <v>3.8124323741536585</v>
      </c>
      <c r="G124" s="3">
        <f t="shared" si="11"/>
        <v>6.2854005973332948E-66</v>
      </c>
      <c r="H124" s="3">
        <f t="shared" si="12"/>
        <v>6.6997102146237714E-47</v>
      </c>
      <c r="I124" s="3">
        <f t="shared" si="13"/>
        <v>6.6997102146237714E-47</v>
      </c>
      <c r="J124" s="3">
        <f t="shared" si="14"/>
        <v>1</v>
      </c>
    </row>
    <row r="125" spans="1:10" x14ac:dyDescent="0.25">
      <c r="A125">
        <v>202</v>
      </c>
      <c r="B125" t="s">
        <v>15</v>
      </c>
      <c r="C125" s="3">
        <f>NORMDIST(M44,B89,C89,FALSE)</f>
        <v>6.0680237844349163</v>
      </c>
      <c r="D125" s="3">
        <f>NORMDIST(M44,D89,E89,FALSE)</f>
        <v>1.0629473785476451E-5</v>
      </c>
      <c r="E125" s="3">
        <f>NORMDIST(M44,F89,G89,FALSE)</f>
        <v>1.2775884914221991E-191</v>
      </c>
      <c r="F125" s="3">
        <f t="shared" si="10"/>
        <v>6.0680344139087019</v>
      </c>
      <c r="G125" s="3">
        <f t="shared" si="11"/>
        <v>0.99999824828386585</v>
      </c>
      <c r="H125" s="3">
        <f t="shared" si="12"/>
        <v>8.7585806707954337E-7</v>
      </c>
      <c r="I125" s="3">
        <f t="shared" si="13"/>
        <v>8.7585806707954337E-7</v>
      </c>
      <c r="J125" s="3">
        <f t="shared" si="14"/>
        <v>2.1054404182247301E-192</v>
      </c>
    </row>
    <row r="126" spans="1:10" x14ac:dyDescent="0.25">
      <c r="A126">
        <v>202</v>
      </c>
      <c r="B126" t="s">
        <v>18</v>
      </c>
      <c r="C126" s="3">
        <f>NORMDIST(M45,B90,C90,FALSE)</f>
        <v>14.132467079410986</v>
      </c>
      <c r="D126" s="3">
        <f>NORMDIST(M45,D90,E90,FALSE)</f>
        <v>0</v>
      </c>
      <c r="E126" s="3">
        <f>NORMDIST(M45,F90,G90,FALSE)</f>
        <v>3.4036626881798653E-197</v>
      </c>
      <c r="F126" s="3">
        <f t="shared" si="10"/>
        <v>14.132467079410986</v>
      </c>
      <c r="G126" s="3">
        <f t="shared" si="11"/>
        <v>1</v>
      </c>
      <c r="H126" s="3">
        <f t="shared" si="12"/>
        <v>0</v>
      </c>
      <c r="I126" s="3">
        <f t="shared" si="13"/>
        <v>0</v>
      </c>
      <c r="J126" s="3">
        <f t="shared" si="14"/>
        <v>2.4083995165561168E-198</v>
      </c>
    </row>
    <row r="127" spans="1:10" x14ac:dyDescent="0.25">
      <c r="A127">
        <v>202</v>
      </c>
      <c r="B127" t="s">
        <v>19</v>
      </c>
      <c r="C127" s="3">
        <f>NORMDIST(M46,B91,C91,FALSE)</f>
        <v>4.1441177678217525</v>
      </c>
      <c r="D127" s="3">
        <f>NORMDIST(M46,D91,E91,FALSE)</f>
        <v>1.4220416753347489E-11</v>
      </c>
      <c r="E127" s="3">
        <f>NORMDIST(M46,F91,G91,FALSE)</f>
        <v>0</v>
      </c>
      <c r="F127" s="3">
        <f t="shared" si="10"/>
        <v>4.1441177678359731</v>
      </c>
      <c r="G127" s="3">
        <f t="shared" si="11"/>
        <v>0.99999999999656852</v>
      </c>
      <c r="H127" s="3">
        <f t="shared" si="12"/>
        <v>1.7157351154107382E-12</v>
      </c>
      <c r="I127" s="3">
        <f t="shared" si="13"/>
        <v>1.7157351154107382E-12</v>
      </c>
      <c r="J127" s="3">
        <f t="shared" si="14"/>
        <v>0</v>
      </c>
    </row>
    <row r="128" spans="1:10" x14ac:dyDescent="0.25">
      <c r="A128">
        <v>203</v>
      </c>
      <c r="B128" t="s">
        <v>7</v>
      </c>
      <c r="C128" s="3">
        <f>NORMDIST(M47,B87,C87,FALSE)</f>
        <v>2.718991977452702E-53</v>
      </c>
      <c r="D128" s="3">
        <f>NORMDIST(M47,D87,E87,FALSE)</f>
        <v>4.6262987992939912</v>
      </c>
      <c r="E128" s="3">
        <f>NORMDIST(M47,F87,G87,FALSE)</f>
        <v>1.8295298810152196E-3</v>
      </c>
      <c r="F128" s="3">
        <f t="shared" si="10"/>
        <v>4.6281283291750066</v>
      </c>
      <c r="G128" s="3">
        <f t="shared" si="11"/>
        <v>5.8749277981610759E-54</v>
      </c>
      <c r="H128" s="3">
        <f t="shared" si="12"/>
        <v>0.49980234667765344</v>
      </c>
      <c r="I128" s="3">
        <f t="shared" si="13"/>
        <v>0.49980234667765344</v>
      </c>
      <c r="J128" s="3">
        <f t="shared" si="14"/>
        <v>3.9530664469309237E-4</v>
      </c>
    </row>
    <row r="129" spans="1:10" x14ac:dyDescent="0.25">
      <c r="A129">
        <v>203</v>
      </c>
      <c r="B129" t="s">
        <v>12</v>
      </c>
      <c r="C129" s="3">
        <f>NORMDIST(M48,B88,C88,FALSE)</f>
        <v>4.2455868472455327</v>
      </c>
      <c r="D129" s="3">
        <f>NORMDIST(M48,D88,E88,FALSE)</f>
        <v>4.5810108998663447E-35</v>
      </c>
      <c r="E129" s="3">
        <f>NORMDIST(M48,F88,G88,FALSE)</f>
        <v>9.7704513505250468E-22</v>
      </c>
      <c r="F129" s="3">
        <f t="shared" si="10"/>
        <v>4.2455868472455327</v>
      </c>
      <c r="G129" s="3">
        <f t="shared" si="11"/>
        <v>1</v>
      </c>
      <c r="H129" s="3">
        <f t="shared" si="12"/>
        <v>5.3950267238537706E-36</v>
      </c>
      <c r="I129" s="3">
        <f t="shared" si="13"/>
        <v>5.3950267238537706E-36</v>
      </c>
      <c r="J129" s="3">
        <f t="shared" si="14"/>
        <v>2.3013193940112084E-22</v>
      </c>
    </row>
    <row r="130" spans="1:10" x14ac:dyDescent="0.25">
      <c r="A130">
        <v>203</v>
      </c>
      <c r="B130" t="s">
        <v>15</v>
      </c>
      <c r="C130" s="3">
        <f>NORMDIST(M49,B89,C89,FALSE)</f>
        <v>4.6125084663225007</v>
      </c>
      <c r="D130" s="3">
        <f>NORMDIST(M49,D89,E89,FALSE)</f>
        <v>1.235511835514867E-6</v>
      </c>
      <c r="E130" s="3">
        <f>NORMDIST(M49,F89,G89,FALSE)</f>
        <v>1.1716182773107415E-206</v>
      </c>
      <c r="F130" s="3">
        <f t="shared" si="10"/>
        <v>4.6125097018343366</v>
      </c>
      <c r="G130" s="3">
        <f t="shared" si="11"/>
        <v>0.9999997321389188</v>
      </c>
      <c r="H130" s="3">
        <f t="shared" si="12"/>
        <v>1.3393054057138564E-7</v>
      </c>
      <c r="I130" s="3">
        <f t="shared" si="13"/>
        <v>1.3393054057138564E-7</v>
      </c>
      <c r="J130" s="3">
        <f t="shared" si="14"/>
        <v>2.5400884833798915E-207</v>
      </c>
    </row>
    <row r="131" spans="1:10" x14ac:dyDescent="0.25">
      <c r="A131">
        <v>203</v>
      </c>
      <c r="B131" t="s">
        <v>18</v>
      </c>
      <c r="C131" s="3">
        <f>NORMDIST(M50,B90,C90,FALSE)</f>
        <v>0</v>
      </c>
      <c r="D131" s="3">
        <f>NORMDIST(M50,D90,E90,FALSE)</f>
        <v>0</v>
      </c>
      <c r="E131" s="3">
        <f>NORMDIST(M50,F90,G90,FALSE)</f>
        <v>9.3637442550424748</v>
      </c>
      <c r="F131" s="3">
        <f t="shared" si="10"/>
        <v>9.3637442550424748</v>
      </c>
      <c r="G131" s="3">
        <f t="shared" si="11"/>
        <v>0</v>
      </c>
      <c r="H131" s="3">
        <f t="shared" si="12"/>
        <v>0</v>
      </c>
      <c r="I131" s="3">
        <f t="shared" si="13"/>
        <v>0</v>
      </c>
      <c r="J131" s="3">
        <f t="shared" si="14"/>
        <v>1</v>
      </c>
    </row>
    <row r="132" spans="1:10" x14ac:dyDescent="0.25">
      <c r="A132">
        <v>203</v>
      </c>
      <c r="B132" t="s">
        <v>19</v>
      </c>
      <c r="C132" s="3">
        <f>NORMDIST(M51,B91,C91,FALSE)</f>
        <v>2.9322460208618144E-69</v>
      </c>
      <c r="D132" s="3">
        <f>NORMDIST(M51,D91,E91,FALSE)</f>
        <v>3.237324411406407E-12</v>
      </c>
      <c r="E132" s="3">
        <f>NORMDIST(M51,F91,G91,FALSE)</f>
        <v>9.187995467537446</v>
      </c>
      <c r="F132" s="3">
        <f t="shared" si="10"/>
        <v>9.1879954675406825</v>
      </c>
      <c r="G132" s="3">
        <f t="shared" si="11"/>
        <v>3.1913881882297861E-70</v>
      </c>
      <c r="H132" s="3">
        <f t="shared" si="12"/>
        <v>1.7617141969884589E-13</v>
      </c>
      <c r="I132" s="3">
        <f t="shared" si="13"/>
        <v>1.7617141969884589E-13</v>
      </c>
      <c r="J132" s="3">
        <f t="shared" si="14"/>
        <v>0.99999999999964773</v>
      </c>
    </row>
    <row r="133" spans="1:10" x14ac:dyDescent="0.25">
      <c r="A133">
        <v>204</v>
      </c>
      <c r="B133" t="s">
        <v>7</v>
      </c>
      <c r="C133" s="3">
        <f>NORMDIST(M52,B87,C87,FALSE)</f>
        <v>0</v>
      </c>
      <c r="D133" s="3">
        <f>NORMDIST(M52,D87,E87,FALSE)</f>
        <v>6.9941768800151303E-11</v>
      </c>
      <c r="E133" s="3">
        <f>NORMDIST(M52,F87,G87,FALSE)</f>
        <v>2.3002226640977161</v>
      </c>
      <c r="F133" s="3">
        <f t="shared" si="10"/>
        <v>2.300222664167658</v>
      </c>
      <c r="G133" s="3">
        <f t="shared" si="11"/>
        <v>0</v>
      </c>
      <c r="H133" s="3">
        <f t="shared" si="12"/>
        <v>1.5203260512490413E-11</v>
      </c>
      <c r="I133" s="3">
        <f t="shared" si="13"/>
        <v>1.5203260512490413E-11</v>
      </c>
      <c r="J133" s="3">
        <f t="shared" si="14"/>
        <v>0.99999999996959343</v>
      </c>
    </row>
    <row r="134" spans="1:10" x14ac:dyDescent="0.25">
      <c r="A134">
        <v>204</v>
      </c>
      <c r="B134" t="s">
        <v>12</v>
      </c>
      <c r="C134" s="3">
        <f>NORMDIST(M53,B88,C88,FALSE)</f>
        <v>1.5851271178470925E-18</v>
      </c>
      <c r="D134" s="3">
        <f>NORMDIST(M53,D88,E88,FALSE)</f>
        <v>7.4477460271688729</v>
      </c>
      <c r="E134" s="3">
        <f>NORMDIST(M53,F88,G88,FALSE)</f>
        <v>1.210298148025167E-4</v>
      </c>
      <c r="F134" s="3">
        <f t="shared" si="10"/>
        <v>7.4478670569836751</v>
      </c>
      <c r="G134" s="3">
        <f t="shared" si="11"/>
        <v>2.1282967401529533E-19</v>
      </c>
      <c r="H134" s="3">
        <f t="shared" si="12"/>
        <v>0.49999187486740321</v>
      </c>
      <c r="I134" s="3">
        <f t="shared" si="13"/>
        <v>0.49999187486740321</v>
      </c>
      <c r="J134" s="3">
        <f t="shared" si="14"/>
        <v>1.6250265193580507E-5</v>
      </c>
    </row>
    <row r="135" spans="1:10" x14ac:dyDescent="0.25">
      <c r="A135">
        <v>204</v>
      </c>
      <c r="B135" t="s">
        <v>15</v>
      </c>
      <c r="C135" s="3">
        <f>NORMDIST(M54,B89,C89,FALSE)</f>
        <v>6.46228108039675E-32</v>
      </c>
      <c r="D135" s="3">
        <f>NORMDIST(M54,D89,E89,FALSE)</f>
        <v>8.9339396894959755E-6</v>
      </c>
      <c r="E135" s="3">
        <f>NORMDIST(M54,F89,G89,FALSE)</f>
        <v>11.577362166604221</v>
      </c>
      <c r="F135" s="3">
        <f t="shared" si="10"/>
        <v>11.57737110054391</v>
      </c>
      <c r="G135" s="3">
        <f t="shared" si="11"/>
        <v>5.581820798759011E-33</v>
      </c>
      <c r="H135" s="3">
        <f t="shared" si="12"/>
        <v>3.8583628407127135E-7</v>
      </c>
      <c r="I135" s="3">
        <f t="shared" si="13"/>
        <v>3.8583628407127135E-7</v>
      </c>
      <c r="J135" s="3">
        <f t="shared" si="14"/>
        <v>0.99999922832743182</v>
      </c>
    </row>
    <row r="136" spans="1:10" x14ac:dyDescent="0.25">
      <c r="A136">
        <v>204</v>
      </c>
      <c r="B136" t="s">
        <v>18</v>
      </c>
      <c r="C136" s="3">
        <f>NORMDIST(M55,B90,C90,FALSE)</f>
        <v>15.621091845087834</v>
      </c>
      <c r="D136" s="3">
        <f>NORMDIST(M55,D90,E90,FALSE)</f>
        <v>0</v>
      </c>
      <c r="E136" s="3">
        <f>NORMDIST(M55,F90,G90,FALSE)</f>
        <v>1.6317330233338105E-192</v>
      </c>
      <c r="F136" s="3">
        <f t="shared" si="10"/>
        <v>15.621091845087834</v>
      </c>
      <c r="G136" s="3">
        <f t="shared" si="11"/>
        <v>1</v>
      </c>
      <c r="H136" s="3">
        <f t="shared" si="12"/>
        <v>0</v>
      </c>
      <c r="I136" s="3">
        <f t="shared" si="13"/>
        <v>0</v>
      </c>
      <c r="J136" s="3">
        <f t="shared" si="14"/>
        <v>1.0445704048830113E-193</v>
      </c>
    </row>
    <row r="137" spans="1:10" x14ac:dyDescent="0.25">
      <c r="A137">
        <v>204</v>
      </c>
      <c r="B137" t="s">
        <v>19</v>
      </c>
      <c r="C137" s="3">
        <f>NORMDIST(M56,B91,C91,FALSE)</f>
        <v>4.8446438520118713E-11</v>
      </c>
      <c r="D137" s="3">
        <f>NORMDIST(M56,D91,E91,FALSE)</f>
        <v>3.8439166459850647</v>
      </c>
      <c r="E137" s="3">
        <f>NORMDIST(M56,F91,G91,FALSE)</f>
        <v>1.4687930317562601E-129</v>
      </c>
      <c r="F137" s="3">
        <f t="shared" si="10"/>
        <v>3.8439166460335112</v>
      </c>
      <c r="G137" s="3">
        <f t="shared" si="11"/>
        <v>1.2603405063455259E-11</v>
      </c>
      <c r="H137" s="3">
        <f t="shared" si="12"/>
        <v>0.49999999999369826</v>
      </c>
      <c r="I137" s="3">
        <f t="shared" si="13"/>
        <v>0.49999999999369826</v>
      </c>
      <c r="J137" s="3">
        <f t="shared" si="14"/>
        <v>3.8210845005494307E-130</v>
      </c>
    </row>
    <row r="139" spans="1:10" x14ac:dyDescent="0.25">
      <c r="A139" s="5" t="s">
        <v>131</v>
      </c>
    </row>
    <row r="140" spans="1:10" x14ac:dyDescent="0.25">
      <c r="B140" s="15" t="s">
        <v>149</v>
      </c>
    </row>
    <row r="141" spans="1:10" x14ac:dyDescent="0.25">
      <c r="A141" t="s">
        <v>2</v>
      </c>
      <c r="B141" t="s">
        <v>0</v>
      </c>
      <c r="C141" t="s">
        <v>59</v>
      </c>
      <c r="D141" t="s">
        <v>60</v>
      </c>
      <c r="E141" t="s">
        <v>61</v>
      </c>
      <c r="F141" t="s">
        <v>62</v>
      </c>
    </row>
    <row r="142" spans="1:10" x14ac:dyDescent="0.25">
      <c r="A142" t="s">
        <v>37</v>
      </c>
      <c r="B142" t="s">
        <v>38</v>
      </c>
    </row>
    <row r="144" spans="1:10" x14ac:dyDescent="0.25">
      <c r="A144">
        <v>101</v>
      </c>
      <c r="B144" t="s">
        <v>7</v>
      </c>
      <c r="C144" s="3" t="e">
        <f>IF(G108&gt;B$20,1,0)</f>
        <v>#VALUE!</v>
      </c>
      <c r="D144" s="3" t="e">
        <f>IF(H108&gt;(B$20/2),0.5,0)</f>
        <v>#VALUE!</v>
      </c>
      <c r="E144" s="3" t="e">
        <f>IF(I108&gt;(B$20/2),0.5,0)</f>
        <v>#VALUE!</v>
      </c>
      <c r="F144" s="3" t="e">
        <f>IF(J108&gt;B$20,1,0)</f>
        <v>#VALUE!</v>
      </c>
    </row>
    <row r="145" spans="1:6" x14ac:dyDescent="0.25">
      <c r="A145">
        <v>101</v>
      </c>
      <c r="B145" t="s">
        <v>12</v>
      </c>
      <c r="C145" s="3">
        <f t="shared" ref="C145:C173" si="15">IF(G109&gt;B$20,1,0)</f>
        <v>0</v>
      </c>
      <c r="D145" s="3">
        <f t="shared" ref="D145:D173" si="16">IF(H109&gt;(B$20/2),0.5,0)</f>
        <v>0.5</v>
      </c>
      <c r="E145" s="3">
        <f t="shared" ref="E145:E173" si="17">IF(I109&gt;(B$20/2),0.5,0)</f>
        <v>0.5</v>
      </c>
      <c r="F145" s="3">
        <f t="shared" ref="F145:F173" si="18">IF(J109&gt;B$20,1,0)</f>
        <v>0</v>
      </c>
    </row>
    <row r="146" spans="1:6" x14ac:dyDescent="0.25">
      <c r="A146">
        <v>101</v>
      </c>
      <c r="B146" t="s">
        <v>15</v>
      </c>
      <c r="C146" s="3">
        <f t="shared" si="15"/>
        <v>0</v>
      </c>
      <c r="D146" s="3">
        <f t="shared" si="16"/>
        <v>0.5</v>
      </c>
      <c r="E146" s="3">
        <f t="shared" si="17"/>
        <v>0.5</v>
      </c>
      <c r="F146" s="3">
        <f t="shared" si="18"/>
        <v>0</v>
      </c>
    </row>
    <row r="147" spans="1:6" x14ac:dyDescent="0.25">
      <c r="A147">
        <v>101</v>
      </c>
      <c r="B147" t="s">
        <v>18</v>
      </c>
      <c r="C147" s="3">
        <f t="shared" si="15"/>
        <v>1</v>
      </c>
      <c r="D147" s="3">
        <f t="shared" si="16"/>
        <v>0</v>
      </c>
      <c r="E147" s="3">
        <f t="shared" si="17"/>
        <v>0</v>
      </c>
      <c r="F147" s="3">
        <f t="shared" si="18"/>
        <v>0</v>
      </c>
    </row>
    <row r="148" spans="1:6" x14ac:dyDescent="0.25">
      <c r="A148">
        <v>101</v>
      </c>
      <c r="B148" t="s">
        <v>19</v>
      </c>
      <c r="C148" s="3">
        <f t="shared" si="15"/>
        <v>1</v>
      </c>
      <c r="D148" s="3">
        <f t="shared" si="16"/>
        <v>0</v>
      </c>
      <c r="E148" s="3">
        <f t="shared" si="17"/>
        <v>0</v>
      </c>
      <c r="F148" s="3">
        <f t="shared" si="18"/>
        <v>0</v>
      </c>
    </row>
    <row r="149" spans="1:6" x14ac:dyDescent="0.25">
      <c r="A149">
        <v>102</v>
      </c>
      <c r="B149" t="s">
        <v>7</v>
      </c>
      <c r="C149" s="3">
        <f t="shared" si="15"/>
        <v>1</v>
      </c>
      <c r="D149" s="3">
        <f t="shared" si="16"/>
        <v>0</v>
      </c>
      <c r="E149" s="3">
        <f t="shared" si="17"/>
        <v>0</v>
      </c>
      <c r="F149" s="3">
        <f t="shared" si="18"/>
        <v>0</v>
      </c>
    </row>
    <row r="150" spans="1:6" x14ac:dyDescent="0.25">
      <c r="A150">
        <v>102</v>
      </c>
      <c r="B150" t="s">
        <v>12</v>
      </c>
      <c r="C150" s="3">
        <f t="shared" si="15"/>
        <v>1</v>
      </c>
      <c r="D150" s="3">
        <f t="shared" si="16"/>
        <v>0</v>
      </c>
      <c r="E150" s="3">
        <f t="shared" si="17"/>
        <v>0</v>
      </c>
      <c r="F150" s="3">
        <f t="shared" si="18"/>
        <v>0</v>
      </c>
    </row>
    <row r="151" spans="1:6" x14ac:dyDescent="0.25">
      <c r="A151">
        <v>102</v>
      </c>
      <c r="B151" t="s">
        <v>15</v>
      </c>
      <c r="C151" s="3">
        <f t="shared" si="15"/>
        <v>0</v>
      </c>
      <c r="D151" s="3">
        <f t="shared" si="16"/>
        <v>0.5</v>
      </c>
      <c r="E151" s="3">
        <f t="shared" si="17"/>
        <v>0.5</v>
      </c>
      <c r="F151" s="3">
        <f t="shared" si="18"/>
        <v>0</v>
      </c>
    </row>
    <row r="152" spans="1:6" x14ac:dyDescent="0.25">
      <c r="A152">
        <v>102</v>
      </c>
      <c r="B152" t="s">
        <v>18</v>
      </c>
      <c r="C152" s="3">
        <f t="shared" si="15"/>
        <v>0</v>
      </c>
      <c r="D152" s="3">
        <f t="shared" si="16"/>
        <v>0.5</v>
      </c>
      <c r="E152" s="3">
        <f t="shared" si="17"/>
        <v>0.5</v>
      </c>
      <c r="F152" s="3">
        <f t="shared" si="18"/>
        <v>0</v>
      </c>
    </row>
    <row r="153" spans="1:6" x14ac:dyDescent="0.25">
      <c r="A153">
        <v>102</v>
      </c>
      <c r="B153" t="s">
        <v>19</v>
      </c>
      <c r="C153" s="3">
        <f t="shared" si="15"/>
        <v>0</v>
      </c>
      <c r="D153" s="3">
        <f t="shared" si="16"/>
        <v>0.5</v>
      </c>
      <c r="E153" s="3">
        <f t="shared" si="17"/>
        <v>0.5</v>
      </c>
      <c r="F153" s="3">
        <f t="shared" si="18"/>
        <v>0</v>
      </c>
    </row>
    <row r="154" spans="1:6" x14ac:dyDescent="0.25">
      <c r="A154">
        <v>201</v>
      </c>
      <c r="B154" t="s">
        <v>7</v>
      </c>
      <c r="C154" s="3">
        <f t="shared" si="15"/>
        <v>0</v>
      </c>
      <c r="D154" s="3">
        <f t="shared" si="16"/>
        <v>0</v>
      </c>
      <c r="E154" s="3">
        <f t="shared" si="17"/>
        <v>0</v>
      </c>
      <c r="F154" s="3">
        <f t="shared" si="18"/>
        <v>1</v>
      </c>
    </row>
    <row r="155" spans="1:6" x14ac:dyDescent="0.25">
      <c r="A155">
        <v>201</v>
      </c>
      <c r="B155" t="s">
        <v>12</v>
      </c>
      <c r="C155" s="3">
        <f t="shared" si="15"/>
        <v>0</v>
      </c>
      <c r="D155" s="3">
        <f t="shared" si="16"/>
        <v>0</v>
      </c>
      <c r="E155" s="3">
        <f t="shared" si="17"/>
        <v>0</v>
      </c>
      <c r="F155" s="3">
        <f t="shared" si="18"/>
        <v>1</v>
      </c>
    </row>
    <row r="156" spans="1:6" x14ac:dyDescent="0.25">
      <c r="A156">
        <v>201</v>
      </c>
      <c r="B156" t="s">
        <v>15</v>
      </c>
      <c r="C156" s="3">
        <f t="shared" si="15"/>
        <v>1</v>
      </c>
      <c r="D156" s="3">
        <f t="shared" si="16"/>
        <v>0</v>
      </c>
      <c r="E156" s="3">
        <f t="shared" si="17"/>
        <v>0</v>
      </c>
      <c r="F156" s="3">
        <f t="shared" si="18"/>
        <v>0</v>
      </c>
    </row>
    <row r="157" spans="1:6" x14ac:dyDescent="0.25">
      <c r="A157">
        <v>201</v>
      </c>
      <c r="B157" t="s">
        <v>18</v>
      </c>
      <c r="C157" s="3">
        <f t="shared" si="15"/>
        <v>0</v>
      </c>
      <c r="D157" s="3">
        <f t="shared" si="16"/>
        <v>0</v>
      </c>
      <c r="E157" s="3">
        <f t="shared" si="17"/>
        <v>0</v>
      </c>
      <c r="F157" s="3">
        <f t="shared" si="18"/>
        <v>1</v>
      </c>
    </row>
    <row r="158" spans="1:6" x14ac:dyDescent="0.25">
      <c r="A158">
        <v>201</v>
      </c>
      <c r="B158" t="s">
        <v>19</v>
      </c>
      <c r="C158" s="3">
        <f t="shared" si="15"/>
        <v>0</v>
      </c>
      <c r="D158" s="3">
        <f t="shared" si="16"/>
        <v>0</v>
      </c>
      <c r="E158" s="3">
        <f t="shared" si="17"/>
        <v>0</v>
      </c>
      <c r="F158" s="3">
        <f t="shared" si="18"/>
        <v>1</v>
      </c>
    </row>
    <row r="159" spans="1:6" x14ac:dyDescent="0.25">
      <c r="A159">
        <v>202</v>
      </c>
      <c r="B159" t="s">
        <v>7</v>
      </c>
      <c r="C159" s="3">
        <f t="shared" si="15"/>
        <v>0</v>
      </c>
      <c r="D159" s="3">
        <f t="shared" si="16"/>
        <v>0</v>
      </c>
      <c r="E159" s="3">
        <f t="shared" si="17"/>
        <v>0</v>
      </c>
      <c r="F159" s="3">
        <f t="shared" si="18"/>
        <v>0</v>
      </c>
    </row>
    <row r="160" spans="1:6" x14ac:dyDescent="0.25">
      <c r="A160">
        <v>202</v>
      </c>
      <c r="B160" t="s">
        <v>12</v>
      </c>
      <c r="C160" s="3">
        <f t="shared" si="15"/>
        <v>0</v>
      </c>
      <c r="D160" s="3">
        <f t="shared" si="16"/>
        <v>0</v>
      </c>
      <c r="E160" s="3">
        <f t="shared" si="17"/>
        <v>0</v>
      </c>
      <c r="F160" s="3">
        <f t="shared" si="18"/>
        <v>1</v>
      </c>
    </row>
    <row r="161" spans="1:6" x14ac:dyDescent="0.25">
      <c r="A161">
        <v>202</v>
      </c>
      <c r="B161" t="s">
        <v>15</v>
      </c>
      <c r="C161" s="3">
        <f t="shared" si="15"/>
        <v>1</v>
      </c>
      <c r="D161" s="3">
        <f t="shared" si="16"/>
        <v>0</v>
      </c>
      <c r="E161" s="3">
        <f t="shared" si="17"/>
        <v>0</v>
      </c>
      <c r="F161" s="3">
        <f t="shared" si="18"/>
        <v>0</v>
      </c>
    </row>
    <row r="162" spans="1:6" x14ac:dyDescent="0.25">
      <c r="A162">
        <v>202</v>
      </c>
      <c r="B162" t="s">
        <v>18</v>
      </c>
      <c r="C162" s="3">
        <f t="shared" si="15"/>
        <v>1</v>
      </c>
      <c r="D162" s="3">
        <f t="shared" si="16"/>
        <v>0</v>
      </c>
      <c r="E162" s="3">
        <f t="shared" si="17"/>
        <v>0</v>
      </c>
      <c r="F162" s="3">
        <f t="shared" si="18"/>
        <v>0</v>
      </c>
    </row>
    <row r="163" spans="1:6" x14ac:dyDescent="0.25">
      <c r="A163">
        <v>202</v>
      </c>
      <c r="B163" t="s">
        <v>19</v>
      </c>
      <c r="C163" s="3">
        <f t="shared" si="15"/>
        <v>1</v>
      </c>
      <c r="D163" s="3">
        <f t="shared" si="16"/>
        <v>0</v>
      </c>
      <c r="E163" s="3">
        <f t="shared" si="17"/>
        <v>0</v>
      </c>
      <c r="F163" s="3">
        <f t="shared" si="18"/>
        <v>0</v>
      </c>
    </row>
    <row r="164" spans="1:6" x14ac:dyDescent="0.25">
      <c r="A164">
        <v>203</v>
      </c>
      <c r="B164" t="s">
        <v>7</v>
      </c>
      <c r="C164" s="3">
        <f t="shared" si="15"/>
        <v>0</v>
      </c>
      <c r="D164" s="3">
        <f t="shared" si="16"/>
        <v>0.5</v>
      </c>
      <c r="E164" s="3">
        <f t="shared" si="17"/>
        <v>0.5</v>
      </c>
      <c r="F164" s="3">
        <f t="shared" si="18"/>
        <v>0</v>
      </c>
    </row>
    <row r="165" spans="1:6" x14ac:dyDescent="0.25">
      <c r="A165">
        <v>203</v>
      </c>
      <c r="B165" t="s">
        <v>12</v>
      </c>
      <c r="C165" s="3">
        <f t="shared" si="15"/>
        <v>1</v>
      </c>
      <c r="D165" s="3">
        <f t="shared" si="16"/>
        <v>0</v>
      </c>
      <c r="E165" s="3">
        <f t="shared" si="17"/>
        <v>0</v>
      </c>
      <c r="F165" s="3">
        <f t="shared" si="18"/>
        <v>0</v>
      </c>
    </row>
    <row r="166" spans="1:6" x14ac:dyDescent="0.25">
      <c r="A166">
        <v>203</v>
      </c>
      <c r="B166" t="s">
        <v>15</v>
      </c>
      <c r="C166" s="3">
        <f t="shared" si="15"/>
        <v>1</v>
      </c>
      <c r="D166" s="3">
        <f t="shared" si="16"/>
        <v>0</v>
      </c>
      <c r="E166" s="3">
        <f t="shared" si="17"/>
        <v>0</v>
      </c>
      <c r="F166" s="3">
        <f t="shared" si="18"/>
        <v>0</v>
      </c>
    </row>
    <row r="167" spans="1:6" x14ac:dyDescent="0.25">
      <c r="A167">
        <v>203</v>
      </c>
      <c r="B167" t="s">
        <v>18</v>
      </c>
      <c r="C167" s="3">
        <f t="shared" si="15"/>
        <v>0</v>
      </c>
      <c r="D167" s="3">
        <f t="shared" si="16"/>
        <v>0</v>
      </c>
      <c r="E167" s="3">
        <f t="shared" si="17"/>
        <v>0</v>
      </c>
      <c r="F167" s="3">
        <f t="shared" si="18"/>
        <v>1</v>
      </c>
    </row>
    <row r="168" spans="1:6" x14ac:dyDescent="0.25">
      <c r="A168">
        <v>203</v>
      </c>
      <c r="B168" t="s">
        <v>19</v>
      </c>
      <c r="C168" s="3">
        <f t="shared" si="15"/>
        <v>0</v>
      </c>
      <c r="D168" s="3">
        <f t="shared" si="16"/>
        <v>0</v>
      </c>
      <c r="E168" s="3">
        <f t="shared" si="17"/>
        <v>0</v>
      </c>
      <c r="F168" s="3">
        <f t="shared" si="18"/>
        <v>1</v>
      </c>
    </row>
    <row r="169" spans="1:6" x14ac:dyDescent="0.25">
      <c r="A169">
        <v>204</v>
      </c>
      <c r="B169" t="s">
        <v>7</v>
      </c>
      <c r="C169" s="3">
        <f t="shared" si="15"/>
        <v>0</v>
      </c>
      <c r="D169" s="3">
        <f t="shared" si="16"/>
        <v>0</v>
      </c>
      <c r="E169" s="3">
        <f t="shared" si="17"/>
        <v>0</v>
      </c>
      <c r="F169" s="3">
        <f t="shared" si="18"/>
        <v>1</v>
      </c>
    </row>
    <row r="170" spans="1:6" x14ac:dyDescent="0.25">
      <c r="A170">
        <v>204</v>
      </c>
      <c r="B170" t="s">
        <v>12</v>
      </c>
      <c r="C170" s="3">
        <f t="shared" si="15"/>
        <v>0</v>
      </c>
      <c r="D170" s="3">
        <f t="shared" si="16"/>
        <v>0.5</v>
      </c>
      <c r="E170" s="3">
        <f t="shared" si="17"/>
        <v>0.5</v>
      </c>
      <c r="F170" s="3">
        <f t="shared" si="18"/>
        <v>0</v>
      </c>
    </row>
    <row r="171" spans="1:6" x14ac:dyDescent="0.25">
      <c r="A171">
        <v>204</v>
      </c>
      <c r="B171" t="s">
        <v>15</v>
      </c>
      <c r="C171" s="3">
        <f t="shared" si="15"/>
        <v>0</v>
      </c>
      <c r="D171" s="3">
        <f t="shared" si="16"/>
        <v>0</v>
      </c>
      <c r="E171" s="3">
        <f t="shared" si="17"/>
        <v>0</v>
      </c>
      <c r="F171" s="3">
        <f t="shared" si="18"/>
        <v>1</v>
      </c>
    </row>
    <row r="172" spans="1:6" x14ac:dyDescent="0.25">
      <c r="A172">
        <v>204</v>
      </c>
      <c r="B172" t="s">
        <v>18</v>
      </c>
      <c r="C172" s="3">
        <f t="shared" si="15"/>
        <v>1</v>
      </c>
      <c r="D172" s="3">
        <f t="shared" si="16"/>
        <v>0</v>
      </c>
      <c r="E172" s="3">
        <f t="shared" si="17"/>
        <v>0</v>
      </c>
      <c r="F172" s="3">
        <f t="shared" si="18"/>
        <v>0</v>
      </c>
    </row>
    <row r="173" spans="1:6" x14ac:dyDescent="0.25">
      <c r="A173">
        <v>204</v>
      </c>
      <c r="B173" t="s">
        <v>19</v>
      </c>
      <c r="C173" s="3">
        <f t="shared" si="15"/>
        <v>0</v>
      </c>
      <c r="D173" s="3">
        <f t="shared" si="16"/>
        <v>0.5</v>
      </c>
      <c r="E173" s="3">
        <f t="shared" si="17"/>
        <v>0.5</v>
      </c>
      <c r="F173" s="3">
        <f t="shared" si="18"/>
        <v>0</v>
      </c>
    </row>
    <row r="175" spans="1:6" x14ac:dyDescent="0.25">
      <c r="A175" s="5" t="s">
        <v>63</v>
      </c>
    </row>
    <row r="176" spans="1:6" x14ac:dyDescent="0.25">
      <c r="A176" s="6"/>
      <c r="B176" s="15" t="s">
        <v>149</v>
      </c>
    </row>
    <row r="177" spans="1:5" x14ac:dyDescent="0.25">
      <c r="A177" t="s">
        <v>2</v>
      </c>
      <c r="B177" t="s">
        <v>0</v>
      </c>
      <c r="C177" t="s">
        <v>64</v>
      </c>
      <c r="D177" t="s">
        <v>65</v>
      </c>
    </row>
    <row r="178" spans="1:5" x14ac:dyDescent="0.25">
      <c r="A178" t="s">
        <v>37</v>
      </c>
      <c r="B178" t="s">
        <v>38</v>
      </c>
    </row>
    <row r="179" spans="1:5" x14ac:dyDescent="0.25">
      <c r="A179">
        <v>101</v>
      </c>
      <c r="B179" t="s">
        <v>7</v>
      </c>
      <c r="C179" s="9">
        <f>B215</f>
        <v>0.58333333333333326</v>
      </c>
      <c r="D179" s="9">
        <f>C215</f>
        <v>0.41666666666666669</v>
      </c>
      <c r="E179" s="8" t="s">
        <v>110</v>
      </c>
    </row>
    <row r="180" spans="1:5" x14ac:dyDescent="0.25">
      <c r="A180">
        <v>101</v>
      </c>
      <c r="B180" t="s">
        <v>12</v>
      </c>
      <c r="C180" s="3">
        <f>AVERAGE(C145:D145)+AVERAGE(C145,E145)</f>
        <v>0.5</v>
      </c>
      <c r="D180" s="3">
        <f>AVERAGE(E145:F145)+AVERAGE(D145,F145)</f>
        <v>0.5</v>
      </c>
    </row>
    <row r="181" spans="1:5" x14ac:dyDescent="0.25">
      <c r="A181">
        <v>101</v>
      </c>
      <c r="B181" t="s">
        <v>15</v>
      </c>
      <c r="C181" s="3">
        <f t="shared" ref="C181:C208" si="19">AVERAGE(C146:D146)+AVERAGE(C146,E146)</f>
        <v>0.5</v>
      </c>
      <c r="D181" s="3">
        <f t="shared" ref="D181:D208" si="20">AVERAGE(E146:F146)+AVERAGE(D146,F146)</f>
        <v>0.5</v>
      </c>
    </row>
    <row r="182" spans="1:5" x14ac:dyDescent="0.25">
      <c r="A182">
        <v>101</v>
      </c>
      <c r="B182" t="s">
        <v>18</v>
      </c>
      <c r="C182" s="3">
        <f t="shared" si="19"/>
        <v>1</v>
      </c>
      <c r="D182" s="3">
        <f t="shared" si="20"/>
        <v>0</v>
      </c>
    </row>
    <row r="183" spans="1:5" x14ac:dyDescent="0.25">
      <c r="A183">
        <v>101</v>
      </c>
      <c r="B183" t="s">
        <v>19</v>
      </c>
      <c r="C183" s="3">
        <f t="shared" si="19"/>
        <v>1</v>
      </c>
      <c r="D183" s="3">
        <f t="shared" si="20"/>
        <v>0</v>
      </c>
    </row>
    <row r="184" spans="1:5" x14ac:dyDescent="0.25">
      <c r="A184">
        <v>102</v>
      </c>
      <c r="B184" t="s">
        <v>7</v>
      </c>
      <c r="C184" s="3">
        <f t="shared" si="19"/>
        <v>1</v>
      </c>
      <c r="D184" s="3">
        <f t="shared" si="20"/>
        <v>0</v>
      </c>
    </row>
    <row r="185" spans="1:5" x14ac:dyDescent="0.25">
      <c r="A185">
        <v>102</v>
      </c>
      <c r="B185" t="s">
        <v>12</v>
      </c>
      <c r="C185" s="3">
        <f t="shared" si="19"/>
        <v>1</v>
      </c>
      <c r="D185" s="3">
        <f t="shared" si="20"/>
        <v>0</v>
      </c>
    </row>
    <row r="186" spans="1:5" x14ac:dyDescent="0.25">
      <c r="A186">
        <v>102</v>
      </c>
      <c r="B186" t="s">
        <v>15</v>
      </c>
      <c r="C186" s="3">
        <f t="shared" si="19"/>
        <v>0.5</v>
      </c>
      <c r="D186" s="3">
        <f t="shared" si="20"/>
        <v>0.5</v>
      </c>
    </row>
    <row r="187" spans="1:5" x14ac:dyDescent="0.25">
      <c r="A187">
        <v>102</v>
      </c>
      <c r="B187" t="s">
        <v>18</v>
      </c>
      <c r="C187" s="3">
        <f t="shared" si="19"/>
        <v>0.5</v>
      </c>
      <c r="D187" s="3">
        <f t="shared" si="20"/>
        <v>0.5</v>
      </c>
    </row>
    <row r="188" spans="1:5" x14ac:dyDescent="0.25">
      <c r="A188">
        <v>102</v>
      </c>
      <c r="B188" t="s">
        <v>19</v>
      </c>
      <c r="C188" s="3">
        <f t="shared" si="19"/>
        <v>0.5</v>
      </c>
      <c r="D188" s="3">
        <f t="shared" si="20"/>
        <v>0.5</v>
      </c>
    </row>
    <row r="189" spans="1:5" x14ac:dyDescent="0.25">
      <c r="A189">
        <v>201</v>
      </c>
      <c r="B189" t="s">
        <v>7</v>
      </c>
      <c r="C189" s="3">
        <f t="shared" si="19"/>
        <v>0</v>
      </c>
      <c r="D189" s="3">
        <f t="shared" si="20"/>
        <v>1</v>
      </c>
    </row>
    <row r="190" spans="1:5" x14ac:dyDescent="0.25">
      <c r="A190">
        <v>201</v>
      </c>
      <c r="B190" t="s">
        <v>12</v>
      </c>
      <c r="C190" s="3">
        <f t="shared" si="19"/>
        <v>0</v>
      </c>
      <c r="D190" s="3">
        <f t="shared" si="20"/>
        <v>1</v>
      </c>
    </row>
    <row r="191" spans="1:5" x14ac:dyDescent="0.25">
      <c r="A191">
        <v>201</v>
      </c>
      <c r="B191" t="s">
        <v>15</v>
      </c>
      <c r="C191" s="3">
        <f t="shared" si="19"/>
        <v>1</v>
      </c>
      <c r="D191" s="3">
        <f t="shared" si="20"/>
        <v>0</v>
      </c>
    </row>
    <row r="192" spans="1:5" x14ac:dyDescent="0.25">
      <c r="A192">
        <v>201</v>
      </c>
      <c r="B192" t="s">
        <v>18</v>
      </c>
      <c r="C192" s="3">
        <f t="shared" si="19"/>
        <v>0</v>
      </c>
      <c r="D192" s="3">
        <f t="shared" si="20"/>
        <v>1</v>
      </c>
    </row>
    <row r="193" spans="1:4" x14ac:dyDescent="0.25">
      <c r="A193">
        <v>201</v>
      </c>
      <c r="B193" t="s">
        <v>19</v>
      </c>
      <c r="C193" s="3">
        <f t="shared" si="19"/>
        <v>0</v>
      </c>
      <c r="D193" s="3">
        <f t="shared" si="20"/>
        <v>1</v>
      </c>
    </row>
    <row r="194" spans="1:4" x14ac:dyDescent="0.25">
      <c r="A194">
        <v>202</v>
      </c>
      <c r="B194" t="s">
        <v>7</v>
      </c>
      <c r="C194" s="3">
        <f t="shared" si="19"/>
        <v>0</v>
      </c>
      <c r="D194" s="3">
        <f t="shared" si="20"/>
        <v>0</v>
      </c>
    </row>
    <row r="195" spans="1:4" x14ac:dyDescent="0.25">
      <c r="A195">
        <v>202</v>
      </c>
      <c r="B195" t="s">
        <v>12</v>
      </c>
      <c r="C195" s="3">
        <f t="shared" si="19"/>
        <v>0</v>
      </c>
      <c r="D195" s="3">
        <f t="shared" si="20"/>
        <v>1</v>
      </c>
    </row>
    <row r="196" spans="1:4" x14ac:dyDescent="0.25">
      <c r="A196">
        <v>202</v>
      </c>
      <c r="B196" t="s">
        <v>15</v>
      </c>
      <c r="C196" s="3">
        <f t="shared" si="19"/>
        <v>1</v>
      </c>
      <c r="D196" s="3">
        <f t="shared" si="20"/>
        <v>0</v>
      </c>
    </row>
    <row r="197" spans="1:4" x14ac:dyDescent="0.25">
      <c r="A197">
        <v>202</v>
      </c>
      <c r="B197" t="s">
        <v>18</v>
      </c>
      <c r="C197" s="3">
        <f t="shared" si="19"/>
        <v>1</v>
      </c>
      <c r="D197" s="3">
        <f t="shared" si="20"/>
        <v>0</v>
      </c>
    </row>
    <row r="198" spans="1:4" x14ac:dyDescent="0.25">
      <c r="A198">
        <v>202</v>
      </c>
      <c r="B198" t="s">
        <v>19</v>
      </c>
      <c r="C198" s="3">
        <f t="shared" si="19"/>
        <v>1</v>
      </c>
      <c r="D198" s="3">
        <f t="shared" si="20"/>
        <v>0</v>
      </c>
    </row>
    <row r="199" spans="1:4" x14ac:dyDescent="0.25">
      <c r="A199">
        <v>203</v>
      </c>
      <c r="B199" t="s">
        <v>7</v>
      </c>
      <c r="C199" s="3">
        <f t="shared" si="19"/>
        <v>0.5</v>
      </c>
      <c r="D199" s="3">
        <f t="shared" si="20"/>
        <v>0.5</v>
      </c>
    </row>
    <row r="200" spans="1:4" x14ac:dyDescent="0.25">
      <c r="A200">
        <v>203</v>
      </c>
      <c r="B200" t="s">
        <v>12</v>
      </c>
      <c r="C200" s="3">
        <f t="shared" si="19"/>
        <v>1</v>
      </c>
      <c r="D200" s="3">
        <f t="shared" si="20"/>
        <v>0</v>
      </c>
    </row>
    <row r="201" spans="1:4" x14ac:dyDescent="0.25">
      <c r="A201">
        <v>203</v>
      </c>
      <c r="B201" t="s">
        <v>15</v>
      </c>
      <c r="C201" s="3">
        <f t="shared" si="19"/>
        <v>1</v>
      </c>
      <c r="D201" s="3">
        <f t="shared" si="20"/>
        <v>0</v>
      </c>
    </row>
    <row r="202" spans="1:4" x14ac:dyDescent="0.25">
      <c r="A202">
        <v>203</v>
      </c>
      <c r="B202" t="s">
        <v>18</v>
      </c>
      <c r="C202" s="3">
        <f t="shared" si="19"/>
        <v>0</v>
      </c>
      <c r="D202" s="3">
        <f t="shared" si="20"/>
        <v>1</v>
      </c>
    </row>
    <row r="203" spans="1:4" x14ac:dyDescent="0.25">
      <c r="A203">
        <v>203</v>
      </c>
      <c r="B203" t="s">
        <v>19</v>
      </c>
      <c r="C203" s="3">
        <f t="shared" si="19"/>
        <v>0</v>
      </c>
      <c r="D203" s="3">
        <f t="shared" si="20"/>
        <v>1</v>
      </c>
    </row>
    <row r="204" spans="1:4" x14ac:dyDescent="0.25">
      <c r="A204">
        <v>204</v>
      </c>
      <c r="B204" t="s">
        <v>7</v>
      </c>
      <c r="C204" s="3">
        <f t="shared" si="19"/>
        <v>0</v>
      </c>
      <c r="D204" s="3">
        <f t="shared" si="20"/>
        <v>1</v>
      </c>
    </row>
    <row r="205" spans="1:4" x14ac:dyDescent="0.25">
      <c r="A205">
        <v>204</v>
      </c>
      <c r="B205" t="s">
        <v>12</v>
      </c>
      <c r="C205" s="3">
        <f t="shared" si="19"/>
        <v>0.5</v>
      </c>
      <c r="D205" s="3">
        <f t="shared" si="20"/>
        <v>0.5</v>
      </c>
    </row>
    <row r="206" spans="1:4" x14ac:dyDescent="0.25">
      <c r="A206">
        <v>204</v>
      </c>
      <c r="B206" t="s">
        <v>15</v>
      </c>
      <c r="C206" s="3">
        <f t="shared" si="19"/>
        <v>0</v>
      </c>
      <c r="D206" s="3">
        <f t="shared" si="20"/>
        <v>1</v>
      </c>
    </row>
    <row r="207" spans="1:4" x14ac:dyDescent="0.25">
      <c r="A207">
        <v>204</v>
      </c>
      <c r="B207" t="s">
        <v>18</v>
      </c>
      <c r="C207" s="3">
        <f t="shared" si="19"/>
        <v>1</v>
      </c>
      <c r="D207" s="3">
        <f t="shared" si="20"/>
        <v>0</v>
      </c>
    </row>
    <row r="208" spans="1:4" x14ac:dyDescent="0.25">
      <c r="A208">
        <v>204</v>
      </c>
      <c r="B208" t="s">
        <v>19</v>
      </c>
      <c r="C208" s="3">
        <f t="shared" si="19"/>
        <v>0.5</v>
      </c>
      <c r="D208" s="3">
        <f t="shared" si="20"/>
        <v>0.5</v>
      </c>
    </row>
    <row r="211" spans="1:21" x14ac:dyDescent="0.25">
      <c r="A211" s="5" t="s">
        <v>128</v>
      </c>
    </row>
    <row r="212" spans="1:21" x14ac:dyDescent="0.25">
      <c r="B212" s="15" t="s">
        <v>199</v>
      </c>
    </row>
    <row r="213" spans="1:21" s="2" customFormat="1" x14ac:dyDescent="0.25">
      <c r="A213" s="2" t="s">
        <v>0</v>
      </c>
      <c r="B213" s="2" t="s">
        <v>64</v>
      </c>
      <c r="C213" s="2" t="s">
        <v>65</v>
      </c>
    </row>
    <row r="214" spans="1:21" s="2" customFormat="1" x14ac:dyDescent="0.25">
      <c r="A214" s="2" t="s">
        <v>38</v>
      </c>
    </row>
    <row r="215" spans="1:21" s="2" customFormat="1" x14ac:dyDescent="0.25">
      <c r="A215" s="2" t="s">
        <v>7</v>
      </c>
      <c r="B215" s="3">
        <f>1-C215</f>
        <v>0.58333333333333326</v>
      </c>
      <c r="C215" s="3">
        <f>(4*D184+2*D189+2*D194+2*D199+2*D204)/12</f>
        <v>0.41666666666666669</v>
      </c>
      <c r="D215" s="10" t="s">
        <v>129</v>
      </c>
    </row>
    <row r="216" spans="1:21" s="2" customFormat="1" x14ac:dyDescent="0.25">
      <c r="A216" s="2" t="s">
        <v>12</v>
      </c>
      <c r="B216" s="3">
        <f>1-C216</f>
        <v>0.5625</v>
      </c>
      <c r="C216" s="3">
        <f>(4*D180+4*D185+2*D190+2*D195+2*D200+2*D205)/16</f>
        <v>0.4375</v>
      </c>
    </row>
    <row r="217" spans="1:21" s="2" customFormat="1" x14ac:dyDescent="0.25">
      <c r="A217" s="2" t="s">
        <v>15</v>
      </c>
      <c r="B217" s="3">
        <f>1-C217</f>
        <v>0.625</v>
      </c>
      <c r="C217" s="3">
        <f>(4*D181+4*D186+2*D191+2*D196+2*D201+2*D206)/16</f>
        <v>0.375</v>
      </c>
    </row>
    <row r="218" spans="1:21" s="2" customFormat="1" x14ac:dyDescent="0.25">
      <c r="A218" s="2" t="s">
        <v>18</v>
      </c>
      <c r="B218" s="3">
        <f>1-C218</f>
        <v>0.625</v>
      </c>
      <c r="C218" s="3">
        <f>(4*D182+4*D187+2*D192+2*D197+2*D202+2*D207)/16</f>
        <v>0.375</v>
      </c>
    </row>
    <row r="219" spans="1:21" s="2" customFormat="1" x14ac:dyDescent="0.25">
      <c r="A219" s="2" t="s">
        <v>19</v>
      </c>
      <c r="B219" s="3">
        <f>1-C219</f>
        <v>0.5625</v>
      </c>
      <c r="C219" s="3">
        <f>(4*D183+4*D188+2*D193+2*D198+2*D203+2*D208)/16</f>
        <v>0.4375</v>
      </c>
    </row>
    <row r="221" spans="1:21" x14ac:dyDescent="0.25">
      <c r="A221" s="5" t="s">
        <v>97</v>
      </c>
    </row>
    <row r="223" spans="1:21" x14ac:dyDescent="0.25">
      <c r="A223" t="s">
        <v>0</v>
      </c>
      <c r="B223" t="s">
        <v>69</v>
      </c>
      <c r="C223" t="s">
        <v>76</v>
      </c>
      <c r="D223" t="s">
        <v>77</v>
      </c>
      <c r="E223" t="s">
        <v>81</v>
      </c>
      <c r="F223" t="s">
        <v>82</v>
      </c>
      <c r="G223" t="s">
        <v>83</v>
      </c>
      <c r="H223" t="s">
        <v>78</v>
      </c>
      <c r="I223" t="s">
        <v>86</v>
      </c>
      <c r="J223" t="s">
        <v>87</v>
      </c>
      <c r="K223" t="s">
        <v>84</v>
      </c>
      <c r="L223" t="s">
        <v>88</v>
      </c>
      <c r="M223" t="s">
        <v>85</v>
      </c>
      <c r="N223" t="s">
        <v>79</v>
      </c>
      <c r="O223" t="s">
        <v>89</v>
      </c>
      <c r="P223" t="s">
        <v>90</v>
      </c>
      <c r="Q223" t="s">
        <v>91</v>
      </c>
      <c r="R223" t="s">
        <v>80</v>
      </c>
      <c r="S223" t="s">
        <v>66</v>
      </c>
      <c r="T223" t="s">
        <v>67</v>
      </c>
      <c r="U223" t="s">
        <v>68</v>
      </c>
    </row>
    <row r="224" spans="1:21" x14ac:dyDescent="0.25">
      <c r="A224" t="s">
        <v>38</v>
      </c>
      <c r="B224" t="s">
        <v>75</v>
      </c>
    </row>
    <row r="225" spans="1:21" x14ac:dyDescent="0.25">
      <c r="A225" t="s">
        <v>7</v>
      </c>
      <c r="B225">
        <v>1</v>
      </c>
      <c r="C225" s="3">
        <f>C179*C189*C184*C199</f>
        <v>0</v>
      </c>
      <c r="D225" s="3">
        <f>C179*C189*C184*D199</f>
        <v>0</v>
      </c>
      <c r="E225" s="3">
        <f>C179*C189*D184*C199</f>
        <v>0</v>
      </c>
      <c r="F225" s="3">
        <f>C179*D189*C184*C199</f>
        <v>0.29166666666666663</v>
      </c>
      <c r="G225" s="3">
        <f>D179*C189*C184*C199</f>
        <v>0</v>
      </c>
      <c r="H225" s="3">
        <f>C179*C189*D184*D199</f>
        <v>0</v>
      </c>
      <c r="I225" s="3">
        <f>C179*D189*C184*D199</f>
        <v>0.29166666666666663</v>
      </c>
      <c r="J225" s="3">
        <f>D179*C189*C184*D199</f>
        <v>0</v>
      </c>
      <c r="K225" s="3">
        <f>C179*D189*D184*C199</f>
        <v>0</v>
      </c>
      <c r="L225" s="3">
        <f>D179*C189*D184*C199</f>
        <v>0</v>
      </c>
      <c r="M225" s="3">
        <f>D179*D189*C184*C199</f>
        <v>0.20833333333333334</v>
      </c>
      <c r="N225" s="3">
        <f>C179*D189*D184*D199</f>
        <v>0</v>
      </c>
      <c r="O225" s="3">
        <f>D179*C189*D184*D199</f>
        <v>0</v>
      </c>
      <c r="P225" s="3">
        <f>D179*D189*C184*D199</f>
        <v>0.20833333333333334</v>
      </c>
      <c r="Q225" s="3">
        <f>D179*D189*D184*C199</f>
        <v>0</v>
      </c>
      <c r="R225" s="3">
        <f>D179*D189*D184*D199</f>
        <v>0</v>
      </c>
      <c r="S225">
        <v>1</v>
      </c>
      <c r="T225">
        <v>101201</v>
      </c>
      <c r="U225">
        <v>102203</v>
      </c>
    </row>
    <row r="226" spans="1:21" x14ac:dyDescent="0.25">
      <c r="A226" t="s">
        <v>12</v>
      </c>
      <c r="B226">
        <v>1</v>
      </c>
      <c r="C226" s="3">
        <f>C180*C190*C185*C200</f>
        <v>0</v>
      </c>
      <c r="D226" s="3">
        <f>C180*C190*C185*D200</f>
        <v>0</v>
      </c>
      <c r="E226" s="3">
        <f>C180*C190*D185*C200</f>
        <v>0</v>
      </c>
      <c r="F226" s="3">
        <f>C180*D190*C185*C200</f>
        <v>0.5</v>
      </c>
      <c r="G226" s="3">
        <f>D180*C190*C185*C200</f>
        <v>0</v>
      </c>
      <c r="H226" s="3">
        <f>C180*C190*D185*D200</f>
        <v>0</v>
      </c>
      <c r="I226" s="3">
        <f>C180*D190*C185*D200</f>
        <v>0</v>
      </c>
      <c r="J226" s="3">
        <f>D180*C190*C185*D200</f>
        <v>0</v>
      </c>
      <c r="K226" s="3">
        <f>C180*D190*D185*C200</f>
        <v>0</v>
      </c>
      <c r="L226" s="3">
        <f>D180*C190*D185*C200</f>
        <v>0</v>
      </c>
      <c r="M226" s="3">
        <f>D180*D190*C185*C200</f>
        <v>0.5</v>
      </c>
      <c r="N226" s="3">
        <f>C180*D190*D185*D200</f>
        <v>0</v>
      </c>
      <c r="O226" s="3">
        <f>D180*C190*D185*D200</f>
        <v>0</v>
      </c>
      <c r="P226" s="3">
        <f>D180*D190*C185*D200</f>
        <v>0</v>
      </c>
      <c r="Q226" s="3">
        <f>D180*D190*D185*C200</f>
        <v>0</v>
      </c>
      <c r="R226" s="3">
        <f>D180*D190*D185*D200</f>
        <v>0</v>
      </c>
      <c r="S226">
        <v>1</v>
      </c>
      <c r="T226">
        <v>101201</v>
      </c>
      <c r="U226">
        <v>102203</v>
      </c>
    </row>
    <row r="227" spans="1:21" x14ac:dyDescent="0.25">
      <c r="A227" t="s">
        <v>15</v>
      </c>
      <c r="B227">
        <v>1</v>
      </c>
      <c r="C227" s="3">
        <f>C181*C191*C186*C201</f>
        <v>0.25</v>
      </c>
      <c r="D227" s="3">
        <f>C181*C191*C186*D201</f>
        <v>0</v>
      </c>
      <c r="E227" s="3">
        <f>C181*C191*D186*C201</f>
        <v>0.25</v>
      </c>
      <c r="F227" s="3">
        <f>C181*D191*C186*C201</f>
        <v>0</v>
      </c>
      <c r="G227" s="3">
        <f>D181*C191*C186*C201</f>
        <v>0.25</v>
      </c>
      <c r="H227" s="3">
        <f>C181*C191*D186*D201</f>
        <v>0</v>
      </c>
      <c r="I227" s="3">
        <f>C181*D191*C186*D201</f>
        <v>0</v>
      </c>
      <c r="J227" s="3">
        <f>D181*C191*C186*D201</f>
        <v>0</v>
      </c>
      <c r="K227" s="3">
        <f>C181*D191*D186*C201</f>
        <v>0</v>
      </c>
      <c r="L227" s="3">
        <f>D181*C191*D186*C201</f>
        <v>0.25</v>
      </c>
      <c r="M227" s="3">
        <f>D181*D191*C186*C201</f>
        <v>0</v>
      </c>
      <c r="N227" s="3">
        <f>C181*D191*D186*D201</f>
        <v>0</v>
      </c>
      <c r="O227" s="3">
        <f>D181*C191*D186*D201</f>
        <v>0</v>
      </c>
      <c r="P227" s="3">
        <f>D181*D191*C186*D201</f>
        <v>0</v>
      </c>
      <c r="Q227" s="3">
        <f>D181*D191*D186*C201</f>
        <v>0</v>
      </c>
      <c r="R227" s="3">
        <f>D181*D191*D186*D201</f>
        <v>0</v>
      </c>
      <c r="S227">
        <v>1</v>
      </c>
      <c r="T227">
        <v>101201</v>
      </c>
      <c r="U227">
        <v>102203</v>
      </c>
    </row>
    <row r="228" spans="1:21" x14ac:dyDescent="0.25">
      <c r="A228" t="s">
        <v>18</v>
      </c>
      <c r="B228">
        <v>1</v>
      </c>
      <c r="C228" s="3">
        <f>C182*C192*C187*C202</f>
        <v>0</v>
      </c>
      <c r="D228" s="3">
        <f>C182*C192*C187*D202</f>
        <v>0</v>
      </c>
      <c r="E228" s="3">
        <f>C182*C192*D187*C202</f>
        <v>0</v>
      </c>
      <c r="F228" s="3">
        <f>C182*D192*C187*C202</f>
        <v>0</v>
      </c>
      <c r="G228" s="3">
        <f>D182*C192*C187*C202</f>
        <v>0</v>
      </c>
      <c r="H228" s="3">
        <f>C182*C192*D187*D202</f>
        <v>0</v>
      </c>
      <c r="I228" s="3">
        <f>C182*D192*C187*D202</f>
        <v>0.5</v>
      </c>
      <c r="J228" s="3">
        <f>D182*C192*C187*D202</f>
        <v>0</v>
      </c>
      <c r="K228" s="3">
        <f>C182*D192*D187*C202</f>
        <v>0</v>
      </c>
      <c r="L228" s="3">
        <f>D182*C192*D187*C202</f>
        <v>0</v>
      </c>
      <c r="M228" s="3">
        <f>D182*D192*C187*C202</f>
        <v>0</v>
      </c>
      <c r="N228" s="3">
        <f>C182*D192*D187*D202</f>
        <v>0.5</v>
      </c>
      <c r="O228" s="3">
        <f>D182*C192*D187*D202</f>
        <v>0</v>
      </c>
      <c r="P228" s="3">
        <f>D182*D192*C187*D202</f>
        <v>0</v>
      </c>
      <c r="Q228" s="3">
        <f>D182*D192*D187*C202</f>
        <v>0</v>
      </c>
      <c r="R228" s="3">
        <f>D182*D192*D187*D202</f>
        <v>0</v>
      </c>
      <c r="S228">
        <v>1</v>
      </c>
      <c r="T228">
        <v>101201</v>
      </c>
      <c r="U228">
        <v>102203</v>
      </c>
    </row>
    <row r="229" spans="1:21" x14ac:dyDescent="0.25">
      <c r="A229" t="s">
        <v>19</v>
      </c>
      <c r="B229">
        <v>1</v>
      </c>
      <c r="C229" s="3">
        <f>C183*C193*C188*C203</f>
        <v>0</v>
      </c>
      <c r="D229" s="3">
        <f>C183*C193*C188*D203</f>
        <v>0</v>
      </c>
      <c r="E229" s="3">
        <f>C183*C193*D188*C203</f>
        <v>0</v>
      </c>
      <c r="F229" s="3">
        <f>C183*D193*C188*C203</f>
        <v>0</v>
      </c>
      <c r="G229" s="3">
        <f>D183*C193*C188*C203</f>
        <v>0</v>
      </c>
      <c r="H229" s="3">
        <f>C183*C193*D188*D203</f>
        <v>0</v>
      </c>
      <c r="I229" s="3">
        <f>C183*D193*C188*D203</f>
        <v>0.5</v>
      </c>
      <c r="J229" s="3">
        <f>D183*C193*C188*D203</f>
        <v>0</v>
      </c>
      <c r="K229" s="3">
        <f>C183*D193*D188*C203</f>
        <v>0</v>
      </c>
      <c r="L229" s="3">
        <f>D183*C193*D188*C203</f>
        <v>0</v>
      </c>
      <c r="M229" s="3">
        <f>D183*D193*C188*C203</f>
        <v>0</v>
      </c>
      <c r="N229" s="3">
        <f>C183*D193*D188*D203</f>
        <v>0.5</v>
      </c>
      <c r="O229" s="3">
        <f>D183*C193*D188*D203</f>
        <v>0</v>
      </c>
      <c r="P229" s="3">
        <f>D183*D193*C188*D203</f>
        <v>0</v>
      </c>
      <c r="Q229" s="3">
        <f>D183*D193*D188*C203</f>
        <v>0</v>
      </c>
      <c r="R229" s="3">
        <f>D183*D193*D188*D203</f>
        <v>0</v>
      </c>
      <c r="S229">
        <v>1</v>
      </c>
      <c r="T229">
        <v>101201</v>
      </c>
      <c r="U229">
        <v>102203</v>
      </c>
    </row>
    <row r="230" spans="1:21" x14ac:dyDescent="0.25">
      <c r="A230" t="s">
        <v>7</v>
      </c>
      <c r="B230">
        <v>2</v>
      </c>
      <c r="C230" s="3">
        <f>C179*C189*C184*C204</f>
        <v>0</v>
      </c>
      <c r="D230" s="3">
        <f>C179*C189*C184*D204</f>
        <v>0</v>
      </c>
      <c r="E230" s="3">
        <f>C179*C189*D184*C204</f>
        <v>0</v>
      </c>
      <c r="F230" s="3">
        <f>C179*D189*C184*C204</f>
        <v>0</v>
      </c>
      <c r="G230" s="3">
        <f>D179*C189*C184*C204</f>
        <v>0</v>
      </c>
      <c r="H230" s="3">
        <f>C179*C189*D184*D204</f>
        <v>0</v>
      </c>
      <c r="I230" s="3">
        <f>C179*D189*C184*D204</f>
        <v>0.58333333333333326</v>
      </c>
      <c r="J230" s="3">
        <f>D179*C189*C184*D204</f>
        <v>0</v>
      </c>
      <c r="K230" s="3">
        <f>C179*D189*D184*C204</f>
        <v>0</v>
      </c>
      <c r="L230" s="3">
        <f>D179*C189*D184*C204</f>
        <v>0</v>
      </c>
      <c r="M230" s="3">
        <f>D179*D189*C184*C204</f>
        <v>0</v>
      </c>
      <c r="N230" s="3">
        <f>C179*D189*D184*D204</f>
        <v>0</v>
      </c>
      <c r="O230" s="3">
        <f>D179*C189*D184*D204</f>
        <v>0</v>
      </c>
      <c r="P230" s="3">
        <f>D179*D189*C184*D204</f>
        <v>0.41666666666666669</v>
      </c>
      <c r="Q230" s="3">
        <f>D179*D189*D184*C204</f>
        <v>0</v>
      </c>
      <c r="R230" s="3">
        <f>D179*D189*D184*D204</f>
        <v>0</v>
      </c>
      <c r="S230">
        <v>2</v>
      </c>
      <c r="T230">
        <v>101201</v>
      </c>
      <c r="U230">
        <v>102204</v>
      </c>
    </row>
    <row r="231" spans="1:21" x14ac:dyDescent="0.25">
      <c r="A231" t="s">
        <v>12</v>
      </c>
      <c r="B231">
        <v>2</v>
      </c>
      <c r="C231" s="3">
        <f>C180*C190*C185*C205</f>
        <v>0</v>
      </c>
      <c r="D231" s="3">
        <f>C180*C190*C185*D205</f>
        <v>0</v>
      </c>
      <c r="E231" s="3">
        <f>C180*C190*D185*C205</f>
        <v>0</v>
      </c>
      <c r="F231" s="3">
        <f>C180*D190*C185*C205</f>
        <v>0.25</v>
      </c>
      <c r="G231" s="3">
        <f>D180*C190*C185*C205</f>
        <v>0</v>
      </c>
      <c r="H231" s="3">
        <f>C180*C190*D185*D205</f>
        <v>0</v>
      </c>
      <c r="I231" s="3">
        <f>C180*D190*C185*D205</f>
        <v>0.25</v>
      </c>
      <c r="J231" s="3">
        <f>D180*C190*C185*D205</f>
        <v>0</v>
      </c>
      <c r="K231" s="3">
        <f>C180*D190*D185*C205</f>
        <v>0</v>
      </c>
      <c r="L231" s="3">
        <f>D180*C190*D185*C205</f>
        <v>0</v>
      </c>
      <c r="M231" s="3">
        <f>D180*D190*C185*C205</f>
        <v>0.25</v>
      </c>
      <c r="N231" s="3">
        <f>C180*D190*D185*D205</f>
        <v>0</v>
      </c>
      <c r="O231" s="3">
        <f>D180*C190*D185*D205</f>
        <v>0</v>
      </c>
      <c r="P231" s="3">
        <f>D180*D190*C185*D205</f>
        <v>0.25</v>
      </c>
      <c r="Q231" s="3">
        <f>D180*D190*D185*C205</f>
        <v>0</v>
      </c>
      <c r="R231" s="3">
        <f>D180*D190*D185*D205</f>
        <v>0</v>
      </c>
      <c r="S231">
        <v>2</v>
      </c>
      <c r="T231">
        <v>101201</v>
      </c>
      <c r="U231">
        <v>102204</v>
      </c>
    </row>
    <row r="232" spans="1:21" x14ac:dyDescent="0.25">
      <c r="A232" t="s">
        <v>15</v>
      </c>
      <c r="B232">
        <v>2</v>
      </c>
      <c r="C232" s="3">
        <f>C181*C191*C186*C206</f>
        <v>0</v>
      </c>
      <c r="D232" s="3">
        <f>C181*C191*C186*D206</f>
        <v>0.25</v>
      </c>
      <c r="E232" s="3">
        <f>C181*C191*D186*C206</f>
        <v>0</v>
      </c>
      <c r="F232" s="3">
        <f>C181*D191*C186*C206</f>
        <v>0</v>
      </c>
      <c r="G232" s="3">
        <f>D181*C191*C186*C206</f>
        <v>0</v>
      </c>
      <c r="H232" s="3">
        <f>C181*C191*D186*D206</f>
        <v>0.25</v>
      </c>
      <c r="I232" s="3">
        <f>C181*D191*C186*D206</f>
        <v>0</v>
      </c>
      <c r="J232" s="3">
        <f>D181*C191*C186*D206</f>
        <v>0.25</v>
      </c>
      <c r="K232" s="3">
        <f>C181*D191*D186*C206</f>
        <v>0</v>
      </c>
      <c r="L232" s="3">
        <f>D181*C191*D186*C206</f>
        <v>0</v>
      </c>
      <c r="M232" s="3">
        <f>D181*D191*C186*C206</f>
        <v>0</v>
      </c>
      <c r="N232" s="3">
        <f>C181*D191*D186*D206</f>
        <v>0</v>
      </c>
      <c r="O232" s="3">
        <f>D181*C191*D186*D206</f>
        <v>0.25</v>
      </c>
      <c r="P232" s="3">
        <f>D181*D191*C186*D206</f>
        <v>0</v>
      </c>
      <c r="Q232" s="3">
        <f>D181*D191*D186*C206</f>
        <v>0</v>
      </c>
      <c r="R232" s="3">
        <f>D181*D191*D186*D206</f>
        <v>0</v>
      </c>
      <c r="S232">
        <v>2</v>
      </c>
      <c r="T232">
        <v>101201</v>
      </c>
      <c r="U232">
        <v>102204</v>
      </c>
    </row>
    <row r="233" spans="1:21" x14ac:dyDescent="0.25">
      <c r="A233" t="s">
        <v>18</v>
      </c>
      <c r="B233">
        <v>2</v>
      </c>
      <c r="C233" s="3">
        <f>C182*C192*C187*C207</f>
        <v>0</v>
      </c>
      <c r="D233" s="3">
        <f>C182*C192*C187*D207</f>
        <v>0</v>
      </c>
      <c r="E233" s="3">
        <f>C182*C192*D187*C207</f>
        <v>0</v>
      </c>
      <c r="F233" s="3">
        <f>C182*D192*C187*C207</f>
        <v>0.5</v>
      </c>
      <c r="G233" s="3">
        <f>D182*C192*C187*C207</f>
        <v>0</v>
      </c>
      <c r="H233" s="3">
        <f>C182*C192*D187*D207</f>
        <v>0</v>
      </c>
      <c r="I233" s="3">
        <f>C182*D192*C187*D207</f>
        <v>0</v>
      </c>
      <c r="J233" s="3">
        <f>D182*C192*C187*D207</f>
        <v>0</v>
      </c>
      <c r="K233" s="3">
        <f>C182*D192*D187*C207</f>
        <v>0.5</v>
      </c>
      <c r="L233" s="3">
        <f>D182*C192*D187*C207</f>
        <v>0</v>
      </c>
      <c r="M233" s="3">
        <f>D182*D192*C187*C207</f>
        <v>0</v>
      </c>
      <c r="N233" s="3">
        <f>C182*D192*D187*D207</f>
        <v>0</v>
      </c>
      <c r="O233" s="3">
        <f>D182*C192*D187*D207</f>
        <v>0</v>
      </c>
      <c r="P233" s="3">
        <f>D182*D192*C187*D207</f>
        <v>0</v>
      </c>
      <c r="Q233" s="3">
        <f>D182*D192*D187*C207</f>
        <v>0</v>
      </c>
      <c r="R233" s="3">
        <f>D182*D192*D187*D207</f>
        <v>0</v>
      </c>
      <c r="S233">
        <v>2</v>
      </c>
      <c r="T233">
        <v>101201</v>
      </c>
      <c r="U233">
        <v>102204</v>
      </c>
    </row>
    <row r="234" spans="1:21" x14ac:dyDescent="0.25">
      <c r="A234" t="s">
        <v>19</v>
      </c>
      <c r="B234">
        <v>2</v>
      </c>
      <c r="C234" s="3">
        <f>C183*C193*C188*C208</f>
        <v>0</v>
      </c>
      <c r="D234" s="3">
        <f>C183*C193*C188*D208</f>
        <v>0</v>
      </c>
      <c r="E234" s="3">
        <f>C183*C193*D188*C208</f>
        <v>0</v>
      </c>
      <c r="F234" s="3">
        <f>C183*D193*C188*C208</f>
        <v>0.25</v>
      </c>
      <c r="G234" s="3">
        <f>D183*C193*C188*C208</f>
        <v>0</v>
      </c>
      <c r="H234" s="3">
        <f>C183*C193*D188*D208</f>
        <v>0</v>
      </c>
      <c r="I234" s="3">
        <f>C183*D193*C188*D208</f>
        <v>0.25</v>
      </c>
      <c r="J234" s="3">
        <f>D183*C193*C188*D208</f>
        <v>0</v>
      </c>
      <c r="K234" s="3">
        <f>C183*D193*D188*C208</f>
        <v>0.25</v>
      </c>
      <c r="L234" s="3">
        <f>D183*C193*D188*C208</f>
        <v>0</v>
      </c>
      <c r="M234" s="3">
        <f>D183*D193*C188*C208</f>
        <v>0</v>
      </c>
      <c r="N234" s="3">
        <f>C183*D193*D188*D208</f>
        <v>0.25</v>
      </c>
      <c r="O234" s="3">
        <f>D183*C193*D188*D208</f>
        <v>0</v>
      </c>
      <c r="P234" s="3">
        <f>D183*D193*C188*D208</f>
        <v>0</v>
      </c>
      <c r="Q234" s="3">
        <f>D183*D193*D188*C208</f>
        <v>0</v>
      </c>
      <c r="R234" s="3">
        <f>D183*D193*D188*D208</f>
        <v>0</v>
      </c>
      <c r="S234">
        <v>2</v>
      </c>
      <c r="T234">
        <v>101201</v>
      </c>
      <c r="U234">
        <v>102204</v>
      </c>
    </row>
    <row r="235" spans="1:21" x14ac:dyDescent="0.25">
      <c r="A235" t="s">
        <v>7</v>
      </c>
      <c r="B235">
        <v>3</v>
      </c>
      <c r="C235" s="3">
        <f>C179*C194*C184*C199</f>
        <v>0</v>
      </c>
      <c r="D235" s="3">
        <f>C179*C194*C184*D199</f>
        <v>0</v>
      </c>
      <c r="E235" s="3">
        <f>C179*C194*D184*C199</f>
        <v>0</v>
      </c>
      <c r="F235" s="3">
        <f>C179*D194*C184*C199</f>
        <v>0</v>
      </c>
      <c r="G235" s="3">
        <f>D179*C194*C184*C199</f>
        <v>0</v>
      </c>
      <c r="H235" s="3">
        <f>C179*C194*D184*D199</f>
        <v>0</v>
      </c>
      <c r="I235" s="3">
        <f>C179*D194*C184*D199</f>
        <v>0</v>
      </c>
      <c r="J235" s="3">
        <f>D179*C194*C184*D199</f>
        <v>0</v>
      </c>
      <c r="K235" s="3">
        <f>C179*D194*D184*C199</f>
        <v>0</v>
      </c>
      <c r="L235" s="3">
        <f>D179*C194*D184*C199</f>
        <v>0</v>
      </c>
      <c r="M235" s="3">
        <f>D179*D194*C184*C199</f>
        <v>0</v>
      </c>
      <c r="N235" s="3">
        <f>C179*D194*D184*D199</f>
        <v>0</v>
      </c>
      <c r="O235" s="3">
        <f>D179*C194*D184*D199</f>
        <v>0</v>
      </c>
      <c r="P235" s="3">
        <f>D179*D194*C184*D199</f>
        <v>0</v>
      </c>
      <c r="Q235" s="3">
        <f>D179*D194*D184*C199</f>
        <v>0</v>
      </c>
      <c r="R235" s="3">
        <f>D179*D194*D184*D199</f>
        <v>0</v>
      </c>
      <c r="S235">
        <v>3</v>
      </c>
      <c r="T235">
        <v>101202</v>
      </c>
      <c r="U235">
        <v>102203</v>
      </c>
    </row>
    <row r="236" spans="1:21" x14ac:dyDescent="0.25">
      <c r="A236" t="s">
        <v>15</v>
      </c>
      <c r="B236">
        <v>3</v>
      </c>
      <c r="C236" s="3">
        <f>C180*C195*C185*C200</f>
        <v>0</v>
      </c>
      <c r="D236" s="3">
        <f>C180*C195*C185*D200</f>
        <v>0</v>
      </c>
      <c r="E236" s="3">
        <f>C180*C195*D185*C200</f>
        <v>0</v>
      </c>
      <c r="F236" s="3">
        <f>C180*D195*C185*C200</f>
        <v>0.5</v>
      </c>
      <c r="G236" s="3">
        <f>D180*C195*C185*C200</f>
        <v>0</v>
      </c>
      <c r="H236" s="3">
        <f>C180*C195*D185*D200</f>
        <v>0</v>
      </c>
      <c r="I236" s="3">
        <f>C180*D195*C185*D200</f>
        <v>0</v>
      </c>
      <c r="J236" s="3">
        <f>D180*C195*C185*D200</f>
        <v>0</v>
      </c>
      <c r="K236" s="3">
        <f>C180*D195*D185*C200</f>
        <v>0</v>
      </c>
      <c r="L236" s="3">
        <f>D180*C195*D185*C200</f>
        <v>0</v>
      </c>
      <c r="M236" s="3">
        <f>D180*D195*C185*C200</f>
        <v>0.5</v>
      </c>
      <c r="N236" s="3">
        <f>C180*D195*D185*D200</f>
        <v>0</v>
      </c>
      <c r="O236" s="3">
        <f>D180*C195*D185*D200</f>
        <v>0</v>
      </c>
      <c r="P236" s="3">
        <f>D180*D195*C185*D200</f>
        <v>0</v>
      </c>
      <c r="Q236" s="3">
        <f>D180*D195*D185*C200</f>
        <v>0</v>
      </c>
      <c r="R236" s="3">
        <f>D180*D195*D185*D200</f>
        <v>0</v>
      </c>
      <c r="S236">
        <v>3</v>
      </c>
      <c r="T236">
        <v>101202</v>
      </c>
      <c r="U236">
        <v>102203</v>
      </c>
    </row>
    <row r="237" spans="1:21" x14ac:dyDescent="0.25">
      <c r="A237" t="s">
        <v>12</v>
      </c>
      <c r="B237">
        <v>3</v>
      </c>
      <c r="C237" s="3">
        <f>C181*C196*C186*C201</f>
        <v>0.25</v>
      </c>
      <c r="D237" s="3">
        <f>C181*C196*C186*D201</f>
        <v>0</v>
      </c>
      <c r="E237" s="3">
        <f>C181*C196*D186*C201</f>
        <v>0.25</v>
      </c>
      <c r="F237" s="3">
        <f>C181*D196*C186*C201</f>
        <v>0</v>
      </c>
      <c r="G237" s="3">
        <f>D181*C196*C186*C201</f>
        <v>0.25</v>
      </c>
      <c r="H237" s="3">
        <f>C181*C196*D186*D201</f>
        <v>0</v>
      </c>
      <c r="I237" s="3">
        <f>C181*D196*C186*D201</f>
        <v>0</v>
      </c>
      <c r="J237" s="3">
        <f>D181*C196*C186*D201</f>
        <v>0</v>
      </c>
      <c r="K237" s="3">
        <f>C181*D196*D186*C201</f>
        <v>0</v>
      </c>
      <c r="L237" s="3">
        <f>D181*C196*D186*C201</f>
        <v>0.25</v>
      </c>
      <c r="M237" s="3">
        <f>D181*D196*C186*C201</f>
        <v>0</v>
      </c>
      <c r="N237" s="3">
        <f>C181*D196*D186*D201</f>
        <v>0</v>
      </c>
      <c r="O237" s="3">
        <f>D181*C196*D186*D201</f>
        <v>0</v>
      </c>
      <c r="P237" s="3">
        <f>D181*D196*C186*D201</f>
        <v>0</v>
      </c>
      <c r="Q237" s="3">
        <f>D181*D196*D186*C201</f>
        <v>0</v>
      </c>
      <c r="R237" s="3">
        <f>D181*D196*D186*D201</f>
        <v>0</v>
      </c>
      <c r="S237">
        <v>3</v>
      </c>
      <c r="T237">
        <v>101202</v>
      </c>
      <c r="U237">
        <v>102203</v>
      </c>
    </row>
    <row r="238" spans="1:21" x14ac:dyDescent="0.25">
      <c r="A238" t="s">
        <v>18</v>
      </c>
      <c r="B238">
        <v>3</v>
      </c>
      <c r="C238" s="3">
        <f>C182*C197*C187*C202</f>
        <v>0</v>
      </c>
      <c r="D238" s="3">
        <f>C182*C197*C187*D202</f>
        <v>0.5</v>
      </c>
      <c r="E238" s="3">
        <f>C182*C197*D187*C202</f>
        <v>0</v>
      </c>
      <c r="F238" s="3">
        <f>C182*D197*C187*C202</f>
        <v>0</v>
      </c>
      <c r="G238" s="3">
        <f>D182*C197*C187*C202</f>
        <v>0</v>
      </c>
      <c r="H238" s="3">
        <f>C182*C197*D187*D202</f>
        <v>0.5</v>
      </c>
      <c r="I238" s="3">
        <f>C182*D197*C187*D202</f>
        <v>0</v>
      </c>
      <c r="J238" s="3">
        <f>D182*C197*C187*D202</f>
        <v>0</v>
      </c>
      <c r="K238" s="3">
        <f>C182*D197*D187*C202</f>
        <v>0</v>
      </c>
      <c r="L238" s="3">
        <f>D182*C197*D187*C202</f>
        <v>0</v>
      </c>
      <c r="M238" s="3">
        <f>D182*D197*C187*C202</f>
        <v>0</v>
      </c>
      <c r="N238" s="3">
        <f>C182*D197*D187*D202</f>
        <v>0</v>
      </c>
      <c r="O238" s="3">
        <f>D182*C197*D187*D202</f>
        <v>0</v>
      </c>
      <c r="P238" s="3">
        <f>D182*D197*C187*D202</f>
        <v>0</v>
      </c>
      <c r="Q238" s="3">
        <f>D182*D197*D187*C202</f>
        <v>0</v>
      </c>
      <c r="R238" s="3">
        <f>D182*D197*D187*D202</f>
        <v>0</v>
      </c>
      <c r="S238">
        <v>3</v>
      </c>
      <c r="T238">
        <v>101202</v>
      </c>
      <c r="U238">
        <v>102203</v>
      </c>
    </row>
    <row r="239" spans="1:21" x14ac:dyDescent="0.25">
      <c r="A239" t="s">
        <v>19</v>
      </c>
      <c r="B239">
        <v>3</v>
      </c>
      <c r="C239" s="3">
        <f>C183*C198*C188*C203</f>
        <v>0</v>
      </c>
      <c r="D239" s="3">
        <f>C183*C198*C188*D203</f>
        <v>0.5</v>
      </c>
      <c r="E239" s="3">
        <f>C183*C198*D188*C203</f>
        <v>0</v>
      </c>
      <c r="F239" s="3">
        <f>C183*D198*C188*C203</f>
        <v>0</v>
      </c>
      <c r="G239" s="3">
        <f>D183*C198*C188*C203</f>
        <v>0</v>
      </c>
      <c r="H239" s="3">
        <f>C183*C198*D188*D203</f>
        <v>0.5</v>
      </c>
      <c r="I239" s="3">
        <f>C183*D198*C188*D203</f>
        <v>0</v>
      </c>
      <c r="J239" s="3">
        <f>D183*C198*C188*D203</f>
        <v>0</v>
      </c>
      <c r="K239" s="3">
        <f>C183*D198*D188*C203</f>
        <v>0</v>
      </c>
      <c r="L239" s="3">
        <f>D183*C198*D188*C203</f>
        <v>0</v>
      </c>
      <c r="M239" s="3">
        <f>D183*D198*C188*C203</f>
        <v>0</v>
      </c>
      <c r="N239" s="3">
        <f>C183*D198*D188*D203</f>
        <v>0</v>
      </c>
      <c r="O239" s="3">
        <f>D183*C198*D188*D203</f>
        <v>0</v>
      </c>
      <c r="P239" s="3">
        <f>D183*D198*C188*D203</f>
        <v>0</v>
      </c>
      <c r="Q239" s="3">
        <f>D183*D198*D188*C203</f>
        <v>0</v>
      </c>
      <c r="R239" s="3">
        <f>D183*D198*D188*D203</f>
        <v>0</v>
      </c>
      <c r="S239">
        <v>3</v>
      </c>
      <c r="T239">
        <v>101202</v>
      </c>
      <c r="U239">
        <v>102203</v>
      </c>
    </row>
    <row r="240" spans="1:21" x14ac:dyDescent="0.25">
      <c r="A240" t="s">
        <v>7</v>
      </c>
      <c r="B240">
        <v>4</v>
      </c>
      <c r="C240" s="3">
        <f>C179*C194*C184*C204</f>
        <v>0</v>
      </c>
      <c r="D240" s="3">
        <f>C179*C194*C184*D204</f>
        <v>0</v>
      </c>
      <c r="E240" s="3">
        <f>C179*C194*D184*C204</f>
        <v>0</v>
      </c>
      <c r="F240" s="3">
        <f>C179*D194*C184*C204</f>
        <v>0</v>
      </c>
      <c r="G240" s="3">
        <f>D179*C194*C184*C204</f>
        <v>0</v>
      </c>
      <c r="H240" s="3">
        <f>C179*C194*D184*D204</f>
        <v>0</v>
      </c>
      <c r="I240" s="3">
        <f>C179*D194*C184*D204</f>
        <v>0</v>
      </c>
      <c r="J240" s="3">
        <f>D179*C194*C184*D204</f>
        <v>0</v>
      </c>
      <c r="K240" s="3">
        <f>C179*D194*D184*C204</f>
        <v>0</v>
      </c>
      <c r="L240" s="3">
        <f>D179*C194*D184*C204</f>
        <v>0</v>
      </c>
      <c r="M240" s="3">
        <f>D179*D194*C184*C204</f>
        <v>0</v>
      </c>
      <c r="N240" s="3">
        <f>C179*D194*D184*D204</f>
        <v>0</v>
      </c>
      <c r="O240" s="3">
        <f>D179*C194*D184*D204</f>
        <v>0</v>
      </c>
      <c r="P240" s="3">
        <f>D179*D194*C184*D204</f>
        <v>0</v>
      </c>
      <c r="Q240" s="3">
        <f>D179*D194*D184*C204</f>
        <v>0</v>
      </c>
      <c r="R240" s="3">
        <f>D179*D194*D184*D204</f>
        <v>0</v>
      </c>
      <c r="S240">
        <v>4</v>
      </c>
      <c r="T240">
        <v>101202</v>
      </c>
      <c r="U240">
        <v>102204</v>
      </c>
    </row>
    <row r="241" spans="1:21" x14ac:dyDescent="0.25">
      <c r="A241" t="s">
        <v>12</v>
      </c>
      <c r="B241">
        <v>4</v>
      </c>
      <c r="C241" s="3">
        <f>C180*C195*C185*C205</f>
        <v>0</v>
      </c>
      <c r="D241" s="3">
        <f>C180*C195*C185*D205</f>
        <v>0</v>
      </c>
      <c r="E241" s="3">
        <f>C180*C195*D185*C205</f>
        <v>0</v>
      </c>
      <c r="F241" s="3">
        <f>C180*D195*C185*C205</f>
        <v>0.25</v>
      </c>
      <c r="G241" s="3">
        <f>D180*C195*C185*C205</f>
        <v>0</v>
      </c>
      <c r="H241" s="3">
        <f>C180*C195*D185*D205</f>
        <v>0</v>
      </c>
      <c r="I241" s="3">
        <f>C180*D195*C185*D205</f>
        <v>0.25</v>
      </c>
      <c r="J241" s="3">
        <f>D180*C195*C185*D205</f>
        <v>0</v>
      </c>
      <c r="K241" s="3">
        <f>C180*D195*D185*C205</f>
        <v>0</v>
      </c>
      <c r="L241" s="3">
        <f>D180*C195*D185*C205</f>
        <v>0</v>
      </c>
      <c r="M241" s="3">
        <f>D180*D195*C185*C205</f>
        <v>0.25</v>
      </c>
      <c r="N241" s="3">
        <f>C180*D195*D185*D205</f>
        <v>0</v>
      </c>
      <c r="O241" s="3">
        <f>D180*C195*D185*D205</f>
        <v>0</v>
      </c>
      <c r="P241" s="3">
        <f>D180*D195*C185*D205</f>
        <v>0.25</v>
      </c>
      <c r="Q241" s="3">
        <f>D180*D195*D185*C205</f>
        <v>0</v>
      </c>
      <c r="R241" s="3">
        <f>D180*D195*D185*D205</f>
        <v>0</v>
      </c>
      <c r="S241">
        <v>4</v>
      </c>
      <c r="T241">
        <v>101202</v>
      </c>
      <c r="U241">
        <v>102204</v>
      </c>
    </row>
    <row r="242" spans="1:21" x14ac:dyDescent="0.25">
      <c r="A242" t="s">
        <v>15</v>
      </c>
      <c r="B242">
        <v>4</v>
      </c>
      <c r="C242" s="3">
        <f>C181*C196*C186*C206</f>
        <v>0</v>
      </c>
      <c r="D242" s="3">
        <f>C181*C196*C186*D206</f>
        <v>0.25</v>
      </c>
      <c r="E242" s="3">
        <f>C181*C196*D186*C206</f>
        <v>0</v>
      </c>
      <c r="F242" s="3">
        <f>C181*D196*C186*C206</f>
        <v>0</v>
      </c>
      <c r="G242" s="3">
        <f>D181*C196*C186*C206</f>
        <v>0</v>
      </c>
      <c r="H242" s="3">
        <f>C181*C196*D186*D206</f>
        <v>0.25</v>
      </c>
      <c r="I242" s="3">
        <f>C181*D196*C186*D206</f>
        <v>0</v>
      </c>
      <c r="J242" s="3">
        <f>D181*C196*C186*D206</f>
        <v>0.25</v>
      </c>
      <c r="K242" s="3">
        <f>C181*D196*D186*C206</f>
        <v>0</v>
      </c>
      <c r="L242" s="3">
        <f>D181*C196*D186*C206</f>
        <v>0</v>
      </c>
      <c r="M242" s="3">
        <f>D181*D196*C186*C206</f>
        <v>0</v>
      </c>
      <c r="N242" s="3">
        <f>C181*D196*D186*D206</f>
        <v>0</v>
      </c>
      <c r="O242" s="3">
        <f>D181*C196*D186*D206</f>
        <v>0.25</v>
      </c>
      <c r="P242" s="3">
        <f>D181*D196*C186*D206</f>
        <v>0</v>
      </c>
      <c r="Q242" s="3">
        <f>D181*D196*D186*C206</f>
        <v>0</v>
      </c>
      <c r="R242" s="3">
        <f>D181*D196*D186*D206</f>
        <v>0</v>
      </c>
      <c r="S242">
        <v>4</v>
      </c>
      <c r="T242">
        <v>101202</v>
      </c>
      <c r="U242">
        <v>102204</v>
      </c>
    </row>
    <row r="243" spans="1:21" x14ac:dyDescent="0.25">
      <c r="A243" t="s">
        <v>18</v>
      </c>
      <c r="B243">
        <v>4</v>
      </c>
      <c r="C243" s="3">
        <f>C182*C197*C187*C207</f>
        <v>0.5</v>
      </c>
      <c r="D243" s="3">
        <f>C182*C197*C187*D207</f>
        <v>0</v>
      </c>
      <c r="E243" s="3">
        <f>C182*C197*D187*C207</f>
        <v>0.5</v>
      </c>
      <c r="F243" s="3">
        <f>C182*D197*C187*C207</f>
        <v>0</v>
      </c>
      <c r="G243" s="3">
        <f>D182*C197*C187*C207</f>
        <v>0</v>
      </c>
      <c r="H243" s="3">
        <f>C182*C197*D187*D207</f>
        <v>0</v>
      </c>
      <c r="I243" s="3">
        <f>C182*D197*C187*D207</f>
        <v>0</v>
      </c>
      <c r="J243" s="3">
        <f>D182*C197*C187*D207</f>
        <v>0</v>
      </c>
      <c r="K243" s="3">
        <f>C182*D197*D187*C207</f>
        <v>0</v>
      </c>
      <c r="L243" s="3">
        <f>D182*C197*D187*C207</f>
        <v>0</v>
      </c>
      <c r="M243" s="3">
        <f>D182*D197*C187*C207</f>
        <v>0</v>
      </c>
      <c r="N243" s="3">
        <f>C182*D197*D187*D207</f>
        <v>0</v>
      </c>
      <c r="O243" s="3">
        <f>D182*C197*D187*D207</f>
        <v>0</v>
      </c>
      <c r="P243" s="3">
        <f>D182*D197*C187*D207</f>
        <v>0</v>
      </c>
      <c r="Q243" s="3">
        <f>D182*D197*D187*C207</f>
        <v>0</v>
      </c>
      <c r="R243" s="3">
        <f>D182*D197*D187*D207</f>
        <v>0</v>
      </c>
      <c r="S243">
        <v>4</v>
      </c>
      <c r="T243">
        <v>101202</v>
      </c>
      <c r="U243">
        <v>102204</v>
      </c>
    </row>
    <row r="244" spans="1:21" x14ac:dyDescent="0.25">
      <c r="A244" t="s">
        <v>19</v>
      </c>
      <c r="B244">
        <v>4</v>
      </c>
      <c r="C244" s="3">
        <f>C183*C198*C188*C208</f>
        <v>0.25</v>
      </c>
      <c r="D244" s="3">
        <f>C183*C198*C188*D208</f>
        <v>0.25</v>
      </c>
      <c r="E244" s="3">
        <f>C183*C198*D188*C208</f>
        <v>0.25</v>
      </c>
      <c r="F244" s="3">
        <f>C183*D198*C188*C208</f>
        <v>0</v>
      </c>
      <c r="G244" s="3">
        <f>D183*C198*C188*C208</f>
        <v>0</v>
      </c>
      <c r="H244" s="3">
        <f>C183*C198*D188*D208</f>
        <v>0.25</v>
      </c>
      <c r="I244" s="3">
        <f>C183*D198*C188*D208</f>
        <v>0</v>
      </c>
      <c r="J244" s="3">
        <f>D183*C198*C188*D208</f>
        <v>0</v>
      </c>
      <c r="K244" s="3">
        <f>C183*D198*D188*C208</f>
        <v>0</v>
      </c>
      <c r="L244" s="3">
        <f>D183*C198*D188*C208</f>
        <v>0</v>
      </c>
      <c r="M244" s="3">
        <f>D183*D198*C188*C208</f>
        <v>0</v>
      </c>
      <c r="N244" s="3">
        <f>C183*D198*D188*D208</f>
        <v>0</v>
      </c>
      <c r="O244" s="3">
        <f>D183*C198*D188*D208</f>
        <v>0</v>
      </c>
      <c r="P244" s="3">
        <f>D183*D198*C188*D208</f>
        <v>0</v>
      </c>
      <c r="Q244" s="3">
        <f>D183*D198*D188*C208</f>
        <v>0</v>
      </c>
      <c r="R244" s="3">
        <f>D183*D198*D188*D208</f>
        <v>0</v>
      </c>
      <c r="S244">
        <v>4</v>
      </c>
      <c r="T244">
        <v>101202</v>
      </c>
      <c r="U244">
        <v>102204</v>
      </c>
    </row>
    <row r="246" spans="1:21" x14ac:dyDescent="0.25">
      <c r="A246" s="5" t="s">
        <v>96</v>
      </c>
    </row>
    <row r="247" spans="1:21" x14ac:dyDescent="0.25">
      <c r="B247" s="15" t="s">
        <v>148</v>
      </c>
    </row>
    <row r="248" spans="1:21" x14ac:dyDescent="0.25">
      <c r="A248" t="s">
        <v>0</v>
      </c>
      <c r="B248" t="s">
        <v>69</v>
      </c>
      <c r="C248" s="4" t="s">
        <v>76</v>
      </c>
      <c r="D248" t="s">
        <v>77</v>
      </c>
      <c r="E248" t="s">
        <v>78</v>
      </c>
      <c r="F248" t="s">
        <v>79</v>
      </c>
      <c r="G248" t="s">
        <v>80</v>
      </c>
      <c r="H248" t="s">
        <v>66</v>
      </c>
      <c r="I248" t="s">
        <v>67</v>
      </c>
      <c r="J248" t="s">
        <v>68</v>
      </c>
    </row>
    <row r="249" spans="1:21" x14ac:dyDescent="0.25">
      <c r="A249" t="s">
        <v>38</v>
      </c>
      <c r="B249" t="s">
        <v>75</v>
      </c>
    </row>
    <row r="250" spans="1:21" x14ac:dyDescent="0.25">
      <c r="A250" t="s">
        <v>7</v>
      </c>
      <c r="B250">
        <v>1</v>
      </c>
      <c r="C250" s="3">
        <f t="shared" ref="C250:C269" si="21">C225*B$285</f>
        <v>0</v>
      </c>
      <c r="D250" s="3">
        <f t="shared" ref="D250:D269" si="22">SUM(D225,E225,F225,G225)*C$285</f>
        <v>7.2916666666666657E-2</v>
      </c>
      <c r="E250" s="3">
        <f t="shared" ref="E250:E269" si="23">SUM(H225,I225,J225,K225,L225,M225)*D$285</f>
        <v>8.3333333333333329E-2</v>
      </c>
      <c r="F250" s="3">
        <f t="shared" ref="F250:F269" si="24">SUM(N225,O225,P225,Q225)*E$285</f>
        <v>5.2083333333333336E-2</v>
      </c>
      <c r="G250" s="3">
        <f t="shared" ref="G250:G269" si="25">R225*F$285</f>
        <v>0</v>
      </c>
      <c r="H250">
        <v>1</v>
      </c>
      <c r="I250">
        <v>101201</v>
      </c>
      <c r="J250">
        <v>102203</v>
      </c>
    </row>
    <row r="251" spans="1:21" x14ac:dyDescent="0.25">
      <c r="A251" t="s">
        <v>12</v>
      </c>
      <c r="B251">
        <v>1</v>
      </c>
      <c r="C251" s="3">
        <f t="shared" si="21"/>
        <v>0</v>
      </c>
      <c r="D251" s="3">
        <f t="shared" si="22"/>
        <v>0.125</v>
      </c>
      <c r="E251" s="3">
        <f t="shared" si="23"/>
        <v>8.3333333333333329E-2</v>
      </c>
      <c r="F251" s="3">
        <f t="shared" si="24"/>
        <v>0</v>
      </c>
      <c r="G251" s="3">
        <f t="shared" si="25"/>
        <v>0</v>
      </c>
      <c r="H251">
        <v>1</v>
      </c>
      <c r="I251">
        <v>101201</v>
      </c>
      <c r="J251">
        <v>102203</v>
      </c>
    </row>
    <row r="252" spans="1:21" x14ac:dyDescent="0.25">
      <c r="A252" t="s">
        <v>15</v>
      </c>
      <c r="B252">
        <v>1</v>
      </c>
      <c r="C252" s="3">
        <f t="shared" si="21"/>
        <v>0.25</v>
      </c>
      <c r="D252" s="3">
        <f t="shared" si="22"/>
        <v>0.125</v>
      </c>
      <c r="E252" s="3">
        <f t="shared" si="23"/>
        <v>4.1666666666666664E-2</v>
      </c>
      <c r="F252" s="3">
        <f t="shared" si="24"/>
        <v>0</v>
      </c>
      <c r="G252" s="3">
        <f t="shared" si="25"/>
        <v>0</v>
      </c>
      <c r="H252">
        <v>1</v>
      </c>
      <c r="I252">
        <v>101201</v>
      </c>
      <c r="J252">
        <v>102203</v>
      </c>
    </row>
    <row r="253" spans="1:21" x14ac:dyDescent="0.25">
      <c r="A253" t="s">
        <v>18</v>
      </c>
      <c r="B253">
        <v>1</v>
      </c>
      <c r="C253" s="3">
        <f t="shared" si="21"/>
        <v>0</v>
      </c>
      <c r="D253" s="3">
        <f t="shared" si="22"/>
        <v>0</v>
      </c>
      <c r="E253" s="3">
        <f t="shared" si="23"/>
        <v>8.3333333333333329E-2</v>
      </c>
      <c r="F253" s="3">
        <f t="shared" si="24"/>
        <v>0.125</v>
      </c>
      <c r="G253" s="3">
        <f t="shared" si="25"/>
        <v>0</v>
      </c>
      <c r="H253">
        <v>1</v>
      </c>
      <c r="I253">
        <v>101201</v>
      </c>
      <c r="J253">
        <v>102203</v>
      </c>
    </row>
    <row r="254" spans="1:21" x14ac:dyDescent="0.25">
      <c r="A254" t="s">
        <v>19</v>
      </c>
      <c r="B254">
        <v>1</v>
      </c>
      <c r="C254" s="3">
        <f t="shared" si="21"/>
        <v>0</v>
      </c>
      <c r="D254" s="3">
        <f t="shared" si="22"/>
        <v>0</v>
      </c>
      <c r="E254" s="3">
        <f t="shared" si="23"/>
        <v>8.3333333333333329E-2</v>
      </c>
      <c r="F254" s="3">
        <f t="shared" si="24"/>
        <v>0.125</v>
      </c>
      <c r="G254" s="3">
        <f t="shared" si="25"/>
        <v>0</v>
      </c>
      <c r="H254">
        <v>1</v>
      </c>
      <c r="I254">
        <v>101201</v>
      </c>
      <c r="J254">
        <v>102203</v>
      </c>
    </row>
    <row r="255" spans="1:21" x14ac:dyDescent="0.25">
      <c r="A255" t="s">
        <v>7</v>
      </c>
      <c r="B255">
        <v>2</v>
      </c>
      <c r="C255" s="3">
        <f t="shared" si="21"/>
        <v>0</v>
      </c>
      <c r="D255" s="3">
        <f t="shared" si="22"/>
        <v>0</v>
      </c>
      <c r="E255" s="3">
        <f t="shared" si="23"/>
        <v>9.722222222222221E-2</v>
      </c>
      <c r="F255" s="3">
        <f t="shared" si="24"/>
        <v>0.10416666666666667</v>
      </c>
      <c r="G255" s="3">
        <f t="shared" si="25"/>
        <v>0</v>
      </c>
      <c r="H255">
        <v>2</v>
      </c>
      <c r="I255">
        <v>101201</v>
      </c>
      <c r="J255">
        <v>102204</v>
      </c>
    </row>
    <row r="256" spans="1:21" x14ac:dyDescent="0.25">
      <c r="A256" t="s">
        <v>12</v>
      </c>
      <c r="B256">
        <v>2</v>
      </c>
      <c r="C256" s="3">
        <f t="shared" si="21"/>
        <v>0</v>
      </c>
      <c r="D256" s="3">
        <f t="shared" si="22"/>
        <v>6.25E-2</v>
      </c>
      <c r="E256" s="3">
        <f t="shared" si="23"/>
        <v>8.3333333333333329E-2</v>
      </c>
      <c r="F256" s="3">
        <f t="shared" si="24"/>
        <v>6.25E-2</v>
      </c>
      <c r="G256" s="3">
        <f t="shared" si="25"/>
        <v>0</v>
      </c>
      <c r="H256">
        <v>2</v>
      </c>
      <c r="I256">
        <v>101201</v>
      </c>
      <c r="J256">
        <v>102204</v>
      </c>
    </row>
    <row r="257" spans="1:10" x14ac:dyDescent="0.25">
      <c r="A257" t="s">
        <v>15</v>
      </c>
      <c r="B257">
        <v>2</v>
      </c>
      <c r="C257" s="3">
        <f t="shared" si="21"/>
        <v>0</v>
      </c>
      <c r="D257" s="3">
        <f t="shared" si="22"/>
        <v>6.25E-2</v>
      </c>
      <c r="E257" s="3">
        <f t="shared" si="23"/>
        <v>8.3333333333333329E-2</v>
      </c>
      <c r="F257" s="3">
        <f t="shared" si="24"/>
        <v>6.25E-2</v>
      </c>
      <c r="G257" s="3">
        <f t="shared" si="25"/>
        <v>0</v>
      </c>
      <c r="H257">
        <v>2</v>
      </c>
      <c r="I257">
        <v>101201</v>
      </c>
      <c r="J257">
        <v>102204</v>
      </c>
    </row>
    <row r="258" spans="1:10" x14ac:dyDescent="0.25">
      <c r="A258" t="s">
        <v>18</v>
      </c>
      <c r="B258">
        <v>2</v>
      </c>
      <c r="C258" s="3">
        <f t="shared" si="21"/>
        <v>0</v>
      </c>
      <c r="D258" s="3">
        <f t="shared" si="22"/>
        <v>0.125</v>
      </c>
      <c r="E258" s="3">
        <f t="shared" si="23"/>
        <v>8.3333333333333329E-2</v>
      </c>
      <c r="F258" s="3">
        <f t="shared" si="24"/>
        <v>0</v>
      </c>
      <c r="G258" s="3">
        <f t="shared" si="25"/>
        <v>0</v>
      </c>
      <c r="H258">
        <v>2</v>
      </c>
      <c r="I258">
        <v>101201</v>
      </c>
      <c r="J258">
        <v>102204</v>
      </c>
    </row>
    <row r="259" spans="1:10" x14ac:dyDescent="0.25">
      <c r="A259" t="s">
        <v>19</v>
      </c>
      <c r="B259">
        <v>2</v>
      </c>
      <c r="C259" s="3">
        <f t="shared" si="21"/>
        <v>0</v>
      </c>
      <c r="D259" s="3">
        <f t="shared" si="22"/>
        <v>6.25E-2</v>
      </c>
      <c r="E259" s="3">
        <f t="shared" si="23"/>
        <v>8.3333333333333329E-2</v>
      </c>
      <c r="F259" s="3">
        <f t="shared" si="24"/>
        <v>6.25E-2</v>
      </c>
      <c r="G259" s="3">
        <f t="shared" si="25"/>
        <v>0</v>
      </c>
      <c r="H259">
        <v>2</v>
      </c>
      <c r="I259">
        <v>101201</v>
      </c>
      <c r="J259">
        <v>102204</v>
      </c>
    </row>
    <row r="260" spans="1:10" x14ac:dyDescent="0.25">
      <c r="A260" t="s">
        <v>7</v>
      </c>
      <c r="B260">
        <v>3</v>
      </c>
      <c r="C260" s="3">
        <f t="shared" si="21"/>
        <v>0</v>
      </c>
      <c r="D260" s="3">
        <f t="shared" si="22"/>
        <v>0</v>
      </c>
      <c r="E260" s="3">
        <f t="shared" si="23"/>
        <v>0</v>
      </c>
      <c r="F260" s="3">
        <f t="shared" si="24"/>
        <v>0</v>
      </c>
      <c r="G260" s="3">
        <f t="shared" si="25"/>
        <v>0</v>
      </c>
      <c r="H260">
        <v>3</v>
      </c>
      <c r="I260">
        <v>101202</v>
      </c>
      <c r="J260">
        <v>102203</v>
      </c>
    </row>
    <row r="261" spans="1:10" x14ac:dyDescent="0.25">
      <c r="A261" t="s">
        <v>15</v>
      </c>
      <c r="B261">
        <v>3</v>
      </c>
      <c r="C261" s="3">
        <f t="shared" si="21"/>
        <v>0</v>
      </c>
      <c r="D261" s="3">
        <f t="shared" si="22"/>
        <v>0.125</v>
      </c>
      <c r="E261" s="3">
        <f t="shared" si="23"/>
        <v>8.3333333333333329E-2</v>
      </c>
      <c r="F261" s="3">
        <f t="shared" si="24"/>
        <v>0</v>
      </c>
      <c r="G261" s="3">
        <f t="shared" si="25"/>
        <v>0</v>
      </c>
      <c r="H261">
        <v>3</v>
      </c>
      <c r="I261">
        <v>101202</v>
      </c>
      <c r="J261">
        <v>102203</v>
      </c>
    </row>
    <row r="262" spans="1:10" x14ac:dyDescent="0.25">
      <c r="A262" t="s">
        <v>12</v>
      </c>
      <c r="B262">
        <v>3</v>
      </c>
      <c r="C262" s="3">
        <f t="shared" si="21"/>
        <v>0.25</v>
      </c>
      <c r="D262" s="3">
        <f t="shared" si="22"/>
        <v>0.125</v>
      </c>
      <c r="E262" s="3">
        <f t="shared" si="23"/>
        <v>4.1666666666666664E-2</v>
      </c>
      <c r="F262" s="3">
        <f t="shared" si="24"/>
        <v>0</v>
      </c>
      <c r="G262" s="3">
        <f t="shared" si="25"/>
        <v>0</v>
      </c>
      <c r="H262">
        <v>3</v>
      </c>
      <c r="I262">
        <v>101202</v>
      </c>
      <c r="J262">
        <v>102203</v>
      </c>
    </row>
    <row r="263" spans="1:10" x14ac:dyDescent="0.25">
      <c r="A263" t="s">
        <v>18</v>
      </c>
      <c r="B263">
        <v>3</v>
      </c>
      <c r="C263" s="3">
        <f t="shared" si="21"/>
        <v>0</v>
      </c>
      <c r="D263" s="3">
        <f t="shared" si="22"/>
        <v>0.125</v>
      </c>
      <c r="E263" s="3">
        <f t="shared" si="23"/>
        <v>8.3333333333333329E-2</v>
      </c>
      <c r="F263" s="3">
        <f t="shared" si="24"/>
        <v>0</v>
      </c>
      <c r="G263" s="3">
        <f t="shared" si="25"/>
        <v>0</v>
      </c>
      <c r="H263">
        <v>3</v>
      </c>
      <c r="I263">
        <v>101202</v>
      </c>
      <c r="J263">
        <v>102203</v>
      </c>
    </row>
    <row r="264" spans="1:10" x14ac:dyDescent="0.25">
      <c r="A264" t="s">
        <v>19</v>
      </c>
      <c r="B264">
        <v>3</v>
      </c>
      <c r="C264" s="3">
        <f t="shared" si="21"/>
        <v>0</v>
      </c>
      <c r="D264" s="3">
        <f t="shared" si="22"/>
        <v>0.125</v>
      </c>
      <c r="E264" s="3">
        <f t="shared" si="23"/>
        <v>8.3333333333333329E-2</v>
      </c>
      <c r="F264" s="3">
        <f t="shared" si="24"/>
        <v>0</v>
      </c>
      <c r="G264" s="3">
        <f t="shared" si="25"/>
        <v>0</v>
      </c>
      <c r="H264">
        <v>3</v>
      </c>
      <c r="I264">
        <v>101202</v>
      </c>
      <c r="J264">
        <v>102203</v>
      </c>
    </row>
    <row r="265" spans="1:10" x14ac:dyDescent="0.25">
      <c r="A265" t="s">
        <v>7</v>
      </c>
      <c r="B265">
        <v>4</v>
      </c>
      <c r="C265" s="3">
        <f t="shared" si="21"/>
        <v>0</v>
      </c>
      <c r="D265" s="3">
        <f t="shared" si="22"/>
        <v>0</v>
      </c>
      <c r="E265" s="3">
        <f t="shared" si="23"/>
        <v>0</v>
      </c>
      <c r="F265" s="3">
        <f t="shared" si="24"/>
        <v>0</v>
      </c>
      <c r="G265" s="3">
        <f t="shared" si="25"/>
        <v>0</v>
      </c>
      <c r="H265">
        <v>4</v>
      </c>
      <c r="I265">
        <v>101202</v>
      </c>
      <c r="J265">
        <v>102204</v>
      </c>
    </row>
    <row r="266" spans="1:10" x14ac:dyDescent="0.25">
      <c r="A266" t="s">
        <v>12</v>
      </c>
      <c r="B266">
        <v>4</v>
      </c>
      <c r="C266" s="3">
        <f t="shared" si="21"/>
        <v>0</v>
      </c>
      <c r="D266" s="3">
        <f t="shared" si="22"/>
        <v>6.25E-2</v>
      </c>
      <c r="E266" s="3">
        <f t="shared" si="23"/>
        <v>8.3333333333333329E-2</v>
      </c>
      <c r="F266" s="3">
        <f t="shared" si="24"/>
        <v>6.25E-2</v>
      </c>
      <c r="G266" s="3">
        <f t="shared" si="25"/>
        <v>0</v>
      </c>
      <c r="H266">
        <v>4</v>
      </c>
      <c r="I266">
        <v>101202</v>
      </c>
      <c r="J266">
        <v>102204</v>
      </c>
    </row>
    <row r="267" spans="1:10" x14ac:dyDescent="0.25">
      <c r="A267" t="s">
        <v>15</v>
      </c>
      <c r="B267">
        <v>4</v>
      </c>
      <c r="C267" s="3">
        <f t="shared" si="21"/>
        <v>0</v>
      </c>
      <c r="D267" s="3">
        <f t="shared" si="22"/>
        <v>6.25E-2</v>
      </c>
      <c r="E267" s="3">
        <f t="shared" si="23"/>
        <v>8.3333333333333329E-2</v>
      </c>
      <c r="F267" s="3">
        <f t="shared" si="24"/>
        <v>6.25E-2</v>
      </c>
      <c r="G267" s="3">
        <f t="shared" si="25"/>
        <v>0</v>
      </c>
      <c r="H267">
        <v>4</v>
      </c>
      <c r="I267">
        <v>101202</v>
      </c>
      <c r="J267">
        <v>102204</v>
      </c>
    </row>
    <row r="268" spans="1:10" x14ac:dyDescent="0.25">
      <c r="A268" t="s">
        <v>18</v>
      </c>
      <c r="B268">
        <v>4</v>
      </c>
      <c r="C268" s="3">
        <f t="shared" si="21"/>
        <v>0.5</v>
      </c>
      <c r="D268" s="3">
        <f t="shared" si="22"/>
        <v>0.125</v>
      </c>
      <c r="E268" s="3">
        <f t="shared" si="23"/>
        <v>0</v>
      </c>
      <c r="F268" s="3">
        <f t="shared" si="24"/>
        <v>0</v>
      </c>
      <c r="G268" s="3">
        <f t="shared" si="25"/>
        <v>0</v>
      </c>
      <c r="H268">
        <v>4</v>
      </c>
      <c r="I268">
        <v>101202</v>
      </c>
      <c r="J268">
        <v>102204</v>
      </c>
    </row>
    <row r="269" spans="1:10" x14ac:dyDescent="0.25">
      <c r="A269" t="s">
        <v>19</v>
      </c>
      <c r="B269">
        <v>4</v>
      </c>
      <c r="C269" s="3">
        <f t="shared" si="21"/>
        <v>0.25</v>
      </c>
      <c r="D269" s="3">
        <f t="shared" si="22"/>
        <v>0.125</v>
      </c>
      <c r="E269" s="3">
        <f t="shared" si="23"/>
        <v>4.1666666666666664E-2</v>
      </c>
      <c r="F269" s="3">
        <f t="shared" si="24"/>
        <v>0</v>
      </c>
      <c r="G269" s="3">
        <f t="shared" si="25"/>
        <v>0</v>
      </c>
      <c r="H269">
        <v>4</v>
      </c>
      <c r="I269">
        <v>101202</v>
      </c>
      <c r="J269">
        <v>102204</v>
      </c>
    </row>
    <row r="271" spans="1:10" x14ac:dyDescent="0.25">
      <c r="A271" s="5" t="s">
        <v>98</v>
      </c>
    </row>
    <row r="273" spans="1:17" x14ac:dyDescent="0.25">
      <c r="A273" t="s">
        <v>0</v>
      </c>
      <c r="B273" t="s">
        <v>76</v>
      </c>
      <c r="C273" t="s">
        <v>77</v>
      </c>
      <c r="D273" t="s">
        <v>81</v>
      </c>
      <c r="E273" t="s">
        <v>82</v>
      </c>
      <c r="F273" t="s">
        <v>83</v>
      </c>
      <c r="G273" t="s">
        <v>78</v>
      </c>
      <c r="H273" t="s">
        <v>86</v>
      </c>
      <c r="I273" t="s">
        <v>87</v>
      </c>
      <c r="J273" t="s">
        <v>84</v>
      </c>
      <c r="K273" t="s">
        <v>88</v>
      </c>
      <c r="L273" t="s">
        <v>85</v>
      </c>
      <c r="M273" t="s">
        <v>79</v>
      </c>
      <c r="N273" t="s">
        <v>89</v>
      </c>
      <c r="O273" t="s">
        <v>90</v>
      </c>
      <c r="P273" t="s">
        <v>91</v>
      </c>
      <c r="Q273" t="s">
        <v>80</v>
      </c>
    </row>
    <row r="274" spans="1:17" x14ac:dyDescent="0.25">
      <c r="A274" t="s">
        <v>38</v>
      </c>
    </row>
    <row r="275" spans="1:17" x14ac:dyDescent="0.25">
      <c r="A275" t="s">
        <v>7</v>
      </c>
      <c r="B275" s="3">
        <f>B215*B215*B215*B215</f>
        <v>0.11578896604938266</v>
      </c>
      <c r="C275" s="3">
        <f>B215*B215*B215*C215</f>
        <v>8.2706404320987623E-2</v>
      </c>
      <c r="D275" s="3">
        <f>B215*B215*C215*B215</f>
        <v>8.2706404320987637E-2</v>
      </c>
      <c r="E275" s="3">
        <f>B215*C215*B215*B215</f>
        <v>8.2706404320987637E-2</v>
      </c>
      <c r="F275" s="3">
        <f>C215*B215*B215*B215</f>
        <v>8.2706404320987637E-2</v>
      </c>
      <c r="G275" s="3">
        <f>B215*B215*C215*C215</f>
        <v>5.9076003086419748E-2</v>
      </c>
      <c r="H275" s="3">
        <f>B215*C215*B215*C215</f>
        <v>5.9076003086419748E-2</v>
      </c>
      <c r="I275" s="3">
        <f>C215*B215*B215*C215</f>
        <v>5.9076003086419748E-2</v>
      </c>
      <c r="J275" s="3">
        <f>B215*C215*C215*B215</f>
        <v>5.9076003086419741E-2</v>
      </c>
      <c r="K275" s="3">
        <f>C215*B215*C215*B215</f>
        <v>5.9076003086419741E-2</v>
      </c>
      <c r="L275" s="3">
        <f>C215*C215*B215*B215</f>
        <v>5.9076003086419748E-2</v>
      </c>
      <c r="M275" s="3">
        <f>B215*C215*C215*C215</f>
        <v>4.2197145061728392E-2</v>
      </c>
      <c r="N275" s="3">
        <f>C215*B215*C215*C215</f>
        <v>4.2197145061728392E-2</v>
      </c>
      <c r="O275" s="3">
        <f>C215*C215*B215*C215</f>
        <v>4.2197145061728399E-2</v>
      </c>
      <c r="P275" s="3">
        <f>C215*C215*C215*B215</f>
        <v>4.2197145061728399E-2</v>
      </c>
      <c r="Q275" s="3">
        <f>C215*C215*C215*C215</f>
        <v>3.0140817901234577E-2</v>
      </c>
    </row>
    <row r="276" spans="1:17" x14ac:dyDescent="0.25">
      <c r="A276" t="s">
        <v>12</v>
      </c>
      <c r="B276" s="3">
        <f>B216*B216*B216*B216</f>
        <v>0.1001129150390625</v>
      </c>
      <c r="C276" s="3">
        <f>B216*B216*B216*C216</f>
        <v>7.78656005859375E-2</v>
      </c>
      <c r="D276" s="3">
        <f>B216*B216*C216*B216</f>
        <v>7.78656005859375E-2</v>
      </c>
      <c r="E276" s="3">
        <f>B216*C216*B216*B216</f>
        <v>7.78656005859375E-2</v>
      </c>
      <c r="F276" s="3">
        <f>C216*B216*B216*B216</f>
        <v>7.78656005859375E-2</v>
      </c>
      <c r="G276" s="3">
        <f>B216*B216*C216*C216</f>
        <v>6.05621337890625E-2</v>
      </c>
      <c r="H276" s="3">
        <f>B216*C216*B216*C216</f>
        <v>6.05621337890625E-2</v>
      </c>
      <c r="I276" s="3">
        <f>C216*B216*B216*C216</f>
        <v>6.05621337890625E-2</v>
      </c>
      <c r="J276" s="3">
        <f>B216*C216*C216*B216</f>
        <v>6.05621337890625E-2</v>
      </c>
      <c r="K276" s="3">
        <f>C216*B216*C216*B216</f>
        <v>6.05621337890625E-2</v>
      </c>
      <c r="L276" s="3">
        <f>C216*C216*B216*B216</f>
        <v>6.05621337890625E-2</v>
      </c>
      <c r="M276" s="3">
        <f>B216*C216*C216*C216</f>
        <v>4.71038818359375E-2</v>
      </c>
      <c r="N276" s="3">
        <f>C216*B216*C216*C216</f>
        <v>4.71038818359375E-2</v>
      </c>
      <c r="O276" s="3">
        <f>C216*C216*B216*C216</f>
        <v>4.71038818359375E-2</v>
      </c>
      <c r="P276" s="3">
        <f>C216*C216*C216*B216</f>
        <v>4.71038818359375E-2</v>
      </c>
      <c r="Q276" s="3">
        <f>C216*C216*C216*C216</f>
        <v>3.66363525390625E-2</v>
      </c>
    </row>
    <row r="277" spans="1:17" x14ac:dyDescent="0.25">
      <c r="A277" t="s">
        <v>15</v>
      </c>
      <c r="B277" s="3">
        <f>B217*B217*B217*B217</f>
        <v>0.152587890625</v>
      </c>
      <c r="C277" s="3">
        <f>B217*B217*B217*C217</f>
        <v>9.1552734375E-2</v>
      </c>
      <c r="D277" s="3">
        <f>B217*B217*C217*B217</f>
        <v>9.1552734375E-2</v>
      </c>
      <c r="E277" s="3">
        <f>B217*C217*B217*B217</f>
        <v>9.1552734375E-2</v>
      </c>
      <c r="F277" s="3">
        <f>C217*B217*B217*B217</f>
        <v>9.1552734375E-2</v>
      </c>
      <c r="G277" s="3">
        <f>B217*B217*C217*C217</f>
        <v>5.4931640625E-2</v>
      </c>
      <c r="H277" s="3">
        <f>B217*C217*B217*C217</f>
        <v>5.4931640625E-2</v>
      </c>
      <c r="I277" s="3">
        <f>C217*B217*B217*C217</f>
        <v>5.4931640625E-2</v>
      </c>
      <c r="J277" s="3">
        <f>B217*C217*C217*B217</f>
        <v>5.4931640625E-2</v>
      </c>
      <c r="K277" s="3">
        <f>C217*B217*C217*B217</f>
        <v>5.4931640625E-2</v>
      </c>
      <c r="L277" s="3">
        <f>C217*C217*B217*B217</f>
        <v>5.4931640625E-2</v>
      </c>
      <c r="M277" s="3">
        <f>B217*C217*C217*C217</f>
        <v>3.2958984375E-2</v>
      </c>
      <c r="N277" s="3">
        <f>C217*B217*C217*C217</f>
        <v>3.2958984375E-2</v>
      </c>
      <c r="O277" s="3">
        <f>C217*C217*B217*C217</f>
        <v>3.2958984375E-2</v>
      </c>
      <c r="P277" s="3">
        <f>C217*C217*C217*B217</f>
        <v>3.2958984375E-2</v>
      </c>
      <c r="Q277" s="3">
        <f>C217*C217*C217*C217</f>
        <v>1.9775390625E-2</v>
      </c>
    </row>
    <row r="278" spans="1:17" x14ac:dyDescent="0.25">
      <c r="A278" t="s">
        <v>18</v>
      </c>
      <c r="B278" s="3">
        <f>B218*B218*B218*B218</f>
        <v>0.152587890625</v>
      </c>
      <c r="C278" s="3">
        <f>B218*B218*B218*C218</f>
        <v>9.1552734375E-2</v>
      </c>
      <c r="D278" s="3">
        <f>B218*B218*C218*B218</f>
        <v>9.1552734375E-2</v>
      </c>
      <c r="E278" s="3">
        <f>B218*C218*B218*B218</f>
        <v>9.1552734375E-2</v>
      </c>
      <c r="F278" s="3">
        <f>C218*B218*B218*B218</f>
        <v>9.1552734375E-2</v>
      </c>
      <c r="G278" s="3">
        <f>B218*B218*C218*C218</f>
        <v>5.4931640625E-2</v>
      </c>
      <c r="H278" s="3">
        <f>B218*C218*B218*C218</f>
        <v>5.4931640625E-2</v>
      </c>
      <c r="I278" s="3">
        <f>C218*B218*B218*C218</f>
        <v>5.4931640625E-2</v>
      </c>
      <c r="J278" s="3">
        <f>B218*C218*C218*B218</f>
        <v>5.4931640625E-2</v>
      </c>
      <c r="K278" s="3">
        <f>C218*B218*C218*B218</f>
        <v>5.4931640625E-2</v>
      </c>
      <c r="L278" s="3">
        <f>C218*C218*B218*B218</f>
        <v>5.4931640625E-2</v>
      </c>
      <c r="M278" s="3">
        <f>B218*C218*C218*C218</f>
        <v>3.2958984375E-2</v>
      </c>
      <c r="N278" s="3">
        <f>C218*B218*C218*C218</f>
        <v>3.2958984375E-2</v>
      </c>
      <c r="O278" s="3">
        <f>C218*C218*B218*C218</f>
        <v>3.2958984375E-2</v>
      </c>
      <c r="P278" s="3">
        <f>C218*C218*C218*B218</f>
        <v>3.2958984375E-2</v>
      </c>
      <c r="Q278" s="3">
        <f>C218*C218*C218*C218</f>
        <v>1.9775390625E-2</v>
      </c>
    </row>
    <row r="279" spans="1:17" x14ac:dyDescent="0.25">
      <c r="A279" t="s">
        <v>19</v>
      </c>
      <c r="B279" s="3">
        <f>B219*B219*B219*B219</f>
        <v>0.1001129150390625</v>
      </c>
      <c r="C279" s="3">
        <f>B219*B219*B219*C219</f>
        <v>7.78656005859375E-2</v>
      </c>
      <c r="D279" s="3">
        <f>B219*B219*C219*B219</f>
        <v>7.78656005859375E-2</v>
      </c>
      <c r="E279" s="3">
        <f>B219*C219*B219*B219</f>
        <v>7.78656005859375E-2</v>
      </c>
      <c r="F279" s="3">
        <f>C219*B219*B219*B219</f>
        <v>7.78656005859375E-2</v>
      </c>
      <c r="G279" s="3">
        <f>B219*B219*C219*C219</f>
        <v>6.05621337890625E-2</v>
      </c>
      <c r="H279" s="3">
        <f>B219*C219*B219*C219</f>
        <v>6.05621337890625E-2</v>
      </c>
      <c r="I279" s="3">
        <f>C219*B219*B219*C219</f>
        <v>6.05621337890625E-2</v>
      </c>
      <c r="J279" s="3">
        <f>B219*C219*C219*B219</f>
        <v>6.05621337890625E-2</v>
      </c>
      <c r="K279" s="3">
        <f>C219*B219*C219*B219</f>
        <v>6.05621337890625E-2</v>
      </c>
      <c r="L279" s="3">
        <f>C219*C219*B219*B219</f>
        <v>6.05621337890625E-2</v>
      </c>
      <c r="M279" s="3">
        <f>B219*C219*C219*C219</f>
        <v>4.71038818359375E-2</v>
      </c>
      <c r="N279" s="3">
        <f>C219*B219*C219*C219</f>
        <v>4.71038818359375E-2</v>
      </c>
      <c r="O279" s="3">
        <f>C219*C219*B219*C219</f>
        <v>4.71038818359375E-2</v>
      </c>
      <c r="P279" s="3">
        <f>C219*C219*C219*B219</f>
        <v>4.71038818359375E-2</v>
      </c>
      <c r="Q279" s="3">
        <f>C219*C219*C219*C219</f>
        <v>3.66363525390625E-2</v>
      </c>
    </row>
    <row r="281" spans="1:17" x14ac:dyDescent="0.25">
      <c r="A281" s="5" t="s">
        <v>93</v>
      </c>
    </row>
    <row r="282" spans="1:17" x14ac:dyDescent="0.25">
      <c r="A282" s="5"/>
    </row>
    <row r="283" spans="1:17" x14ac:dyDescent="0.25">
      <c r="A283" t="s">
        <v>2</v>
      </c>
      <c r="B283" s="4" t="s">
        <v>76</v>
      </c>
      <c r="C283" t="s">
        <v>77</v>
      </c>
      <c r="D283" t="s">
        <v>78</v>
      </c>
      <c r="E283" t="s">
        <v>79</v>
      </c>
      <c r="F283" t="s">
        <v>80</v>
      </c>
    </row>
    <row r="284" spans="1:17" x14ac:dyDescent="0.25">
      <c r="B284" t="s">
        <v>184</v>
      </c>
    </row>
    <row r="285" spans="1:17" x14ac:dyDescent="0.25">
      <c r="A285">
        <v>1022042</v>
      </c>
      <c r="B285" s="3">
        <f>1/COUNTIF(C223:R223,"AAAA")</f>
        <v>1</v>
      </c>
      <c r="C285" s="3">
        <f>1/(COUNTIF(C223:R223,"AAAB") + COUNTIF(C223:R223,"AABA") + COUNTIF(C223:R223,"ABAA") + COUNTIF(C223:R223,"BAAA"))</f>
        <v>0.25</v>
      </c>
      <c r="D285" s="3">
        <f>1/(COUNTIF(C223:R223,"AABB") + COUNTIF(C223:R223,"ABAB") + COUNTIF(C223:R223,"BAAB") + COUNTIF(C223:R223,"ABBA") + COUNTIF(C223:R223,"BABA") + COUNTIF(C223:R223,"BBAA"))</f>
        <v>0.16666666666666666</v>
      </c>
      <c r="E285" s="3">
        <f>1/(COUNTIF(C223:R223,"BBBA") + COUNTIF(C223:R223,"BBAB") + COUNTIF(C223:R223,"BABB") + COUNTIF(C223:R223,"ABBB"))</f>
        <v>0.25</v>
      </c>
      <c r="F285" s="3">
        <f>1/COUNTIF(C223:R223,"BBBB")</f>
        <v>1</v>
      </c>
    </row>
    <row r="287" spans="1:17" x14ac:dyDescent="0.25">
      <c r="A287" s="5" t="s">
        <v>94</v>
      </c>
    </row>
    <row r="288" spans="1:17" x14ac:dyDescent="0.25">
      <c r="B288" s="15" t="s">
        <v>179</v>
      </c>
      <c r="C288" s="15" t="s">
        <v>180</v>
      </c>
    </row>
    <row r="289" spans="1:14" x14ac:dyDescent="0.25">
      <c r="A289" t="s">
        <v>2</v>
      </c>
      <c r="B289" t="s">
        <v>0</v>
      </c>
      <c r="I289" s="4" t="s">
        <v>76</v>
      </c>
      <c r="J289" t="s">
        <v>77</v>
      </c>
      <c r="K289" t="s">
        <v>78</v>
      </c>
      <c r="L289" t="s">
        <v>79</v>
      </c>
      <c r="M289" t="s">
        <v>80</v>
      </c>
    </row>
    <row r="290" spans="1:14" x14ac:dyDescent="0.25">
      <c r="A290" t="s">
        <v>37</v>
      </c>
      <c r="B290" t="s">
        <v>38</v>
      </c>
    </row>
    <row r="292" spans="1:14" x14ac:dyDescent="0.25">
      <c r="A292">
        <v>1022042</v>
      </c>
      <c r="B292" t="s">
        <v>7</v>
      </c>
      <c r="C292" s="3" t="e">
        <f>NORMDIST(M77,B97,C97,FALSE)</f>
        <v>#VALUE!</v>
      </c>
      <c r="D292" s="3" t="e">
        <f>NORMDIST(M77,D97,E97,FALSE)</f>
        <v>#VALUE!</v>
      </c>
      <c r="E292" s="3" t="e">
        <f>NORMDIST(M77,F97,G97,FALSE)</f>
        <v>#VALUE!</v>
      </c>
      <c r="F292" s="3" t="e">
        <f>NORMDIST(M77,H97,I97,FALSE)</f>
        <v>#VALUE!</v>
      </c>
      <c r="G292" s="3" t="e">
        <f>NORMDIST(M77,J97,K97,FALSE)</f>
        <v>#VALUE!</v>
      </c>
      <c r="H292" s="3" t="e">
        <f>SUM(C292:G292)</f>
        <v>#VALUE!</v>
      </c>
      <c r="I292" s="3" t="e">
        <f t="shared" ref="I292:M296" si="26">C292*B$285/$H292</f>
        <v>#VALUE!</v>
      </c>
      <c r="J292" s="3" t="e">
        <f t="shared" si="26"/>
        <v>#VALUE!</v>
      </c>
      <c r="K292" s="3" t="e">
        <f t="shared" si="26"/>
        <v>#VALUE!</v>
      </c>
      <c r="L292" s="3" t="e">
        <f t="shared" si="26"/>
        <v>#VALUE!</v>
      </c>
      <c r="M292" s="3" t="e">
        <f t="shared" si="26"/>
        <v>#VALUE!</v>
      </c>
      <c r="N292" s="8"/>
    </row>
    <row r="293" spans="1:14" x14ac:dyDescent="0.25">
      <c r="A293">
        <v>1022042</v>
      </c>
      <c r="B293" t="s">
        <v>12</v>
      </c>
      <c r="C293" s="3">
        <f>NORMDIST(M78,B98,C98,FALSE)</f>
        <v>3.0171391452541874E-2</v>
      </c>
      <c r="D293" s="3">
        <f>NORMDIST(M78,D98,E98,FALSE)</f>
        <v>4.2455391614917177</v>
      </c>
      <c r="E293" s="3">
        <f>NORMDIST(M78,F98,G98,FALSE)</f>
        <v>3.8234465600105415E-17</v>
      </c>
      <c r="F293" s="3">
        <f>NORMDIST(M78,H98,I98,FALSE)</f>
        <v>1.5567821654303692E-13</v>
      </c>
      <c r="G293" s="3">
        <f>NORMDIST(M78,J98,K98,FALSE)</f>
        <v>8.8835039852419414E-16</v>
      </c>
      <c r="H293" s="3">
        <f>SUM(C293:G293)</f>
        <v>4.2757105529444157</v>
      </c>
      <c r="I293" s="3">
        <f t="shared" si="26"/>
        <v>7.056462564278285E-3</v>
      </c>
      <c r="J293" s="3">
        <f t="shared" si="26"/>
        <v>0.2482358843589213</v>
      </c>
      <c r="K293" s="3">
        <f t="shared" si="26"/>
        <v>1.4903747235562097E-18</v>
      </c>
      <c r="L293" s="3">
        <f t="shared" si="26"/>
        <v>9.1024763378703811E-15</v>
      </c>
      <c r="M293" s="3">
        <f t="shared" si="26"/>
        <v>2.0776672965209081E-16</v>
      </c>
    </row>
    <row r="294" spans="1:14" x14ac:dyDescent="0.25">
      <c r="A294">
        <v>1022042</v>
      </c>
      <c r="B294" t="s">
        <v>15</v>
      </c>
      <c r="C294" s="3">
        <f>NORMDIST(M79,B99,C99,FALSE)</f>
        <v>0.13381558998645135</v>
      </c>
      <c r="D294" s="3">
        <f>NORMDIST(M79,D99,E99,FALSE)</f>
        <v>5.6756208691374761</v>
      </c>
      <c r="E294" s="3">
        <f>NORMDIST(M79,F99,G99,FALSE)</f>
        <v>0.1948784592601838</v>
      </c>
      <c r="F294" s="3">
        <f>NORMDIST(M79,H99,I99,FALSE)</f>
        <v>1.340694867369446E-10</v>
      </c>
      <c r="G294" s="3">
        <f>NORMDIST(M79,J99,K99,FALSE)</f>
        <v>9.8116073301825682E-110</v>
      </c>
      <c r="H294" s="3">
        <f>SUM(C294:G294)</f>
        <v>6.0043149185181806</v>
      </c>
      <c r="I294" s="3">
        <f t="shared" si="26"/>
        <v>2.2286570874846121E-2</v>
      </c>
      <c r="J294" s="3">
        <f t="shared" si="26"/>
        <v>0.23631425675363213</v>
      </c>
      <c r="K294" s="3">
        <f t="shared" si="26"/>
        <v>5.4094003480494295E-3</v>
      </c>
      <c r="L294" s="3">
        <f t="shared" si="26"/>
        <v>5.5822141475064377E-12</v>
      </c>
      <c r="M294" s="3">
        <f t="shared" si="26"/>
        <v>1.6340927255367876E-110</v>
      </c>
    </row>
    <row r="295" spans="1:14" x14ac:dyDescent="0.25">
      <c r="A295">
        <v>1022042</v>
      </c>
      <c r="B295" t="s">
        <v>18</v>
      </c>
      <c r="C295" s="3">
        <f>NORMDIST(M80,B100,C100,FALSE)</f>
        <v>1.2132173114781525E-79</v>
      </c>
      <c r="D295" s="3">
        <f>NORMDIST(M80,D100,E100,FALSE)</f>
        <v>2.086259223006573E-36</v>
      </c>
      <c r="E295" s="3">
        <f>NORMDIST(M80,F100,G100,FALSE)</f>
        <v>32.560823018739391</v>
      </c>
      <c r="F295" s="3">
        <f>NORMDIST(M80,H100,I100,FALSE)</f>
        <v>7.7512608207644617E-22</v>
      </c>
      <c r="G295" s="3">
        <f>NORMDIST(M80,J100,K100,FALSE)</f>
        <v>9.6453780043144854E-49</v>
      </c>
      <c r="H295" s="3">
        <f>SUM(C295:G295)</f>
        <v>32.560823018739391</v>
      </c>
      <c r="I295" s="3">
        <f t="shared" si="26"/>
        <v>3.7260032118350396E-81</v>
      </c>
      <c r="J295" s="3">
        <f t="shared" si="26"/>
        <v>1.6018170224120948E-38</v>
      </c>
      <c r="K295" s="3">
        <f t="shared" si="26"/>
        <v>0.16666666666666666</v>
      </c>
      <c r="L295" s="3">
        <f t="shared" si="26"/>
        <v>5.9513704677423691E-24</v>
      </c>
      <c r="M295" s="3">
        <f t="shared" si="26"/>
        <v>2.962264804781925E-50</v>
      </c>
    </row>
    <row r="296" spans="1:14" x14ac:dyDescent="0.25">
      <c r="A296">
        <v>1022042</v>
      </c>
      <c r="B296" t="s">
        <v>19</v>
      </c>
      <c r="C296" s="3">
        <f>NORMDIST(M81,B101,C101,FALSE)</f>
        <v>5.2151596003168979E-26</v>
      </c>
      <c r="D296" s="3">
        <f>NORMDIST(M81,D101,E101,FALSE)</f>
        <v>1.2630939042617331E-7</v>
      </c>
      <c r="E296" s="3">
        <f>NORMDIST(M81,F101,G101,FALSE)</f>
        <v>0.61670416242712178</v>
      </c>
      <c r="F296" s="3">
        <f>NORMDIST(M81,H101,I101,FALSE)</f>
        <v>1.0775821141834261</v>
      </c>
      <c r="G296" s="3">
        <f>NORMDIST(M81,J101,K101,FALSE)</f>
        <v>6.3093282354764793E-51</v>
      </c>
      <c r="H296" s="3">
        <f>SUM(C296:G296)</f>
        <v>1.6942864029199383</v>
      </c>
      <c r="I296" s="3">
        <f t="shared" si="26"/>
        <v>3.0780862027394401E-26</v>
      </c>
      <c r="J296" s="3">
        <f t="shared" si="26"/>
        <v>1.863755003411633E-8</v>
      </c>
      <c r="K296" s="3">
        <f t="shared" si="26"/>
        <v>6.0665084069640565E-2</v>
      </c>
      <c r="L296" s="3">
        <f t="shared" si="26"/>
        <v>0.15900235525798911</v>
      </c>
      <c r="M296" s="3">
        <f t="shared" si="26"/>
        <v>3.723885303336534E-51</v>
      </c>
    </row>
    <row r="298" spans="1:14" x14ac:dyDescent="0.25">
      <c r="A298" s="5" t="s">
        <v>130</v>
      </c>
    </row>
    <row r="299" spans="1:14" x14ac:dyDescent="0.25">
      <c r="B299" s="15" t="s">
        <v>182</v>
      </c>
    </row>
    <row r="300" spans="1:14" x14ac:dyDescent="0.25">
      <c r="A300" t="s">
        <v>2</v>
      </c>
      <c r="B300" t="s">
        <v>0</v>
      </c>
      <c r="C300" s="4" t="s">
        <v>76</v>
      </c>
      <c r="D300" t="s">
        <v>77</v>
      </c>
      <c r="E300" t="s">
        <v>78</v>
      </c>
      <c r="F300" t="s">
        <v>79</v>
      </c>
      <c r="G300" t="s">
        <v>80</v>
      </c>
    </row>
    <row r="301" spans="1:14" x14ac:dyDescent="0.25">
      <c r="A301" t="s">
        <v>37</v>
      </c>
      <c r="B301" t="s">
        <v>38</v>
      </c>
    </row>
    <row r="302" spans="1:14" x14ac:dyDescent="0.25">
      <c r="A302">
        <v>1022042</v>
      </c>
      <c r="B302" t="s">
        <v>7</v>
      </c>
      <c r="C302" s="13" t="e">
        <f t="shared" ref="C302:G306" si="27">IF((I292/B$285)&gt;$B$21,1*B$285,0)</f>
        <v>#VALUE!</v>
      </c>
      <c r="D302" s="13" t="e">
        <f t="shared" si="27"/>
        <v>#VALUE!</v>
      </c>
      <c r="E302" s="13" t="e">
        <f t="shared" si="27"/>
        <v>#VALUE!</v>
      </c>
      <c r="F302" s="13" t="e">
        <f t="shared" si="27"/>
        <v>#VALUE!</v>
      </c>
      <c r="G302" s="13" t="e">
        <f t="shared" si="27"/>
        <v>#VALUE!</v>
      </c>
      <c r="H302" s="8"/>
    </row>
    <row r="303" spans="1:14" x14ac:dyDescent="0.25">
      <c r="A303">
        <v>1022042</v>
      </c>
      <c r="B303" t="s">
        <v>12</v>
      </c>
      <c r="C303" s="13">
        <f t="shared" si="27"/>
        <v>0</v>
      </c>
      <c r="D303" s="13">
        <f t="shared" si="27"/>
        <v>0.25</v>
      </c>
      <c r="E303" s="13">
        <f t="shared" si="27"/>
        <v>0</v>
      </c>
      <c r="F303" s="13">
        <f t="shared" si="27"/>
        <v>0</v>
      </c>
      <c r="G303" s="13">
        <f t="shared" si="27"/>
        <v>0</v>
      </c>
    </row>
    <row r="304" spans="1:14" x14ac:dyDescent="0.25">
      <c r="A304">
        <v>1022042</v>
      </c>
      <c r="B304" t="s">
        <v>15</v>
      </c>
      <c r="C304" s="13">
        <f t="shared" si="27"/>
        <v>0</v>
      </c>
      <c r="D304" s="13">
        <f t="shared" si="27"/>
        <v>0</v>
      </c>
      <c r="E304" s="13">
        <f t="shared" si="27"/>
        <v>0</v>
      </c>
      <c r="F304" s="13">
        <f t="shared" si="27"/>
        <v>0</v>
      </c>
      <c r="G304" s="13">
        <f t="shared" si="27"/>
        <v>0</v>
      </c>
    </row>
    <row r="305" spans="1:13" x14ac:dyDescent="0.25">
      <c r="A305">
        <v>1022042</v>
      </c>
      <c r="B305" t="s">
        <v>18</v>
      </c>
      <c r="C305" s="13">
        <f t="shared" si="27"/>
        <v>0</v>
      </c>
      <c r="D305" s="13">
        <f t="shared" si="27"/>
        <v>0</v>
      </c>
      <c r="E305" s="13">
        <f t="shared" si="27"/>
        <v>0.16666666666666666</v>
      </c>
      <c r="F305" s="13">
        <f t="shared" si="27"/>
        <v>0</v>
      </c>
      <c r="G305" s="13">
        <f t="shared" si="27"/>
        <v>0</v>
      </c>
    </row>
    <row r="306" spans="1:13" x14ac:dyDescent="0.25">
      <c r="A306">
        <v>1022042</v>
      </c>
      <c r="B306" t="s">
        <v>19</v>
      </c>
      <c r="C306" s="13">
        <f t="shared" si="27"/>
        <v>0</v>
      </c>
      <c r="D306" s="13">
        <f t="shared" si="27"/>
        <v>0</v>
      </c>
      <c r="E306" s="13">
        <f t="shared" si="27"/>
        <v>0</v>
      </c>
      <c r="F306" s="13">
        <f t="shared" si="27"/>
        <v>0</v>
      </c>
      <c r="G306" s="13">
        <f t="shared" si="27"/>
        <v>0</v>
      </c>
    </row>
    <row r="308" spans="1:13" x14ac:dyDescent="0.25">
      <c r="A308" s="5" t="s">
        <v>163</v>
      </c>
    </row>
    <row r="309" spans="1:13" x14ac:dyDescent="0.25">
      <c r="B309" s="15" t="s">
        <v>177</v>
      </c>
    </row>
    <row r="310" spans="1:13" x14ac:dyDescent="0.25">
      <c r="A310" t="s">
        <v>69</v>
      </c>
      <c r="B310" t="s">
        <v>0</v>
      </c>
      <c r="C310" t="s">
        <v>158</v>
      </c>
      <c r="D310" t="s">
        <v>159</v>
      </c>
      <c r="E310" t="s">
        <v>160</v>
      </c>
      <c r="F310" s="8" t="s">
        <v>183</v>
      </c>
      <c r="G310" t="s">
        <v>162</v>
      </c>
      <c r="I310" t="s">
        <v>69</v>
      </c>
      <c r="J310" t="s">
        <v>70</v>
      </c>
      <c r="K310" t="s">
        <v>71</v>
      </c>
      <c r="L310" t="s">
        <v>72</v>
      </c>
      <c r="M310" t="s">
        <v>73</v>
      </c>
    </row>
    <row r="311" spans="1:13" x14ac:dyDescent="0.25">
      <c r="A311">
        <v>1</v>
      </c>
      <c r="B311" t="s">
        <v>7</v>
      </c>
      <c r="C311" s="3">
        <f>SUM(COUNTIF(H27,"NA"), COUNTIF(H32,"NA"), COUNTIF(H37,"NA"), COUNTIF(H47,"NA"))</f>
        <v>1</v>
      </c>
      <c r="D311" s="3">
        <f>SUM(COUNTIF(H77,"NA"))</f>
        <v>1</v>
      </c>
      <c r="E311" s="3">
        <f>IF(C311=1,0,IF(D311=1,0,1))</f>
        <v>0</v>
      </c>
      <c r="F311" s="3" t="e">
        <f>SUM(C250*C302,D250*D302,E250*E302,F250*F302,G250*G302)</f>
        <v>#VALUE!</v>
      </c>
      <c r="G311" s="3" t="str">
        <f>IF(E311=0,"NA",IF(F311=0,1,0))</f>
        <v>NA</v>
      </c>
      <c r="I311">
        <v>1</v>
      </c>
      <c r="J311">
        <v>101</v>
      </c>
      <c r="K311">
        <v>102</v>
      </c>
      <c r="L311">
        <v>201</v>
      </c>
      <c r="M311">
        <v>203</v>
      </c>
    </row>
    <row r="312" spans="1:13" x14ac:dyDescent="0.25">
      <c r="A312">
        <v>1</v>
      </c>
      <c r="B312" t="s">
        <v>12</v>
      </c>
      <c r="C312" s="3">
        <f>SUM(COUNTIF(H28,"NA"), COUNTIF(H33,"NA"), COUNTIF(H38,"NA"), COUNTIF(H48,"NA"))</f>
        <v>0</v>
      </c>
      <c r="D312" s="3">
        <f>SUM(COUNTIF(H78,"NA"))</f>
        <v>0</v>
      </c>
      <c r="E312" s="3">
        <f>IF(C312=1,0,IF(D312=1,0,1))</f>
        <v>1</v>
      </c>
      <c r="F312" s="3">
        <f>SUM(C251*C303,D251*D303,E251*E303,F251*F303,G251*G303)</f>
        <v>3.125E-2</v>
      </c>
      <c r="G312" s="3">
        <f t="shared" ref="G312:G330" si="28">IF(E312=0,"NA",IF(F312=0,1,0))</f>
        <v>0</v>
      </c>
      <c r="I312">
        <v>2</v>
      </c>
      <c r="J312">
        <v>101</v>
      </c>
      <c r="K312">
        <v>102</v>
      </c>
      <c r="L312">
        <v>201</v>
      </c>
      <c r="M312">
        <v>204</v>
      </c>
    </row>
    <row r="313" spans="1:13" x14ac:dyDescent="0.25">
      <c r="A313">
        <v>1</v>
      </c>
      <c r="B313" t="s">
        <v>15</v>
      </c>
      <c r="C313" s="3">
        <f>SUM(COUNTIF(H29,"NA"), COUNTIF(H34,"NA"), COUNTIF(H39,"NA"), COUNTIF(H49,"NA"))</f>
        <v>0</v>
      </c>
      <c r="D313" s="3">
        <f>SUM(COUNTIF(H79,"NA"))</f>
        <v>0</v>
      </c>
      <c r="E313" s="3">
        <f t="shared" ref="E313:E330" si="29">IF(C313=1,0,IF(D313=1,0,1))</f>
        <v>1</v>
      </c>
      <c r="F313" s="3">
        <f>SUM(C252*C304,D252*D304,E252*E304,F252*F304,G252*G304)</f>
        <v>0</v>
      </c>
      <c r="G313" s="3">
        <f t="shared" si="28"/>
        <v>1</v>
      </c>
      <c r="I313">
        <v>3</v>
      </c>
      <c r="J313">
        <v>101</v>
      </c>
      <c r="K313">
        <v>102</v>
      </c>
      <c r="L313">
        <v>202</v>
      </c>
      <c r="M313">
        <v>203</v>
      </c>
    </row>
    <row r="314" spans="1:13" x14ac:dyDescent="0.25">
      <c r="A314">
        <v>1</v>
      </c>
      <c r="B314" t="s">
        <v>18</v>
      </c>
      <c r="C314" s="3">
        <f>SUM(COUNTIF(H30,"NA"), COUNTIF(H35,"NA"), COUNTIF(H40,"NA"), COUNTIF(H50,"NA"))</f>
        <v>0</v>
      </c>
      <c r="D314" s="3">
        <f>SUM(COUNTIF(H80,"NA"))</f>
        <v>0</v>
      </c>
      <c r="E314" s="3">
        <f t="shared" si="29"/>
        <v>1</v>
      </c>
      <c r="F314" s="3">
        <f>SUM(C253*C305,D253*D305,E253*E305,F253*F305,G253*G305)</f>
        <v>1.3888888888888888E-2</v>
      </c>
      <c r="G314" s="3">
        <f t="shared" si="28"/>
        <v>0</v>
      </c>
      <c r="I314">
        <v>4</v>
      </c>
      <c r="J314">
        <v>101</v>
      </c>
      <c r="K314">
        <v>102</v>
      </c>
      <c r="L314">
        <v>202</v>
      </c>
      <c r="M314">
        <v>204</v>
      </c>
    </row>
    <row r="315" spans="1:13" x14ac:dyDescent="0.25">
      <c r="A315">
        <v>1</v>
      </c>
      <c r="B315" t="s">
        <v>19</v>
      </c>
      <c r="C315" s="3">
        <f>SUM(COUNTIF(H31,"NA"), COUNTIF(H36,"NA"), COUNTIF(H41,"NA"), COUNTIF(H51,"NA"))</f>
        <v>0</v>
      </c>
      <c r="D315" s="3">
        <f>SUM(COUNTIF(H81,"NA"))</f>
        <v>0</v>
      </c>
      <c r="E315" s="3">
        <f t="shared" si="29"/>
        <v>1</v>
      </c>
      <c r="F315" s="3">
        <f>SUM(C254*C306,D254*D306,E254*E306,F254*F306,G254*G306)</f>
        <v>0</v>
      </c>
      <c r="G315" s="3">
        <f t="shared" si="28"/>
        <v>1</v>
      </c>
    </row>
    <row r="316" spans="1:13" x14ac:dyDescent="0.25">
      <c r="A316">
        <v>2</v>
      </c>
      <c r="B316" t="s">
        <v>7</v>
      </c>
      <c r="C316" s="3">
        <f>SUM(COUNTIF(H27,"NA"), COUNTIF(H32,"NA"), COUNTIF(H37,"NA"), COUNTIF(H52,"NA"))</f>
        <v>1</v>
      </c>
      <c r="D316" s="3">
        <f>SUM(COUNTIF(H77,"NA"))</f>
        <v>1</v>
      </c>
      <c r="E316" s="3">
        <f t="shared" si="29"/>
        <v>0</v>
      </c>
      <c r="F316" s="3" t="e">
        <f>SUM(C255*C302,D255*D302,E255*E302,F255*F302,G255*G302)</f>
        <v>#VALUE!</v>
      </c>
      <c r="G316" s="3" t="str">
        <f t="shared" si="28"/>
        <v>NA</v>
      </c>
    </row>
    <row r="317" spans="1:13" x14ac:dyDescent="0.25">
      <c r="A317">
        <v>2</v>
      </c>
      <c r="B317" t="s">
        <v>12</v>
      </c>
      <c r="C317" s="3">
        <f>SUM(COUNTIF(H28,"NA"), COUNTIF(H33,"NA"), COUNTIF(H38,"NA"), COUNTIF(H53,"NA"))</f>
        <v>0</v>
      </c>
      <c r="D317" s="3">
        <f>SUM(COUNTIF(H78,"NA"))</f>
        <v>0</v>
      </c>
      <c r="E317" s="3">
        <f t="shared" si="29"/>
        <v>1</v>
      </c>
      <c r="F317" s="3">
        <f>SUM(C256*C303,D256*D303,E256*E303,F256*F303,G256*G303)</f>
        <v>1.5625E-2</v>
      </c>
      <c r="G317" s="3">
        <f t="shared" si="28"/>
        <v>0</v>
      </c>
    </row>
    <row r="318" spans="1:13" x14ac:dyDescent="0.25">
      <c r="A318">
        <v>2</v>
      </c>
      <c r="B318" t="s">
        <v>15</v>
      </c>
      <c r="C318" s="3">
        <f>SUM(COUNTIF(H29,"NA"), COUNTIF(H34,"NA"), COUNTIF(H39,"NA"), COUNTIF(H54,"NA"))</f>
        <v>0</v>
      </c>
      <c r="D318" s="3">
        <f>SUM(COUNTIF(H79,"NA"))</f>
        <v>0</v>
      </c>
      <c r="E318" s="3">
        <f t="shared" si="29"/>
        <v>1</v>
      </c>
      <c r="F318" s="3">
        <f>SUM(C257*C304,D257*D304,E257*E304,F257*F304,G257*G304)</f>
        <v>0</v>
      </c>
      <c r="G318" s="3">
        <f t="shared" si="28"/>
        <v>1</v>
      </c>
    </row>
    <row r="319" spans="1:13" x14ac:dyDescent="0.25">
      <c r="A319">
        <v>2</v>
      </c>
      <c r="B319" t="s">
        <v>18</v>
      </c>
      <c r="C319" s="3">
        <f>SUM(COUNTIF(H30,"NA"), COUNTIF(H35,"NA"), COUNTIF(H40,"NA"), COUNTIF(H55,"NA"))</f>
        <v>0</v>
      </c>
      <c r="D319" s="3">
        <f>SUM(COUNTIF(H80,"NA"))</f>
        <v>0</v>
      </c>
      <c r="E319" s="3">
        <f t="shared" si="29"/>
        <v>1</v>
      </c>
      <c r="F319" s="3">
        <f>SUM(C258*C305,D258*D305,E258*E305,F258*F305,G258*G305)</f>
        <v>1.3888888888888888E-2</v>
      </c>
      <c r="G319" s="3">
        <f t="shared" si="28"/>
        <v>0</v>
      </c>
    </row>
    <row r="320" spans="1:13" x14ac:dyDescent="0.25">
      <c r="A320">
        <v>2</v>
      </c>
      <c r="B320" t="s">
        <v>19</v>
      </c>
      <c r="C320" s="3">
        <f>SUM(COUNTIF(H31,"NA"), COUNTIF(H36,"NA"), COUNTIF(H41,"NA"), COUNTIF(H56,"NA"))</f>
        <v>0</v>
      </c>
      <c r="D320" s="3">
        <f>SUM(COUNTIF(H81,"NA"))</f>
        <v>0</v>
      </c>
      <c r="E320" s="3">
        <f t="shared" si="29"/>
        <v>1</v>
      </c>
      <c r="F320" s="3">
        <f>SUM(C259*C306,D259*D306,E259*E306,F259*F306,G259*G306)</f>
        <v>0</v>
      </c>
      <c r="G320" s="3">
        <f t="shared" si="28"/>
        <v>1</v>
      </c>
    </row>
    <row r="321" spans="1:7" x14ac:dyDescent="0.25">
      <c r="A321">
        <v>3</v>
      </c>
      <c r="B321" t="s">
        <v>7</v>
      </c>
      <c r="C321" s="3">
        <f>SUM(COUNTIF(H27,"NA"), COUNTIF(H32,"NA"), COUNTIF(H42,"NA"), COUNTIF(H47,"NA"))</f>
        <v>1</v>
      </c>
      <c r="D321" s="3">
        <f>SUM(COUNTIF(H77,"NA"))</f>
        <v>1</v>
      </c>
      <c r="E321" s="3">
        <f t="shared" si="29"/>
        <v>0</v>
      </c>
      <c r="F321" s="3" t="e">
        <f>SUM(C260*C302,D260*D302,E260*E302,F260*F302,G260*G302)</f>
        <v>#VALUE!</v>
      </c>
      <c r="G321" s="3" t="str">
        <f t="shared" si="28"/>
        <v>NA</v>
      </c>
    </row>
    <row r="322" spans="1:7" x14ac:dyDescent="0.25">
      <c r="A322">
        <v>3</v>
      </c>
      <c r="B322" t="s">
        <v>12</v>
      </c>
      <c r="C322" s="3">
        <f>SUM(COUNTIF(H28,"NA"), COUNTIF(H33,"NA"), COUNTIF(H43,"NA"), COUNTIF(H48,"NA"))</f>
        <v>0</v>
      </c>
      <c r="D322" s="3">
        <f>SUM(COUNTIF(H78,"NA"))</f>
        <v>0</v>
      </c>
      <c r="E322" s="3">
        <f t="shared" si="29"/>
        <v>1</v>
      </c>
      <c r="F322" s="3">
        <f>SUM(C261*C303,D261*D303,E261*E303,F261*F303,G261*G303)</f>
        <v>3.125E-2</v>
      </c>
      <c r="G322" s="3">
        <f t="shared" si="28"/>
        <v>0</v>
      </c>
    </row>
    <row r="323" spans="1:7" x14ac:dyDescent="0.25">
      <c r="A323">
        <v>3</v>
      </c>
      <c r="B323" t="s">
        <v>15</v>
      </c>
      <c r="C323" s="3">
        <f>SUM(COUNTIF(H29,"NA"), COUNTIF(H34,"NA"), COUNTIF(H44,"NA"), COUNTIF(H49,"NA"))</f>
        <v>0</v>
      </c>
      <c r="D323" s="3">
        <f>SUM(COUNTIF(H79,"NA"))</f>
        <v>0</v>
      </c>
      <c r="E323" s="3">
        <f t="shared" si="29"/>
        <v>1</v>
      </c>
      <c r="F323" s="3">
        <f>SUM(C262*C304,D262*D304,E262*E304,F262*F304,G262*G304)</f>
        <v>0</v>
      </c>
      <c r="G323" s="3">
        <f t="shared" si="28"/>
        <v>1</v>
      </c>
    </row>
    <row r="324" spans="1:7" x14ac:dyDescent="0.25">
      <c r="A324">
        <v>3</v>
      </c>
      <c r="B324" t="s">
        <v>18</v>
      </c>
      <c r="C324" s="3">
        <f>SUM(COUNTIF(H30,"NA"), COUNTIF(H35,"NA"), COUNTIF(H45,"NA"), COUNTIF(H50,"NA"))</f>
        <v>0</v>
      </c>
      <c r="D324" s="3">
        <f>SUM(COUNTIF(H80,"NA"))</f>
        <v>0</v>
      </c>
      <c r="E324" s="3">
        <f t="shared" si="29"/>
        <v>1</v>
      </c>
      <c r="F324" s="3">
        <f>SUM(C263*C305,D263*D305,E263*E305,F263*F305,G263*G305)</f>
        <v>1.3888888888888888E-2</v>
      </c>
      <c r="G324" s="3">
        <f t="shared" si="28"/>
        <v>0</v>
      </c>
    </row>
    <row r="325" spans="1:7" x14ac:dyDescent="0.25">
      <c r="A325">
        <v>3</v>
      </c>
      <c r="B325" t="s">
        <v>19</v>
      </c>
      <c r="C325" s="3">
        <f>SUM(COUNTIF(H31,"NA"), COUNTIF(H36,"NA"), COUNTIF(H46,"NA"), COUNTIF(H51,"NA"))</f>
        <v>0</v>
      </c>
      <c r="D325" s="3">
        <f>SUM(COUNTIF(H81,"NA"))</f>
        <v>0</v>
      </c>
      <c r="E325" s="3">
        <f t="shared" si="29"/>
        <v>1</v>
      </c>
      <c r="F325" s="3">
        <f>SUM(C264*C306,D264*D306,E264*E306,F264*F306,G264*G306)</f>
        <v>0</v>
      </c>
      <c r="G325" s="3">
        <f t="shared" si="28"/>
        <v>1</v>
      </c>
    </row>
    <row r="326" spans="1:7" x14ac:dyDescent="0.25">
      <c r="A326">
        <v>4</v>
      </c>
      <c r="B326" t="s">
        <v>7</v>
      </c>
      <c r="C326" s="3">
        <f>SUM(COUNTIF(H27,"NA"), COUNTIF(H32,"NA"), COUNTIF(H42,"NA"), COUNTIF(H52,"NA"))</f>
        <v>1</v>
      </c>
      <c r="D326" s="3">
        <f>SUM(COUNTIF(H77,"NA"))</f>
        <v>1</v>
      </c>
      <c r="E326" s="3">
        <f t="shared" si="29"/>
        <v>0</v>
      </c>
      <c r="F326" s="3" t="e">
        <f>SUM(C265*C302,D265*D302,E265*E302,F265*F302,G265*G302)</f>
        <v>#VALUE!</v>
      </c>
      <c r="G326" s="3" t="str">
        <f t="shared" si="28"/>
        <v>NA</v>
      </c>
    </row>
    <row r="327" spans="1:7" x14ac:dyDescent="0.25">
      <c r="A327">
        <v>4</v>
      </c>
      <c r="B327" t="s">
        <v>12</v>
      </c>
      <c r="C327" s="3">
        <f>SUM(COUNTIF(H28,"NA"), COUNTIF(H33,"NA"), COUNTIF(H43,"NA"), COUNTIF(H53,"NA"))</f>
        <v>0</v>
      </c>
      <c r="D327" s="3">
        <f>SUM(COUNTIF(H78,"NA"))</f>
        <v>0</v>
      </c>
      <c r="E327" s="3">
        <f t="shared" si="29"/>
        <v>1</v>
      </c>
      <c r="F327" s="3">
        <f>SUM(C266*C303,D266*D303,E266*E303,F266*F303,G266*G303)</f>
        <v>1.5625E-2</v>
      </c>
      <c r="G327" s="3">
        <f t="shared" si="28"/>
        <v>0</v>
      </c>
    </row>
    <row r="328" spans="1:7" x14ac:dyDescent="0.25">
      <c r="A328">
        <v>4</v>
      </c>
      <c r="B328" t="s">
        <v>15</v>
      </c>
      <c r="C328" s="3">
        <f>SUM(COUNTIF(H29,"NA"), COUNTIF(H34,"NA"), COUNTIF(H44,"NA"), COUNTIF(H54,"NA"))</f>
        <v>0</v>
      </c>
      <c r="D328" s="3">
        <f>SUM(COUNTIF(H79,"NA"))</f>
        <v>0</v>
      </c>
      <c r="E328" s="3">
        <f t="shared" si="29"/>
        <v>1</v>
      </c>
      <c r="F328" s="3">
        <f>SUM(C267*C304,D267*D304,E267*E304,F267*F304,G267*G304)</f>
        <v>0</v>
      </c>
      <c r="G328" s="3">
        <f t="shared" si="28"/>
        <v>1</v>
      </c>
    </row>
    <row r="329" spans="1:7" x14ac:dyDescent="0.25">
      <c r="A329">
        <v>4</v>
      </c>
      <c r="B329" t="s">
        <v>18</v>
      </c>
      <c r="C329" s="3">
        <f>SUM(COUNTIF(H30,"NA"), COUNTIF(H35,"NA"), COUNTIF(H45,"NA"), COUNTIF(H55,"NA"))</f>
        <v>0</v>
      </c>
      <c r="D329" s="3">
        <f>SUM(COUNTIF(H80,"NA"))</f>
        <v>0</v>
      </c>
      <c r="E329" s="3">
        <f t="shared" si="29"/>
        <v>1</v>
      </c>
      <c r="F329" s="3">
        <f>SUM(C268*C305,D268*D305,E268*E305,F268*F305,G268*G305)</f>
        <v>0</v>
      </c>
      <c r="G329" s="3">
        <f t="shared" si="28"/>
        <v>1</v>
      </c>
    </row>
    <row r="330" spans="1:7" x14ac:dyDescent="0.25">
      <c r="A330">
        <v>4</v>
      </c>
      <c r="B330" t="s">
        <v>19</v>
      </c>
      <c r="C330" s="3">
        <f>SUM(COUNTIF(H31,"NA"), COUNTIF(H36,"NA"), COUNTIF(H46,"NA"), COUNTIF(H56,"NA"))</f>
        <v>0</v>
      </c>
      <c r="D330" s="3">
        <f>SUM(COUNTIF(H81,"NA"))</f>
        <v>0</v>
      </c>
      <c r="E330" s="3">
        <f t="shared" si="29"/>
        <v>1</v>
      </c>
      <c r="F330" s="3">
        <f>SUM(C269*C306,D269*D306,E269*E306,F269*F306,G269*G306)</f>
        <v>0</v>
      </c>
      <c r="G330" s="3">
        <f t="shared" si="28"/>
        <v>1</v>
      </c>
    </row>
    <row r="332" spans="1:7" x14ac:dyDescent="0.25">
      <c r="A332" s="5" t="s">
        <v>161</v>
      </c>
    </row>
    <row r="333" spans="1:7" x14ac:dyDescent="0.25">
      <c r="A333" s="5"/>
      <c r="B333" s="15" t="s">
        <v>178</v>
      </c>
    </row>
    <row r="334" spans="1:7" x14ac:dyDescent="0.25">
      <c r="A334" t="s">
        <v>69</v>
      </c>
      <c r="B334" t="s">
        <v>164</v>
      </c>
      <c r="C334" t="s">
        <v>162</v>
      </c>
      <c r="D334" t="s">
        <v>165</v>
      </c>
      <c r="E334" t="s">
        <v>166</v>
      </c>
      <c r="F334" t="s">
        <v>167</v>
      </c>
    </row>
    <row r="335" spans="1:7" x14ac:dyDescent="0.25">
      <c r="A335">
        <v>1</v>
      </c>
      <c r="B335" s="3">
        <f>SUM(E311:E315)</f>
        <v>4</v>
      </c>
      <c r="C335" s="3">
        <f>SUM(G311:G315)</f>
        <v>2</v>
      </c>
      <c r="D335" s="3">
        <f>C335/B335</f>
        <v>0.5</v>
      </c>
      <c r="E335" s="3">
        <f>SQRT(D335*(1-D335)/B335)</f>
        <v>0.25</v>
      </c>
      <c r="F335" s="3">
        <f>D335/E335</f>
        <v>2</v>
      </c>
      <c r="G335" s="8" t="s">
        <v>201</v>
      </c>
    </row>
    <row r="336" spans="1:7" x14ac:dyDescent="0.25">
      <c r="A336">
        <v>2</v>
      </c>
      <c r="B336" s="3">
        <f>SUM(E316:E320)</f>
        <v>4</v>
      </c>
      <c r="C336" s="3">
        <f>SUM(G316:G320)</f>
        <v>2</v>
      </c>
      <c r="D336" s="3">
        <f t="shared" ref="D336:D338" si="30">C336/B336</f>
        <v>0.5</v>
      </c>
      <c r="E336" s="3">
        <f t="shared" ref="E336:E338" si="31">SQRT(D336*(1-D336)/B336)</f>
        <v>0.25</v>
      </c>
      <c r="F336" s="3">
        <f t="shared" ref="F336:F338" si="32">D336/E336</f>
        <v>2</v>
      </c>
      <c r="G336" s="8" t="s">
        <v>201</v>
      </c>
    </row>
    <row r="337" spans="1:7" x14ac:dyDescent="0.25">
      <c r="A337">
        <v>3</v>
      </c>
      <c r="B337" s="3">
        <f>SUM(E321:E325)</f>
        <v>4</v>
      </c>
      <c r="C337" s="3">
        <f>SUM(G321:G325)</f>
        <v>2</v>
      </c>
      <c r="D337" s="3">
        <f t="shared" si="30"/>
        <v>0.5</v>
      </c>
      <c r="E337" s="3">
        <f t="shared" si="31"/>
        <v>0.25</v>
      </c>
      <c r="F337" s="3">
        <f t="shared" si="32"/>
        <v>2</v>
      </c>
      <c r="G337" s="8" t="s">
        <v>201</v>
      </c>
    </row>
    <row r="338" spans="1:7" x14ac:dyDescent="0.25">
      <c r="A338">
        <v>4</v>
      </c>
      <c r="B338" s="3">
        <f>SUM(E326:E330)</f>
        <v>4</v>
      </c>
      <c r="C338" s="3">
        <f>SUM(G326:G330)</f>
        <v>3</v>
      </c>
      <c r="D338" s="3">
        <f t="shared" si="30"/>
        <v>0.75</v>
      </c>
      <c r="E338" s="3">
        <f t="shared" si="31"/>
        <v>0.21650635094610965</v>
      </c>
      <c r="F338" s="3">
        <f t="shared" si="32"/>
        <v>3.4641016151377548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1"/>
  <sheetViews>
    <sheetView topLeftCell="A240" workbookViewId="0">
      <selection activeCell="C268" sqref="C268"/>
    </sheetView>
  </sheetViews>
  <sheetFormatPr defaultRowHeight="15" x14ac:dyDescent="0.25"/>
  <cols>
    <col min="1" max="1" width="22.7109375" customWidth="1"/>
    <col min="2" max="19" width="13.5703125" customWidth="1"/>
  </cols>
  <sheetData>
    <row r="1" spans="1:8" x14ac:dyDescent="0.25">
      <c r="A1" s="5" t="s">
        <v>74</v>
      </c>
    </row>
    <row r="3" spans="1:8" x14ac:dyDescent="0.25">
      <c r="A3" t="s">
        <v>66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</row>
    <row r="4" spans="1:8" x14ac:dyDescent="0.25">
      <c r="A4">
        <v>1</v>
      </c>
      <c r="B4">
        <v>101201</v>
      </c>
      <c r="C4">
        <v>102203</v>
      </c>
      <c r="D4">
        <v>1</v>
      </c>
      <c r="E4">
        <v>101</v>
      </c>
      <c r="F4">
        <v>102</v>
      </c>
      <c r="G4">
        <v>201</v>
      </c>
      <c r="H4">
        <v>203</v>
      </c>
    </row>
    <row r="5" spans="1:8" x14ac:dyDescent="0.25">
      <c r="A5">
        <v>2</v>
      </c>
      <c r="B5">
        <v>101201</v>
      </c>
      <c r="C5">
        <v>102204</v>
      </c>
      <c r="D5">
        <v>2</v>
      </c>
      <c r="E5">
        <v>101</v>
      </c>
      <c r="F5">
        <v>102</v>
      </c>
      <c r="G5">
        <v>201</v>
      </c>
      <c r="H5">
        <v>204</v>
      </c>
    </row>
    <row r="6" spans="1:8" x14ac:dyDescent="0.25">
      <c r="A6">
        <v>3</v>
      </c>
      <c r="B6">
        <v>101202</v>
      </c>
      <c r="C6">
        <v>102203</v>
      </c>
      <c r="D6">
        <v>3</v>
      </c>
      <c r="E6">
        <v>101</v>
      </c>
      <c r="F6">
        <v>102</v>
      </c>
      <c r="G6">
        <v>202</v>
      </c>
      <c r="H6">
        <v>203</v>
      </c>
    </row>
    <row r="7" spans="1:8" x14ac:dyDescent="0.25">
      <c r="A7">
        <v>4</v>
      </c>
      <c r="B7">
        <v>101202</v>
      </c>
      <c r="C7">
        <v>102204</v>
      </c>
      <c r="D7">
        <v>4</v>
      </c>
      <c r="E7">
        <v>101</v>
      </c>
      <c r="F7">
        <v>102</v>
      </c>
      <c r="G7">
        <v>202</v>
      </c>
      <c r="H7">
        <v>204</v>
      </c>
    </row>
    <row r="9" spans="1:8" x14ac:dyDescent="0.25">
      <c r="A9" s="5" t="s">
        <v>211</v>
      </c>
    </row>
    <row r="11" spans="1:8" x14ac:dyDescent="0.25">
      <c r="A11" t="s">
        <v>0</v>
      </c>
      <c r="B11" t="s">
        <v>101</v>
      </c>
    </row>
    <row r="12" spans="1:8" x14ac:dyDescent="0.25">
      <c r="A12" s="2" t="s">
        <v>38</v>
      </c>
    </row>
    <row r="13" spans="1:8" x14ac:dyDescent="0.25">
      <c r="A13" t="s">
        <v>7</v>
      </c>
      <c r="B13">
        <v>0.01</v>
      </c>
    </row>
    <row r="14" spans="1:8" x14ac:dyDescent="0.25">
      <c r="A14" t="s">
        <v>12</v>
      </c>
      <c r="B14">
        <v>0.01</v>
      </c>
    </row>
    <row r="15" spans="1:8" x14ac:dyDescent="0.25">
      <c r="A15" t="s">
        <v>15</v>
      </c>
      <c r="B15">
        <v>0.01</v>
      </c>
    </row>
    <row r="16" spans="1:8" x14ac:dyDescent="0.25">
      <c r="A16" t="s">
        <v>18</v>
      </c>
      <c r="B16">
        <v>0.01</v>
      </c>
    </row>
    <row r="17" spans="1:10" x14ac:dyDescent="0.25">
      <c r="A17" t="s">
        <v>19</v>
      </c>
      <c r="B17">
        <v>0.01</v>
      </c>
    </row>
    <row r="19" spans="1:10" x14ac:dyDescent="0.25">
      <c r="A19" s="5" t="s">
        <v>132</v>
      </c>
    </row>
    <row r="20" spans="1:10" x14ac:dyDescent="0.25">
      <c r="A20" t="s">
        <v>133</v>
      </c>
      <c r="B20">
        <v>0.98</v>
      </c>
    </row>
    <row r="21" spans="1:10" x14ac:dyDescent="0.25">
      <c r="A21" t="s">
        <v>134</v>
      </c>
      <c r="B21">
        <v>0.98</v>
      </c>
    </row>
    <row r="23" spans="1:10" x14ac:dyDescent="0.25">
      <c r="A23" s="1" t="s">
        <v>39</v>
      </c>
    </row>
    <row r="25" spans="1:10" x14ac:dyDescent="0.25">
      <c r="A25" t="s">
        <v>2</v>
      </c>
      <c r="B25" t="s">
        <v>0</v>
      </c>
      <c r="C25" s="2" t="s">
        <v>36</v>
      </c>
      <c r="D25" s="2" t="s">
        <v>33</v>
      </c>
      <c r="E25" t="s">
        <v>1</v>
      </c>
      <c r="F25" t="s">
        <v>3</v>
      </c>
      <c r="G25" s="2" t="s">
        <v>92</v>
      </c>
      <c r="H25" t="s">
        <v>4</v>
      </c>
      <c r="I25" t="s">
        <v>5</v>
      </c>
      <c r="J25" t="s">
        <v>6</v>
      </c>
    </row>
    <row r="26" spans="1:10" x14ac:dyDescent="0.25">
      <c r="A26" s="2" t="s">
        <v>37</v>
      </c>
      <c r="B26" s="2" t="s">
        <v>38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>
        <v>101</v>
      </c>
      <c r="B27" t="s">
        <v>7</v>
      </c>
      <c r="C27" s="2" t="s">
        <v>31</v>
      </c>
      <c r="D27" s="2" t="s">
        <v>34</v>
      </c>
      <c r="E27" t="s">
        <v>8</v>
      </c>
      <c r="F27" t="b">
        <v>0</v>
      </c>
      <c r="G27" t="s">
        <v>9</v>
      </c>
      <c r="H27" t="s">
        <v>9</v>
      </c>
      <c r="I27" t="s">
        <v>11</v>
      </c>
      <c r="J27" t="s">
        <v>10</v>
      </c>
    </row>
    <row r="28" spans="1:10" x14ac:dyDescent="0.25">
      <c r="A28">
        <v>101</v>
      </c>
      <c r="B28" t="s">
        <v>12</v>
      </c>
      <c r="C28" s="2" t="s">
        <v>31</v>
      </c>
      <c r="D28" s="2" t="s">
        <v>34</v>
      </c>
      <c r="E28" t="s">
        <v>13</v>
      </c>
      <c r="F28" t="b">
        <v>0</v>
      </c>
      <c r="G28">
        <f t="shared" ref="G28:G59" si="0">((LEFT(H28,1)=J28)+(RIGHT(H28,1)=J28))/2</f>
        <v>0.5</v>
      </c>
      <c r="H28" t="s">
        <v>13</v>
      </c>
      <c r="I28" t="s">
        <v>14</v>
      </c>
      <c r="J28" t="s">
        <v>10</v>
      </c>
    </row>
    <row r="29" spans="1:10" x14ac:dyDescent="0.25">
      <c r="A29">
        <v>101</v>
      </c>
      <c r="B29" t="s">
        <v>15</v>
      </c>
      <c r="C29" s="2" t="s">
        <v>31</v>
      </c>
      <c r="D29" s="2" t="s">
        <v>34</v>
      </c>
      <c r="E29" t="s">
        <v>16</v>
      </c>
      <c r="F29" t="b">
        <v>0</v>
      </c>
      <c r="G29">
        <f t="shared" si="0"/>
        <v>0.5</v>
      </c>
      <c r="H29" t="s">
        <v>16</v>
      </c>
      <c r="I29" t="s">
        <v>11</v>
      </c>
      <c r="J29" t="s">
        <v>17</v>
      </c>
    </row>
    <row r="30" spans="1:10" x14ac:dyDescent="0.25">
      <c r="A30">
        <v>101</v>
      </c>
      <c r="B30" t="s">
        <v>18</v>
      </c>
      <c r="C30" s="2" t="s">
        <v>31</v>
      </c>
      <c r="D30" s="2" t="s">
        <v>34</v>
      </c>
      <c r="E30" t="s">
        <v>8</v>
      </c>
      <c r="F30" t="b">
        <v>0</v>
      </c>
      <c r="G30">
        <f t="shared" si="0"/>
        <v>0</v>
      </c>
      <c r="H30" t="s">
        <v>8</v>
      </c>
      <c r="I30" t="s">
        <v>11</v>
      </c>
      <c r="J30" t="s">
        <v>10</v>
      </c>
    </row>
    <row r="31" spans="1:10" x14ac:dyDescent="0.25">
      <c r="A31">
        <v>101</v>
      </c>
      <c r="B31" t="s">
        <v>19</v>
      </c>
      <c r="C31" s="2" t="s">
        <v>31</v>
      </c>
      <c r="D31" s="2" t="s">
        <v>34</v>
      </c>
      <c r="E31" t="s">
        <v>20</v>
      </c>
      <c r="F31" t="b">
        <v>0</v>
      </c>
      <c r="G31">
        <f t="shared" si="0"/>
        <v>0</v>
      </c>
      <c r="H31" t="s">
        <v>20</v>
      </c>
      <c r="I31" t="s">
        <v>10</v>
      </c>
      <c r="J31" t="s">
        <v>17</v>
      </c>
    </row>
    <row r="32" spans="1:10" x14ac:dyDescent="0.25">
      <c r="A32">
        <v>102</v>
      </c>
      <c r="B32" t="s">
        <v>7</v>
      </c>
      <c r="C32" s="2" t="s">
        <v>31</v>
      </c>
      <c r="D32" s="2" t="s">
        <v>34</v>
      </c>
      <c r="E32" t="s">
        <v>8</v>
      </c>
      <c r="F32" t="b">
        <v>0</v>
      </c>
      <c r="G32">
        <f t="shared" si="0"/>
        <v>0</v>
      </c>
      <c r="H32" t="s">
        <v>8</v>
      </c>
      <c r="I32" t="s">
        <v>11</v>
      </c>
      <c r="J32" t="s">
        <v>10</v>
      </c>
    </row>
    <row r="33" spans="1:10" x14ac:dyDescent="0.25">
      <c r="A33">
        <v>102</v>
      </c>
      <c r="B33" t="s">
        <v>12</v>
      </c>
      <c r="C33" s="2" t="s">
        <v>31</v>
      </c>
      <c r="D33" s="2" t="s">
        <v>34</v>
      </c>
      <c r="E33" t="s">
        <v>21</v>
      </c>
      <c r="F33" t="b">
        <v>0</v>
      </c>
      <c r="G33">
        <f t="shared" si="0"/>
        <v>0</v>
      </c>
      <c r="H33" t="s">
        <v>21</v>
      </c>
      <c r="I33" t="s">
        <v>14</v>
      </c>
      <c r="J33" t="s">
        <v>10</v>
      </c>
    </row>
    <row r="34" spans="1:10" x14ac:dyDescent="0.25">
      <c r="A34">
        <v>102</v>
      </c>
      <c r="B34" t="s">
        <v>15</v>
      </c>
      <c r="C34" s="2" t="s">
        <v>31</v>
      </c>
      <c r="D34" s="2" t="s">
        <v>34</v>
      </c>
      <c r="E34" t="s">
        <v>16</v>
      </c>
      <c r="F34" t="b">
        <v>0</v>
      </c>
      <c r="G34">
        <f t="shared" si="0"/>
        <v>0.5</v>
      </c>
      <c r="H34" t="s">
        <v>16</v>
      </c>
      <c r="I34" t="s">
        <v>11</v>
      </c>
      <c r="J34" t="s">
        <v>17</v>
      </c>
    </row>
    <row r="35" spans="1:10" x14ac:dyDescent="0.25">
      <c r="A35">
        <v>102</v>
      </c>
      <c r="B35" t="s">
        <v>18</v>
      </c>
      <c r="C35" s="2" t="s">
        <v>31</v>
      </c>
      <c r="D35" s="2" t="s">
        <v>34</v>
      </c>
      <c r="E35" t="s">
        <v>22</v>
      </c>
      <c r="F35" t="b">
        <v>0</v>
      </c>
      <c r="G35">
        <f t="shared" si="0"/>
        <v>0.5</v>
      </c>
      <c r="H35" t="s">
        <v>22</v>
      </c>
      <c r="I35" t="s">
        <v>11</v>
      </c>
      <c r="J35" t="s">
        <v>10</v>
      </c>
    </row>
    <row r="36" spans="1:10" x14ac:dyDescent="0.25">
      <c r="A36">
        <v>102</v>
      </c>
      <c r="B36" t="s">
        <v>19</v>
      </c>
      <c r="C36" s="2" t="s">
        <v>31</v>
      </c>
      <c r="D36" s="2" t="s">
        <v>34</v>
      </c>
      <c r="E36" t="s">
        <v>23</v>
      </c>
      <c r="F36" t="b">
        <v>0</v>
      </c>
      <c r="G36">
        <f t="shared" si="0"/>
        <v>0.5</v>
      </c>
      <c r="H36" t="s">
        <v>23</v>
      </c>
      <c r="I36" t="s">
        <v>10</v>
      </c>
      <c r="J36" t="s">
        <v>17</v>
      </c>
    </row>
    <row r="37" spans="1:10" x14ac:dyDescent="0.25">
      <c r="A37">
        <v>201</v>
      </c>
      <c r="B37" t="s">
        <v>7</v>
      </c>
      <c r="C37" s="2" t="s">
        <v>31</v>
      </c>
      <c r="D37" s="2" t="s">
        <v>34</v>
      </c>
      <c r="E37" t="s">
        <v>8</v>
      </c>
      <c r="F37" s="8" t="b">
        <v>1</v>
      </c>
      <c r="G37">
        <f t="shared" si="0"/>
        <v>1</v>
      </c>
      <c r="H37" t="s">
        <v>20</v>
      </c>
      <c r="I37" t="s">
        <v>11</v>
      </c>
      <c r="J37" t="s">
        <v>10</v>
      </c>
    </row>
    <row r="38" spans="1:10" x14ac:dyDescent="0.25">
      <c r="A38">
        <v>201</v>
      </c>
      <c r="B38" t="s">
        <v>12</v>
      </c>
      <c r="C38" s="2" t="s">
        <v>31</v>
      </c>
      <c r="D38" s="2" t="s">
        <v>34</v>
      </c>
      <c r="E38" t="s">
        <v>20</v>
      </c>
      <c r="F38" t="b">
        <v>0</v>
      </c>
      <c r="G38">
        <f t="shared" si="0"/>
        <v>1</v>
      </c>
      <c r="H38" t="s">
        <v>20</v>
      </c>
      <c r="I38" t="s">
        <v>14</v>
      </c>
      <c r="J38" t="s">
        <v>10</v>
      </c>
    </row>
    <row r="39" spans="1:10" x14ac:dyDescent="0.25">
      <c r="A39">
        <v>201</v>
      </c>
      <c r="B39" t="s">
        <v>15</v>
      </c>
      <c r="C39" s="2" t="s">
        <v>31</v>
      </c>
      <c r="D39" s="2" t="s">
        <v>34</v>
      </c>
      <c r="E39" t="s">
        <v>8</v>
      </c>
      <c r="F39" t="b">
        <v>0</v>
      </c>
      <c r="G39">
        <f t="shared" si="0"/>
        <v>0</v>
      </c>
      <c r="H39" t="s">
        <v>8</v>
      </c>
      <c r="I39" t="s">
        <v>11</v>
      </c>
      <c r="J39" t="s">
        <v>17</v>
      </c>
    </row>
    <row r="40" spans="1:10" x14ac:dyDescent="0.25">
      <c r="A40">
        <v>201</v>
      </c>
      <c r="B40" t="s">
        <v>18</v>
      </c>
      <c r="C40" s="2" t="s">
        <v>31</v>
      </c>
      <c r="D40" s="2" t="s">
        <v>34</v>
      </c>
      <c r="E40" t="s">
        <v>20</v>
      </c>
      <c r="F40" t="b">
        <v>0</v>
      </c>
      <c r="G40">
        <f t="shared" si="0"/>
        <v>1</v>
      </c>
      <c r="H40" t="s">
        <v>20</v>
      </c>
      <c r="I40" t="s">
        <v>11</v>
      </c>
      <c r="J40" t="s">
        <v>10</v>
      </c>
    </row>
    <row r="41" spans="1:10" x14ac:dyDescent="0.25">
      <c r="A41">
        <v>201</v>
      </c>
      <c r="B41" t="s">
        <v>19</v>
      </c>
      <c r="C41" s="2" t="s">
        <v>31</v>
      </c>
      <c r="D41" s="2" t="s">
        <v>34</v>
      </c>
      <c r="E41" t="s">
        <v>24</v>
      </c>
      <c r="F41" t="b">
        <v>0</v>
      </c>
      <c r="G41">
        <f t="shared" si="0"/>
        <v>1</v>
      </c>
      <c r="H41" t="s">
        <v>24</v>
      </c>
      <c r="I41" t="s">
        <v>10</v>
      </c>
      <c r="J41" t="s">
        <v>17</v>
      </c>
    </row>
    <row r="42" spans="1:10" x14ac:dyDescent="0.25">
      <c r="A42">
        <v>202</v>
      </c>
      <c r="B42" t="s">
        <v>7</v>
      </c>
      <c r="C42" s="2" t="s">
        <v>31</v>
      </c>
      <c r="D42" s="2" t="s">
        <v>34</v>
      </c>
      <c r="E42" t="s">
        <v>22</v>
      </c>
      <c r="F42" t="b">
        <v>0</v>
      </c>
      <c r="G42">
        <f t="shared" si="0"/>
        <v>0.5</v>
      </c>
      <c r="H42" t="s">
        <v>22</v>
      </c>
      <c r="I42" t="s">
        <v>11</v>
      </c>
      <c r="J42" t="s">
        <v>10</v>
      </c>
    </row>
    <row r="43" spans="1:10" x14ac:dyDescent="0.25">
      <c r="A43">
        <v>202</v>
      </c>
      <c r="B43" t="s">
        <v>12</v>
      </c>
      <c r="C43" s="2" t="s">
        <v>31</v>
      </c>
      <c r="D43" s="2" t="s">
        <v>34</v>
      </c>
      <c r="E43" t="s">
        <v>20</v>
      </c>
      <c r="F43" t="b">
        <v>0</v>
      </c>
      <c r="G43">
        <f t="shared" si="0"/>
        <v>1</v>
      </c>
      <c r="H43" t="s">
        <v>20</v>
      </c>
      <c r="I43" t="s">
        <v>14</v>
      </c>
      <c r="J43" t="s">
        <v>10</v>
      </c>
    </row>
    <row r="44" spans="1:10" x14ac:dyDescent="0.25">
      <c r="A44">
        <v>202</v>
      </c>
      <c r="B44" t="s">
        <v>15</v>
      </c>
      <c r="C44" s="2" t="s">
        <v>31</v>
      </c>
      <c r="D44" s="2" t="s">
        <v>34</v>
      </c>
      <c r="E44" t="s">
        <v>8</v>
      </c>
      <c r="F44" t="b">
        <v>0</v>
      </c>
      <c r="G44">
        <f t="shared" si="0"/>
        <v>0</v>
      </c>
      <c r="H44" t="s">
        <v>8</v>
      </c>
      <c r="I44" t="s">
        <v>11</v>
      </c>
      <c r="J44" t="s">
        <v>17</v>
      </c>
    </row>
    <row r="45" spans="1:10" x14ac:dyDescent="0.25">
      <c r="A45">
        <v>202</v>
      </c>
      <c r="B45" t="s">
        <v>18</v>
      </c>
      <c r="C45" s="2" t="s">
        <v>31</v>
      </c>
      <c r="D45" s="2" t="s">
        <v>34</v>
      </c>
      <c r="E45" t="s">
        <v>8</v>
      </c>
      <c r="F45" t="b">
        <v>0</v>
      </c>
      <c r="G45">
        <f t="shared" si="0"/>
        <v>0</v>
      </c>
      <c r="H45" t="s">
        <v>8</v>
      </c>
      <c r="I45" t="s">
        <v>11</v>
      </c>
      <c r="J45" t="s">
        <v>10</v>
      </c>
    </row>
    <row r="46" spans="1:10" x14ac:dyDescent="0.25">
      <c r="A46">
        <v>202</v>
      </c>
      <c r="B46" t="s">
        <v>19</v>
      </c>
      <c r="C46" s="2" t="s">
        <v>31</v>
      </c>
      <c r="D46" s="2" t="s">
        <v>34</v>
      </c>
      <c r="E46" t="s">
        <v>20</v>
      </c>
      <c r="F46" t="b">
        <v>0</v>
      </c>
      <c r="G46">
        <f t="shared" si="0"/>
        <v>0</v>
      </c>
      <c r="H46" t="s">
        <v>20</v>
      </c>
      <c r="I46" t="s">
        <v>10</v>
      </c>
      <c r="J46" t="s">
        <v>17</v>
      </c>
    </row>
    <row r="47" spans="1:10" x14ac:dyDescent="0.25">
      <c r="A47">
        <v>203</v>
      </c>
      <c r="B47" t="s">
        <v>7</v>
      </c>
      <c r="C47" s="2" t="s">
        <v>31</v>
      </c>
      <c r="D47" s="2" t="s">
        <v>34</v>
      </c>
      <c r="E47" t="s">
        <v>22</v>
      </c>
      <c r="F47" t="b">
        <v>0</v>
      </c>
      <c r="G47">
        <f t="shared" si="0"/>
        <v>0.5</v>
      </c>
      <c r="H47" t="s">
        <v>22</v>
      </c>
      <c r="I47" t="s">
        <v>11</v>
      </c>
      <c r="J47" t="s">
        <v>10</v>
      </c>
    </row>
    <row r="48" spans="1:10" x14ac:dyDescent="0.25">
      <c r="A48">
        <v>203</v>
      </c>
      <c r="B48" t="s">
        <v>12</v>
      </c>
      <c r="C48" s="2" t="s">
        <v>31</v>
      </c>
      <c r="D48" s="2" t="s">
        <v>34</v>
      </c>
      <c r="E48" t="s">
        <v>21</v>
      </c>
      <c r="F48" t="b">
        <v>0</v>
      </c>
      <c r="G48">
        <f t="shared" si="0"/>
        <v>0</v>
      </c>
      <c r="H48" t="s">
        <v>21</v>
      </c>
      <c r="I48" t="s">
        <v>14</v>
      </c>
      <c r="J48" t="s">
        <v>10</v>
      </c>
    </row>
    <row r="49" spans="1:10" x14ac:dyDescent="0.25">
      <c r="A49">
        <v>203</v>
      </c>
      <c r="B49" t="s">
        <v>15</v>
      </c>
      <c r="C49" s="2" t="s">
        <v>31</v>
      </c>
      <c r="D49" s="2" t="s">
        <v>34</v>
      </c>
      <c r="E49" t="s">
        <v>8</v>
      </c>
      <c r="F49" t="b">
        <v>0</v>
      </c>
      <c r="G49">
        <f t="shared" si="0"/>
        <v>0</v>
      </c>
      <c r="H49" t="s">
        <v>8</v>
      </c>
      <c r="I49" t="s">
        <v>11</v>
      </c>
      <c r="J49" t="s">
        <v>17</v>
      </c>
    </row>
    <row r="50" spans="1:10" x14ac:dyDescent="0.25">
      <c r="A50">
        <v>203</v>
      </c>
      <c r="B50" t="s">
        <v>18</v>
      </c>
      <c r="C50" s="2" t="s">
        <v>31</v>
      </c>
      <c r="D50" s="2" t="s">
        <v>34</v>
      </c>
      <c r="E50" t="s">
        <v>20</v>
      </c>
      <c r="F50" t="b">
        <v>0</v>
      </c>
      <c r="G50">
        <f t="shared" si="0"/>
        <v>1</v>
      </c>
      <c r="H50" t="s">
        <v>20</v>
      </c>
      <c r="I50" t="s">
        <v>11</v>
      </c>
      <c r="J50" t="s">
        <v>10</v>
      </c>
    </row>
    <row r="51" spans="1:10" x14ac:dyDescent="0.25">
      <c r="A51">
        <v>203</v>
      </c>
      <c r="B51" t="s">
        <v>19</v>
      </c>
      <c r="C51" s="2" t="s">
        <v>31</v>
      </c>
      <c r="D51" s="2" t="s">
        <v>34</v>
      </c>
      <c r="E51" t="s">
        <v>24</v>
      </c>
      <c r="F51" t="b">
        <v>0</v>
      </c>
      <c r="G51">
        <f t="shared" si="0"/>
        <v>1</v>
      </c>
      <c r="H51" t="s">
        <v>24</v>
      </c>
      <c r="I51" t="s">
        <v>10</v>
      </c>
      <c r="J51" t="s">
        <v>17</v>
      </c>
    </row>
    <row r="52" spans="1:10" x14ac:dyDescent="0.25">
      <c r="A52">
        <v>204</v>
      </c>
      <c r="B52" t="s">
        <v>7</v>
      </c>
      <c r="C52" s="2" t="s">
        <v>31</v>
      </c>
      <c r="D52" s="2" t="s">
        <v>34</v>
      </c>
      <c r="E52" t="s">
        <v>20</v>
      </c>
      <c r="F52" t="b">
        <v>0</v>
      </c>
      <c r="G52">
        <f t="shared" si="0"/>
        <v>1</v>
      </c>
      <c r="H52" t="s">
        <v>20</v>
      </c>
      <c r="I52" t="s">
        <v>11</v>
      </c>
      <c r="J52" t="s">
        <v>10</v>
      </c>
    </row>
    <row r="53" spans="1:10" x14ac:dyDescent="0.25">
      <c r="A53">
        <v>204</v>
      </c>
      <c r="B53" t="s">
        <v>12</v>
      </c>
      <c r="C53" s="2" t="s">
        <v>31</v>
      </c>
      <c r="D53" s="2" t="s">
        <v>34</v>
      </c>
      <c r="E53" t="s">
        <v>13</v>
      </c>
      <c r="F53" t="b">
        <v>0</v>
      </c>
      <c r="G53">
        <f t="shared" si="0"/>
        <v>0.5</v>
      </c>
      <c r="H53" t="s">
        <v>13</v>
      </c>
      <c r="I53" t="s">
        <v>14</v>
      </c>
      <c r="J53" t="s">
        <v>10</v>
      </c>
    </row>
    <row r="54" spans="1:10" x14ac:dyDescent="0.25">
      <c r="A54">
        <v>204</v>
      </c>
      <c r="B54" t="s">
        <v>15</v>
      </c>
      <c r="C54" s="2" t="s">
        <v>31</v>
      </c>
      <c r="D54" s="2" t="s">
        <v>34</v>
      </c>
      <c r="E54" t="s">
        <v>24</v>
      </c>
      <c r="F54" t="b">
        <v>0</v>
      </c>
      <c r="G54">
        <f t="shared" si="0"/>
        <v>1</v>
      </c>
      <c r="H54" t="s">
        <v>24</v>
      </c>
      <c r="I54" t="s">
        <v>11</v>
      </c>
      <c r="J54" t="s">
        <v>17</v>
      </c>
    </row>
    <row r="55" spans="1:10" x14ac:dyDescent="0.25">
      <c r="A55">
        <v>204</v>
      </c>
      <c r="B55" t="s">
        <v>18</v>
      </c>
      <c r="C55" s="2" t="s">
        <v>31</v>
      </c>
      <c r="D55" s="2" t="s">
        <v>34</v>
      </c>
      <c r="E55" t="s">
        <v>8</v>
      </c>
      <c r="F55" t="b">
        <v>0</v>
      </c>
      <c r="G55">
        <f t="shared" si="0"/>
        <v>0</v>
      </c>
      <c r="H55" t="s">
        <v>8</v>
      </c>
      <c r="I55" t="s">
        <v>11</v>
      </c>
      <c r="J55" t="s">
        <v>10</v>
      </c>
    </row>
    <row r="56" spans="1:10" x14ac:dyDescent="0.25">
      <c r="A56">
        <v>204</v>
      </c>
      <c r="B56" t="s">
        <v>19</v>
      </c>
      <c r="C56" s="2" t="s">
        <v>31</v>
      </c>
      <c r="D56" s="2" t="s">
        <v>34</v>
      </c>
      <c r="E56" t="s">
        <v>23</v>
      </c>
      <c r="F56" t="b">
        <v>0</v>
      </c>
      <c r="G56">
        <f t="shared" si="0"/>
        <v>0.5</v>
      </c>
      <c r="H56" t="s">
        <v>23</v>
      </c>
      <c r="I56" t="s">
        <v>10</v>
      </c>
      <c r="J56" t="s">
        <v>17</v>
      </c>
    </row>
    <row r="57" spans="1:10" x14ac:dyDescent="0.25">
      <c r="A57">
        <v>1012011</v>
      </c>
      <c r="B57" t="s">
        <v>7</v>
      </c>
      <c r="C57" s="2" t="s">
        <v>32</v>
      </c>
      <c r="D57" s="2" t="s">
        <v>34</v>
      </c>
      <c r="E57" t="s">
        <v>8</v>
      </c>
      <c r="F57" s="8" t="b">
        <v>1</v>
      </c>
      <c r="G57">
        <f t="shared" si="0"/>
        <v>0.5</v>
      </c>
      <c r="H57" t="s">
        <v>22</v>
      </c>
      <c r="I57" t="s">
        <v>11</v>
      </c>
      <c r="J57" t="s">
        <v>10</v>
      </c>
    </row>
    <row r="58" spans="1:10" x14ac:dyDescent="0.25">
      <c r="A58">
        <v>1012011</v>
      </c>
      <c r="B58" t="s">
        <v>12</v>
      </c>
      <c r="C58" s="2" t="s">
        <v>32</v>
      </c>
      <c r="D58" s="2" t="s">
        <v>34</v>
      </c>
      <c r="E58" t="s">
        <v>13</v>
      </c>
      <c r="F58" t="b">
        <v>0</v>
      </c>
      <c r="G58">
        <f t="shared" si="0"/>
        <v>0</v>
      </c>
      <c r="H58" t="s">
        <v>9</v>
      </c>
      <c r="I58" t="s">
        <v>14</v>
      </c>
      <c r="J58" t="s">
        <v>10</v>
      </c>
    </row>
    <row r="59" spans="1:10" x14ac:dyDescent="0.25">
      <c r="A59">
        <v>1012011</v>
      </c>
      <c r="B59" t="s">
        <v>15</v>
      </c>
      <c r="C59" s="2" t="s">
        <v>32</v>
      </c>
      <c r="D59" s="2" t="s">
        <v>34</v>
      </c>
      <c r="E59" t="s">
        <v>16</v>
      </c>
      <c r="F59" t="b">
        <v>0</v>
      </c>
      <c r="G59">
        <f t="shared" si="0"/>
        <v>0.5</v>
      </c>
      <c r="H59" t="s">
        <v>16</v>
      </c>
      <c r="I59" t="s">
        <v>11</v>
      </c>
      <c r="J59" t="s">
        <v>17</v>
      </c>
    </row>
    <row r="60" spans="1:10" x14ac:dyDescent="0.25">
      <c r="A60">
        <v>1012011</v>
      </c>
      <c r="B60" t="s">
        <v>18</v>
      </c>
      <c r="C60" s="2" t="s">
        <v>32</v>
      </c>
      <c r="D60" s="2" t="s">
        <v>34</v>
      </c>
      <c r="E60" t="s">
        <v>22</v>
      </c>
      <c r="F60" t="b">
        <v>0</v>
      </c>
      <c r="G60">
        <f t="shared" ref="G60:G91" si="1">((LEFT(H60,1)=J60)+(RIGHT(H60,1)=J60))/2</f>
        <v>0.5</v>
      </c>
      <c r="H60" t="s">
        <v>22</v>
      </c>
      <c r="I60" t="s">
        <v>11</v>
      </c>
      <c r="J60" t="s">
        <v>10</v>
      </c>
    </row>
    <row r="61" spans="1:10" x14ac:dyDescent="0.25">
      <c r="A61">
        <v>1012011</v>
      </c>
      <c r="B61" t="s">
        <v>19</v>
      </c>
      <c r="C61" s="2" t="s">
        <v>32</v>
      </c>
      <c r="D61" s="2" t="s">
        <v>34</v>
      </c>
      <c r="E61" t="s">
        <v>23</v>
      </c>
      <c r="F61" t="b">
        <v>0</v>
      </c>
      <c r="G61">
        <f t="shared" si="1"/>
        <v>0.5</v>
      </c>
      <c r="H61" t="s">
        <v>23</v>
      </c>
      <c r="I61" t="s">
        <v>10</v>
      </c>
      <c r="J61" t="s">
        <v>17</v>
      </c>
    </row>
    <row r="62" spans="1:10" x14ac:dyDescent="0.25">
      <c r="A62">
        <v>1012021</v>
      </c>
      <c r="B62" t="s">
        <v>7</v>
      </c>
      <c r="C62" s="2" t="s">
        <v>32</v>
      </c>
      <c r="D62" s="2" t="s">
        <v>34</v>
      </c>
      <c r="E62" t="s">
        <v>8</v>
      </c>
      <c r="F62" t="b">
        <v>0</v>
      </c>
      <c r="G62">
        <f t="shared" si="1"/>
        <v>0</v>
      </c>
      <c r="H62" t="s">
        <v>8</v>
      </c>
      <c r="I62" t="s">
        <v>11</v>
      </c>
      <c r="J62" t="s">
        <v>10</v>
      </c>
    </row>
    <row r="63" spans="1:10" x14ac:dyDescent="0.25">
      <c r="A63">
        <v>1012021</v>
      </c>
      <c r="B63" t="s">
        <v>12</v>
      </c>
      <c r="C63" s="2" t="s">
        <v>32</v>
      </c>
      <c r="D63" s="2" t="s">
        <v>34</v>
      </c>
      <c r="E63" t="s">
        <v>13</v>
      </c>
      <c r="F63" t="b">
        <v>0</v>
      </c>
      <c r="G63">
        <f t="shared" si="1"/>
        <v>0.5</v>
      </c>
      <c r="H63" t="s">
        <v>13</v>
      </c>
      <c r="I63" t="s">
        <v>14</v>
      </c>
      <c r="J63" t="s">
        <v>10</v>
      </c>
    </row>
    <row r="64" spans="1:10" x14ac:dyDescent="0.25">
      <c r="A64">
        <v>1012021</v>
      </c>
      <c r="B64" t="s">
        <v>15</v>
      </c>
      <c r="C64" s="2" t="s">
        <v>32</v>
      </c>
      <c r="D64" s="2" t="s">
        <v>34</v>
      </c>
      <c r="E64" t="s">
        <v>16</v>
      </c>
      <c r="F64" t="b">
        <v>0</v>
      </c>
      <c r="G64">
        <f t="shared" si="1"/>
        <v>0.5</v>
      </c>
      <c r="H64" t="s">
        <v>16</v>
      </c>
      <c r="I64" t="s">
        <v>11</v>
      </c>
      <c r="J64" t="s">
        <v>17</v>
      </c>
    </row>
    <row r="65" spans="1:16" x14ac:dyDescent="0.25">
      <c r="A65">
        <v>1012021</v>
      </c>
      <c r="B65" t="s">
        <v>18</v>
      </c>
      <c r="C65" s="2" t="s">
        <v>32</v>
      </c>
      <c r="D65" s="2" t="s">
        <v>34</v>
      </c>
      <c r="E65" t="s">
        <v>8</v>
      </c>
      <c r="F65" t="b">
        <v>0</v>
      </c>
      <c r="G65">
        <f t="shared" si="1"/>
        <v>0</v>
      </c>
      <c r="H65" t="s">
        <v>8</v>
      </c>
      <c r="I65" t="s">
        <v>11</v>
      </c>
      <c r="J65" t="s">
        <v>10</v>
      </c>
    </row>
    <row r="66" spans="1:16" x14ac:dyDescent="0.25">
      <c r="A66">
        <v>1012021</v>
      </c>
      <c r="B66" t="s">
        <v>19</v>
      </c>
      <c r="C66" s="2" t="s">
        <v>32</v>
      </c>
      <c r="D66" s="2" t="s">
        <v>34</v>
      </c>
      <c r="E66" t="s">
        <v>20</v>
      </c>
      <c r="F66" t="b">
        <v>0</v>
      </c>
      <c r="G66">
        <f t="shared" si="1"/>
        <v>0</v>
      </c>
      <c r="H66" t="s">
        <v>20</v>
      </c>
      <c r="I66" t="s">
        <v>10</v>
      </c>
      <c r="J66" t="s">
        <v>17</v>
      </c>
    </row>
    <row r="67" spans="1:16" x14ac:dyDescent="0.25">
      <c r="A67">
        <v>1022031</v>
      </c>
      <c r="B67" t="s">
        <v>7</v>
      </c>
      <c r="C67" s="2" t="s">
        <v>32</v>
      </c>
      <c r="D67" s="2" t="s">
        <v>34</v>
      </c>
      <c r="E67" t="s">
        <v>22</v>
      </c>
      <c r="F67" t="b">
        <v>0</v>
      </c>
      <c r="G67">
        <f t="shared" si="1"/>
        <v>0.5</v>
      </c>
      <c r="H67" t="s">
        <v>22</v>
      </c>
      <c r="I67" t="s">
        <v>11</v>
      </c>
      <c r="J67" t="s">
        <v>10</v>
      </c>
    </row>
    <row r="68" spans="1:16" x14ac:dyDescent="0.25">
      <c r="A68">
        <v>1022031</v>
      </c>
      <c r="B68" t="s">
        <v>12</v>
      </c>
      <c r="C68" s="2" t="s">
        <v>32</v>
      </c>
      <c r="D68" s="2" t="s">
        <v>34</v>
      </c>
      <c r="E68" t="s">
        <v>21</v>
      </c>
      <c r="F68" t="b">
        <v>0</v>
      </c>
      <c r="G68">
        <f t="shared" si="1"/>
        <v>0</v>
      </c>
      <c r="H68" t="s">
        <v>21</v>
      </c>
      <c r="I68" t="s">
        <v>14</v>
      </c>
      <c r="J68" t="s">
        <v>10</v>
      </c>
    </row>
    <row r="69" spans="1:16" x14ac:dyDescent="0.25">
      <c r="A69">
        <v>1022031</v>
      </c>
      <c r="B69" t="s">
        <v>15</v>
      </c>
      <c r="C69" s="2" t="s">
        <v>32</v>
      </c>
      <c r="D69" s="2" t="s">
        <v>34</v>
      </c>
      <c r="E69" t="s">
        <v>16</v>
      </c>
      <c r="F69" t="b">
        <v>0</v>
      </c>
      <c r="G69">
        <f t="shared" si="1"/>
        <v>0.5</v>
      </c>
      <c r="H69" t="s">
        <v>16</v>
      </c>
      <c r="I69" t="s">
        <v>11</v>
      </c>
      <c r="J69" t="s">
        <v>17</v>
      </c>
    </row>
    <row r="70" spans="1:16" x14ac:dyDescent="0.25">
      <c r="A70">
        <v>1022031</v>
      </c>
      <c r="B70" t="s">
        <v>18</v>
      </c>
      <c r="C70" s="2" t="s">
        <v>32</v>
      </c>
      <c r="D70" s="2" t="s">
        <v>34</v>
      </c>
      <c r="E70" t="s">
        <v>22</v>
      </c>
      <c r="F70" t="b">
        <v>0</v>
      </c>
      <c r="G70">
        <f t="shared" si="1"/>
        <v>0.5</v>
      </c>
      <c r="H70" t="s">
        <v>22</v>
      </c>
      <c r="I70" t="s">
        <v>11</v>
      </c>
      <c r="J70" t="s">
        <v>10</v>
      </c>
    </row>
    <row r="71" spans="1:16" x14ac:dyDescent="0.25">
      <c r="A71">
        <v>1022031</v>
      </c>
      <c r="B71" t="s">
        <v>19</v>
      </c>
      <c r="C71" s="2" t="s">
        <v>32</v>
      </c>
      <c r="D71" s="2" t="s">
        <v>34</v>
      </c>
      <c r="E71" t="s">
        <v>24</v>
      </c>
      <c r="F71" t="b">
        <v>0</v>
      </c>
      <c r="G71">
        <f t="shared" si="1"/>
        <v>1</v>
      </c>
      <c r="H71" t="s">
        <v>24</v>
      </c>
      <c r="I71" t="s">
        <v>10</v>
      </c>
      <c r="J71" t="s">
        <v>17</v>
      </c>
    </row>
    <row r="72" spans="1:16" x14ac:dyDescent="0.25">
      <c r="A72">
        <v>1022041</v>
      </c>
      <c r="B72" t="s">
        <v>7</v>
      </c>
      <c r="C72" s="2" t="s">
        <v>32</v>
      </c>
      <c r="D72" s="2" t="s">
        <v>34</v>
      </c>
      <c r="E72" t="s">
        <v>22</v>
      </c>
      <c r="F72" t="b">
        <v>0</v>
      </c>
      <c r="G72">
        <f t="shared" si="1"/>
        <v>0.5</v>
      </c>
      <c r="H72" t="s">
        <v>22</v>
      </c>
      <c r="I72" t="s">
        <v>11</v>
      </c>
      <c r="J72" t="s">
        <v>10</v>
      </c>
    </row>
    <row r="73" spans="1:16" x14ac:dyDescent="0.25">
      <c r="A73">
        <v>1022041</v>
      </c>
      <c r="B73" t="s">
        <v>12</v>
      </c>
      <c r="C73" s="2" t="s">
        <v>32</v>
      </c>
      <c r="D73" s="2" t="s">
        <v>34</v>
      </c>
      <c r="E73" t="s">
        <v>21</v>
      </c>
      <c r="F73" t="b">
        <v>0</v>
      </c>
      <c r="G73">
        <f t="shared" si="1"/>
        <v>0</v>
      </c>
      <c r="H73" t="s">
        <v>21</v>
      </c>
      <c r="I73" t="s">
        <v>14</v>
      </c>
      <c r="J73" t="s">
        <v>10</v>
      </c>
    </row>
    <row r="74" spans="1:16" x14ac:dyDescent="0.25">
      <c r="A74">
        <v>1022041</v>
      </c>
      <c r="B74" t="s">
        <v>15</v>
      </c>
      <c r="C74" s="2" t="s">
        <v>32</v>
      </c>
      <c r="D74" s="2" t="s">
        <v>34</v>
      </c>
      <c r="E74" t="s">
        <v>24</v>
      </c>
      <c r="F74" t="b">
        <v>0</v>
      </c>
      <c r="G74">
        <f t="shared" si="1"/>
        <v>1</v>
      </c>
      <c r="H74" t="s">
        <v>24</v>
      </c>
      <c r="I74" t="s">
        <v>11</v>
      </c>
      <c r="J74" t="s">
        <v>17</v>
      </c>
    </row>
    <row r="75" spans="1:16" x14ac:dyDescent="0.25">
      <c r="A75">
        <v>1022041</v>
      </c>
      <c r="B75" t="s">
        <v>18</v>
      </c>
      <c r="C75" s="2" t="s">
        <v>32</v>
      </c>
      <c r="D75" s="2" t="s">
        <v>34</v>
      </c>
      <c r="E75" t="s">
        <v>8</v>
      </c>
      <c r="F75" t="b">
        <v>0</v>
      </c>
      <c r="G75">
        <f t="shared" si="1"/>
        <v>0</v>
      </c>
      <c r="H75" t="s">
        <v>8</v>
      </c>
      <c r="I75" t="s">
        <v>11</v>
      </c>
      <c r="J75" t="s">
        <v>10</v>
      </c>
    </row>
    <row r="76" spans="1:16" x14ac:dyDescent="0.25">
      <c r="A76">
        <v>1022041</v>
      </c>
      <c r="B76" t="s">
        <v>19</v>
      </c>
      <c r="C76" s="2" t="s">
        <v>32</v>
      </c>
      <c r="D76" s="2" t="s">
        <v>34</v>
      </c>
      <c r="E76" t="s">
        <v>23</v>
      </c>
      <c r="F76" t="b">
        <v>0</v>
      </c>
      <c r="G76">
        <f t="shared" si="1"/>
        <v>0.5</v>
      </c>
      <c r="H76" t="s">
        <v>23</v>
      </c>
      <c r="I76" t="s">
        <v>10</v>
      </c>
      <c r="J76" t="s">
        <v>17</v>
      </c>
    </row>
    <row r="77" spans="1:16" x14ac:dyDescent="0.25">
      <c r="A77" s="2">
        <v>1022042</v>
      </c>
      <c r="B77" s="2" t="s">
        <v>7</v>
      </c>
      <c r="C77" s="2" t="s">
        <v>32</v>
      </c>
      <c r="D77" s="2" t="s">
        <v>35</v>
      </c>
      <c r="E77" s="2" t="s">
        <v>25</v>
      </c>
      <c r="F77" s="2" t="b">
        <v>0</v>
      </c>
      <c r="G77" t="s">
        <v>9</v>
      </c>
      <c r="H77" s="2" t="s">
        <v>9</v>
      </c>
      <c r="I77" t="s">
        <v>11</v>
      </c>
      <c r="J77" s="2" t="s">
        <v>10</v>
      </c>
    </row>
    <row r="78" spans="1:16" x14ac:dyDescent="0.25">
      <c r="A78" s="2">
        <v>1022042</v>
      </c>
      <c r="B78" s="2" t="s">
        <v>12</v>
      </c>
      <c r="C78" s="2" t="s">
        <v>32</v>
      </c>
      <c r="D78" s="2" t="s">
        <v>35</v>
      </c>
      <c r="E78" s="2" t="s">
        <v>26</v>
      </c>
      <c r="F78" s="2" t="b">
        <v>0</v>
      </c>
      <c r="G78">
        <f>((LEFT(H78,1)=J78)+(MID(H78,3,1)=J78)+(MID(H78,2,1)=J78)+(RIGHT(H78,1)=J78))/4</f>
        <v>0.25</v>
      </c>
      <c r="H78" s="2" t="s">
        <v>26</v>
      </c>
      <c r="I78" t="s">
        <v>14</v>
      </c>
      <c r="J78" s="2" t="s">
        <v>10</v>
      </c>
    </row>
    <row r="79" spans="1:16" x14ac:dyDescent="0.25">
      <c r="A79" s="2">
        <v>1022042</v>
      </c>
      <c r="B79" s="2" t="s">
        <v>15</v>
      </c>
      <c r="C79" s="2" t="s">
        <v>32</v>
      </c>
      <c r="D79" s="2" t="s">
        <v>35</v>
      </c>
      <c r="E79" s="2" t="s">
        <v>27</v>
      </c>
      <c r="F79" s="10" t="b">
        <v>1</v>
      </c>
      <c r="G79">
        <f t="shared" ref="G79:G81" si="2">((LEFT(H79,1)=J79)+(MID(H79,3,1)=J79)+(MID(H79,2,1)=J79)+(RIGHT(H79,1)=J79))/4</f>
        <v>0.25</v>
      </c>
      <c r="H79" s="2" t="s">
        <v>28</v>
      </c>
      <c r="I79" t="s">
        <v>11</v>
      </c>
      <c r="J79" s="2" t="s">
        <v>17</v>
      </c>
    </row>
    <row r="80" spans="1:16" x14ac:dyDescent="0.25">
      <c r="A80" s="2">
        <v>1022042</v>
      </c>
      <c r="B80" s="2" t="s">
        <v>18</v>
      </c>
      <c r="C80" s="2" t="s">
        <v>32</v>
      </c>
      <c r="D80" s="2" t="s">
        <v>35</v>
      </c>
      <c r="E80" s="2" t="s">
        <v>29</v>
      </c>
      <c r="F80" s="2" t="b">
        <v>0</v>
      </c>
      <c r="G80">
        <f t="shared" si="2"/>
        <v>0.5</v>
      </c>
      <c r="H80" s="2" t="s">
        <v>29</v>
      </c>
      <c r="I80" t="s">
        <v>11</v>
      </c>
      <c r="J80" s="2" t="s">
        <v>10</v>
      </c>
      <c r="P80" s="4"/>
    </row>
    <row r="81" spans="1:10" x14ac:dyDescent="0.25">
      <c r="A81" s="2">
        <v>1022042</v>
      </c>
      <c r="B81" s="2" t="s">
        <v>19</v>
      </c>
      <c r="C81" s="2" t="s">
        <v>32</v>
      </c>
      <c r="D81" s="2" t="s">
        <v>35</v>
      </c>
      <c r="E81" s="2" t="s">
        <v>30</v>
      </c>
      <c r="F81" s="2" t="b">
        <v>0</v>
      </c>
      <c r="G81">
        <f t="shared" si="2"/>
        <v>0.75</v>
      </c>
      <c r="H81" s="2" t="s">
        <v>30</v>
      </c>
      <c r="I81" t="s">
        <v>10</v>
      </c>
      <c r="J81" s="2" t="s">
        <v>17</v>
      </c>
    </row>
    <row r="83" spans="1:10" x14ac:dyDescent="0.25">
      <c r="A83" s="5" t="s">
        <v>131</v>
      </c>
    </row>
    <row r="84" spans="1:10" x14ac:dyDescent="0.25">
      <c r="B84" s="15" t="s">
        <v>149</v>
      </c>
    </row>
    <row r="85" spans="1:10" x14ac:dyDescent="0.25">
      <c r="A85" t="s">
        <v>2</v>
      </c>
      <c r="B85" t="s">
        <v>0</v>
      </c>
      <c r="C85" t="s">
        <v>59</v>
      </c>
      <c r="D85" t="s">
        <v>60</v>
      </c>
      <c r="E85" t="s">
        <v>61</v>
      </c>
      <c r="F85" t="s">
        <v>62</v>
      </c>
      <c r="G85" s="8" t="s">
        <v>174</v>
      </c>
    </row>
    <row r="86" spans="1:10" x14ac:dyDescent="0.25">
      <c r="A86" t="s">
        <v>37</v>
      </c>
      <c r="B86" t="s">
        <v>38</v>
      </c>
    </row>
    <row r="88" spans="1:10" x14ac:dyDescent="0.25">
      <c r="A88">
        <v>101</v>
      </c>
      <c r="B88" t="s">
        <v>7</v>
      </c>
      <c r="C88" s="3" t="str">
        <f t="shared" ref="C88:C117" si="3">IF(H27="NA","NA",IF(H27=(I27&amp;I27),1,0))</f>
        <v>NA</v>
      </c>
      <c r="D88" s="3" t="str">
        <f t="shared" ref="D88:D117" si="4">IF(H27="NA","NA",IF(H27=(I27&amp;J27),0.5,IF(H27=(J27&amp;I27),0.5,0)))</f>
        <v>NA</v>
      </c>
      <c r="E88" s="3" t="str">
        <f t="shared" ref="E88:E117" si="5">IF(H27="NA","NA",IF(H27=(J27&amp;I27),0.5,0))</f>
        <v>NA</v>
      </c>
      <c r="F88" s="3" t="str">
        <f t="shared" ref="F88:F117" si="6">IF(H27="NA","NA",IF(H27=(J27&amp;J27),1,0))</f>
        <v>NA</v>
      </c>
    </row>
    <row r="89" spans="1:10" x14ac:dyDescent="0.25">
      <c r="A89">
        <v>101</v>
      </c>
      <c r="B89" t="s">
        <v>12</v>
      </c>
      <c r="C89" s="3">
        <f t="shared" si="3"/>
        <v>0</v>
      </c>
      <c r="D89" s="3">
        <f t="shared" si="4"/>
        <v>0.5</v>
      </c>
      <c r="E89" s="3">
        <f t="shared" si="5"/>
        <v>0.5</v>
      </c>
      <c r="F89" s="3">
        <f t="shared" si="6"/>
        <v>0</v>
      </c>
    </row>
    <row r="90" spans="1:10" x14ac:dyDescent="0.25">
      <c r="A90">
        <v>101</v>
      </c>
      <c r="B90" t="s">
        <v>15</v>
      </c>
      <c r="C90" s="3">
        <f t="shared" si="3"/>
        <v>0</v>
      </c>
      <c r="D90" s="3">
        <f t="shared" si="4"/>
        <v>0.5</v>
      </c>
      <c r="E90" s="3">
        <f t="shared" si="5"/>
        <v>0.5</v>
      </c>
      <c r="F90" s="3">
        <f t="shared" si="6"/>
        <v>0</v>
      </c>
    </row>
    <row r="91" spans="1:10" x14ac:dyDescent="0.25">
      <c r="A91">
        <v>101</v>
      </c>
      <c r="B91" t="s">
        <v>18</v>
      </c>
      <c r="C91" s="3">
        <f t="shared" si="3"/>
        <v>1</v>
      </c>
      <c r="D91" s="3">
        <f t="shared" si="4"/>
        <v>0</v>
      </c>
      <c r="E91" s="3">
        <f t="shared" si="5"/>
        <v>0</v>
      </c>
      <c r="F91" s="3">
        <f t="shared" si="6"/>
        <v>0</v>
      </c>
    </row>
    <row r="92" spans="1:10" x14ac:dyDescent="0.25">
      <c r="A92">
        <v>101</v>
      </c>
      <c r="B92" t="s">
        <v>19</v>
      </c>
      <c r="C92" s="3">
        <f t="shared" si="3"/>
        <v>1</v>
      </c>
      <c r="D92" s="3">
        <f t="shared" si="4"/>
        <v>0</v>
      </c>
      <c r="E92" s="3">
        <f t="shared" si="5"/>
        <v>0</v>
      </c>
      <c r="F92" s="3">
        <f t="shared" si="6"/>
        <v>0</v>
      </c>
    </row>
    <row r="93" spans="1:10" x14ac:dyDescent="0.25">
      <c r="A93">
        <v>102</v>
      </c>
      <c r="B93" t="s">
        <v>7</v>
      </c>
      <c r="C93" s="3">
        <f t="shared" si="3"/>
        <v>1</v>
      </c>
      <c r="D93" s="3">
        <f t="shared" si="4"/>
        <v>0</v>
      </c>
      <c r="E93" s="3">
        <f t="shared" si="5"/>
        <v>0</v>
      </c>
      <c r="F93" s="3">
        <f t="shared" si="6"/>
        <v>0</v>
      </c>
    </row>
    <row r="94" spans="1:10" x14ac:dyDescent="0.25">
      <c r="A94">
        <v>102</v>
      </c>
      <c r="B94" t="s">
        <v>12</v>
      </c>
      <c r="C94" s="3">
        <f t="shared" si="3"/>
        <v>1</v>
      </c>
      <c r="D94" s="3">
        <f t="shared" si="4"/>
        <v>0</v>
      </c>
      <c r="E94" s="3">
        <f t="shared" si="5"/>
        <v>0</v>
      </c>
      <c r="F94" s="3">
        <f t="shared" si="6"/>
        <v>0</v>
      </c>
    </row>
    <row r="95" spans="1:10" x14ac:dyDescent="0.25">
      <c r="A95">
        <v>102</v>
      </c>
      <c r="B95" t="s">
        <v>15</v>
      </c>
      <c r="C95" s="3">
        <f t="shared" si="3"/>
        <v>0</v>
      </c>
      <c r="D95" s="3">
        <f t="shared" si="4"/>
        <v>0.5</v>
      </c>
      <c r="E95" s="3">
        <f t="shared" si="5"/>
        <v>0.5</v>
      </c>
      <c r="F95" s="3">
        <f t="shared" si="6"/>
        <v>0</v>
      </c>
    </row>
    <row r="96" spans="1:10" x14ac:dyDescent="0.25">
      <c r="A96">
        <v>102</v>
      </c>
      <c r="B96" t="s">
        <v>18</v>
      </c>
      <c r="C96" s="3">
        <f t="shared" si="3"/>
        <v>0</v>
      </c>
      <c r="D96" s="3">
        <f t="shared" si="4"/>
        <v>0.5</v>
      </c>
      <c r="E96" s="3">
        <f t="shared" si="5"/>
        <v>0.5</v>
      </c>
      <c r="F96" s="3">
        <f t="shared" si="6"/>
        <v>0</v>
      </c>
    </row>
    <row r="97" spans="1:6" x14ac:dyDescent="0.25">
      <c r="A97">
        <v>102</v>
      </c>
      <c r="B97" t="s">
        <v>19</v>
      </c>
      <c r="C97" s="3">
        <f t="shared" si="3"/>
        <v>0</v>
      </c>
      <c r="D97" s="3">
        <f t="shared" si="4"/>
        <v>0.5</v>
      </c>
      <c r="E97" s="3">
        <f t="shared" si="5"/>
        <v>0.5</v>
      </c>
      <c r="F97" s="3">
        <f t="shared" si="6"/>
        <v>0</v>
      </c>
    </row>
    <row r="98" spans="1:6" x14ac:dyDescent="0.25">
      <c r="A98">
        <v>201</v>
      </c>
      <c r="B98" t="s">
        <v>7</v>
      </c>
      <c r="C98" s="3">
        <f t="shared" si="3"/>
        <v>0</v>
      </c>
      <c r="D98" s="3">
        <f t="shared" si="4"/>
        <v>0</v>
      </c>
      <c r="E98" s="3">
        <f t="shared" si="5"/>
        <v>0</v>
      </c>
      <c r="F98" s="3">
        <f t="shared" si="6"/>
        <v>1</v>
      </c>
    </row>
    <row r="99" spans="1:6" x14ac:dyDescent="0.25">
      <c r="A99">
        <v>201</v>
      </c>
      <c r="B99" t="s">
        <v>12</v>
      </c>
      <c r="C99" s="3">
        <f t="shared" si="3"/>
        <v>0</v>
      </c>
      <c r="D99" s="3">
        <f t="shared" si="4"/>
        <v>0</v>
      </c>
      <c r="E99" s="3">
        <f t="shared" si="5"/>
        <v>0</v>
      </c>
      <c r="F99" s="3">
        <f t="shared" si="6"/>
        <v>1</v>
      </c>
    </row>
    <row r="100" spans="1:6" x14ac:dyDescent="0.25">
      <c r="A100">
        <v>201</v>
      </c>
      <c r="B100" t="s">
        <v>15</v>
      </c>
      <c r="C100" s="3">
        <f t="shared" si="3"/>
        <v>1</v>
      </c>
      <c r="D100" s="3">
        <f t="shared" si="4"/>
        <v>0</v>
      </c>
      <c r="E100" s="3">
        <f t="shared" si="5"/>
        <v>0</v>
      </c>
      <c r="F100" s="3">
        <f t="shared" si="6"/>
        <v>0</v>
      </c>
    </row>
    <row r="101" spans="1:6" x14ac:dyDescent="0.25">
      <c r="A101">
        <v>201</v>
      </c>
      <c r="B101" t="s">
        <v>18</v>
      </c>
      <c r="C101" s="3">
        <f t="shared" si="3"/>
        <v>0</v>
      </c>
      <c r="D101" s="3">
        <f t="shared" si="4"/>
        <v>0</v>
      </c>
      <c r="E101" s="3">
        <f t="shared" si="5"/>
        <v>0</v>
      </c>
      <c r="F101" s="3">
        <f t="shared" si="6"/>
        <v>1</v>
      </c>
    </row>
    <row r="102" spans="1:6" x14ac:dyDescent="0.25">
      <c r="A102">
        <v>201</v>
      </c>
      <c r="B102" t="s">
        <v>19</v>
      </c>
      <c r="C102" s="3">
        <f t="shared" si="3"/>
        <v>0</v>
      </c>
      <c r="D102" s="3">
        <f t="shared" si="4"/>
        <v>0</v>
      </c>
      <c r="E102" s="3">
        <f t="shared" si="5"/>
        <v>0</v>
      </c>
      <c r="F102" s="3">
        <f t="shared" si="6"/>
        <v>1</v>
      </c>
    </row>
    <row r="103" spans="1:6" x14ac:dyDescent="0.25">
      <c r="A103">
        <v>202</v>
      </c>
      <c r="B103" t="s">
        <v>7</v>
      </c>
      <c r="C103" s="3">
        <f t="shared" si="3"/>
        <v>0</v>
      </c>
      <c r="D103" s="3">
        <f t="shared" si="4"/>
        <v>0.5</v>
      </c>
      <c r="E103" s="3">
        <f t="shared" si="5"/>
        <v>0.5</v>
      </c>
      <c r="F103" s="3">
        <f t="shared" si="6"/>
        <v>0</v>
      </c>
    </row>
    <row r="104" spans="1:6" x14ac:dyDescent="0.25">
      <c r="A104">
        <v>202</v>
      </c>
      <c r="B104" t="s">
        <v>12</v>
      </c>
      <c r="C104" s="3">
        <f t="shared" si="3"/>
        <v>0</v>
      </c>
      <c r="D104" s="3">
        <f t="shared" si="4"/>
        <v>0</v>
      </c>
      <c r="E104" s="3">
        <f t="shared" si="5"/>
        <v>0</v>
      </c>
      <c r="F104" s="3">
        <f t="shared" si="6"/>
        <v>1</v>
      </c>
    </row>
    <row r="105" spans="1:6" x14ac:dyDescent="0.25">
      <c r="A105">
        <v>202</v>
      </c>
      <c r="B105" t="s">
        <v>15</v>
      </c>
      <c r="C105" s="3">
        <f t="shared" si="3"/>
        <v>1</v>
      </c>
      <c r="D105" s="3">
        <f t="shared" si="4"/>
        <v>0</v>
      </c>
      <c r="E105" s="3">
        <f t="shared" si="5"/>
        <v>0</v>
      </c>
      <c r="F105" s="3">
        <f t="shared" si="6"/>
        <v>0</v>
      </c>
    </row>
    <row r="106" spans="1:6" x14ac:dyDescent="0.25">
      <c r="A106">
        <v>202</v>
      </c>
      <c r="B106" t="s">
        <v>18</v>
      </c>
      <c r="C106" s="3">
        <f t="shared" si="3"/>
        <v>1</v>
      </c>
      <c r="D106" s="3">
        <f t="shared" si="4"/>
        <v>0</v>
      </c>
      <c r="E106" s="3">
        <f t="shared" si="5"/>
        <v>0</v>
      </c>
      <c r="F106" s="3">
        <f t="shared" si="6"/>
        <v>0</v>
      </c>
    </row>
    <row r="107" spans="1:6" x14ac:dyDescent="0.25">
      <c r="A107">
        <v>202</v>
      </c>
      <c r="B107" t="s">
        <v>19</v>
      </c>
      <c r="C107" s="3">
        <f t="shared" si="3"/>
        <v>1</v>
      </c>
      <c r="D107" s="3">
        <f t="shared" si="4"/>
        <v>0</v>
      </c>
      <c r="E107" s="3">
        <f t="shared" si="5"/>
        <v>0</v>
      </c>
      <c r="F107" s="3">
        <f t="shared" si="6"/>
        <v>0</v>
      </c>
    </row>
    <row r="108" spans="1:6" x14ac:dyDescent="0.25">
      <c r="A108">
        <v>203</v>
      </c>
      <c r="B108" t="s">
        <v>7</v>
      </c>
      <c r="C108" s="3">
        <f t="shared" si="3"/>
        <v>0</v>
      </c>
      <c r="D108" s="3">
        <f t="shared" si="4"/>
        <v>0.5</v>
      </c>
      <c r="E108" s="3">
        <f t="shared" si="5"/>
        <v>0.5</v>
      </c>
      <c r="F108" s="3">
        <f t="shared" si="6"/>
        <v>0</v>
      </c>
    </row>
    <row r="109" spans="1:6" x14ac:dyDescent="0.25">
      <c r="A109">
        <v>203</v>
      </c>
      <c r="B109" t="s">
        <v>12</v>
      </c>
      <c r="C109" s="3">
        <f t="shared" si="3"/>
        <v>1</v>
      </c>
      <c r="D109" s="3">
        <f t="shared" si="4"/>
        <v>0</v>
      </c>
      <c r="E109" s="3">
        <f t="shared" si="5"/>
        <v>0</v>
      </c>
      <c r="F109" s="3">
        <f t="shared" si="6"/>
        <v>0</v>
      </c>
    </row>
    <row r="110" spans="1:6" x14ac:dyDescent="0.25">
      <c r="A110">
        <v>203</v>
      </c>
      <c r="B110" t="s">
        <v>15</v>
      </c>
      <c r="C110" s="3">
        <f t="shared" si="3"/>
        <v>1</v>
      </c>
      <c r="D110" s="3">
        <f t="shared" si="4"/>
        <v>0</v>
      </c>
      <c r="E110" s="3">
        <f t="shared" si="5"/>
        <v>0</v>
      </c>
      <c r="F110" s="3">
        <f t="shared" si="6"/>
        <v>0</v>
      </c>
    </row>
    <row r="111" spans="1:6" x14ac:dyDescent="0.25">
      <c r="A111">
        <v>203</v>
      </c>
      <c r="B111" t="s">
        <v>18</v>
      </c>
      <c r="C111" s="3">
        <f t="shared" si="3"/>
        <v>0</v>
      </c>
      <c r="D111" s="3">
        <f t="shared" si="4"/>
        <v>0</v>
      </c>
      <c r="E111" s="3">
        <f t="shared" si="5"/>
        <v>0</v>
      </c>
      <c r="F111" s="3">
        <f t="shared" si="6"/>
        <v>1</v>
      </c>
    </row>
    <row r="112" spans="1:6" x14ac:dyDescent="0.25">
      <c r="A112">
        <v>203</v>
      </c>
      <c r="B112" t="s">
        <v>19</v>
      </c>
      <c r="C112" s="3">
        <f t="shared" si="3"/>
        <v>0</v>
      </c>
      <c r="D112" s="3">
        <f t="shared" si="4"/>
        <v>0</v>
      </c>
      <c r="E112" s="3">
        <f t="shared" si="5"/>
        <v>0</v>
      </c>
      <c r="F112" s="3">
        <f t="shared" si="6"/>
        <v>1</v>
      </c>
    </row>
    <row r="113" spans="1:6" x14ac:dyDescent="0.25">
      <c r="A113">
        <v>204</v>
      </c>
      <c r="B113" t="s">
        <v>7</v>
      </c>
      <c r="C113" s="3">
        <f t="shared" si="3"/>
        <v>0</v>
      </c>
      <c r="D113" s="3">
        <f t="shared" si="4"/>
        <v>0</v>
      </c>
      <c r="E113" s="3">
        <f t="shared" si="5"/>
        <v>0</v>
      </c>
      <c r="F113" s="3">
        <f t="shared" si="6"/>
        <v>1</v>
      </c>
    </row>
    <row r="114" spans="1:6" x14ac:dyDescent="0.25">
      <c r="A114">
        <v>204</v>
      </c>
      <c r="B114" t="s">
        <v>12</v>
      </c>
      <c r="C114" s="3">
        <f t="shared" si="3"/>
        <v>0</v>
      </c>
      <c r="D114" s="3">
        <f t="shared" si="4"/>
        <v>0.5</v>
      </c>
      <c r="E114" s="3">
        <f t="shared" si="5"/>
        <v>0.5</v>
      </c>
      <c r="F114" s="3">
        <f t="shared" si="6"/>
        <v>0</v>
      </c>
    </row>
    <row r="115" spans="1:6" x14ac:dyDescent="0.25">
      <c r="A115">
        <v>204</v>
      </c>
      <c r="B115" t="s">
        <v>15</v>
      </c>
      <c r="C115" s="3">
        <f t="shared" si="3"/>
        <v>0</v>
      </c>
      <c r="D115" s="3">
        <f t="shared" si="4"/>
        <v>0</v>
      </c>
      <c r="E115" s="3">
        <f t="shared" si="5"/>
        <v>0</v>
      </c>
      <c r="F115" s="3">
        <f t="shared" si="6"/>
        <v>1</v>
      </c>
    </row>
    <row r="116" spans="1:6" x14ac:dyDescent="0.25">
      <c r="A116">
        <v>204</v>
      </c>
      <c r="B116" t="s">
        <v>18</v>
      </c>
      <c r="C116" s="3">
        <f t="shared" si="3"/>
        <v>1</v>
      </c>
      <c r="D116" s="3">
        <f t="shared" si="4"/>
        <v>0</v>
      </c>
      <c r="E116" s="3">
        <f t="shared" si="5"/>
        <v>0</v>
      </c>
      <c r="F116" s="3">
        <f t="shared" si="6"/>
        <v>0</v>
      </c>
    </row>
    <row r="117" spans="1:6" x14ac:dyDescent="0.25">
      <c r="A117">
        <v>204</v>
      </c>
      <c r="B117" t="s">
        <v>19</v>
      </c>
      <c r="C117" s="3">
        <f t="shared" si="3"/>
        <v>0</v>
      </c>
      <c r="D117" s="3">
        <f t="shared" si="4"/>
        <v>0.5</v>
      </c>
      <c r="E117" s="3">
        <f t="shared" si="5"/>
        <v>0.5</v>
      </c>
      <c r="F117" s="3">
        <f t="shared" si="6"/>
        <v>0</v>
      </c>
    </row>
    <row r="119" spans="1:6" x14ac:dyDescent="0.25">
      <c r="A119" s="5" t="s">
        <v>63</v>
      </c>
    </row>
    <row r="120" spans="1:6" x14ac:dyDescent="0.25">
      <c r="A120" s="6"/>
      <c r="B120" s="15" t="s">
        <v>149</v>
      </c>
    </row>
    <row r="121" spans="1:6" x14ac:dyDescent="0.25">
      <c r="A121" t="s">
        <v>2</v>
      </c>
      <c r="B121" t="s">
        <v>0</v>
      </c>
      <c r="C121" t="s">
        <v>64</v>
      </c>
      <c r="D121" t="s">
        <v>65</v>
      </c>
    </row>
    <row r="122" spans="1:6" x14ac:dyDescent="0.25">
      <c r="A122" t="s">
        <v>37</v>
      </c>
      <c r="B122" t="s">
        <v>38</v>
      </c>
    </row>
    <row r="123" spans="1:6" x14ac:dyDescent="0.25">
      <c r="A123">
        <v>101</v>
      </c>
      <c r="B123" t="s">
        <v>7</v>
      </c>
      <c r="C123" s="9">
        <f>B159</f>
        <v>0.5</v>
      </c>
      <c r="D123" s="9">
        <f>C159</f>
        <v>0.5</v>
      </c>
      <c r="E123" s="8" t="s">
        <v>110</v>
      </c>
    </row>
    <row r="124" spans="1:6" x14ac:dyDescent="0.25">
      <c r="A124">
        <v>101</v>
      </c>
      <c r="B124" t="s">
        <v>12</v>
      </c>
      <c r="C124" s="3">
        <f>AVERAGE(C89:D89)+AVERAGE(C89,E89)</f>
        <v>0.5</v>
      </c>
      <c r="D124" s="3">
        <f>AVERAGE(E89:F89)+AVERAGE(D89,F89)</f>
        <v>0.5</v>
      </c>
    </row>
    <row r="125" spans="1:6" x14ac:dyDescent="0.25">
      <c r="A125">
        <v>101</v>
      </c>
      <c r="B125" t="s">
        <v>15</v>
      </c>
      <c r="C125" s="3">
        <f t="shared" ref="C125:C152" si="7">AVERAGE(C90:D90)+AVERAGE(C90,E90)</f>
        <v>0.5</v>
      </c>
      <c r="D125" s="3">
        <f t="shared" ref="D125:D152" si="8">AVERAGE(E90:F90)+AVERAGE(D90,F90)</f>
        <v>0.5</v>
      </c>
    </row>
    <row r="126" spans="1:6" x14ac:dyDescent="0.25">
      <c r="A126">
        <v>101</v>
      </c>
      <c r="B126" t="s">
        <v>18</v>
      </c>
      <c r="C126" s="3">
        <f t="shared" si="7"/>
        <v>1</v>
      </c>
      <c r="D126" s="3">
        <f t="shared" si="8"/>
        <v>0</v>
      </c>
    </row>
    <row r="127" spans="1:6" x14ac:dyDescent="0.25">
      <c r="A127">
        <v>101</v>
      </c>
      <c r="B127" t="s">
        <v>19</v>
      </c>
      <c r="C127" s="3">
        <f t="shared" si="7"/>
        <v>1</v>
      </c>
      <c r="D127" s="3">
        <f t="shared" si="8"/>
        <v>0</v>
      </c>
    </row>
    <row r="128" spans="1:6" x14ac:dyDescent="0.25">
      <c r="A128">
        <v>102</v>
      </c>
      <c r="B128" t="s">
        <v>7</v>
      </c>
      <c r="C128" s="3">
        <f t="shared" si="7"/>
        <v>1</v>
      </c>
      <c r="D128" s="3">
        <f t="shared" si="8"/>
        <v>0</v>
      </c>
    </row>
    <row r="129" spans="1:4" x14ac:dyDescent="0.25">
      <c r="A129">
        <v>102</v>
      </c>
      <c r="B129" t="s">
        <v>12</v>
      </c>
      <c r="C129" s="3">
        <f t="shared" si="7"/>
        <v>1</v>
      </c>
      <c r="D129" s="3">
        <f t="shared" si="8"/>
        <v>0</v>
      </c>
    </row>
    <row r="130" spans="1:4" x14ac:dyDescent="0.25">
      <c r="A130">
        <v>102</v>
      </c>
      <c r="B130" t="s">
        <v>15</v>
      </c>
      <c r="C130" s="3">
        <f t="shared" si="7"/>
        <v>0.5</v>
      </c>
      <c r="D130" s="3">
        <f t="shared" si="8"/>
        <v>0.5</v>
      </c>
    </row>
    <row r="131" spans="1:4" x14ac:dyDescent="0.25">
      <c r="A131">
        <v>102</v>
      </c>
      <c r="B131" t="s">
        <v>18</v>
      </c>
      <c r="C131" s="3">
        <f t="shared" si="7"/>
        <v>0.5</v>
      </c>
      <c r="D131" s="3">
        <f t="shared" si="8"/>
        <v>0.5</v>
      </c>
    </row>
    <row r="132" spans="1:4" x14ac:dyDescent="0.25">
      <c r="A132">
        <v>102</v>
      </c>
      <c r="B132" t="s">
        <v>19</v>
      </c>
      <c r="C132" s="3">
        <f t="shared" si="7"/>
        <v>0.5</v>
      </c>
      <c r="D132" s="3">
        <f t="shared" si="8"/>
        <v>0.5</v>
      </c>
    </row>
    <row r="133" spans="1:4" x14ac:dyDescent="0.25">
      <c r="A133">
        <v>201</v>
      </c>
      <c r="B133" t="s">
        <v>7</v>
      </c>
      <c r="C133" s="3">
        <f t="shared" si="7"/>
        <v>0</v>
      </c>
      <c r="D133" s="3">
        <f t="shared" si="8"/>
        <v>1</v>
      </c>
    </row>
    <row r="134" spans="1:4" x14ac:dyDescent="0.25">
      <c r="A134">
        <v>201</v>
      </c>
      <c r="B134" t="s">
        <v>12</v>
      </c>
      <c r="C134" s="3">
        <f t="shared" si="7"/>
        <v>0</v>
      </c>
      <c r="D134" s="3">
        <f t="shared" si="8"/>
        <v>1</v>
      </c>
    </row>
    <row r="135" spans="1:4" x14ac:dyDescent="0.25">
      <c r="A135">
        <v>201</v>
      </c>
      <c r="B135" t="s">
        <v>15</v>
      </c>
      <c r="C135" s="3">
        <f t="shared" si="7"/>
        <v>1</v>
      </c>
      <c r="D135" s="3">
        <f t="shared" si="8"/>
        <v>0</v>
      </c>
    </row>
    <row r="136" spans="1:4" x14ac:dyDescent="0.25">
      <c r="A136">
        <v>201</v>
      </c>
      <c r="B136" t="s">
        <v>18</v>
      </c>
      <c r="C136" s="3">
        <f t="shared" si="7"/>
        <v>0</v>
      </c>
      <c r="D136" s="3">
        <f t="shared" si="8"/>
        <v>1</v>
      </c>
    </row>
    <row r="137" spans="1:4" x14ac:dyDescent="0.25">
      <c r="A137">
        <v>201</v>
      </c>
      <c r="B137" t="s">
        <v>19</v>
      </c>
      <c r="C137" s="3">
        <f t="shared" si="7"/>
        <v>0</v>
      </c>
      <c r="D137" s="3">
        <f t="shared" si="8"/>
        <v>1</v>
      </c>
    </row>
    <row r="138" spans="1:4" x14ac:dyDescent="0.25">
      <c r="A138">
        <v>202</v>
      </c>
      <c r="B138" t="s">
        <v>7</v>
      </c>
      <c r="C138" s="3">
        <f t="shared" si="7"/>
        <v>0.5</v>
      </c>
      <c r="D138" s="3">
        <f t="shared" si="8"/>
        <v>0.5</v>
      </c>
    </row>
    <row r="139" spans="1:4" x14ac:dyDescent="0.25">
      <c r="A139">
        <v>202</v>
      </c>
      <c r="B139" t="s">
        <v>12</v>
      </c>
      <c r="C139" s="3">
        <f t="shared" si="7"/>
        <v>0</v>
      </c>
      <c r="D139" s="3">
        <f t="shared" si="8"/>
        <v>1</v>
      </c>
    </row>
    <row r="140" spans="1:4" x14ac:dyDescent="0.25">
      <c r="A140">
        <v>202</v>
      </c>
      <c r="B140" t="s">
        <v>15</v>
      </c>
      <c r="C140" s="3">
        <f t="shared" si="7"/>
        <v>1</v>
      </c>
      <c r="D140" s="3">
        <f t="shared" si="8"/>
        <v>0</v>
      </c>
    </row>
    <row r="141" spans="1:4" x14ac:dyDescent="0.25">
      <c r="A141">
        <v>202</v>
      </c>
      <c r="B141" t="s">
        <v>18</v>
      </c>
      <c r="C141" s="3">
        <f t="shared" si="7"/>
        <v>1</v>
      </c>
      <c r="D141" s="3">
        <f t="shared" si="8"/>
        <v>0</v>
      </c>
    </row>
    <row r="142" spans="1:4" x14ac:dyDescent="0.25">
      <c r="A142">
        <v>202</v>
      </c>
      <c r="B142" t="s">
        <v>19</v>
      </c>
      <c r="C142" s="3">
        <f t="shared" si="7"/>
        <v>1</v>
      </c>
      <c r="D142" s="3">
        <f t="shared" si="8"/>
        <v>0</v>
      </c>
    </row>
    <row r="143" spans="1:4" x14ac:dyDescent="0.25">
      <c r="A143">
        <v>203</v>
      </c>
      <c r="B143" t="s">
        <v>7</v>
      </c>
      <c r="C143" s="3">
        <f t="shared" si="7"/>
        <v>0.5</v>
      </c>
      <c r="D143" s="3">
        <f t="shared" si="8"/>
        <v>0.5</v>
      </c>
    </row>
    <row r="144" spans="1:4" x14ac:dyDescent="0.25">
      <c r="A144">
        <v>203</v>
      </c>
      <c r="B144" t="s">
        <v>12</v>
      </c>
      <c r="C144" s="3">
        <f t="shared" si="7"/>
        <v>1</v>
      </c>
      <c r="D144" s="3">
        <f t="shared" si="8"/>
        <v>0</v>
      </c>
    </row>
    <row r="145" spans="1:4" x14ac:dyDescent="0.25">
      <c r="A145">
        <v>203</v>
      </c>
      <c r="B145" t="s">
        <v>15</v>
      </c>
      <c r="C145" s="3">
        <f t="shared" si="7"/>
        <v>1</v>
      </c>
      <c r="D145" s="3">
        <f t="shared" si="8"/>
        <v>0</v>
      </c>
    </row>
    <row r="146" spans="1:4" x14ac:dyDescent="0.25">
      <c r="A146">
        <v>203</v>
      </c>
      <c r="B146" t="s">
        <v>18</v>
      </c>
      <c r="C146" s="3">
        <f t="shared" si="7"/>
        <v>0</v>
      </c>
      <c r="D146" s="3">
        <f t="shared" si="8"/>
        <v>1</v>
      </c>
    </row>
    <row r="147" spans="1:4" x14ac:dyDescent="0.25">
      <c r="A147">
        <v>203</v>
      </c>
      <c r="B147" t="s">
        <v>19</v>
      </c>
      <c r="C147" s="3">
        <f t="shared" si="7"/>
        <v>0</v>
      </c>
      <c r="D147" s="3">
        <f t="shared" si="8"/>
        <v>1</v>
      </c>
    </row>
    <row r="148" spans="1:4" x14ac:dyDescent="0.25">
      <c r="A148">
        <v>204</v>
      </c>
      <c r="B148" t="s">
        <v>7</v>
      </c>
      <c r="C148" s="3">
        <f t="shared" si="7"/>
        <v>0</v>
      </c>
      <c r="D148" s="3">
        <f t="shared" si="8"/>
        <v>1</v>
      </c>
    </row>
    <row r="149" spans="1:4" x14ac:dyDescent="0.25">
      <c r="A149">
        <v>204</v>
      </c>
      <c r="B149" t="s">
        <v>12</v>
      </c>
      <c r="C149" s="3">
        <f t="shared" si="7"/>
        <v>0.5</v>
      </c>
      <c r="D149" s="3">
        <f t="shared" si="8"/>
        <v>0.5</v>
      </c>
    </row>
    <row r="150" spans="1:4" x14ac:dyDescent="0.25">
      <c r="A150">
        <v>204</v>
      </c>
      <c r="B150" t="s">
        <v>15</v>
      </c>
      <c r="C150" s="3">
        <f t="shared" si="7"/>
        <v>0</v>
      </c>
      <c r="D150" s="3">
        <f t="shared" si="8"/>
        <v>1</v>
      </c>
    </row>
    <row r="151" spans="1:4" x14ac:dyDescent="0.25">
      <c r="A151">
        <v>204</v>
      </c>
      <c r="B151" t="s">
        <v>18</v>
      </c>
      <c r="C151" s="3">
        <f t="shared" si="7"/>
        <v>1</v>
      </c>
      <c r="D151" s="3">
        <f t="shared" si="8"/>
        <v>0</v>
      </c>
    </row>
    <row r="152" spans="1:4" x14ac:dyDescent="0.25">
      <c r="A152">
        <v>204</v>
      </c>
      <c r="B152" t="s">
        <v>19</v>
      </c>
      <c r="C152" s="3">
        <f t="shared" si="7"/>
        <v>0.5</v>
      </c>
      <c r="D152" s="3">
        <f t="shared" si="8"/>
        <v>0.5</v>
      </c>
    </row>
    <row r="155" spans="1:4" x14ac:dyDescent="0.25">
      <c r="A155" s="5" t="s">
        <v>128</v>
      </c>
    </row>
    <row r="156" spans="1:4" x14ac:dyDescent="0.25">
      <c r="B156" s="15" t="s">
        <v>175</v>
      </c>
    </row>
    <row r="157" spans="1:4" s="2" customFormat="1" x14ac:dyDescent="0.25">
      <c r="A157" s="2" t="s">
        <v>0</v>
      </c>
      <c r="B157" s="2" t="s">
        <v>64</v>
      </c>
      <c r="C157" s="2" t="s">
        <v>65</v>
      </c>
    </row>
    <row r="158" spans="1:4" s="2" customFormat="1" x14ac:dyDescent="0.25">
      <c r="A158" s="2" t="s">
        <v>38</v>
      </c>
    </row>
    <row r="159" spans="1:4" s="2" customFormat="1" x14ac:dyDescent="0.25">
      <c r="A159" s="2" t="s">
        <v>7</v>
      </c>
      <c r="B159" s="3">
        <f>1-C159</f>
        <v>0.5</v>
      </c>
      <c r="C159" s="3">
        <f>(4*D128+2*D133+2*D138+2*D143+2*D148)/12</f>
        <v>0.5</v>
      </c>
      <c r="D159" s="10" t="s">
        <v>129</v>
      </c>
    </row>
    <row r="160" spans="1:4" s="2" customFormat="1" x14ac:dyDescent="0.25">
      <c r="A160" s="2" t="s">
        <v>12</v>
      </c>
      <c r="B160" s="3">
        <f>1-C160</f>
        <v>0.5625</v>
      </c>
      <c r="C160" s="3">
        <f>(4*D124+4*D129+2*D134+2*D139+2*D144+2*D149)/16</f>
        <v>0.4375</v>
      </c>
    </row>
    <row r="161" spans="1:21" s="2" customFormat="1" x14ac:dyDescent="0.25">
      <c r="A161" s="2" t="s">
        <v>15</v>
      </c>
      <c r="B161" s="3">
        <f>1-C161</f>
        <v>0.625</v>
      </c>
      <c r="C161" s="3">
        <f>(4*D125+4*D130+2*D135+2*D140+2*D145+2*D150)/16</f>
        <v>0.375</v>
      </c>
    </row>
    <row r="162" spans="1:21" s="2" customFormat="1" x14ac:dyDescent="0.25">
      <c r="A162" s="2" t="s">
        <v>18</v>
      </c>
      <c r="B162" s="3">
        <f>1-C162</f>
        <v>0.625</v>
      </c>
      <c r="C162" s="3">
        <f>(4*D126+4*D131+2*D136+2*D141+2*D146+2*D151)/16</f>
        <v>0.375</v>
      </c>
    </row>
    <row r="163" spans="1:21" s="2" customFormat="1" x14ac:dyDescent="0.25">
      <c r="A163" s="2" t="s">
        <v>19</v>
      </c>
      <c r="B163" s="3">
        <f>1-C163</f>
        <v>0.5625</v>
      </c>
      <c r="C163" s="3">
        <f>(4*D127+4*D132+2*D137+2*D142+2*D147+2*D152)/16</f>
        <v>0.4375</v>
      </c>
    </row>
    <row r="165" spans="1:21" x14ac:dyDescent="0.25">
      <c r="A165" s="5" t="s">
        <v>97</v>
      </c>
    </row>
    <row r="167" spans="1:21" x14ac:dyDescent="0.25">
      <c r="A167" t="s">
        <v>0</v>
      </c>
      <c r="B167" t="s">
        <v>69</v>
      </c>
      <c r="C167" t="s">
        <v>76</v>
      </c>
      <c r="D167" t="s">
        <v>77</v>
      </c>
      <c r="E167" t="s">
        <v>81</v>
      </c>
      <c r="F167" t="s">
        <v>82</v>
      </c>
      <c r="G167" t="s">
        <v>83</v>
      </c>
      <c r="H167" t="s">
        <v>78</v>
      </c>
      <c r="I167" t="s">
        <v>86</v>
      </c>
      <c r="J167" t="s">
        <v>87</v>
      </c>
      <c r="K167" t="s">
        <v>84</v>
      </c>
      <c r="L167" t="s">
        <v>88</v>
      </c>
      <c r="M167" t="s">
        <v>85</v>
      </c>
      <c r="N167" t="s">
        <v>79</v>
      </c>
      <c r="O167" t="s">
        <v>89</v>
      </c>
      <c r="P167" t="s">
        <v>90</v>
      </c>
      <c r="Q167" t="s">
        <v>91</v>
      </c>
      <c r="R167" t="s">
        <v>80</v>
      </c>
      <c r="S167" t="s">
        <v>66</v>
      </c>
      <c r="T167" t="s">
        <v>67</v>
      </c>
      <c r="U167" t="s">
        <v>68</v>
      </c>
    </row>
    <row r="168" spans="1:21" x14ac:dyDescent="0.25">
      <c r="A168" t="s">
        <v>38</v>
      </c>
      <c r="B168" t="s">
        <v>75</v>
      </c>
    </row>
    <row r="169" spans="1:21" x14ac:dyDescent="0.25">
      <c r="A169" t="s">
        <v>7</v>
      </c>
      <c r="B169">
        <v>1</v>
      </c>
      <c r="C169" s="3">
        <f>C123*C133*C128*C143</f>
        <v>0</v>
      </c>
      <c r="D169" s="3">
        <f>C123*C133*C128*D143</f>
        <v>0</v>
      </c>
      <c r="E169" s="3">
        <f>C123*C133*D128*C143</f>
        <v>0</v>
      </c>
      <c r="F169" s="3">
        <f>C123*D133*C128*C143</f>
        <v>0.25</v>
      </c>
      <c r="G169" s="3">
        <f>D123*C133*C128*C143</f>
        <v>0</v>
      </c>
      <c r="H169" s="3">
        <f>C123*C133*D128*D143</f>
        <v>0</v>
      </c>
      <c r="I169" s="3">
        <f>C123*D133*C128*D143</f>
        <v>0.25</v>
      </c>
      <c r="J169" s="3">
        <f>D123*C133*C128*D143</f>
        <v>0</v>
      </c>
      <c r="K169" s="3">
        <f>C123*D133*D128*C143</f>
        <v>0</v>
      </c>
      <c r="L169" s="3">
        <f>D123*C133*D128*C143</f>
        <v>0</v>
      </c>
      <c r="M169" s="3">
        <f>D123*D133*C128*C143</f>
        <v>0.25</v>
      </c>
      <c r="N169" s="3">
        <f>C123*D133*D128*D143</f>
        <v>0</v>
      </c>
      <c r="O169" s="3">
        <f>D123*C133*D128*D143</f>
        <v>0</v>
      </c>
      <c r="P169" s="3">
        <f>D123*D133*C128*D143</f>
        <v>0.25</v>
      </c>
      <c r="Q169" s="3">
        <f>D123*D133*D128*C143</f>
        <v>0</v>
      </c>
      <c r="R169" s="3">
        <f>D123*D133*D128*D143</f>
        <v>0</v>
      </c>
      <c r="S169">
        <v>1</v>
      </c>
      <c r="T169">
        <v>101201</v>
      </c>
      <c r="U169">
        <v>102203</v>
      </c>
    </row>
    <row r="170" spans="1:21" x14ac:dyDescent="0.25">
      <c r="A170" t="s">
        <v>12</v>
      </c>
      <c r="B170">
        <v>1</v>
      </c>
      <c r="C170" s="3">
        <f>C124*C134*C129*C144</f>
        <v>0</v>
      </c>
      <c r="D170" s="3">
        <f>C124*C134*C129*D144</f>
        <v>0</v>
      </c>
      <c r="E170" s="3">
        <f>C124*C134*D129*C144</f>
        <v>0</v>
      </c>
      <c r="F170" s="3">
        <f>C124*D134*C129*C144</f>
        <v>0.5</v>
      </c>
      <c r="G170" s="3">
        <f>D124*C134*C129*C144</f>
        <v>0</v>
      </c>
      <c r="H170" s="3">
        <f>C124*C134*D129*D144</f>
        <v>0</v>
      </c>
      <c r="I170" s="3">
        <f>C124*D134*C129*D144</f>
        <v>0</v>
      </c>
      <c r="J170" s="3">
        <f>D124*C134*C129*D144</f>
        <v>0</v>
      </c>
      <c r="K170" s="3">
        <f>C124*D134*D129*C144</f>
        <v>0</v>
      </c>
      <c r="L170" s="3">
        <f>D124*C134*D129*C144</f>
        <v>0</v>
      </c>
      <c r="M170" s="3">
        <f>D124*D134*C129*C144</f>
        <v>0.5</v>
      </c>
      <c r="N170" s="3">
        <f>C124*D134*D129*D144</f>
        <v>0</v>
      </c>
      <c r="O170" s="3">
        <f>D124*C134*D129*D144</f>
        <v>0</v>
      </c>
      <c r="P170" s="3">
        <f>D124*D134*C129*D144</f>
        <v>0</v>
      </c>
      <c r="Q170" s="3">
        <f>D124*D134*D129*C144</f>
        <v>0</v>
      </c>
      <c r="R170" s="3">
        <f>D124*D134*D129*D144</f>
        <v>0</v>
      </c>
      <c r="S170">
        <v>1</v>
      </c>
      <c r="T170">
        <v>101201</v>
      </c>
      <c r="U170">
        <v>102203</v>
      </c>
    </row>
    <row r="171" spans="1:21" x14ac:dyDescent="0.25">
      <c r="A171" t="s">
        <v>15</v>
      </c>
      <c r="B171">
        <v>1</v>
      </c>
      <c r="C171" s="3">
        <f>C125*C135*C130*C145</f>
        <v>0.25</v>
      </c>
      <c r="D171" s="3">
        <f>C125*C135*C130*D145</f>
        <v>0</v>
      </c>
      <c r="E171" s="3">
        <f>C125*C135*D130*C145</f>
        <v>0.25</v>
      </c>
      <c r="F171" s="3">
        <f>C125*D135*C130*C145</f>
        <v>0</v>
      </c>
      <c r="G171" s="3">
        <f>D125*C135*C130*C145</f>
        <v>0.25</v>
      </c>
      <c r="H171" s="3">
        <f>C125*C135*D130*D145</f>
        <v>0</v>
      </c>
      <c r="I171" s="3">
        <f>C125*D135*C130*D145</f>
        <v>0</v>
      </c>
      <c r="J171" s="3">
        <f>D125*C135*C130*D145</f>
        <v>0</v>
      </c>
      <c r="K171" s="3">
        <f>C125*D135*D130*C145</f>
        <v>0</v>
      </c>
      <c r="L171" s="3">
        <f>D125*C135*D130*C145</f>
        <v>0.25</v>
      </c>
      <c r="M171" s="3">
        <f>D125*D135*C130*C145</f>
        <v>0</v>
      </c>
      <c r="N171" s="3">
        <f>C125*D135*D130*D145</f>
        <v>0</v>
      </c>
      <c r="O171" s="3">
        <f>D125*C135*D130*D145</f>
        <v>0</v>
      </c>
      <c r="P171" s="3">
        <f>D125*D135*C130*D145</f>
        <v>0</v>
      </c>
      <c r="Q171" s="3">
        <f>D125*D135*D130*C145</f>
        <v>0</v>
      </c>
      <c r="R171" s="3">
        <f>D125*D135*D130*D145</f>
        <v>0</v>
      </c>
      <c r="S171">
        <v>1</v>
      </c>
      <c r="T171">
        <v>101201</v>
      </c>
      <c r="U171">
        <v>102203</v>
      </c>
    </row>
    <row r="172" spans="1:21" x14ac:dyDescent="0.25">
      <c r="A172" t="s">
        <v>18</v>
      </c>
      <c r="B172">
        <v>1</v>
      </c>
      <c r="C172" s="3">
        <f>C126*C136*C131*C146</f>
        <v>0</v>
      </c>
      <c r="D172" s="3">
        <f>C126*C136*C131*D146</f>
        <v>0</v>
      </c>
      <c r="E172" s="3">
        <f>C126*C136*D131*C146</f>
        <v>0</v>
      </c>
      <c r="F172" s="3">
        <f>C126*D136*C131*C146</f>
        <v>0</v>
      </c>
      <c r="G172" s="3">
        <f>D126*C136*C131*C146</f>
        <v>0</v>
      </c>
      <c r="H172" s="3">
        <f>C126*C136*D131*D146</f>
        <v>0</v>
      </c>
      <c r="I172" s="3">
        <f>C126*D136*C131*D146</f>
        <v>0.5</v>
      </c>
      <c r="J172" s="3">
        <f>D126*C136*C131*D146</f>
        <v>0</v>
      </c>
      <c r="K172" s="3">
        <f>C126*D136*D131*C146</f>
        <v>0</v>
      </c>
      <c r="L172" s="3">
        <f>D126*C136*D131*C146</f>
        <v>0</v>
      </c>
      <c r="M172" s="3">
        <f>D126*D136*C131*C146</f>
        <v>0</v>
      </c>
      <c r="N172" s="3">
        <f>C126*D136*D131*D146</f>
        <v>0.5</v>
      </c>
      <c r="O172" s="3">
        <f>D126*C136*D131*D146</f>
        <v>0</v>
      </c>
      <c r="P172" s="3">
        <f>D126*D136*C131*D146</f>
        <v>0</v>
      </c>
      <c r="Q172" s="3">
        <f>D126*D136*D131*C146</f>
        <v>0</v>
      </c>
      <c r="R172" s="3">
        <f>D126*D136*D131*D146</f>
        <v>0</v>
      </c>
      <c r="S172">
        <v>1</v>
      </c>
      <c r="T172">
        <v>101201</v>
      </c>
      <c r="U172">
        <v>102203</v>
      </c>
    </row>
    <row r="173" spans="1:21" x14ac:dyDescent="0.25">
      <c r="A173" t="s">
        <v>19</v>
      </c>
      <c r="B173">
        <v>1</v>
      </c>
      <c r="C173" s="3">
        <f>C127*C137*C132*C147</f>
        <v>0</v>
      </c>
      <c r="D173" s="3">
        <f>C127*C137*C132*D147</f>
        <v>0</v>
      </c>
      <c r="E173" s="3">
        <f>C127*C137*D132*C147</f>
        <v>0</v>
      </c>
      <c r="F173" s="3">
        <f>C127*D137*C132*C147</f>
        <v>0</v>
      </c>
      <c r="G173" s="3">
        <f>D127*C137*C132*C147</f>
        <v>0</v>
      </c>
      <c r="H173" s="3">
        <f>C127*C137*D132*D147</f>
        <v>0</v>
      </c>
      <c r="I173" s="3">
        <f>C127*D137*C132*D147</f>
        <v>0.5</v>
      </c>
      <c r="J173" s="3">
        <f>D127*C137*C132*D147</f>
        <v>0</v>
      </c>
      <c r="K173" s="3">
        <f>C127*D137*D132*C147</f>
        <v>0</v>
      </c>
      <c r="L173" s="3">
        <f>D127*C137*D132*C147</f>
        <v>0</v>
      </c>
      <c r="M173" s="3">
        <f>D127*D137*C132*C147</f>
        <v>0</v>
      </c>
      <c r="N173" s="3">
        <f>C127*D137*D132*D147</f>
        <v>0.5</v>
      </c>
      <c r="O173" s="3">
        <f>D127*C137*D132*D147</f>
        <v>0</v>
      </c>
      <c r="P173" s="3">
        <f>D127*D137*C132*D147</f>
        <v>0</v>
      </c>
      <c r="Q173" s="3">
        <f>D127*D137*D132*C147</f>
        <v>0</v>
      </c>
      <c r="R173" s="3">
        <f>D127*D137*D132*D147</f>
        <v>0</v>
      </c>
      <c r="S173">
        <v>1</v>
      </c>
      <c r="T173">
        <v>101201</v>
      </c>
      <c r="U173">
        <v>102203</v>
      </c>
    </row>
    <row r="174" spans="1:21" x14ac:dyDescent="0.25">
      <c r="A174" t="s">
        <v>7</v>
      </c>
      <c r="B174">
        <v>2</v>
      </c>
      <c r="C174" s="3">
        <f>C123*C133*C128*C148</f>
        <v>0</v>
      </c>
      <c r="D174" s="3">
        <f>C123*C133*C128*D148</f>
        <v>0</v>
      </c>
      <c r="E174" s="3">
        <f>C123*C133*D128*C148</f>
        <v>0</v>
      </c>
      <c r="F174" s="3">
        <f>C123*D133*C128*C148</f>
        <v>0</v>
      </c>
      <c r="G174" s="3">
        <f>D123*C133*C128*C148</f>
        <v>0</v>
      </c>
      <c r="H174" s="3">
        <f>C123*C133*D128*D148</f>
        <v>0</v>
      </c>
      <c r="I174" s="3">
        <f>C123*D133*C128*D148</f>
        <v>0.5</v>
      </c>
      <c r="J174" s="3">
        <f>D123*C133*C128*D148</f>
        <v>0</v>
      </c>
      <c r="K174" s="3">
        <f>C123*D133*D128*C148</f>
        <v>0</v>
      </c>
      <c r="L174" s="3">
        <f>D123*C133*D128*C148</f>
        <v>0</v>
      </c>
      <c r="M174" s="3">
        <f>D123*D133*C128*C148</f>
        <v>0</v>
      </c>
      <c r="N174" s="3">
        <f>C123*D133*D128*D148</f>
        <v>0</v>
      </c>
      <c r="O174" s="3">
        <f>D123*C133*D128*D148</f>
        <v>0</v>
      </c>
      <c r="P174" s="3">
        <f>D123*D133*C128*D148</f>
        <v>0.5</v>
      </c>
      <c r="Q174" s="3">
        <f>D123*D133*D128*C148</f>
        <v>0</v>
      </c>
      <c r="R174" s="3">
        <f>D123*D133*D128*D148</f>
        <v>0</v>
      </c>
      <c r="S174">
        <v>2</v>
      </c>
      <c r="T174">
        <v>101201</v>
      </c>
      <c r="U174">
        <v>102204</v>
      </c>
    </row>
    <row r="175" spans="1:21" x14ac:dyDescent="0.25">
      <c r="A175" t="s">
        <v>12</v>
      </c>
      <c r="B175">
        <v>2</v>
      </c>
      <c r="C175" s="3">
        <f>C124*C134*C129*C149</f>
        <v>0</v>
      </c>
      <c r="D175" s="3">
        <f>C124*C134*C129*D149</f>
        <v>0</v>
      </c>
      <c r="E175" s="3">
        <f>C124*C134*D129*C149</f>
        <v>0</v>
      </c>
      <c r="F175" s="3">
        <f>C124*D134*C129*C149</f>
        <v>0.25</v>
      </c>
      <c r="G175" s="3">
        <f>D124*C134*C129*C149</f>
        <v>0</v>
      </c>
      <c r="H175" s="3">
        <f>C124*C134*D129*D149</f>
        <v>0</v>
      </c>
      <c r="I175" s="3">
        <f>C124*D134*C129*D149</f>
        <v>0.25</v>
      </c>
      <c r="J175" s="3">
        <f>D124*C134*C129*D149</f>
        <v>0</v>
      </c>
      <c r="K175" s="3">
        <f>C124*D134*D129*C149</f>
        <v>0</v>
      </c>
      <c r="L175" s="3">
        <f>D124*C134*D129*C149</f>
        <v>0</v>
      </c>
      <c r="M175" s="3">
        <f>D124*D134*C129*C149</f>
        <v>0.25</v>
      </c>
      <c r="N175" s="3">
        <f>C124*D134*D129*D149</f>
        <v>0</v>
      </c>
      <c r="O175" s="3">
        <f>D124*C134*D129*D149</f>
        <v>0</v>
      </c>
      <c r="P175" s="3">
        <f>D124*D134*C129*D149</f>
        <v>0.25</v>
      </c>
      <c r="Q175" s="3">
        <f>D124*D134*D129*C149</f>
        <v>0</v>
      </c>
      <c r="R175" s="3">
        <f>D124*D134*D129*D149</f>
        <v>0</v>
      </c>
      <c r="S175">
        <v>2</v>
      </c>
      <c r="T175">
        <v>101201</v>
      </c>
      <c r="U175">
        <v>102204</v>
      </c>
    </row>
    <row r="176" spans="1:21" x14ac:dyDescent="0.25">
      <c r="A176" t="s">
        <v>15</v>
      </c>
      <c r="B176">
        <v>2</v>
      </c>
      <c r="C176" s="3">
        <f>C125*C135*C130*C150</f>
        <v>0</v>
      </c>
      <c r="D176" s="3">
        <f>C125*C135*C130*D150</f>
        <v>0.25</v>
      </c>
      <c r="E176" s="3">
        <f>C125*C135*D130*C150</f>
        <v>0</v>
      </c>
      <c r="F176" s="3">
        <f>C125*D135*C130*C150</f>
        <v>0</v>
      </c>
      <c r="G176" s="3">
        <f>D125*C135*C130*C150</f>
        <v>0</v>
      </c>
      <c r="H176" s="3">
        <f>C125*C135*D130*D150</f>
        <v>0.25</v>
      </c>
      <c r="I176" s="3">
        <f>C125*D135*C130*D150</f>
        <v>0</v>
      </c>
      <c r="J176" s="3">
        <f>D125*C135*C130*D150</f>
        <v>0.25</v>
      </c>
      <c r="K176" s="3">
        <f>C125*D135*D130*C150</f>
        <v>0</v>
      </c>
      <c r="L176" s="3">
        <f>D125*C135*D130*C150</f>
        <v>0</v>
      </c>
      <c r="M176" s="3">
        <f>D125*D135*C130*C150</f>
        <v>0</v>
      </c>
      <c r="N176" s="3">
        <f>C125*D135*D130*D150</f>
        <v>0</v>
      </c>
      <c r="O176" s="3">
        <f>D125*C135*D130*D150</f>
        <v>0.25</v>
      </c>
      <c r="P176" s="3">
        <f>D125*D135*C130*D150</f>
        <v>0</v>
      </c>
      <c r="Q176" s="3">
        <f>D125*D135*D130*C150</f>
        <v>0</v>
      </c>
      <c r="R176" s="3">
        <f>D125*D135*D130*D150</f>
        <v>0</v>
      </c>
      <c r="S176">
        <v>2</v>
      </c>
      <c r="T176">
        <v>101201</v>
      </c>
      <c r="U176">
        <v>102204</v>
      </c>
    </row>
    <row r="177" spans="1:21" x14ac:dyDescent="0.25">
      <c r="A177" t="s">
        <v>18</v>
      </c>
      <c r="B177">
        <v>2</v>
      </c>
      <c r="C177" s="3">
        <f>C126*C136*C131*C151</f>
        <v>0</v>
      </c>
      <c r="D177" s="3">
        <f>C126*C136*C131*D151</f>
        <v>0</v>
      </c>
      <c r="E177" s="3">
        <f>C126*C136*D131*C151</f>
        <v>0</v>
      </c>
      <c r="F177" s="3">
        <f>C126*D136*C131*C151</f>
        <v>0.5</v>
      </c>
      <c r="G177" s="3">
        <f>D126*C136*C131*C151</f>
        <v>0</v>
      </c>
      <c r="H177" s="3">
        <f>C126*C136*D131*D151</f>
        <v>0</v>
      </c>
      <c r="I177" s="3">
        <f>C126*D136*C131*D151</f>
        <v>0</v>
      </c>
      <c r="J177" s="3">
        <f>D126*C136*C131*D151</f>
        <v>0</v>
      </c>
      <c r="K177" s="3">
        <f>C126*D136*D131*C151</f>
        <v>0.5</v>
      </c>
      <c r="L177" s="3">
        <f>D126*C136*D131*C151</f>
        <v>0</v>
      </c>
      <c r="M177" s="3">
        <f>D126*D136*C131*C151</f>
        <v>0</v>
      </c>
      <c r="N177" s="3">
        <f>C126*D136*D131*D151</f>
        <v>0</v>
      </c>
      <c r="O177" s="3">
        <f>D126*C136*D131*D151</f>
        <v>0</v>
      </c>
      <c r="P177" s="3">
        <f>D126*D136*C131*D151</f>
        <v>0</v>
      </c>
      <c r="Q177" s="3">
        <f>D126*D136*D131*C151</f>
        <v>0</v>
      </c>
      <c r="R177" s="3">
        <f>D126*D136*D131*D151</f>
        <v>0</v>
      </c>
      <c r="S177">
        <v>2</v>
      </c>
      <c r="T177">
        <v>101201</v>
      </c>
      <c r="U177">
        <v>102204</v>
      </c>
    </row>
    <row r="178" spans="1:21" x14ac:dyDescent="0.25">
      <c r="A178" t="s">
        <v>19</v>
      </c>
      <c r="B178">
        <v>2</v>
      </c>
      <c r="C178" s="3">
        <f>C127*C137*C132*C152</f>
        <v>0</v>
      </c>
      <c r="D178" s="3">
        <f>C127*C137*C132*D152</f>
        <v>0</v>
      </c>
      <c r="E178" s="3">
        <f>C127*C137*D132*C152</f>
        <v>0</v>
      </c>
      <c r="F178" s="3">
        <f>C127*D137*C132*C152</f>
        <v>0.25</v>
      </c>
      <c r="G178" s="3">
        <f>D127*C137*C132*C152</f>
        <v>0</v>
      </c>
      <c r="H178" s="3">
        <f>C127*C137*D132*D152</f>
        <v>0</v>
      </c>
      <c r="I178" s="3">
        <f>C127*D137*C132*D152</f>
        <v>0.25</v>
      </c>
      <c r="J178" s="3">
        <f>D127*C137*C132*D152</f>
        <v>0</v>
      </c>
      <c r="K178" s="3">
        <f>C127*D137*D132*C152</f>
        <v>0.25</v>
      </c>
      <c r="L178" s="3">
        <f>D127*C137*D132*C152</f>
        <v>0</v>
      </c>
      <c r="M178" s="3">
        <f>D127*D137*C132*C152</f>
        <v>0</v>
      </c>
      <c r="N178" s="3">
        <f>C127*D137*D132*D152</f>
        <v>0.25</v>
      </c>
      <c r="O178" s="3">
        <f>D127*C137*D132*D152</f>
        <v>0</v>
      </c>
      <c r="P178" s="3">
        <f>D127*D137*C132*D152</f>
        <v>0</v>
      </c>
      <c r="Q178" s="3">
        <f>D127*D137*D132*C152</f>
        <v>0</v>
      </c>
      <c r="R178" s="3">
        <f>D127*D137*D132*D152</f>
        <v>0</v>
      </c>
      <c r="S178">
        <v>2</v>
      </c>
      <c r="T178">
        <v>101201</v>
      </c>
      <c r="U178">
        <v>102204</v>
      </c>
    </row>
    <row r="179" spans="1:21" x14ac:dyDescent="0.25">
      <c r="A179" t="s">
        <v>7</v>
      </c>
      <c r="B179">
        <v>3</v>
      </c>
      <c r="C179" s="3">
        <f>C123*C138*C128*C143</f>
        <v>0.125</v>
      </c>
      <c r="D179" s="3">
        <f>C123*C138*C128*D143</f>
        <v>0.125</v>
      </c>
      <c r="E179" s="3">
        <f>C123*C138*D128*C143</f>
        <v>0</v>
      </c>
      <c r="F179" s="3">
        <f>C123*D138*C128*C143</f>
        <v>0.125</v>
      </c>
      <c r="G179" s="3">
        <f>D123*C138*C128*C143</f>
        <v>0.125</v>
      </c>
      <c r="H179" s="3">
        <f>C123*C138*D128*D143</f>
        <v>0</v>
      </c>
      <c r="I179" s="3">
        <f>C123*D138*C128*D143</f>
        <v>0.125</v>
      </c>
      <c r="J179" s="3">
        <f>D123*C138*C128*D143</f>
        <v>0.125</v>
      </c>
      <c r="K179" s="3">
        <f>C123*D138*D128*C143</f>
        <v>0</v>
      </c>
      <c r="L179" s="3">
        <f>D123*C138*D128*C143</f>
        <v>0</v>
      </c>
      <c r="M179" s="3">
        <f>D123*D138*C128*C143</f>
        <v>0.125</v>
      </c>
      <c r="N179" s="3">
        <f>C123*D138*D128*D143</f>
        <v>0</v>
      </c>
      <c r="O179" s="3">
        <f>D123*C138*D128*D143</f>
        <v>0</v>
      </c>
      <c r="P179" s="3">
        <f>D123*D138*C128*D143</f>
        <v>0.125</v>
      </c>
      <c r="Q179" s="3">
        <f>D123*D138*D128*C143</f>
        <v>0</v>
      </c>
      <c r="R179" s="3">
        <f>D123*D138*D128*D143</f>
        <v>0</v>
      </c>
      <c r="S179">
        <v>3</v>
      </c>
      <c r="T179">
        <v>101202</v>
      </c>
      <c r="U179">
        <v>102203</v>
      </c>
    </row>
    <row r="180" spans="1:21" x14ac:dyDescent="0.25">
      <c r="A180" t="s">
        <v>15</v>
      </c>
      <c r="B180">
        <v>3</v>
      </c>
      <c r="C180" s="3">
        <f>C124*C139*C129*C144</f>
        <v>0</v>
      </c>
      <c r="D180" s="3">
        <f>C124*C139*C129*D144</f>
        <v>0</v>
      </c>
      <c r="E180" s="3">
        <f>C124*C139*D129*C144</f>
        <v>0</v>
      </c>
      <c r="F180" s="3">
        <f>C124*D139*C129*C144</f>
        <v>0.5</v>
      </c>
      <c r="G180" s="3">
        <f>D124*C139*C129*C144</f>
        <v>0</v>
      </c>
      <c r="H180" s="3">
        <f>C124*C139*D129*D144</f>
        <v>0</v>
      </c>
      <c r="I180" s="3">
        <f>C124*D139*C129*D144</f>
        <v>0</v>
      </c>
      <c r="J180" s="3">
        <f>D124*C139*C129*D144</f>
        <v>0</v>
      </c>
      <c r="K180" s="3">
        <f>C124*D139*D129*C144</f>
        <v>0</v>
      </c>
      <c r="L180" s="3">
        <f>D124*C139*D129*C144</f>
        <v>0</v>
      </c>
      <c r="M180" s="3">
        <f>D124*D139*C129*C144</f>
        <v>0.5</v>
      </c>
      <c r="N180" s="3">
        <f>C124*D139*D129*D144</f>
        <v>0</v>
      </c>
      <c r="O180" s="3">
        <f>D124*C139*D129*D144</f>
        <v>0</v>
      </c>
      <c r="P180" s="3">
        <f>D124*D139*C129*D144</f>
        <v>0</v>
      </c>
      <c r="Q180" s="3">
        <f>D124*D139*D129*C144</f>
        <v>0</v>
      </c>
      <c r="R180" s="3">
        <f>D124*D139*D129*D144</f>
        <v>0</v>
      </c>
      <c r="S180">
        <v>3</v>
      </c>
      <c r="T180">
        <v>101202</v>
      </c>
      <c r="U180">
        <v>102203</v>
      </c>
    </row>
    <row r="181" spans="1:21" x14ac:dyDescent="0.25">
      <c r="A181" t="s">
        <v>12</v>
      </c>
      <c r="B181">
        <v>3</v>
      </c>
      <c r="C181" s="3">
        <f>C125*C140*C130*C145</f>
        <v>0.25</v>
      </c>
      <c r="D181" s="3">
        <f>C125*C140*C130*D145</f>
        <v>0</v>
      </c>
      <c r="E181" s="3">
        <f>C125*C140*D130*C145</f>
        <v>0.25</v>
      </c>
      <c r="F181" s="3">
        <f>C125*D140*C130*C145</f>
        <v>0</v>
      </c>
      <c r="G181" s="3">
        <f>D125*C140*C130*C145</f>
        <v>0.25</v>
      </c>
      <c r="H181" s="3">
        <f>C125*C140*D130*D145</f>
        <v>0</v>
      </c>
      <c r="I181" s="3">
        <f>C125*D140*C130*D145</f>
        <v>0</v>
      </c>
      <c r="J181" s="3">
        <f>D125*C140*C130*D145</f>
        <v>0</v>
      </c>
      <c r="K181" s="3">
        <f>C125*D140*D130*C145</f>
        <v>0</v>
      </c>
      <c r="L181" s="3">
        <f>D125*C140*D130*C145</f>
        <v>0.25</v>
      </c>
      <c r="M181" s="3">
        <f>D125*D140*C130*C145</f>
        <v>0</v>
      </c>
      <c r="N181" s="3">
        <f>C125*D140*D130*D145</f>
        <v>0</v>
      </c>
      <c r="O181" s="3">
        <f>D125*C140*D130*D145</f>
        <v>0</v>
      </c>
      <c r="P181" s="3">
        <f>D125*D140*C130*D145</f>
        <v>0</v>
      </c>
      <c r="Q181" s="3">
        <f>D125*D140*D130*C145</f>
        <v>0</v>
      </c>
      <c r="R181" s="3">
        <f>D125*D140*D130*D145</f>
        <v>0</v>
      </c>
      <c r="S181">
        <v>3</v>
      </c>
      <c r="T181">
        <v>101202</v>
      </c>
      <c r="U181">
        <v>102203</v>
      </c>
    </row>
    <row r="182" spans="1:21" x14ac:dyDescent="0.25">
      <c r="A182" t="s">
        <v>18</v>
      </c>
      <c r="B182">
        <v>3</v>
      </c>
      <c r="C182" s="3">
        <f>C126*C141*C131*C146</f>
        <v>0</v>
      </c>
      <c r="D182" s="3">
        <f>C126*C141*C131*D146</f>
        <v>0.5</v>
      </c>
      <c r="E182" s="3">
        <f>C126*C141*D131*C146</f>
        <v>0</v>
      </c>
      <c r="F182" s="3">
        <f>C126*D141*C131*C146</f>
        <v>0</v>
      </c>
      <c r="G182" s="3">
        <f>D126*C141*C131*C146</f>
        <v>0</v>
      </c>
      <c r="H182" s="3">
        <f>C126*C141*D131*D146</f>
        <v>0.5</v>
      </c>
      <c r="I182" s="3">
        <f>C126*D141*C131*D146</f>
        <v>0</v>
      </c>
      <c r="J182" s="3">
        <f>D126*C141*C131*D146</f>
        <v>0</v>
      </c>
      <c r="K182" s="3">
        <f>C126*D141*D131*C146</f>
        <v>0</v>
      </c>
      <c r="L182" s="3">
        <f>D126*C141*D131*C146</f>
        <v>0</v>
      </c>
      <c r="M182" s="3">
        <f>D126*D141*C131*C146</f>
        <v>0</v>
      </c>
      <c r="N182" s="3">
        <f>C126*D141*D131*D146</f>
        <v>0</v>
      </c>
      <c r="O182" s="3">
        <f>D126*C141*D131*D146</f>
        <v>0</v>
      </c>
      <c r="P182" s="3">
        <f>D126*D141*C131*D146</f>
        <v>0</v>
      </c>
      <c r="Q182" s="3">
        <f>D126*D141*D131*C146</f>
        <v>0</v>
      </c>
      <c r="R182" s="3">
        <f>D126*D141*D131*D146</f>
        <v>0</v>
      </c>
      <c r="S182">
        <v>3</v>
      </c>
      <c r="T182">
        <v>101202</v>
      </c>
      <c r="U182">
        <v>102203</v>
      </c>
    </row>
    <row r="183" spans="1:21" x14ac:dyDescent="0.25">
      <c r="A183" t="s">
        <v>19</v>
      </c>
      <c r="B183">
        <v>3</v>
      </c>
      <c r="C183" s="3">
        <f>C127*C142*C132*C147</f>
        <v>0</v>
      </c>
      <c r="D183" s="3">
        <f>C127*C142*C132*D147</f>
        <v>0.5</v>
      </c>
      <c r="E183" s="3">
        <f>C127*C142*D132*C147</f>
        <v>0</v>
      </c>
      <c r="F183" s="3">
        <f>C127*D142*C132*C147</f>
        <v>0</v>
      </c>
      <c r="G183" s="3">
        <f>D127*C142*C132*C147</f>
        <v>0</v>
      </c>
      <c r="H183" s="3">
        <f>C127*C142*D132*D147</f>
        <v>0.5</v>
      </c>
      <c r="I183" s="3">
        <f>C127*D142*C132*D147</f>
        <v>0</v>
      </c>
      <c r="J183" s="3">
        <f>D127*C142*C132*D147</f>
        <v>0</v>
      </c>
      <c r="K183" s="3">
        <f>C127*D142*D132*C147</f>
        <v>0</v>
      </c>
      <c r="L183" s="3">
        <f>D127*C142*D132*C147</f>
        <v>0</v>
      </c>
      <c r="M183" s="3">
        <f>D127*D142*C132*C147</f>
        <v>0</v>
      </c>
      <c r="N183" s="3">
        <f>C127*D142*D132*D147</f>
        <v>0</v>
      </c>
      <c r="O183" s="3">
        <f>D127*C142*D132*D147</f>
        <v>0</v>
      </c>
      <c r="P183" s="3">
        <f>D127*D142*C132*D147</f>
        <v>0</v>
      </c>
      <c r="Q183" s="3">
        <f>D127*D142*D132*C147</f>
        <v>0</v>
      </c>
      <c r="R183" s="3">
        <f>D127*D142*D132*D147</f>
        <v>0</v>
      </c>
      <c r="S183">
        <v>3</v>
      </c>
      <c r="T183">
        <v>101202</v>
      </c>
      <c r="U183">
        <v>102203</v>
      </c>
    </row>
    <row r="184" spans="1:21" x14ac:dyDescent="0.25">
      <c r="A184" t="s">
        <v>7</v>
      </c>
      <c r="B184">
        <v>4</v>
      </c>
      <c r="C184" s="3">
        <f>C123*C138*C128*C148</f>
        <v>0</v>
      </c>
      <c r="D184" s="3">
        <f>C123*C138*C128*D148</f>
        <v>0.25</v>
      </c>
      <c r="E184" s="3">
        <f>C123*C138*D128*C148</f>
        <v>0</v>
      </c>
      <c r="F184" s="3">
        <f>C123*D138*C128*C148</f>
        <v>0</v>
      </c>
      <c r="G184" s="3">
        <f>D123*C138*C128*C148</f>
        <v>0</v>
      </c>
      <c r="H184" s="3">
        <f>C123*C138*D128*D148</f>
        <v>0</v>
      </c>
      <c r="I184" s="3">
        <f>C123*D138*C128*D148</f>
        <v>0.25</v>
      </c>
      <c r="J184" s="3">
        <f>D123*C138*C128*D148</f>
        <v>0.25</v>
      </c>
      <c r="K184" s="3">
        <f>C123*D138*D128*C148</f>
        <v>0</v>
      </c>
      <c r="L184" s="3">
        <f>D123*C138*D128*C148</f>
        <v>0</v>
      </c>
      <c r="M184" s="3">
        <f>D123*D138*C128*C148</f>
        <v>0</v>
      </c>
      <c r="N184" s="3">
        <f>C123*D138*D128*D148</f>
        <v>0</v>
      </c>
      <c r="O184" s="3">
        <f>D123*C138*D128*D148</f>
        <v>0</v>
      </c>
      <c r="P184" s="3">
        <f>D123*D138*C128*D148</f>
        <v>0.25</v>
      </c>
      <c r="Q184" s="3">
        <f>D123*D138*D128*C148</f>
        <v>0</v>
      </c>
      <c r="R184" s="3">
        <f>D123*D138*D128*D148</f>
        <v>0</v>
      </c>
      <c r="S184">
        <v>4</v>
      </c>
      <c r="T184">
        <v>101202</v>
      </c>
      <c r="U184">
        <v>102204</v>
      </c>
    </row>
    <row r="185" spans="1:21" x14ac:dyDescent="0.25">
      <c r="A185" t="s">
        <v>12</v>
      </c>
      <c r="B185">
        <v>4</v>
      </c>
      <c r="C185" s="3">
        <f>C124*C139*C129*C149</f>
        <v>0</v>
      </c>
      <c r="D185" s="3">
        <f>C124*C139*C129*D149</f>
        <v>0</v>
      </c>
      <c r="E185" s="3">
        <f>C124*C139*D129*C149</f>
        <v>0</v>
      </c>
      <c r="F185" s="3">
        <f>C124*D139*C129*C149</f>
        <v>0.25</v>
      </c>
      <c r="G185" s="3">
        <f>D124*C139*C129*C149</f>
        <v>0</v>
      </c>
      <c r="H185" s="3">
        <f>C124*C139*D129*D149</f>
        <v>0</v>
      </c>
      <c r="I185" s="3">
        <f>C124*D139*C129*D149</f>
        <v>0.25</v>
      </c>
      <c r="J185" s="3">
        <f>D124*C139*C129*D149</f>
        <v>0</v>
      </c>
      <c r="K185" s="3">
        <f>C124*D139*D129*C149</f>
        <v>0</v>
      </c>
      <c r="L185" s="3">
        <f>D124*C139*D129*C149</f>
        <v>0</v>
      </c>
      <c r="M185" s="3">
        <f>D124*D139*C129*C149</f>
        <v>0.25</v>
      </c>
      <c r="N185" s="3">
        <f>C124*D139*D129*D149</f>
        <v>0</v>
      </c>
      <c r="O185" s="3">
        <f>D124*C139*D129*D149</f>
        <v>0</v>
      </c>
      <c r="P185" s="3">
        <f>D124*D139*C129*D149</f>
        <v>0.25</v>
      </c>
      <c r="Q185" s="3">
        <f>D124*D139*D129*C149</f>
        <v>0</v>
      </c>
      <c r="R185" s="3">
        <f>D124*D139*D129*D149</f>
        <v>0</v>
      </c>
      <c r="S185">
        <v>4</v>
      </c>
      <c r="T185">
        <v>101202</v>
      </c>
      <c r="U185">
        <v>102204</v>
      </c>
    </row>
    <row r="186" spans="1:21" x14ac:dyDescent="0.25">
      <c r="A186" t="s">
        <v>15</v>
      </c>
      <c r="B186">
        <v>4</v>
      </c>
      <c r="C186" s="3">
        <f>C125*C140*C130*C150</f>
        <v>0</v>
      </c>
      <c r="D186" s="3">
        <f>C125*C140*C130*D150</f>
        <v>0.25</v>
      </c>
      <c r="E186" s="3">
        <f>C125*C140*D130*C150</f>
        <v>0</v>
      </c>
      <c r="F186" s="3">
        <f>C125*D140*C130*C150</f>
        <v>0</v>
      </c>
      <c r="G186" s="3">
        <f>D125*C140*C130*C150</f>
        <v>0</v>
      </c>
      <c r="H186" s="3">
        <f>C125*C140*D130*D150</f>
        <v>0.25</v>
      </c>
      <c r="I186" s="3">
        <f>C125*D140*C130*D150</f>
        <v>0</v>
      </c>
      <c r="J186" s="3">
        <f>D125*C140*C130*D150</f>
        <v>0.25</v>
      </c>
      <c r="K186" s="3">
        <f>C125*D140*D130*C150</f>
        <v>0</v>
      </c>
      <c r="L186" s="3">
        <f>D125*C140*D130*C150</f>
        <v>0</v>
      </c>
      <c r="M186" s="3">
        <f>D125*D140*C130*C150</f>
        <v>0</v>
      </c>
      <c r="N186" s="3">
        <f>C125*D140*D130*D150</f>
        <v>0</v>
      </c>
      <c r="O186" s="3">
        <f>D125*C140*D130*D150</f>
        <v>0.25</v>
      </c>
      <c r="P186" s="3">
        <f>D125*D140*C130*D150</f>
        <v>0</v>
      </c>
      <c r="Q186" s="3">
        <f>D125*D140*D130*C150</f>
        <v>0</v>
      </c>
      <c r="R186" s="3">
        <f>D125*D140*D130*D150</f>
        <v>0</v>
      </c>
      <c r="S186">
        <v>4</v>
      </c>
      <c r="T186">
        <v>101202</v>
      </c>
      <c r="U186">
        <v>102204</v>
      </c>
    </row>
    <row r="187" spans="1:21" x14ac:dyDescent="0.25">
      <c r="A187" t="s">
        <v>18</v>
      </c>
      <c r="B187">
        <v>4</v>
      </c>
      <c r="C187" s="3">
        <f>C126*C141*C131*C151</f>
        <v>0.5</v>
      </c>
      <c r="D187" s="3">
        <f>C126*C141*C131*D151</f>
        <v>0</v>
      </c>
      <c r="E187" s="3">
        <f>C126*C141*D131*C151</f>
        <v>0.5</v>
      </c>
      <c r="F187" s="3">
        <f>C126*D141*C131*C151</f>
        <v>0</v>
      </c>
      <c r="G187" s="3">
        <f>D126*C141*C131*C151</f>
        <v>0</v>
      </c>
      <c r="H187" s="3">
        <f>C126*C141*D131*D151</f>
        <v>0</v>
      </c>
      <c r="I187" s="3">
        <f>C126*D141*C131*D151</f>
        <v>0</v>
      </c>
      <c r="J187" s="3">
        <f>D126*C141*C131*D151</f>
        <v>0</v>
      </c>
      <c r="K187" s="3">
        <f>C126*D141*D131*C151</f>
        <v>0</v>
      </c>
      <c r="L187" s="3">
        <f>D126*C141*D131*C151</f>
        <v>0</v>
      </c>
      <c r="M187" s="3">
        <f>D126*D141*C131*C151</f>
        <v>0</v>
      </c>
      <c r="N187" s="3">
        <f>C126*D141*D131*D151</f>
        <v>0</v>
      </c>
      <c r="O187" s="3">
        <f>D126*C141*D131*D151</f>
        <v>0</v>
      </c>
      <c r="P187" s="3">
        <f>D126*D141*C131*D151</f>
        <v>0</v>
      </c>
      <c r="Q187" s="3">
        <f>D126*D141*D131*C151</f>
        <v>0</v>
      </c>
      <c r="R187" s="3">
        <f>D126*D141*D131*D151</f>
        <v>0</v>
      </c>
      <c r="S187">
        <v>4</v>
      </c>
      <c r="T187">
        <v>101202</v>
      </c>
      <c r="U187">
        <v>102204</v>
      </c>
    </row>
    <row r="188" spans="1:21" x14ac:dyDescent="0.25">
      <c r="A188" t="s">
        <v>19</v>
      </c>
      <c r="B188">
        <v>4</v>
      </c>
      <c r="C188" s="3">
        <f>C127*C142*C132*C152</f>
        <v>0.25</v>
      </c>
      <c r="D188" s="3">
        <f>C127*C142*C132*D152</f>
        <v>0.25</v>
      </c>
      <c r="E188" s="3">
        <f>C127*C142*D132*C152</f>
        <v>0.25</v>
      </c>
      <c r="F188" s="3">
        <f>C127*D142*C132*C152</f>
        <v>0</v>
      </c>
      <c r="G188" s="3">
        <f>D127*C142*C132*C152</f>
        <v>0</v>
      </c>
      <c r="H188" s="3">
        <f>C127*C142*D132*D152</f>
        <v>0.25</v>
      </c>
      <c r="I188" s="3">
        <f>C127*D142*C132*D152</f>
        <v>0</v>
      </c>
      <c r="J188" s="3">
        <f>D127*C142*C132*D152</f>
        <v>0</v>
      </c>
      <c r="K188" s="3">
        <f>C127*D142*D132*C152</f>
        <v>0</v>
      </c>
      <c r="L188" s="3">
        <f>D127*C142*D132*C152</f>
        <v>0</v>
      </c>
      <c r="M188" s="3">
        <f>D127*D142*C132*C152</f>
        <v>0</v>
      </c>
      <c r="N188" s="3">
        <f>C127*D142*D132*D152</f>
        <v>0</v>
      </c>
      <c r="O188" s="3">
        <f>D127*C142*D132*D152</f>
        <v>0</v>
      </c>
      <c r="P188" s="3">
        <f>D127*D142*C132*D152</f>
        <v>0</v>
      </c>
      <c r="Q188" s="3">
        <f>D127*D142*D132*C152</f>
        <v>0</v>
      </c>
      <c r="R188" s="3">
        <f>D127*D142*D132*D152</f>
        <v>0</v>
      </c>
      <c r="S188">
        <v>4</v>
      </c>
      <c r="T188">
        <v>101202</v>
      </c>
      <c r="U188">
        <v>102204</v>
      </c>
    </row>
    <row r="190" spans="1:21" x14ac:dyDescent="0.25">
      <c r="A190" s="5" t="s">
        <v>96</v>
      </c>
    </row>
    <row r="191" spans="1:21" x14ac:dyDescent="0.25">
      <c r="B191" s="15" t="s">
        <v>148</v>
      </c>
    </row>
    <row r="192" spans="1:21" x14ac:dyDescent="0.25">
      <c r="A192" t="s">
        <v>0</v>
      </c>
      <c r="B192" t="s">
        <v>69</v>
      </c>
      <c r="C192" s="4" t="s">
        <v>76</v>
      </c>
      <c r="D192" t="s">
        <v>77</v>
      </c>
      <c r="E192" t="s">
        <v>78</v>
      </c>
      <c r="F192" t="s">
        <v>79</v>
      </c>
      <c r="G192" t="s">
        <v>80</v>
      </c>
      <c r="H192" t="s">
        <v>66</v>
      </c>
      <c r="I192" t="s">
        <v>67</v>
      </c>
      <c r="J192" t="s">
        <v>68</v>
      </c>
    </row>
    <row r="193" spans="1:10" x14ac:dyDescent="0.25">
      <c r="A193" t="s">
        <v>38</v>
      </c>
      <c r="B193" t="s">
        <v>75</v>
      </c>
    </row>
    <row r="194" spans="1:10" x14ac:dyDescent="0.25">
      <c r="A194" t="s">
        <v>7</v>
      </c>
      <c r="B194">
        <v>1</v>
      </c>
      <c r="C194" s="3">
        <f t="shared" ref="C194:C213" si="9">C169*B$219</f>
        <v>0</v>
      </c>
      <c r="D194" s="3">
        <f t="shared" ref="D194:D213" si="10">SUM(D169,E169,F169,G169)*C$219</f>
        <v>6.25E-2</v>
      </c>
      <c r="E194" s="3">
        <f t="shared" ref="E194:E213" si="11">SUM(H169,I169,J169,K169,L169,M169)*D$219</f>
        <v>8.3333333333333329E-2</v>
      </c>
      <c r="F194" s="3">
        <f t="shared" ref="F194:F213" si="12">SUM(N169,O169,P169,Q169)*E$219</f>
        <v>6.25E-2</v>
      </c>
      <c r="G194" s="3">
        <f t="shared" ref="G194:G213" si="13">R169*F$219</f>
        <v>0</v>
      </c>
      <c r="H194">
        <v>1</v>
      </c>
      <c r="I194">
        <v>101201</v>
      </c>
      <c r="J194">
        <v>102203</v>
      </c>
    </row>
    <row r="195" spans="1:10" x14ac:dyDescent="0.25">
      <c r="A195" t="s">
        <v>12</v>
      </c>
      <c r="B195">
        <v>1</v>
      </c>
      <c r="C195" s="3">
        <f t="shared" si="9"/>
        <v>0</v>
      </c>
      <c r="D195" s="3">
        <f t="shared" si="10"/>
        <v>0.125</v>
      </c>
      <c r="E195" s="3">
        <f t="shared" si="11"/>
        <v>8.3333333333333329E-2</v>
      </c>
      <c r="F195" s="3">
        <f t="shared" si="12"/>
        <v>0</v>
      </c>
      <c r="G195" s="3">
        <f t="shared" si="13"/>
        <v>0</v>
      </c>
      <c r="H195">
        <v>1</v>
      </c>
      <c r="I195">
        <v>101201</v>
      </c>
      <c r="J195">
        <v>102203</v>
      </c>
    </row>
    <row r="196" spans="1:10" x14ac:dyDescent="0.25">
      <c r="A196" t="s">
        <v>15</v>
      </c>
      <c r="B196">
        <v>1</v>
      </c>
      <c r="C196" s="3">
        <f t="shared" si="9"/>
        <v>0.25</v>
      </c>
      <c r="D196" s="3">
        <f t="shared" si="10"/>
        <v>0.125</v>
      </c>
      <c r="E196" s="3">
        <f t="shared" si="11"/>
        <v>4.1666666666666664E-2</v>
      </c>
      <c r="F196" s="3">
        <f t="shared" si="12"/>
        <v>0</v>
      </c>
      <c r="G196" s="3">
        <f t="shared" si="13"/>
        <v>0</v>
      </c>
      <c r="H196">
        <v>1</v>
      </c>
      <c r="I196">
        <v>101201</v>
      </c>
      <c r="J196">
        <v>102203</v>
      </c>
    </row>
    <row r="197" spans="1:10" x14ac:dyDescent="0.25">
      <c r="A197" t="s">
        <v>18</v>
      </c>
      <c r="B197">
        <v>1</v>
      </c>
      <c r="C197" s="3">
        <f t="shared" si="9"/>
        <v>0</v>
      </c>
      <c r="D197" s="3">
        <f t="shared" si="10"/>
        <v>0</v>
      </c>
      <c r="E197" s="3">
        <f t="shared" si="11"/>
        <v>8.3333333333333329E-2</v>
      </c>
      <c r="F197" s="3">
        <f t="shared" si="12"/>
        <v>0.125</v>
      </c>
      <c r="G197" s="3">
        <f t="shared" si="13"/>
        <v>0</v>
      </c>
      <c r="H197">
        <v>1</v>
      </c>
      <c r="I197">
        <v>101201</v>
      </c>
      <c r="J197">
        <v>102203</v>
      </c>
    </row>
    <row r="198" spans="1:10" x14ac:dyDescent="0.25">
      <c r="A198" t="s">
        <v>19</v>
      </c>
      <c r="B198">
        <v>1</v>
      </c>
      <c r="C198" s="3">
        <f t="shared" si="9"/>
        <v>0</v>
      </c>
      <c r="D198" s="3">
        <f t="shared" si="10"/>
        <v>0</v>
      </c>
      <c r="E198" s="3">
        <f t="shared" si="11"/>
        <v>8.3333333333333329E-2</v>
      </c>
      <c r="F198" s="3">
        <f t="shared" si="12"/>
        <v>0.125</v>
      </c>
      <c r="G198" s="3">
        <f t="shared" si="13"/>
        <v>0</v>
      </c>
      <c r="H198">
        <v>1</v>
      </c>
      <c r="I198">
        <v>101201</v>
      </c>
      <c r="J198">
        <v>102203</v>
      </c>
    </row>
    <row r="199" spans="1:10" x14ac:dyDescent="0.25">
      <c r="A199" t="s">
        <v>7</v>
      </c>
      <c r="B199">
        <v>2</v>
      </c>
      <c r="C199" s="3">
        <f t="shared" si="9"/>
        <v>0</v>
      </c>
      <c r="D199" s="3">
        <f t="shared" si="10"/>
        <v>0</v>
      </c>
      <c r="E199" s="3">
        <f t="shared" si="11"/>
        <v>8.3333333333333329E-2</v>
      </c>
      <c r="F199" s="3">
        <f t="shared" si="12"/>
        <v>0.125</v>
      </c>
      <c r="G199" s="3">
        <f t="shared" si="13"/>
        <v>0</v>
      </c>
      <c r="H199">
        <v>2</v>
      </c>
      <c r="I199">
        <v>101201</v>
      </c>
      <c r="J199">
        <v>102204</v>
      </c>
    </row>
    <row r="200" spans="1:10" x14ac:dyDescent="0.25">
      <c r="A200" t="s">
        <v>12</v>
      </c>
      <c r="B200">
        <v>2</v>
      </c>
      <c r="C200" s="3">
        <f t="shared" si="9"/>
        <v>0</v>
      </c>
      <c r="D200" s="3">
        <f t="shared" si="10"/>
        <v>6.25E-2</v>
      </c>
      <c r="E200" s="3">
        <f t="shared" si="11"/>
        <v>8.3333333333333329E-2</v>
      </c>
      <c r="F200" s="3">
        <f t="shared" si="12"/>
        <v>6.25E-2</v>
      </c>
      <c r="G200" s="3">
        <f t="shared" si="13"/>
        <v>0</v>
      </c>
      <c r="H200">
        <v>2</v>
      </c>
      <c r="I200">
        <v>101201</v>
      </c>
      <c r="J200">
        <v>102204</v>
      </c>
    </row>
    <row r="201" spans="1:10" x14ac:dyDescent="0.25">
      <c r="A201" t="s">
        <v>15</v>
      </c>
      <c r="B201">
        <v>2</v>
      </c>
      <c r="C201" s="3">
        <f t="shared" si="9"/>
        <v>0</v>
      </c>
      <c r="D201" s="3">
        <f t="shared" si="10"/>
        <v>6.25E-2</v>
      </c>
      <c r="E201" s="3">
        <f t="shared" si="11"/>
        <v>8.3333333333333329E-2</v>
      </c>
      <c r="F201" s="3">
        <f t="shared" si="12"/>
        <v>6.25E-2</v>
      </c>
      <c r="G201" s="3">
        <f t="shared" si="13"/>
        <v>0</v>
      </c>
      <c r="H201">
        <v>2</v>
      </c>
      <c r="I201">
        <v>101201</v>
      </c>
      <c r="J201">
        <v>102204</v>
      </c>
    </row>
    <row r="202" spans="1:10" x14ac:dyDescent="0.25">
      <c r="A202" t="s">
        <v>18</v>
      </c>
      <c r="B202">
        <v>2</v>
      </c>
      <c r="C202" s="3">
        <f t="shared" si="9"/>
        <v>0</v>
      </c>
      <c r="D202" s="3">
        <f t="shared" si="10"/>
        <v>0.125</v>
      </c>
      <c r="E202" s="3">
        <f t="shared" si="11"/>
        <v>8.3333333333333329E-2</v>
      </c>
      <c r="F202" s="3">
        <f t="shared" si="12"/>
        <v>0</v>
      </c>
      <c r="G202" s="3">
        <f t="shared" si="13"/>
        <v>0</v>
      </c>
      <c r="H202">
        <v>2</v>
      </c>
      <c r="I202">
        <v>101201</v>
      </c>
      <c r="J202">
        <v>102204</v>
      </c>
    </row>
    <row r="203" spans="1:10" x14ac:dyDescent="0.25">
      <c r="A203" t="s">
        <v>19</v>
      </c>
      <c r="B203">
        <v>2</v>
      </c>
      <c r="C203" s="3">
        <f t="shared" si="9"/>
        <v>0</v>
      </c>
      <c r="D203" s="3">
        <f t="shared" si="10"/>
        <v>6.25E-2</v>
      </c>
      <c r="E203" s="3">
        <f t="shared" si="11"/>
        <v>8.3333333333333329E-2</v>
      </c>
      <c r="F203" s="3">
        <f t="shared" si="12"/>
        <v>6.25E-2</v>
      </c>
      <c r="G203" s="3">
        <f t="shared" si="13"/>
        <v>0</v>
      </c>
      <c r="H203">
        <v>2</v>
      </c>
      <c r="I203">
        <v>101201</v>
      </c>
      <c r="J203">
        <v>102204</v>
      </c>
    </row>
    <row r="204" spans="1:10" x14ac:dyDescent="0.25">
      <c r="A204" t="s">
        <v>7</v>
      </c>
      <c r="B204">
        <v>3</v>
      </c>
      <c r="C204" s="3">
        <f t="shared" si="9"/>
        <v>0.125</v>
      </c>
      <c r="D204" s="3">
        <f t="shared" si="10"/>
        <v>9.375E-2</v>
      </c>
      <c r="E204" s="3">
        <f t="shared" si="11"/>
        <v>6.25E-2</v>
      </c>
      <c r="F204" s="3">
        <f t="shared" si="12"/>
        <v>3.125E-2</v>
      </c>
      <c r="G204" s="3">
        <f t="shared" si="13"/>
        <v>0</v>
      </c>
      <c r="H204">
        <v>3</v>
      </c>
      <c r="I204">
        <v>101202</v>
      </c>
      <c r="J204">
        <v>102203</v>
      </c>
    </row>
    <row r="205" spans="1:10" x14ac:dyDescent="0.25">
      <c r="A205" t="s">
        <v>15</v>
      </c>
      <c r="B205">
        <v>3</v>
      </c>
      <c r="C205" s="3">
        <f t="shared" si="9"/>
        <v>0</v>
      </c>
      <c r="D205" s="3">
        <f t="shared" si="10"/>
        <v>0.125</v>
      </c>
      <c r="E205" s="3">
        <f t="shared" si="11"/>
        <v>8.3333333333333329E-2</v>
      </c>
      <c r="F205" s="3">
        <f t="shared" si="12"/>
        <v>0</v>
      </c>
      <c r="G205" s="3">
        <f t="shared" si="13"/>
        <v>0</v>
      </c>
      <c r="H205">
        <v>3</v>
      </c>
      <c r="I205">
        <v>101202</v>
      </c>
      <c r="J205">
        <v>102203</v>
      </c>
    </row>
    <row r="206" spans="1:10" x14ac:dyDescent="0.25">
      <c r="A206" t="s">
        <v>12</v>
      </c>
      <c r="B206">
        <v>3</v>
      </c>
      <c r="C206" s="3">
        <f t="shared" si="9"/>
        <v>0.25</v>
      </c>
      <c r="D206" s="3">
        <f t="shared" si="10"/>
        <v>0.125</v>
      </c>
      <c r="E206" s="3">
        <f t="shared" si="11"/>
        <v>4.1666666666666664E-2</v>
      </c>
      <c r="F206" s="3">
        <f t="shared" si="12"/>
        <v>0</v>
      </c>
      <c r="G206" s="3">
        <f t="shared" si="13"/>
        <v>0</v>
      </c>
      <c r="H206">
        <v>3</v>
      </c>
      <c r="I206">
        <v>101202</v>
      </c>
      <c r="J206">
        <v>102203</v>
      </c>
    </row>
    <row r="207" spans="1:10" x14ac:dyDescent="0.25">
      <c r="A207" t="s">
        <v>18</v>
      </c>
      <c r="B207">
        <v>3</v>
      </c>
      <c r="C207" s="3">
        <f t="shared" si="9"/>
        <v>0</v>
      </c>
      <c r="D207" s="3">
        <f t="shared" si="10"/>
        <v>0.125</v>
      </c>
      <c r="E207" s="3">
        <f t="shared" si="11"/>
        <v>8.3333333333333329E-2</v>
      </c>
      <c r="F207" s="3">
        <f t="shared" si="12"/>
        <v>0</v>
      </c>
      <c r="G207" s="3">
        <f t="shared" si="13"/>
        <v>0</v>
      </c>
      <c r="H207">
        <v>3</v>
      </c>
      <c r="I207">
        <v>101202</v>
      </c>
      <c r="J207">
        <v>102203</v>
      </c>
    </row>
    <row r="208" spans="1:10" x14ac:dyDescent="0.25">
      <c r="A208" t="s">
        <v>19</v>
      </c>
      <c r="B208">
        <v>3</v>
      </c>
      <c r="C208" s="3">
        <f t="shared" si="9"/>
        <v>0</v>
      </c>
      <c r="D208" s="3">
        <f t="shared" si="10"/>
        <v>0.125</v>
      </c>
      <c r="E208" s="3">
        <f t="shared" si="11"/>
        <v>8.3333333333333329E-2</v>
      </c>
      <c r="F208" s="3">
        <f t="shared" si="12"/>
        <v>0</v>
      </c>
      <c r="G208" s="3">
        <f t="shared" si="13"/>
        <v>0</v>
      </c>
      <c r="H208">
        <v>3</v>
      </c>
      <c r="I208">
        <v>101202</v>
      </c>
      <c r="J208">
        <v>102203</v>
      </c>
    </row>
    <row r="209" spans="1:18" x14ac:dyDescent="0.25">
      <c r="A209" t="s">
        <v>7</v>
      </c>
      <c r="B209">
        <v>4</v>
      </c>
      <c r="C209" s="3">
        <f t="shared" si="9"/>
        <v>0</v>
      </c>
      <c r="D209" s="3">
        <f t="shared" si="10"/>
        <v>6.25E-2</v>
      </c>
      <c r="E209" s="3">
        <f t="shared" si="11"/>
        <v>8.3333333333333329E-2</v>
      </c>
      <c r="F209" s="3">
        <f t="shared" si="12"/>
        <v>6.25E-2</v>
      </c>
      <c r="G209" s="3">
        <f t="shared" si="13"/>
        <v>0</v>
      </c>
      <c r="H209">
        <v>4</v>
      </c>
      <c r="I209">
        <v>101202</v>
      </c>
      <c r="J209">
        <v>102204</v>
      </c>
    </row>
    <row r="210" spans="1:18" x14ac:dyDescent="0.25">
      <c r="A210" t="s">
        <v>12</v>
      </c>
      <c r="B210">
        <v>4</v>
      </c>
      <c r="C210" s="3">
        <f t="shared" si="9"/>
        <v>0</v>
      </c>
      <c r="D210" s="3">
        <f t="shared" si="10"/>
        <v>6.25E-2</v>
      </c>
      <c r="E210" s="3">
        <f t="shared" si="11"/>
        <v>8.3333333333333329E-2</v>
      </c>
      <c r="F210" s="3">
        <f t="shared" si="12"/>
        <v>6.25E-2</v>
      </c>
      <c r="G210" s="3">
        <f t="shared" si="13"/>
        <v>0</v>
      </c>
      <c r="H210">
        <v>4</v>
      </c>
      <c r="I210">
        <v>101202</v>
      </c>
      <c r="J210">
        <v>102204</v>
      </c>
    </row>
    <row r="211" spans="1:18" x14ac:dyDescent="0.25">
      <c r="A211" t="s">
        <v>15</v>
      </c>
      <c r="B211">
        <v>4</v>
      </c>
      <c r="C211" s="3">
        <f t="shared" si="9"/>
        <v>0</v>
      </c>
      <c r="D211" s="3">
        <f t="shared" si="10"/>
        <v>6.25E-2</v>
      </c>
      <c r="E211" s="3">
        <f t="shared" si="11"/>
        <v>8.3333333333333329E-2</v>
      </c>
      <c r="F211" s="3">
        <f t="shared" si="12"/>
        <v>6.25E-2</v>
      </c>
      <c r="G211" s="3">
        <f t="shared" si="13"/>
        <v>0</v>
      </c>
      <c r="H211">
        <v>4</v>
      </c>
      <c r="I211">
        <v>101202</v>
      </c>
      <c r="J211">
        <v>102204</v>
      </c>
    </row>
    <row r="212" spans="1:18" x14ac:dyDescent="0.25">
      <c r="A212" t="s">
        <v>18</v>
      </c>
      <c r="B212">
        <v>4</v>
      </c>
      <c r="C212" s="3">
        <f t="shared" si="9"/>
        <v>0.5</v>
      </c>
      <c r="D212" s="3">
        <f t="shared" si="10"/>
        <v>0.125</v>
      </c>
      <c r="E212" s="3">
        <f t="shared" si="11"/>
        <v>0</v>
      </c>
      <c r="F212" s="3">
        <f t="shared" si="12"/>
        <v>0</v>
      </c>
      <c r="G212" s="3">
        <f t="shared" si="13"/>
        <v>0</v>
      </c>
      <c r="H212">
        <v>4</v>
      </c>
      <c r="I212">
        <v>101202</v>
      </c>
      <c r="J212">
        <v>102204</v>
      </c>
    </row>
    <row r="213" spans="1:18" x14ac:dyDescent="0.25">
      <c r="A213" t="s">
        <v>19</v>
      </c>
      <c r="B213">
        <v>4</v>
      </c>
      <c r="C213" s="3">
        <f t="shared" si="9"/>
        <v>0.25</v>
      </c>
      <c r="D213" s="3">
        <f t="shared" si="10"/>
        <v>0.125</v>
      </c>
      <c r="E213" s="3">
        <f t="shared" si="11"/>
        <v>4.1666666666666664E-2</v>
      </c>
      <c r="F213" s="3">
        <f t="shared" si="12"/>
        <v>0</v>
      </c>
      <c r="G213" s="3">
        <f t="shared" si="13"/>
        <v>0</v>
      </c>
      <c r="H213">
        <v>4</v>
      </c>
      <c r="I213">
        <v>101202</v>
      </c>
      <c r="J213">
        <v>102204</v>
      </c>
    </row>
    <row r="215" spans="1:18" x14ac:dyDescent="0.25">
      <c r="A215" s="5" t="s">
        <v>93</v>
      </c>
    </row>
    <row r="216" spans="1:18" x14ac:dyDescent="0.25">
      <c r="A216" s="5"/>
    </row>
    <row r="217" spans="1:18" x14ac:dyDescent="0.25">
      <c r="A217" t="s">
        <v>2</v>
      </c>
      <c r="B217" s="4" t="s">
        <v>76</v>
      </c>
      <c r="C217" t="s">
        <v>77</v>
      </c>
      <c r="D217" t="s">
        <v>78</v>
      </c>
      <c r="E217" t="s">
        <v>79</v>
      </c>
      <c r="F217" t="s">
        <v>80</v>
      </c>
    </row>
    <row r="218" spans="1:18" x14ac:dyDescent="0.25">
      <c r="B218" t="s">
        <v>184</v>
      </c>
    </row>
    <row r="219" spans="1:18" x14ac:dyDescent="0.25">
      <c r="A219">
        <v>1022042</v>
      </c>
      <c r="B219" s="3">
        <f>1/COUNTIF(C167:R167,"AAAA")</f>
        <v>1</v>
      </c>
      <c r="C219" s="3">
        <f>1/(COUNTIF(C167:R167,"AAAB") + COUNTIF(C167:R167,"AABA") + COUNTIF(C167:R167,"ABAA") + COUNTIF(C167:R167,"BAAA"))</f>
        <v>0.25</v>
      </c>
      <c r="D219" s="3">
        <f>1/(COUNTIF(C167:R167,"AABB") + COUNTIF(C167:R167,"ABAB") + COUNTIF(C167:R167,"BAAB") + COUNTIF(C167:R167,"ABBA") + COUNTIF(C167:R167,"BABA") + COUNTIF(C167:R167,"BBAA"))</f>
        <v>0.16666666666666666</v>
      </c>
      <c r="E219" s="3">
        <f>1/(COUNTIF(C167:R167,"BBBA") + COUNTIF(C167:R167,"BBAB") + COUNTIF(C167:R167,"BABB") + COUNTIF(C167:R167,"ABBB"))</f>
        <v>0.25</v>
      </c>
      <c r="F219" s="3">
        <f>1/COUNTIF(C167:R167,"BBBB")</f>
        <v>1</v>
      </c>
    </row>
    <row r="220" spans="1:18" x14ac:dyDescent="0.25">
      <c r="B220" s="3"/>
      <c r="C220" s="3"/>
      <c r="D220" s="3"/>
      <c r="E220" s="3"/>
      <c r="F220" s="3"/>
    </row>
    <row r="221" spans="1:18" x14ac:dyDescent="0.25">
      <c r="A221" s="5" t="s">
        <v>173</v>
      </c>
    </row>
    <row r="223" spans="1:18" x14ac:dyDescent="0.25">
      <c r="A223" t="s">
        <v>2</v>
      </c>
      <c r="B223" t="s">
        <v>0</v>
      </c>
      <c r="C223" t="s">
        <v>76</v>
      </c>
      <c r="D223" t="s">
        <v>77</v>
      </c>
      <c r="E223" t="s">
        <v>81</v>
      </c>
      <c r="F223" t="s">
        <v>82</v>
      </c>
      <c r="G223" t="s">
        <v>83</v>
      </c>
      <c r="H223" t="s">
        <v>78</v>
      </c>
      <c r="I223" t="s">
        <v>86</v>
      </c>
      <c r="J223" t="s">
        <v>87</v>
      </c>
      <c r="K223" t="s">
        <v>84</v>
      </c>
      <c r="L223" t="s">
        <v>88</v>
      </c>
      <c r="M223" t="s">
        <v>85</v>
      </c>
      <c r="N223" t="s">
        <v>79</v>
      </c>
      <c r="O223" t="s">
        <v>89</v>
      </c>
      <c r="P223" t="s">
        <v>90</v>
      </c>
      <c r="Q223" t="s">
        <v>91</v>
      </c>
      <c r="R223" t="s">
        <v>80</v>
      </c>
    </row>
    <row r="224" spans="1:18" x14ac:dyDescent="0.25">
      <c r="A224" t="s">
        <v>37</v>
      </c>
      <c r="B224" t="s">
        <v>38</v>
      </c>
    </row>
    <row r="225" spans="1:18" x14ac:dyDescent="0.25">
      <c r="A225">
        <v>1022042</v>
      </c>
      <c r="B225" t="s">
        <v>7</v>
      </c>
      <c r="C225" s="3" t="str">
        <f>IF(H77="NA","NA",IF(H77=I77&amp;I77&amp;I77&amp;I77,1,0))</f>
        <v>NA</v>
      </c>
      <c r="D225" s="3" t="str">
        <f>IF(H77="NA","NA",IF(H77=I77&amp;I77&amp;I77&amp;J77,1,0))</f>
        <v>NA</v>
      </c>
      <c r="E225" s="3" t="str">
        <f>IF(H77="NA","NA",IF(H77=I77&amp;I77&amp;J77&amp;I77,1,0))</f>
        <v>NA</v>
      </c>
      <c r="F225" s="3" t="str">
        <f>IF(H77="NA","NA",IF(H77=I77&amp;J77&amp;I77&amp;I77,1,0))</f>
        <v>NA</v>
      </c>
      <c r="G225" s="3" t="str">
        <f>IF(H77="NA","NA",IF(H77=J77&amp;I77&amp;I77&amp;I77,1,0))</f>
        <v>NA</v>
      </c>
      <c r="H225" s="3" t="str">
        <f>IF(H77="NA","NA",IF(H77=I77&amp;I77&amp;J77&amp;J77,1,0))</f>
        <v>NA</v>
      </c>
      <c r="I225" s="3" t="str">
        <f>IF(H77="NA","NA",IF(H77=I77&amp;J77&amp;I77&amp;J77,1,0))</f>
        <v>NA</v>
      </c>
      <c r="J225" s="3" t="str">
        <f>IF(H77="NA","NA",IF(H77=J77&amp;I77&amp;I77&amp;J77,1,0))</f>
        <v>NA</v>
      </c>
      <c r="K225" s="3" t="str">
        <f>IF(H77="NA","NA",IF(H77=I77&amp;J77&amp;J77&amp;I77,1,0))</f>
        <v>NA</v>
      </c>
      <c r="L225" s="3" t="str">
        <f>IF(H77="NA","NA",IF(H77=J77&amp;I77&amp;J77&amp;I77,1,0))</f>
        <v>NA</v>
      </c>
      <c r="M225" s="3" t="str">
        <f>IF(H77="NA","NA",IF(H77=J77&amp;J77&amp;I77&amp;I77,1,0))</f>
        <v>NA</v>
      </c>
      <c r="N225" s="3" t="str">
        <f>IF(H77="NA","NA",IF(H77=I77&amp;J77&amp;J77&amp;J77,1,0))</f>
        <v>NA</v>
      </c>
      <c r="O225" s="3" t="str">
        <f>IF(H77="NA","NA",IF(H77=J77&amp;I77&amp;J77&amp;J77,1,0))</f>
        <v>NA</v>
      </c>
      <c r="P225" s="3" t="str">
        <f>IF(H77="NA","NA",IF(H77=J77&amp;J77&amp;I77&amp;J77,1,0))</f>
        <v>NA</v>
      </c>
      <c r="Q225" s="3" t="str">
        <f>IF(H77="NA","NA",IF(H77=J77&amp;J77&amp;J77&amp;I77,1,0))</f>
        <v>NA</v>
      </c>
      <c r="R225" s="3" t="str">
        <f>IF(H77="NA","NA",IF(H77=J77&amp;J77&amp;J77&amp;J77,1,0))</f>
        <v>NA</v>
      </c>
    </row>
    <row r="226" spans="1:18" x14ac:dyDescent="0.25">
      <c r="A226">
        <v>1022042</v>
      </c>
      <c r="B226" t="s">
        <v>12</v>
      </c>
      <c r="C226" s="3">
        <f>IF(H78="NA","NA",IF(H78=I78&amp;I78&amp;I78&amp;I78,1,0))</f>
        <v>0</v>
      </c>
      <c r="D226" s="3">
        <f>IF(H78="NA","NA",IF(H78=I78&amp;I78&amp;I78&amp;J78,1,0))</f>
        <v>0</v>
      </c>
      <c r="E226" s="3">
        <f>IF(H78="NA","NA",IF(H78=I78&amp;I78&amp;J78&amp;I78,1,0))</f>
        <v>0</v>
      </c>
      <c r="F226" s="3">
        <f>IF(H78="NA","NA",IF(H78=I78&amp;J78&amp;I78&amp;I78,1,0))</f>
        <v>0</v>
      </c>
      <c r="G226" s="3">
        <f>IF(H78="NA","NA",IF(H78=J78&amp;I78&amp;I78&amp;I78,1,0))</f>
        <v>1</v>
      </c>
      <c r="H226" s="3">
        <f>IF(H78="NA","NA",IF(H78=I78&amp;I78&amp;J78&amp;J78,1,0))</f>
        <v>0</v>
      </c>
      <c r="I226" s="3">
        <f>IF(H78="NA","NA",IF(H78=I78&amp;J78&amp;I78&amp;J78,1,0))</f>
        <v>0</v>
      </c>
      <c r="J226" s="3">
        <f>IF(H78="NA","NA",IF(H78=J78&amp;I78&amp;I78&amp;J78,1,0))</f>
        <v>0</v>
      </c>
      <c r="K226" s="3">
        <f>IF(H78="NA","NA",IF(H78=I78&amp;J78&amp;J78&amp;I78,1,0))</f>
        <v>0</v>
      </c>
      <c r="L226" s="3">
        <f>IF(H78="NA","NA",IF(H78=J78&amp;I78&amp;J78&amp;I78,1,0))</f>
        <v>0</v>
      </c>
      <c r="M226" s="3">
        <f>IF(H78="NA","NA",IF(H78=J78&amp;J78&amp;I78&amp;I78,1,0))</f>
        <v>0</v>
      </c>
      <c r="N226" s="3">
        <f>IF(H78="NA","NA",IF(H78=I78&amp;J78&amp;J78&amp;J78,1,0))</f>
        <v>0</v>
      </c>
      <c r="O226" s="3">
        <f>IF(H78="NA","NA",IF(H78=J78&amp;I78&amp;J78&amp;J78,1,0))</f>
        <v>0</v>
      </c>
      <c r="P226" s="3">
        <f>IF(H78="NA","NA",IF(H78=J78&amp;J78&amp;I78&amp;J78,1,0))</f>
        <v>0</v>
      </c>
      <c r="Q226" s="3">
        <f>IF(H78="NA","NA",IF(H78=J78&amp;J78&amp;J78&amp;I78,1,0))</f>
        <v>0</v>
      </c>
      <c r="R226" s="3">
        <f>IF(H78="NA","NA",IF(H78=J78&amp;J78&amp;J78&amp;J78,1,0))</f>
        <v>0</v>
      </c>
    </row>
    <row r="227" spans="1:18" x14ac:dyDescent="0.25">
      <c r="A227">
        <v>1022042</v>
      </c>
      <c r="B227" t="s">
        <v>15</v>
      </c>
      <c r="C227" s="3">
        <f>IF(H79="NA","NA",IF(H79=I79&amp;I79&amp;I79&amp;I79,1,0))</f>
        <v>0</v>
      </c>
      <c r="D227" s="3">
        <f>IF(H79="NA","NA",IF(H79=I79&amp;I79&amp;I79&amp;J79,1,0))</f>
        <v>0</v>
      </c>
      <c r="E227" s="3">
        <f>IF(H79="NA","NA",IF(H79=I79&amp;I79&amp;J79&amp;I79,1,0))</f>
        <v>0</v>
      </c>
      <c r="F227" s="3">
        <f>IF(H79="NA","NA",IF(H79=I79&amp;J79&amp;I79&amp;I79,1,0))</f>
        <v>0</v>
      </c>
      <c r="G227" s="3">
        <f>IF(H79="NA","NA",IF(H79=J79&amp;I79&amp;I79&amp;I79,1,0))</f>
        <v>1</v>
      </c>
      <c r="H227" s="3">
        <f>IF(H79="NA","NA",IF(H79=I79&amp;I79&amp;J79&amp;J79,1,0))</f>
        <v>0</v>
      </c>
      <c r="I227" s="3">
        <f>IF(H79="NA","NA",IF(H79=I79&amp;J79&amp;I79&amp;J79,1,0))</f>
        <v>0</v>
      </c>
      <c r="J227" s="3">
        <f>IF(H79="NA","NA",IF(H79=J79&amp;I79&amp;I79&amp;J79,1,0))</f>
        <v>0</v>
      </c>
      <c r="K227" s="3">
        <f>IF(H79="NA","NA",IF(H79=I79&amp;J79&amp;J79&amp;I79,1,0))</f>
        <v>0</v>
      </c>
      <c r="L227" s="3">
        <f>IF(H79="NA","NA",IF(H79=J79&amp;I79&amp;J79&amp;I79,1,0))</f>
        <v>0</v>
      </c>
      <c r="M227" s="3">
        <f>IF(H79="NA","NA",IF(H79=J79&amp;J79&amp;I79&amp;I79,1,0))</f>
        <v>0</v>
      </c>
      <c r="N227" s="3">
        <f>IF(H79="NA","NA",IF(H79=I79&amp;J79&amp;J79&amp;J79,1,0))</f>
        <v>0</v>
      </c>
      <c r="O227" s="3">
        <f>IF(H79="NA","NA",IF(H79=J79&amp;I79&amp;J79&amp;J79,1,0))</f>
        <v>0</v>
      </c>
      <c r="P227" s="3">
        <f>IF(H79="NA","NA",IF(H79=J79&amp;J79&amp;I79&amp;J79,1,0))</f>
        <v>0</v>
      </c>
      <c r="Q227" s="3">
        <f>IF(H79="NA","NA",IF(H79=J79&amp;J79&amp;J79&amp;I79,1,0))</f>
        <v>0</v>
      </c>
      <c r="R227" s="3">
        <f>IF(H79="NA","NA",IF(H79=J79&amp;J79&amp;J79&amp;J79,1,0))</f>
        <v>0</v>
      </c>
    </row>
    <row r="228" spans="1:18" x14ac:dyDescent="0.25">
      <c r="A228">
        <v>1022042</v>
      </c>
      <c r="B228" t="s">
        <v>18</v>
      </c>
      <c r="C228" s="3">
        <f>IF(H80="NA","NA",IF(H80=I80&amp;I80&amp;I80&amp;I80,1,0))</f>
        <v>0</v>
      </c>
      <c r="D228" s="3">
        <f>IF(H80="NA","NA",IF(H80=I80&amp;I80&amp;I80&amp;J80,1,0))</f>
        <v>0</v>
      </c>
      <c r="E228" s="3">
        <f>IF(H80="NA","NA",IF(H80=I80&amp;I80&amp;J80&amp;I80,1,0))</f>
        <v>0</v>
      </c>
      <c r="F228" s="3">
        <f>IF(H80="NA","NA",IF(H80=I80&amp;J80&amp;I80&amp;I80,1,0))</f>
        <v>0</v>
      </c>
      <c r="G228" s="3">
        <f>IF(H80="NA","NA",IF(H80=J80&amp;I80&amp;I80&amp;I80,1,0))</f>
        <v>0</v>
      </c>
      <c r="H228" s="3">
        <f>IF(H80="NA","NA",IF(H80=I80&amp;I80&amp;J80&amp;J80,1,0))</f>
        <v>0</v>
      </c>
      <c r="I228" s="3">
        <f>IF(H80="NA","NA",IF(H80=I80&amp;J80&amp;I80&amp;J80,1,0))</f>
        <v>0</v>
      </c>
      <c r="J228" s="3">
        <f>IF(H80="NA","NA",IF(H80=J80&amp;I80&amp;I80&amp;J80,1,0))</f>
        <v>0</v>
      </c>
      <c r="K228" s="3">
        <f>IF(H80="NA","NA",IF(H80=I80&amp;J80&amp;J80&amp;I80,1,0))</f>
        <v>0</v>
      </c>
      <c r="L228" s="3">
        <f>IF(H80="NA","NA",IF(H80=J80&amp;I80&amp;J80&amp;I80,1,0))</f>
        <v>0</v>
      </c>
      <c r="M228" s="3">
        <f>IF(H80="NA","NA",IF(H80=J80&amp;J80&amp;I80&amp;I80,1,0))</f>
        <v>1</v>
      </c>
      <c r="N228" s="3">
        <f>IF(H80="NA","NA",IF(H80=I80&amp;J80&amp;J80&amp;J80,1,0))</f>
        <v>0</v>
      </c>
      <c r="O228" s="3">
        <f>IF(H80="NA","NA",IF(H80=J80&amp;I80&amp;J80&amp;J80,1,0))</f>
        <v>0</v>
      </c>
      <c r="P228" s="3">
        <f>IF(H80="NA","NA",IF(H80=J80&amp;J80&amp;I80&amp;J80,1,0))</f>
        <v>0</v>
      </c>
      <c r="Q228" s="3">
        <f>IF(H80="NA","NA",IF(H80=J80&amp;J80&amp;J80&amp;I80,1,0))</f>
        <v>0</v>
      </c>
      <c r="R228" s="3">
        <f>IF(H80="NA","NA",IF(H80=J80&amp;J80&amp;J80&amp;J80,1,0))</f>
        <v>0</v>
      </c>
    </row>
    <row r="229" spans="1:18" x14ac:dyDescent="0.25">
      <c r="A229">
        <v>1022042</v>
      </c>
      <c r="B229" t="s">
        <v>19</v>
      </c>
      <c r="C229" s="3">
        <f>IF(H81="NA","NA",IF(H81=I81&amp;I81&amp;I81&amp;I81,1,0))</f>
        <v>0</v>
      </c>
      <c r="D229" s="3">
        <f>IF(H81="NA","NA",IF(H81=I81&amp;I81&amp;I81&amp;J81,1,0))</f>
        <v>0</v>
      </c>
      <c r="E229" s="3">
        <f>IF(H81="NA","NA",IF(H81=I81&amp;I81&amp;J81&amp;I81,1,0))</f>
        <v>0</v>
      </c>
      <c r="F229" s="3">
        <f>IF(H81="NA","NA",IF(H81=I81&amp;J81&amp;I81&amp;I81,1,0))</f>
        <v>0</v>
      </c>
      <c r="G229" s="3">
        <f>IF(H81="NA","NA",IF(H81=J81&amp;I81&amp;I81&amp;I81,1,0))</f>
        <v>0</v>
      </c>
      <c r="H229" s="3">
        <f>IF(H81="NA","NA",IF(H81=I81&amp;I81&amp;J81&amp;J81,1,0))</f>
        <v>0</v>
      </c>
      <c r="I229" s="3">
        <f>IF(H81="NA","NA",IF(H81=I81&amp;J81&amp;I81&amp;J81,1,0))</f>
        <v>0</v>
      </c>
      <c r="J229" s="3">
        <f>IF(H81="NA","NA",IF(H81=J81&amp;I81&amp;I81&amp;J81,1,0))</f>
        <v>0</v>
      </c>
      <c r="K229" s="3">
        <f>IF(H81="NA","NA",IF(H81=I81&amp;J81&amp;J81&amp;I81,1,0))</f>
        <v>0</v>
      </c>
      <c r="L229" s="3">
        <f>IF(H81="NA","NA",IF(H81=J81&amp;I81&amp;J81&amp;I81,1,0))</f>
        <v>0</v>
      </c>
      <c r="M229" s="3">
        <f>IF(H81="NA","NA",IF(H81=J81&amp;J81&amp;I81&amp;I81,1,0))</f>
        <v>0</v>
      </c>
      <c r="N229" s="3">
        <f>IF(H81="NA","NA",IF(H81=I81&amp;J81&amp;J81&amp;J81,1,0))</f>
        <v>0</v>
      </c>
      <c r="O229" s="3">
        <f>IF(H81="NA","NA",IF(H81=J81&amp;I81&amp;J81&amp;J81,1,0))</f>
        <v>0</v>
      </c>
      <c r="P229" s="3">
        <f>IF(H81="NA","NA",IF(H81=J81&amp;J81&amp;I81&amp;J81,1,0))</f>
        <v>0</v>
      </c>
      <c r="Q229" s="3">
        <f>IF(H81="NA","NA",IF(H81=J81&amp;J81&amp;J81&amp;I81,1,0))</f>
        <v>1</v>
      </c>
      <c r="R229" s="3">
        <f>IF(H81="NA","NA",IF(H81=J81&amp;J81&amp;J81&amp;J81,1,0))</f>
        <v>0</v>
      </c>
    </row>
    <row r="231" spans="1:18" x14ac:dyDescent="0.25">
      <c r="A231" s="5" t="s">
        <v>130</v>
      </c>
    </row>
    <row r="232" spans="1:18" x14ac:dyDescent="0.25">
      <c r="B232" s="15" t="s">
        <v>182</v>
      </c>
    </row>
    <row r="233" spans="1:18" x14ac:dyDescent="0.25">
      <c r="A233" t="s">
        <v>2</v>
      </c>
      <c r="B233" t="s">
        <v>0</v>
      </c>
      <c r="C233" s="4" t="s">
        <v>76</v>
      </c>
      <c r="D233" t="s">
        <v>77</v>
      </c>
      <c r="E233" t="s">
        <v>78</v>
      </c>
      <c r="F233" t="s">
        <v>79</v>
      </c>
      <c r="G233" t="s">
        <v>80</v>
      </c>
      <c r="H233" s="8" t="s">
        <v>174</v>
      </c>
    </row>
    <row r="234" spans="1:18" x14ac:dyDescent="0.25">
      <c r="A234" t="s">
        <v>37</v>
      </c>
      <c r="B234" t="s">
        <v>38</v>
      </c>
    </row>
    <row r="235" spans="1:18" x14ac:dyDescent="0.25">
      <c r="A235">
        <v>1022042</v>
      </c>
      <c r="B235" t="s">
        <v>7</v>
      </c>
      <c r="C235" s="13" t="e">
        <f>C225*B$219</f>
        <v>#VALUE!</v>
      </c>
      <c r="D235" s="13">
        <f>SUM(D225:G225)*C$219</f>
        <v>0</v>
      </c>
      <c r="E235" s="13">
        <f>SUM(H225:M225)*D$219</f>
        <v>0</v>
      </c>
      <c r="F235" s="13">
        <f>SUM(N225:Q225)*E$219</f>
        <v>0</v>
      </c>
      <c r="G235" s="13" t="e">
        <f>R225*F$219</f>
        <v>#VALUE!</v>
      </c>
      <c r="H235" s="8"/>
    </row>
    <row r="236" spans="1:18" x14ac:dyDescent="0.25">
      <c r="A236">
        <v>1022042</v>
      </c>
      <c r="B236" t="s">
        <v>12</v>
      </c>
      <c r="C236" s="13">
        <f>C226*B$219</f>
        <v>0</v>
      </c>
      <c r="D236" s="13">
        <f>SUM(D226:G226)*C$219</f>
        <v>0.25</v>
      </c>
      <c r="E236" s="13">
        <f>SUM(H226:M226)*D$219</f>
        <v>0</v>
      </c>
      <c r="F236" s="13">
        <f>SUM(N226:Q226)*E$219</f>
        <v>0</v>
      </c>
      <c r="G236" s="13">
        <f>R226*F$219</f>
        <v>0</v>
      </c>
    </row>
    <row r="237" spans="1:18" x14ac:dyDescent="0.25">
      <c r="A237">
        <v>1022042</v>
      </c>
      <c r="B237" t="s">
        <v>15</v>
      </c>
      <c r="C237" s="13">
        <f t="shared" ref="C237:C239" si="14">C227*B$219</f>
        <v>0</v>
      </c>
      <c r="D237" s="13">
        <f t="shared" ref="D237:D239" si="15">SUM(D227:G227)*C$219</f>
        <v>0.25</v>
      </c>
      <c r="E237" s="13">
        <f t="shared" ref="E237:E239" si="16">SUM(H227:M227)*D$219</f>
        <v>0</v>
      </c>
      <c r="F237" s="13">
        <f>SUM(N227:Q227)*E$219</f>
        <v>0</v>
      </c>
      <c r="G237" s="13">
        <f t="shared" ref="G237:G239" si="17">R227*F$219</f>
        <v>0</v>
      </c>
    </row>
    <row r="238" spans="1:18" x14ac:dyDescent="0.25">
      <c r="A238">
        <v>1022042</v>
      </c>
      <c r="B238" t="s">
        <v>18</v>
      </c>
      <c r="C238" s="13">
        <f t="shared" si="14"/>
        <v>0</v>
      </c>
      <c r="D238" s="13">
        <f t="shared" si="15"/>
        <v>0</v>
      </c>
      <c r="E238" s="13">
        <f t="shared" si="16"/>
        <v>0.16666666666666666</v>
      </c>
      <c r="F238" s="13">
        <f>SUM(N228:Q228)*E$219</f>
        <v>0</v>
      </c>
      <c r="G238" s="13">
        <f t="shared" si="17"/>
        <v>0</v>
      </c>
    </row>
    <row r="239" spans="1:18" x14ac:dyDescent="0.25">
      <c r="A239">
        <v>1022042</v>
      </c>
      <c r="B239" t="s">
        <v>19</v>
      </c>
      <c r="C239" s="13">
        <f t="shared" si="14"/>
        <v>0</v>
      </c>
      <c r="D239" s="13">
        <f t="shared" si="15"/>
        <v>0</v>
      </c>
      <c r="E239" s="13">
        <f t="shared" si="16"/>
        <v>0</v>
      </c>
      <c r="F239" s="13">
        <f>SUM(N229:Q229)*E$219</f>
        <v>0.25</v>
      </c>
      <c r="G239" s="13">
        <f t="shared" si="17"/>
        <v>0</v>
      </c>
    </row>
    <row r="241" spans="1:13" x14ac:dyDescent="0.25">
      <c r="A241" s="5" t="s">
        <v>163</v>
      </c>
    </row>
    <row r="242" spans="1:13" x14ac:dyDescent="0.25">
      <c r="B242" s="15" t="s">
        <v>177</v>
      </c>
    </row>
    <row r="243" spans="1:13" x14ac:dyDescent="0.25">
      <c r="A243" t="s">
        <v>69</v>
      </c>
      <c r="B243" t="s">
        <v>0</v>
      </c>
      <c r="C243" t="s">
        <v>158</v>
      </c>
      <c r="D243" t="s">
        <v>159</v>
      </c>
      <c r="E243" t="s">
        <v>160</v>
      </c>
      <c r="F243" s="8" t="s">
        <v>183</v>
      </c>
      <c r="G243" t="s">
        <v>162</v>
      </c>
      <c r="I243" t="s">
        <v>69</v>
      </c>
      <c r="J243" t="s">
        <v>70</v>
      </c>
      <c r="K243" t="s">
        <v>71</v>
      </c>
      <c r="L243" t="s">
        <v>72</v>
      </c>
      <c r="M243" t="s">
        <v>73</v>
      </c>
    </row>
    <row r="244" spans="1:13" x14ac:dyDescent="0.25">
      <c r="A244">
        <v>1</v>
      </c>
      <c r="B244" t="s">
        <v>7</v>
      </c>
      <c r="C244" s="3">
        <f>SUM(COUNTIF(H27,"NA"), COUNTIF(H32,"NA"), COUNTIF(H37,"NA"), COUNTIF(H47,"NA"))</f>
        <v>1</v>
      </c>
      <c r="D244" s="3">
        <f>SUM(COUNTIF(H77,"NA"))</f>
        <v>1</v>
      </c>
      <c r="E244" s="3">
        <f>IF(C244=1,0,IF(D244=1,0,1))</f>
        <v>0</v>
      </c>
      <c r="F244" s="3" t="e">
        <f>SUM(C194*C235,D194*D235,E194*E235,F194*F235,G194*G235)</f>
        <v>#VALUE!</v>
      </c>
      <c r="G244" s="3" t="str">
        <f>IF(E244=0,"NA",IF(F244=0,1,0))</f>
        <v>NA</v>
      </c>
      <c r="I244">
        <v>1</v>
      </c>
      <c r="J244">
        <v>101</v>
      </c>
      <c r="K244">
        <v>102</v>
      </c>
      <c r="L244">
        <v>201</v>
      </c>
      <c r="M244">
        <v>203</v>
      </c>
    </row>
    <row r="245" spans="1:13" x14ac:dyDescent="0.25">
      <c r="A245">
        <v>1</v>
      </c>
      <c r="B245" t="s">
        <v>12</v>
      </c>
      <c r="C245" s="3">
        <f>SUM(COUNTIF(H28,"NA"), COUNTIF(H33,"NA"), COUNTIF(H38,"NA"), COUNTIF(H48,"NA"))</f>
        <v>0</v>
      </c>
      <c r="D245" s="3">
        <f>SUM(COUNTIF(H78,"NA"))</f>
        <v>0</v>
      </c>
      <c r="E245" s="3">
        <f>IF(C245=1,0,IF(D245=1,0,1))</f>
        <v>1</v>
      </c>
      <c r="F245" s="3">
        <f>SUM(C195*C236,D195*D236,E195*E236,F195*F236,G195*G236)</f>
        <v>3.125E-2</v>
      </c>
      <c r="G245" s="3">
        <f t="shared" ref="G245:G263" si="18">IF(E245=0,"NA",IF(F245=0,1,0))</f>
        <v>0</v>
      </c>
      <c r="I245">
        <v>2</v>
      </c>
      <c r="J245">
        <v>101</v>
      </c>
      <c r="K245">
        <v>102</v>
      </c>
      <c r="L245">
        <v>201</v>
      </c>
      <c r="M245">
        <v>204</v>
      </c>
    </row>
    <row r="246" spans="1:13" x14ac:dyDescent="0.25">
      <c r="A246">
        <v>1</v>
      </c>
      <c r="B246" t="s">
        <v>15</v>
      </c>
      <c r="C246" s="3">
        <f>SUM(COUNTIF(H29,"NA"), COUNTIF(H34,"NA"), COUNTIF(H39,"NA"), COUNTIF(H49,"NA"))</f>
        <v>0</v>
      </c>
      <c r="D246" s="3">
        <f>SUM(COUNTIF(H79,"NA"))</f>
        <v>0</v>
      </c>
      <c r="E246" s="3">
        <f t="shared" ref="E246:E263" si="19">IF(C246=1,0,IF(D246=1,0,1))</f>
        <v>1</v>
      </c>
      <c r="F246" s="3">
        <f>SUM(C196*C237,D196*D237,E196*E237,F196*F237,G196*G237)</f>
        <v>3.125E-2</v>
      </c>
      <c r="G246" s="3">
        <f t="shared" si="18"/>
        <v>0</v>
      </c>
      <c r="I246">
        <v>3</v>
      </c>
      <c r="J246">
        <v>101</v>
      </c>
      <c r="K246">
        <v>102</v>
      </c>
      <c r="L246">
        <v>202</v>
      </c>
      <c r="M246">
        <v>203</v>
      </c>
    </row>
    <row r="247" spans="1:13" x14ac:dyDescent="0.25">
      <c r="A247">
        <v>1</v>
      </c>
      <c r="B247" t="s">
        <v>18</v>
      </c>
      <c r="C247" s="3">
        <f>SUM(COUNTIF(H30,"NA"), COUNTIF(H35,"NA"), COUNTIF(H40,"NA"), COUNTIF(H50,"NA"))</f>
        <v>0</v>
      </c>
      <c r="D247" s="3">
        <f>SUM(COUNTIF(H80,"NA"))</f>
        <v>0</v>
      </c>
      <c r="E247" s="3">
        <f t="shared" si="19"/>
        <v>1</v>
      </c>
      <c r="F247" s="3">
        <f>SUM(C197*C238,D197*D238,E197*E238,F197*F238,G197*G238)</f>
        <v>1.3888888888888888E-2</v>
      </c>
      <c r="G247" s="3">
        <f t="shared" si="18"/>
        <v>0</v>
      </c>
      <c r="I247">
        <v>4</v>
      </c>
      <c r="J247">
        <v>101</v>
      </c>
      <c r="K247">
        <v>102</v>
      </c>
      <c r="L247">
        <v>202</v>
      </c>
      <c r="M247">
        <v>204</v>
      </c>
    </row>
    <row r="248" spans="1:13" x14ac:dyDescent="0.25">
      <c r="A248">
        <v>1</v>
      </c>
      <c r="B248" t="s">
        <v>19</v>
      </c>
      <c r="C248" s="3">
        <f>SUM(COUNTIF(H31,"NA"), COUNTIF(H36,"NA"), COUNTIF(H41,"NA"), COUNTIF(H51,"NA"))</f>
        <v>0</v>
      </c>
      <c r="D248" s="3">
        <f>SUM(COUNTIF(H81,"NA"))</f>
        <v>0</v>
      </c>
      <c r="E248" s="3">
        <f t="shared" si="19"/>
        <v>1</v>
      </c>
      <c r="F248" s="3">
        <f>SUM(C198*C239,D198*D239,E198*E239,F198*F239,G198*G239)</f>
        <v>3.125E-2</v>
      </c>
      <c r="G248" s="3">
        <f t="shared" si="18"/>
        <v>0</v>
      </c>
    </row>
    <row r="249" spans="1:13" x14ac:dyDescent="0.25">
      <c r="A249">
        <v>2</v>
      </c>
      <c r="B249" t="s">
        <v>7</v>
      </c>
      <c r="C249" s="3">
        <f>SUM(COUNTIF(H27,"NA"), COUNTIF(H32,"NA"), COUNTIF(H37,"NA"), COUNTIF(H52,"NA"))</f>
        <v>1</v>
      </c>
      <c r="D249" s="3">
        <f>SUM(COUNTIF(H77,"NA"))</f>
        <v>1</v>
      </c>
      <c r="E249" s="3">
        <f t="shared" si="19"/>
        <v>0</v>
      </c>
      <c r="F249" s="3" t="e">
        <f>SUM(C199*C235,D199*D235,E199*E235,F199*F235,G199*G235)</f>
        <v>#VALUE!</v>
      </c>
      <c r="G249" s="3" t="str">
        <f t="shared" si="18"/>
        <v>NA</v>
      </c>
    </row>
    <row r="250" spans="1:13" x14ac:dyDescent="0.25">
      <c r="A250">
        <v>2</v>
      </c>
      <c r="B250" t="s">
        <v>12</v>
      </c>
      <c r="C250" s="3">
        <f>SUM(COUNTIF(H28,"NA"), COUNTIF(H33,"NA"), COUNTIF(H38,"NA"), COUNTIF(H53,"NA"))</f>
        <v>0</v>
      </c>
      <c r="D250" s="3">
        <f>SUM(COUNTIF(H78,"NA"))</f>
        <v>0</v>
      </c>
      <c r="E250" s="3">
        <f t="shared" si="19"/>
        <v>1</v>
      </c>
      <c r="F250" s="3">
        <f>SUM(C200*C236,D200*D236,E200*E236,F200*F236,G200*G236)</f>
        <v>1.5625E-2</v>
      </c>
      <c r="G250" s="3">
        <f t="shared" si="18"/>
        <v>0</v>
      </c>
    </row>
    <row r="251" spans="1:13" x14ac:dyDescent="0.25">
      <c r="A251">
        <v>2</v>
      </c>
      <c r="B251" t="s">
        <v>15</v>
      </c>
      <c r="C251" s="3">
        <f>SUM(COUNTIF(H29,"NA"), COUNTIF(H34,"NA"), COUNTIF(H39,"NA"), COUNTIF(H54,"NA"))</f>
        <v>0</v>
      </c>
      <c r="D251" s="3">
        <f>SUM(COUNTIF(H79,"NA"))</f>
        <v>0</v>
      </c>
      <c r="E251" s="3">
        <f t="shared" si="19"/>
        <v>1</v>
      </c>
      <c r="F251" s="3">
        <f>SUM(C201*C237,D201*D237,E201*E237,F201*F237,G201*G237)</f>
        <v>1.5625E-2</v>
      </c>
      <c r="G251" s="3">
        <f t="shared" si="18"/>
        <v>0</v>
      </c>
    </row>
    <row r="252" spans="1:13" x14ac:dyDescent="0.25">
      <c r="A252">
        <v>2</v>
      </c>
      <c r="B252" t="s">
        <v>18</v>
      </c>
      <c r="C252" s="3">
        <f>SUM(COUNTIF(H30,"NA"), COUNTIF(H35,"NA"), COUNTIF(H40,"NA"), COUNTIF(H55,"NA"))</f>
        <v>0</v>
      </c>
      <c r="D252" s="3">
        <f>SUM(COUNTIF(H80,"NA"))</f>
        <v>0</v>
      </c>
      <c r="E252" s="3">
        <f t="shared" si="19"/>
        <v>1</v>
      </c>
      <c r="F252" s="3">
        <f>SUM(C202*C238,D202*D238,E202*E238,F202*F238,G202*G238)</f>
        <v>1.3888888888888888E-2</v>
      </c>
      <c r="G252" s="3">
        <f t="shared" si="18"/>
        <v>0</v>
      </c>
    </row>
    <row r="253" spans="1:13" x14ac:dyDescent="0.25">
      <c r="A253">
        <v>2</v>
      </c>
      <c r="B253" t="s">
        <v>19</v>
      </c>
      <c r="C253" s="3">
        <f>SUM(COUNTIF(H31,"NA"), COUNTIF(H36,"NA"), COUNTIF(H41,"NA"), COUNTIF(H56,"NA"))</f>
        <v>0</v>
      </c>
      <c r="D253" s="3">
        <f>SUM(COUNTIF(H81,"NA"))</f>
        <v>0</v>
      </c>
      <c r="E253" s="3">
        <f t="shared" si="19"/>
        <v>1</v>
      </c>
      <c r="F253" s="3">
        <f>SUM(C203*C239,D203*D239,E203*E239,F203*F239,G203*G239)</f>
        <v>1.5625E-2</v>
      </c>
      <c r="G253" s="3">
        <f t="shared" si="18"/>
        <v>0</v>
      </c>
    </row>
    <row r="254" spans="1:13" x14ac:dyDescent="0.25">
      <c r="A254">
        <v>3</v>
      </c>
      <c r="B254" t="s">
        <v>7</v>
      </c>
      <c r="C254" s="3">
        <f>SUM(COUNTIF(H27,"NA"), COUNTIF(H32,"NA"), COUNTIF(H42,"NA"), COUNTIF(H47,"NA"))</f>
        <v>1</v>
      </c>
      <c r="D254" s="3">
        <f>SUM(COUNTIF(H77,"NA"))</f>
        <v>1</v>
      </c>
      <c r="E254" s="3">
        <f t="shared" si="19"/>
        <v>0</v>
      </c>
      <c r="F254" s="3" t="e">
        <f>SUM(C204*C235,D204*D235,E204*E235,F204*F235,G204*G235)</f>
        <v>#VALUE!</v>
      </c>
      <c r="G254" s="3" t="str">
        <f t="shared" si="18"/>
        <v>NA</v>
      </c>
    </row>
    <row r="255" spans="1:13" x14ac:dyDescent="0.25">
      <c r="A255">
        <v>3</v>
      </c>
      <c r="B255" t="s">
        <v>12</v>
      </c>
      <c r="C255" s="3">
        <f>SUM(COUNTIF(H28,"NA"), COUNTIF(H33,"NA"), COUNTIF(H43,"NA"), COUNTIF(H48,"NA"))</f>
        <v>0</v>
      </c>
      <c r="D255" s="3">
        <f>SUM(COUNTIF(H78,"NA"))</f>
        <v>0</v>
      </c>
      <c r="E255" s="3">
        <f t="shared" si="19"/>
        <v>1</v>
      </c>
      <c r="F255" s="3">
        <f>SUM(C205*C236,D205*D236,E205*E236,F205*F236,G205*G236)</f>
        <v>3.125E-2</v>
      </c>
      <c r="G255" s="3">
        <f t="shared" si="18"/>
        <v>0</v>
      </c>
    </row>
    <row r="256" spans="1:13" x14ac:dyDescent="0.25">
      <c r="A256">
        <v>3</v>
      </c>
      <c r="B256" t="s">
        <v>15</v>
      </c>
      <c r="C256" s="3">
        <f>SUM(COUNTIF(H29,"NA"), COUNTIF(H34,"NA"), COUNTIF(H44,"NA"), COUNTIF(H49,"NA"))</f>
        <v>0</v>
      </c>
      <c r="D256" s="3">
        <f>SUM(COUNTIF(H79,"NA"))</f>
        <v>0</v>
      </c>
      <c r="E256" s="3">
        <f t="shared" si="19"/>
        <v>1</v>
      </c>
      <c r="F256" s="3">
        <f>SUM(C206*C237,D206*D237,E206*E237,F206*F237,G206*G237)</f>
        <v>3.125E-2</v>
      </c>
      <c r="G256" s="3">
        <f t="shared" si="18"/>
        <v>0</v>
      </c>
    </row>
    <row r="257" spans="1:7" x14ac:dyDescent="0.25">
      <c r="A257">
        <v>3</v>
      </c>
      <c r="B257" t="s">
        <v>18</v>
      </c>
      <c r="C257" s="3">
        <f>SUM(COUNTIF(H30,"NA"), COUNTIF(H35,"NA"), COUNTIF(H45,"NA"), COUNTIF(H50,"NA"))</f>
        <v>0</v>
      </c>
      <c r="D257" s="3">
        <f>SUM(COUNTIF(H80,"NA"))</f>
        <v>0</v>
      </c>
      <c r="E257" s="3">
        <f t="shared" si="19"/>
        <v>1</v>
      </c>
      <c r="F257" s="3">
        <f>SUM(C207*C238,D207*D238,E207*E238,F207*F238,G207*G238)</f>
        <v>1.3888888888888888E-2</v>
      </c>
      <c r="G257" s="3">
        <f t="shared" si="18"/>
        <v>0</v>
      </c>
    </row>
    <row r="258" spans="1:7" x14ac:dyDescent="0.25">
      <c r="A258">
        <v>3</v>
      </c>
      <c r="B258" t="s">
        <v>19</v>
      </c>
      <c r="C258" s="3">
        <f>SUM(COUNTIF(H31,"NA"), COUNTIF(H36,"NA"), COUNTIF(H46,"NA"), COUNTIF(H51,"NA"))</f>
        <v>0</v>
      </c>
      <c r="D258" s="3">
        <f>SUM(COUNTIF(H81,"NA"))</f>
        <v>0</v>
      </c>
      <c r="E258" s="3">
        <f t="shared" si="19"/>
        <v>1</v>
      </c>
      <c r="F258" s="3">
        <f>SUM(C208*C239,D208*D239,E208*E239,F208*F239,G208*G239)</f>
        <v>0</v>
      </c>
      <c r="G258" s="3">
        <f t="shared" si="18"/>
        <v>1</v>
      </c>
    </row>
    <row r="259" spans="1:7" x14ac:dyDescent="0.25">
      <c r="A259">
        <v>4</v>
      </c>
      <c r="B259" t="s">
        <v>7</v>
      </c>
      <c r="C259" s="3">
        <f>SUM(COUNTIF(H27,"NA"), COUNTIF(H32,"NA"), COUNTIF(H42,"NA"), COUNTIF(H52,"NA"))</f>
        <v>1</v>
      </c>
      <c r="D259" s="3">
        <f>SUM(COUNTIF(H77,"NA"))</f>
        <v>1</v>
      </c>
      <c r="E259" s="3">
        <f t="shared" si="19"/>
        <v>0</v>
      </c>
      <c r="F259" s="3" t="e">
        <f>SUM(C209*C235,D209*D235,E209*E235,F209*F235,G209*G235)</f>
        <v>#VALUE!</v>
      </c>
      <c r="G259" s="3" t="str">
        <f t="shared" si="18"/>
        <v>NA</v>
      </c>
    </row>
    <row r="260" spans="1:7" x14ac:dyDescent="0.25">
      <c r="A260">
        <v>4</v>
      </c>
      <c r="B260" t="s">
        <v>12</v>
      </c>
      <c r="C260" s="3">
        <f>SUM(COUNTIF(H28,"NA"), COUNTIF(H33,"NA"), COUNTIF(H43,"NA"), COUNTIF(H53,"NA"))</f>
        <v>0</v>
      </c>
      <c r="D260" s="3">
        <f>SUM(COUNTIF(H78,"NA"))</f>
        <v>0</v>
      </c>
      <c r="E260" s="3">
        <f t="shared" si="19"/>
        <v>1</v>
      </c>
      <c r="F260" s="3">
        <f>SUM(C210*C236,D210*D236,E210*E236,F210*F236,G210*G236)</f>
        <v>1.5625E-2</v>
      </c>
      <c r="G260" s="3">
        <f t="shared" si="18"/>
        <v>0</v>
      </c>
    </row>
    <row r="261" spans="1:7" x14ac:dyDescent="0.25">
      <c r="A261">
        <v>4</v>
      </c>
      <c r="B261" t="s">
        <v>15</v>
      </c>
      <c r="C261" s="3">
        <f>SUM(COUNTIF(H29,"NA"), COUNTIF(H34,"NA"), COUNTIF(H44,"NA"), COUNTIF(H54,"NA"))</f>
        <v>0</v>
      </c>
      <c r="D261" s="3">
        <f>SUM(COUNTIF(H79,"NA"))</f>
        <v>0</v>
      </c>
      <c r="E261" s="3">
        <f t="shared" si="19"/>
        <v>1</v>
      </c>
      <c r="F261" s="3">
        <f>SUM(C211*C237,D211*D237,E211*E237,F211*F237,G211*G237)</f>
        <v>1.5625E-2</v>
      </c>
      <c r="G261" s="3">
        <f t="shared" si="18"/>
        <v>0</v>
      </c>
    </row>
    <row r="262" spans="1:7" x14ac:dyDescent="0.25">
      <c r="A262">
        <v>4</v>
      </c>
      <c r="B262" t="s">
        <v>18</v>
      </c>
      <c r="C262" s="3">
        <f>SUM(COUNTIF(H30,"NA"), COUNTIF(H35,"NA"), COUNTIF(H45,"NA"), COUNTIF(H55,"NA"))</f>
        <v>0</v>
      </c>
      <c r="D262" s="3">
        <f>SUM(COUNTIF(H80,"NA"))</f>
        <v>0</v>
      </c>
      <c r="E262" s="3">
        <f t="shared" si="19"/>
        <v>1</v>
      </c>
      <c r="F262" s="3">
        <f>SUM(C212*C238,D212*D238,E212*E238,F212*F238,G212*G238)</f>
        <v>0</v>
      </c>
      <c r="G262" s="3">
        <f t="shared" si="18"/>
        <v>1</v>
      </c>
    </row>
    <row r="263" spans="1:7" x14ac:dyDescent="0.25">
      <c r="A263">
        <v>4</v>
      </c>
      <c r="B263" t="s">
        <v>19</v>
      </c>
      <c r="C263" s="3">
        <f>SUM(COUNTIF(H31,"NA"), COUNTIF(H36,"NA"), COUNTIF(H46,"NA"), COUNTIF(H56,"NA"))</f>
        <v>0</v>
      </c>
      <c r="D263" s="3">
        <f>SUM(COUNTIF(H81,"NA"))</f>
        <v>0</v>
      </c>
      <c r="E263" s="3">
        <f t="shared" si="19"/>
        <v>1</v>
      </c>
      <c r="F263" s="3">
        <f>SUM(C213*C239,D213*D239,E213*E239,F213*F239,G213*G239)</f>
        <v>0</v>
      </c>
      <c r="G263" s="3">
        <f t="shared" si="18"/>
        <v>1</v>
      </c>
    </row>
    <row r="265" spans="1:7" x14ac:dyDescent="0.25">
      <c r="A265" s="5" t="s">
        <v>161</v>
      </c>
    </row>
    <row r="266" spans="1:7" x14ac:dyDescent="0.25">
      <c r="A266" s="5"/>
      <c r="B266" s="15" t="s">
        <v>178</v>
      </c>
    </row>
    <row r="267" spans="1:7" x14ac:dyDescent="0.25">
      <c r="A267" t="s">
        <v>69</v>
      </c>
      <c r="B267" t="s">
        <v>164</v>
      </c>
      <c r="C267" t="s">
        <v>162</v>
      </c>
      <c r="D267" t="s">
        <v>165</v>
      </c>
      <c r="E267" t="s">
        <v>166</v>
      </c>
      <c r="F267" t="s">
        <v>167</v>
      </c>
    </row>
    <row r="268" spans="1:7" x14ac:dyDescent="0.25">
      <c r="A268">
        <v>1</v>
      </c>
      <c r="B268" s="3">
        <f>SUM(E244:E248)</f>
        <v>4</v>
      </c>
      <c r="C268" s="3">
        <f>SUM(G244:G248)</f>
        <v>0</v>
      </c>
      <c r="D268" s="3">
        <f>C268/B268</f>
        <v>0</v>
      </c>
      <c r="E268" s="3">
        <f>SQRT(D268*(1-D268)/B268)</f>
        <v>0</v>
      </c>
      <c r="F268" s="3" t="e">
        <f>D268/E268</f>
        <v>#DIV/0!</v>
      </c>
      <c r="G268" s="8" t="s">
        <v>168</v>
      </c>
    </row>
    <row r="269" spans="1:7" x14ac:dyDescent="0.25">
      <c r="A269">
        <v>2</v>
      </c>
      <c r="B269" s="3">
        <f>SUM(E249:E253)</f>
        <v>4</v>
      </c>
      <c r="C269" s="3">
        <f>SUM(G249:G253)</f>
        <v>0</v>
      </c>
      <c r="D269" s="3">
        <f t="shared" ref="D269:D271" si="20">C269/B269</f>
        <v>0</v>
      </c>
      <c r="E269" s="3">
        <f t="shared" ref="E269:E271" si="21">SQRT(D269*(1-D269)/B269)</f>
        <v>0</v>
      </c>
      <c r="F269" s="3" t="e">
        <f t="shared" ref="F269:F271" si="22">D269/E269</f>
        <v>#DIV/0!</v>
      </c>
      <c r="G269" s="8" t="s">
        <v>168</v>
      </c>
    </row>
    <row r="270" spans="1:7" x14ac:dyDescent="0.25">
      <c r="A270">
        <v>3</v>
      </c>
      <c r="B270" s="3">
        <f>SUM(E254:E258)</f>
        <v>4</v>
      </c>
      <c r="C270" s="3">
        <f>SUM(G254:G258)</f>
        <v>1</v>
      </c>
      <c r="D270" s="3">
        <f t="shared" si="20"/>
        <v>0.25</v>
      </c>
      <c r="E270" s="3">
        <f t="shared" si="21"/>
        <v>0.21650635094610965</v>
      </c>
      <c r="F270" s="3">
        <f t="shared" si="22"/>
        <v>1.1547005383792517</v>
      </c>
    </row>
    <row r="271" spans="1:7" x14ac:dyDescent="0.25">
      <c r="A271">
        <v>4</v>
      </c>
      <c r="B271" s="3">
        <f>SUM(E259:E263)</f>
        <v>4</v>
      </c>
      <c r="C271" s="3">
        <f>SUM(G259:G263)</f>
        <v>2</v>
      </c>
      <c r="D271" s="3">
        <f t="shared" si="20"/>
        <v>0.5</v>
      </c>
      <c r="E271" s="3">
        <f t="shared" si="21"/>
        <v>0.25</v>
      </c>
      <c r="F271" s="3">
        <f t="shared" si="22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Least-squares</vt:lpstr>
      <vt:lpstr>Quantitative</vt:lpstr>
      <vt:lpstr>Discrete - geno.probs</vt:lpstr>
      <vt:lpstr>Discrete - assigned.genos</vt:lpstr>
      <vt:lpstr>Exclusion - geno.probs</vt:lpstr>
      <vt:lpstr>Exclusion -assigned.genos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 Matthew (A&amp;F, Hobart)</dc:creator>
  <cp:lastModifiedBy>Hamilton, Matthew (A&amp;F, Hobart)</cp:lastModifiedBy>
  <dcterms:created xsi:type="dcterms:W3CDTF">2018-02-08T02:41:34Z</dcterms:created>
  <dcterms:modified xsi:type="dcterms:W3CDTF">2018-03-02T05:18:25Z</dcterms:modified>
</cp:coreProperties>
</file>