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02EB47CE-C386-45F1-BB52-E7AC90E96DC5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9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6" hidden="1">kJ!$O$6</definedName>
    <definedName name="solver_lhs2" localSheetId="3" hidden="1">Lucia!$O$5</definedName>
    <definedName name="solver_lhs2" localSheetId="4" hidden="1">sRPE!$O$5</definedName>
    <definedName name="solver_lhs2" localSheetId="5" hidden="1">TSS!$O$6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6" hidden="1">0.5</definedName>
    <definedName name="solver_rhs2" localSheetId="3" hidden="1">1</definedName>
    <definedName name="solver_rhs2" localSheetId="4" hidden="1">1</definedName>
    <definedName name="solver_rhs2" localSheetId="5" hidden="1">0.5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9" l="1"/>
  <c r="C51" i="9"/>
  <c r="C44" i="9"/>
  <c r="C37" i="9"/>
  <c r="C30" i="9"/>
  <c r="C23" i="9"/>
  <c r="C16" i="9"/>
  <c r="C9" i="9"/>
  <c r="L150" i="9"/>
  <c r="M150" i="9"/>
  <c r="I150" i="9"/>
  <c r="O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F15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H150" i="9"/>
  <c r="J150" i="9"/>
  <c r="K150" i="9"/>
  <c r="B150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L149" i="9"/>
  <c r="M149" i="9"/>
  <c r="I149" i="9"/>
  <c r="F149" i="9"/>
  <c r="H149" i="9"/>
  <c r="J149" i="9"/>
  <c r="K149" i="9"/>
  <c r="B149" i="9"/>
  <c r="L148" i="9"/>
  <c r="M148" i="9"/>
  <c r="I148" i="9"/>
  <c r="F148" i="9"/>
  <c r="H148" i="9"/>
  <c r="J148" i="9"/>
  <c r="K148" i="9"/>
  <c r="B148" i="9"/>
  <c r="L147" i="9"/>
  <c r="M147" i="9"/>
  <c r="I147" i="9"/>
  <c r="F147" i="9"/>
  <c r="H147" i="9"/>
  <c r="J147" i="9"/>
  <c r="K147" i="9"/>
  <c r="B147" i="9"/>
  <c r="L146" i="9"/>
  <c r="M146" i="9"/>
  <c r="I146" i="9"/>
  <c r="F146" i="9"/>
  <c r="H146" i="9"/>
  <c r="J146" i="9"/>
  <c r="K146" i="9"/>
  <c r="B146" i="9"/>
  <c r="L145" i="9"/>
  <c r="M145" i="9"/>
  <c r="I145" i="9"/>
  <c r="F145" i="9"/>
  <c r="H145" i="9"/>
  <c r="J145" i="9"/>
  <c r="K145" i="9"/>
  <c r="B145" i="9"/>
  <c r="L144" i="9"/>
  <c r="M144" i="9"/>
  <c r="I144" i="9"/>
  <c r="F144" i="9"/>
  <c r="H144" i="9"/>
  <c r="J144" i="9"/>
  <c r="K144" i="9"/>
  <c r="B144" i="9"/>
  <c r="L143" i="9"/>
  <c r="M143" i="9"/>
  <c r="I143" i="9"/>
  <c r="F143" i="9"/>
  <c r="H143" i="9"/>
  <c r="J143" i="9"/>
  <c r="K143" i="9"/>
  <c r="B143" i="9"/>
  <c r="L142" i="9"/>
  <c r="M142" i="9"/>
  <c r="I142" i="9"/>
  <c r="F142" i="9"/>
  <c r="H142" i="9"/>
  <c r="J142" i="9"/>
  <c r="K142" i="9"/>
  <c r="B142" i="9"/>
  <c r="L141" i="9"/>
  <c r="M141" i="9"/>
  <c r="I141" i="9"/>
  <c r="F141" i="9"/>
  <c r="H141" i="9"/>
  <c r="J141" i="9"/>
  <c r="K141" i="9"/>
  <c r="B141" i="9"/>
  <c r="L140" i="9"/>
  <c r="M140" i="9"/>
  <c r="I140" i="9"/>
  <c r="F140" i="9"/>
  <c r="H140" i="9"/>
  <c r="J140" i="9"/>
  <c r="K140" i="9"/>
  <c r="B140" i="9"/>
  <c r="L139" i="9"/>
  <c r="M139" i="9"/>
  <c r="I139" i="9"/>
  <c r="F139" i="9"/>
  <c r="H139" i="9"/>
  <c r="J139" i="9"/>
  <c r="K139" i="9"/>
  <c r="B139" i="9"/>
  <c r="L138" i="9"/>
  <c r="M138" i="9"/>
  <c r="I138" i="9"/>
  <c r="F138" i="9"/>
  <c r="H138" i="9"/>
  <c r="J138" i="9"/>
  <c r="K138" i="9"/>
  <c r="B138" i="9"/>
  <c r="L137" i="9"/>
  <c r="M137" i="9"/>
  <c r="I137" i="9"/>
  <c r="F137" i="9"/>
  <c r="H137" i="9"/>
  <c r="J137" i="9"/>
  <c r="K137" i="9"/>
  <c r="B137" i="9"/>
  <c r="L136" i="9"/>
  <c r="M136" i="9"/>
  <c r="I136" i="9"/>
  <c r="F136" i="9"/>
  <c r="H136" i="9"/>
  <c r="J136" i="9"/>
  <c r="K136" i="9"/>
  <c r="B136" i="9"/>
  <c r="L135" i="9"/>
  <c r="M135" i="9"/>
  <c r="I135" i="9"/>
  <c r="F135" i="9"/>
  <c r="H135" i="9"/>
  <c r="J135" i="9"/>
  <c r="K135" i="9"/>
  <c r="B135" i="9"/>
  <c r="L134" i="9"/>
  <c r="M134" i="9"/>
  <c r="I134" i="9"/>
  <c r="F134" i="9"/>
  <c r="H134" i="9"/>
  <c r="J134" i="9"/>
  <c r="K134" i="9"/>
  <c r="B134" i="9"/>
  <c r="L133" i="9"/>
  <c r="M133" i="9"/>
  <c r="I133" i="9"/>
  <c r="F133" i="9"/>
  <c r="H133" i="9"/>
  <c r="J133" i="9"/>
  <c r="K133" i="9"/>
  <c r="B133" i="9"/>
  <c r="L132" i="9"/>
  <c r="M132" i="9"/>
  <c r="I132" i="9"/>
  <c r="F132" i="9"/>
  <c r="H132" i="9"/>
  <c r="J132" i="9"/>
  <c r="K132" i="9"/>
  <c r="B132" i="9"/>
  <c r="L131" i="9"/>
  <c r="M131" i="9"/>
  <c r="I131" i="9"/>
  <c r="F131" i="9"/>
  <c r="H131" i="9"/>
  <c r="J131" i="9"/>
  <c r="K131" i="9"/>
  <c r="B131" i="9"/>
  <c r="L130" i="9"/>
  <c r="M130" i="9"/>
  <c r="I130" i="9"/>
  <c r="F130" i="9"/>
  <c r="H130" i="9"/>
  <c r="J130" i="9"/>
  <c r="K130" i="9"/>
  <c r="B130" i="9"/>
  <c r="L129" i="9"/>
  <c r="M129" i="9"/>
  <c r="I129" i="9"/>
  <c r="F129" i="9"/>
  <c r="H129" i="9"/>
  <c r="J129" i="9"/>
  <c r="K129" i="9"/>
  <c r="B129" i="9"/>
  <c r="L128" i="9"/>
  <c r="M128" i="9"/>
  <c r="I128" i="9"/>
  <c r="F128" i="9"/>
  <c r="H128" i="9"/>
  <c r="J128" i="9"/>
  <c r="K128" i="9"/>
  <c r="B128" i="9"/>
  <c r="L127" i="9"/>
  <c r="M127" i="9"/>
  <c r="I127" i="9"/>
  <c r="F127" i="9"/>
  <c r="H127" i="9"/>
  <c r="J127" i="9"/>
  <c r="K127" i="9"/>
  <c r="B127" i="9"/>
  <c r="L126" i="9"/>
  <c r="M126" i="9"/>
  <c r="I126" i="9"/>
  <c r="F126" i="9"/>
  <c r="H126" i="9"/>
  <c r="J126" i="9"/>
  <c r="K126" i="9"/>
  <c r="B126" i="9"/>
  <c r="L125" i="9"/>
  <c r="M125" i="9"/>
  <c r="I125" i="9"/>
  <c r="F125" i="9"/>
  <c r="H125" i="9"/>
  <c r="J125" i="9"/>
  <c r="K125" i="9"/>
  <c r="B125" i="9"/>
  <c r="L124" i="9"/>
  <c r="M124" i="9"/>
  <c r="I124" i="9"/>
  <c r="F124" i="9"/>
  <c r="H124" i="9"/>
  <c r="J124" i="9"/>
  <c r="K124" i="9"/>
  <c r="B124" i="9"/>
  <c r="L123" i="9"/>
  <c r="M123" i="9"/>
  <c r="I123" i="9"/>
  <c r="F123" i="9"/>
  <c r="H123" i="9"/>
  <c r="J123" i="9"/>
  <c r="K123" i="9"/>
  <c r="B123" i="9"/>
  <c r="L122" i="9"/>
  <c r="M122" i="9"/>
  <c r="I122" i="9"/>
  <c r="F122" i="9"/>
  <c r="H122" i="9"/>
  <c r="J122" i="9"/>
  <c r="K122" i="9"/>
  <c r="B122" i="9"/>
  <c r="L121" i="9"/>
  <c r="M121" i="9"/>
  <c r="I121" i="9"/>
  <c r="F121" i="9"/>
  <c r="H121" i="9"/>
  <c r="J121" i="9"/>
  <c r="K121" i="9"/>
  <c r="B121" i="9"/>
  <c r="L120" i="9"/>
  <c r="M120" i="9"/>
  <c r="I120" i="9"/>
  <c r="F120" i="9"/>
  <c r="H120" i="9"/>
  <c r="J120" i="9"/>
  <c r="K120" i="9"/>
  <c r="B120" i="9"/>
  <c r="L119" i="9"/>
  <c r="M119" i="9"/>
  <c r="I119" i="9"/>
  <c r="F119" i="9"/>
  <c r="H119" i="9"/>
  <c r="J119" i="9"/>
  <c r="K119" i="9"/>
  <c r="B119" i="9"/>
  <c r="L118" i="9"/>
  <c r="M118" i="9"/>
  <c r="I118" i="9"/>
  <c r="F118" i="9"/>
  <c r="H118" i="9"/>
  <c r="J118" i="9"/>
  <c r="K118" i="9"/>
  <c r="B118" i="9"/>
  <c r="L117" i="9"/>
  <c r="M117" i="9"/>
  <c r="I117" i="9"/>
  <c r="F117" i="9"/>
  <c r="H117" i="9"/>
  <c r="J117" i="9"/>
  <c r="K117" i="9"/>
  <c r="B117" i="9"/>
  <c r="L116" i="9"/>
  <c r="M116" i="9"/>
  <c r="I116" i="9"/>
  <c r="F116" i="9"/>
  <c r="H116" i="9"/>
  <c r="J116" i="9"/>
  <c r="K116" i="9"/>
  <c r="B116" i="9"/>
  <c r="L115" i="9"/>
  <c r="M115" i="9"/>
  <c r="I115" i="9"/>
  <c r="F115" i="9"/>
  <c r="H115" i="9"/>
  <c r="J115" i="9"/>
  <c r="K115" i="9"/>
  <c r="B115" i="9"/>
  <c r="L114" i="9"/>
  <c r="M114" i="9"/>
  <c r="I114" i="9"/>
  <c r="F114" i="9"/>
  <c r="H114" i="9"/>
  <c r="J114" i="9"/>
  <c r="K114" i="9"/>
  <c r="B114" i="9"/>
  <c r="L113" i="9"/>
  <c r="M113" i="9"/>
  <c r="I113" i="9"/>
  <c r="F113" i="9"/>
  <c r="H113" i="9"/>
  <c r="J113" i="9"/>
  <c r="K113" i="9"/>
  <c r="B113" i="9"/>
  <c r="L112" i="9"/>
  <c r="M112" i="9"/>
  <c r="I112" i="9"/>
  <c r="F112" i="9"/>
  <c r="H112" i="9"/>
  <c r="J112" i="9"/>
  <c r="K112" i="9"/>
  <c r="B112" i="9"/>
  <c r="L111" i="9"/>
  <c r="M111" i="9"/>
  <c r="I111" i="9"/>
  <c r="F111" i="9"/>
  <c r="H111" i="9"/>
  <c r="J111" i="9"/>
  <c r="K111" i="9"/>
  <c r="B111" i="9"/>
  <c r="L110" i="9"/>
  <c r="M110" i="9"/>
  <c r="I110" i="9"/>
  <c r="F110" i="9"/>
  <c r="H110" i="9"/>
  <c r="J110" i="9"/>
  <c r="K110" i="9"/>
  <c r="B110" i="9"/>
  <c r="L109" i="9"/>
  <c r="M109" i="9"/>
  <c r="I109" i="9"/>
  <c r="F109" i="9"/>
  <c r="H109" i="9"/>
  <c r="J109" i="9"/>
  <c r="K109" i="9"/>
  <c r="B109" i="9"/>
  <c r="L108" i="9"/>
  <c r="M108" i="9"/>
  <c r="I108" i="9"/>
  <c r="F108" i="9"/>
  <c r="H108" i="9"/>
  <c r="J108" i="9"/>
  <c r="K108" i="9"/>
  <c r="B108" i="9"/>
  <c r="L107" i="9"/>
  <c r="M107" i="9"/>
  <c r="I107" i="9"/>
  <c r="F107" i="9"/>
  <c r="H107" i="9"/>
  <c r="J107" i="9"/>
  <c r="K107" i="9"/>
  <c r="B107" i="9"/>
  <c r="L106" i="9"/>
  <c r="M106" i="9"/>
  <c r="I106" i="9"/>
  <c r="F106" i="9"/>
  <c r="H106" i="9"/>
  <c r="J106" i="9"/>
  <c r="K106" i="9"/>
  <c r="B106" i="9"/>
  <c r="L105" i="9"/>
  <c r="M105" i="9"/>
  <c r="I105" i="9"/>
  <c r="F105" i="9"/>
  <c r="H105" i="9"/>
  <c r="J105" i="9"/>
  <c r="K105" i="9"/>
  <c r="B105" i="9"/>
  <c r="L104" i="9"/>
  <c r="M104" i="9"/>
  <c r="I104" i="9"/>
  <c r="F104" i="9"/>
  <c r="H104" i="9"/>
  <c r="J104" i="9"/>
  <c r="K104" i="9"/>
  <c r="B104" i="9"/>
  <c r="L103" i="9"/>
  <c r="M103" i="9"/>
  <c r="I103" i="9"/>
  <c r="F103" i="9"/>
  <c r="H103" i="9"/>
  <c r="J103" i="9"/>
  <c r="K103" i="9"/>
  <c r="B103" i="9"/>
  <c r="L102" i="9"/>
  <c r="M102" i="9"/>
  <c r="I102" i="9"/>
  <c r="F102" i="9"/>
  <c r="H102" i="9"/>
  <c r="J102" i="9"/>
  <c r="K102" i="9"/>
  <c r="B102" i="9"/>
  <c r="L101" i="9"/>
  <c r="M101" i="9"/>
  <c r="I101" i="9"/>
  <c r="F101" i="9"/>
  <c r="H101" i="9"/>
  <c r="J101" i="9"/>
  <c r="K101" i="9"/>
  <c r="B101" i="9"/>
  <c r="L100" i="9"/>
  <c r="M100" i="9"/>
  <c r="I100" i="9"/>
  <c r="F100" i="9"/>
  <c r="H100" i="9"/>
  <c r="J100" i="9"/>
  <c r="K100" i="9"/>
  <c r="B100" i="9"/>
  <c r="L99" i="9"/>
  <c r="M99" i="9"/>
  <c r="I99" i="9"/>
  <c r="F99" i="9"/>
  <c r="H99" i="9"/>
  <c r="J99" i="9"/>
  <c r="K99" i="9"/>
  <c r="B99" i="9"/>
  <c r="L98" i="9"/>
  <c r="M98" i="9"/>
  <c r="I98" i="9"/>
  <c r="F98" i="9"/>
  <c r="H98" i="9"/>
  <c r="J98" i="9"/>
  <c r="K98" i="9"/>
  <c r="B98" i="9"/>
  <c r="L97" i="9"/>
  <c r="M97" i="9"/>
  <c r="I97" i="9"/>
  <c r="F97" i="9"/>
  <c r="H97" i="9"/>
  <c r="J97" i="9"/>
  <c r="K97" i="9"/>
  <c r="B97" i="9"/>
  <c r="L96" i="9"/>
  <c r="M96" i="9"/>
  <c r="I96" i="9"/>
  <c r="F96" i="9"/>
  <c r="H96" i="9"/>
  <c r="J96" i="9"/>
  <c r="K96" i="9"/>
  <c r="B96" i="9"/>
  <c r="L95" i="9"/>
  <c r="M95" i="9"/>
  <c r="I95" i="9"/>
  <c r="F95" i="9"/>
  <c r="H95" i="9"/>
  <c r="J95" i="9"/>
  <c r="K95" i="9"/>
  <c r="B95" i="9"/>
  <c r="L94" i="9"/>
  <c r="M94" i="9"/>
  <c r="I94" i="9"/>
  <c r="F94" i="9"/>
  <c r="H94" i="9"/>
  <c r="J94" i="9"/>
  <c r="K94" i="9"/>
  <c r="B94" i="9"/>
  <c r="L93" i="9"/>
  <c r="M93" i="9"/>
  <c r="I93" i="9"/>
  <c r="F93" i="9"/>
  <c r="H93" i="9"/>
  <c r="J93" i="9"/>
  <c r="K93" i="9"/>
  <c r="B93" i="9"/>
  <c r="L92" i="9"/>
  <c r="M92" i="9"/>
  <c r="I92" i="9"/>
  <c r="F92" i="9"/>
  <c r="H92" i="9"/>
  <c r="J92" i="9"/>
  <c r="K92" i="9"/>
  <c r="B92" i="9"/>
  <c r="L91" i="9"/>
  <c r="M91" i="9"/>
  <c r="I91" i="9"/>
  <c r="F91" i="9"/>
  <c r="H91" i="9"/>
  <c r="J91" i="9"/>
  <c r="K91" i="9"/>
  <c r="B91" i="9"/>
  <c r="L90" i="9"/>
  <c r="M90" i="9"/>
  <c r="I90" i="9"/>
  <c r="F90" i="9"/>
  <c r="H90" i="9"/>
  <c r="J90" i="9"/>
  <c r="K90" i="9"/>
  <c r="B90" i="9"/>
  <c r="L89" i="9"/>
  <c r="M89" i="9"/>
  <c r="I89" i="9"/>
  <c r="F89" i="9"/>
  <c r="H89" i="9"/>
  <c r="J89" i="9"/>
  <c r="K89" i="9"/>
  <c r="B89" i="9"/>
  <c r="L88" i="9"/>
  <c r="M88" i="9"/>
  <c r="I88" i="9"/>
  <c r="F88" i="9"/>
  <c r="H88" i="9"/>
  <c r="J88" i="9"/>
  <c r="K88" i="9"/>
  <c r="B88" i="9"/>
  <c r="L87" i="9"/>
  <c r="M87" i="9"/>
  <c r="I87" i="9"/>
  <c r="F87" i="9"/>
  <c r="H87" i="9"/>
  <c r="J87" i="9"/>
  <c r="K87" i="9"/>
  <c r="B87" i="9"/>
  <c r="L86" i="9"/>
  <c r="M86" i="9"/>
  <c r="I86" i="9"/>
  <c r="F86" i="9"/>
  <c r="H86" i="9"/>
  <c r="J86" i="9"/>
  <c r="K86" i="9"/>
  <c r="B86" i="9"/>
  <c r="L85" i="9"/>
  <c r="M85" i="9"/>
  <c r="I85" i="9"/>
  <c r="F85" i="9"/>
  <c r="H85" i="9"/>
  <c r="J85" i="9"/>
  <c r="K85" i="9"/>
  <c r="B85" i="9"/>
  <c r="L84" i="9"/>
  <c r="M84" i="9"/>
  <c r="I84" i="9"/>
  <c r="F84" i="9"/>
  <c r="H84" i="9"/>
  <c r="J84" i="9"/>
  <c r="K84" i="9"/>
  <c r="B84" i="9"/>
  <c r="L83" i="9"/>
  <c r="M83" i="9"/>
  <c r="I83" i="9"/>
  <c r="F83" i="9"/>
  <c r="H83" i="9"/>
  <c r="J83" i="9"/>
  <c r="K83" i="9"/>
  <c r="B83" i="9"/>
  <c r="L82" i="9"/>
  <c r="M82" i="9"/>
  <c r="I82" i="9"/>
  <c r="F82" i="9"/>
  <c r="H82" i="9"/>
  <c r="J82" i="9"/>
  <c r="K82" i="9"/>
  <c r="B82" i="9"/>
  <c r="L81" i="9"/>
  <c r="M81" i="9"/>
  <c r="I81" i="9"/>
  <c r="F81" i="9"/>
  <c r="H81" i="9"/>
  <c r="J81" i="9"/>
  <c r="K81" i="9"/>
  <c r="B81" i="9"/>
  <c r="L80" i="9"/>
  <c r="M80" i="9"/>
  <c r="I80" i="9"/>
  <c r="F80" i="9"/>
  <c r="H80" i="9"/>
  <c r="J80" i="9"/>
  <c r="K80" i="9"/>
  <c r="B80" i="9"/>
  <c r="I79" i="9"/>
  <c r="K79" i="9"/>
  <c r="L79" i="9"/>
  <c r="M79" i="9"/>
  <c r="F79" i="9"/>
  <c r="H79" i="9"/>
  <c r="J79" i="9"/>
  <c r="B79" i="9"/>
  <c r="L78" i="9"/>
  <c r="M78" i="9"/>
  <c r="I78" i="9"/>
  <c r="F78" i="9"/>
  <c r="H78" i="9"/>
  <c r="J78" i="9"/>
  <c r="K78" i="9"/>
  <c r="B78" i="9"/>
  <c r="L77" i="9"/>
  <c r="M77" i="9"/>
  <c r="I77" i="9"/>
  <c r="F77" i="9"/>
  <c r="H77" i="9"/>
  <c r="J77" i="9"/>
  <c r="K77" i="9"/>
  <c r="B77" i="9"/>
  <c r="L76" i="9"/>
  <c r="M76" i="9"/>
  <c r="I76" i="9"/>
  <c r="F76" i="9"/>
  <c r="H76" i="9"/>
  <c r="J76" i="9"/>
  <c r="K76" i="9"/>
  <c r="B76" i="9"/>
  <c r="L75" i="9"/>
  <c r="M75" i="9"/>
  <c r="I75" i="9"/>
  <c r="F75" i="9"/>
  <c r="H75" i="9"/>
  <c r="J75" i="9"/>
  <c r="K75" i="9"/>
  <c r="B75" i="9"/>
  <c r="L74" i="9"/>
  <c r="M74" i="9"/>
  <c r="I74" i="9"/>
  <c r="F74" i="9"/>
  <c r="H74" i="9"/>
  <c r="J74" i="9"/>
  <c r="K74" i="9"/>
  <c r="B74" i="9"/>
  <c r="L73" i="9"/>
  <c r="M73" i="9"/>
  <c r="I73" i="9"/>
  <c r="F73" i="9"/>
  <c r="H73" i="9"/>
  <c r="J73" i="9"/>
  <c r="K73" i="9"/>
  <c r="B73" i="9"/>
  <c r="I72" i="9"/>
  <c r="K72" i="9"/>
  <c r="L72" i="9"/>
  <c r="M72" i="9"/>
  <c r="F72" i="9"/>
  <c r="H72" i="9"/>
  <c r="J72" i="9"/>
  <c r="B72" i="9"/>
  <c r="L71" i="9"/>
  <c r="M71" i="9"/>
  <c r="I71" i="9"/>
  <c r="F71" i="9"/>
  <c r="H71" i="9"/>
  <c r="J71" i="9"/>
  <c r="K71" i="9"/>
  <c r="B71" i="9"/>
  <c r="L70" i="9"/>
  <c r="M70" i="9"/>
  <c r="I70" i="9"/>
  <c r="F70" i="9"/>
  <c r="H70" i="9"/>
  <c r="J70" i="9"/>
  <c r="K70" i="9"/>
  <c r="B70" i="9"/>
  <c r="L69" i="9"/>
  <c r="M69" i="9"/>
  <c r="I69" i="9"/>
  <c r="F69" i="9"/>
  <c r="H69" i="9"/>
  <c r="J69" i="9"/>
  <c r="K69" i="9"/>
  <c r="B69" i="9"/>
  <c r="L68" i="9"/>
  <c r="M68" i="9"/>
  <c r="I68" i="9"/>
  <c r="F68" i="9"/>
  <c r="H68" i="9"/>
  <c r="J68" i="9"/>
  <c r="K68" i="9"/>
  <c r="B68" i="9"/>
  <c r="L67" i="9"/>
  <c r="M67" i="9"/>
  <c r="I67" i="9"/>
  <c r="F67" i="9"/>
  <c r="H67" i="9"/>
  <c r="J67" i="9"/>
  <c r="K67" i="9"/>
  <c r="B67" i="9"/>
  <c r="L66" i="9"/>
  <c r="M66" i="9"/>
  <c r="I66" i="9"/>
  <c r="F66" i="9"/>
  <c r="H66" i="9"/>
  <c r="J66" i="9"/>
  <c r="K66" i="9"/>
  <c r="B66" i="9"/>
  <c r="I65" i="9"/>
  <c r="K65" i="9"/>
  <c r="L65" i="9"/>
  <c r="M65" i="9"/>
  <c r="F65" i="9"/>
  <c r="H65" i="9"/>
  <c r="J65" i="9"/>
  <c r="B65" i="9"/>
  <c r="L64" i="9"/>
  <c r="M64" i="9"/>
  <c r="I64" i="9"/>
  <c r="F64" i="9"/>
  <c r="H64" i="9"/>
  <c r="J64" i="9"/>
  <c r="K64" i="9"/>
  <c r="B64" i="9"/>
  <c r="L63" i="9"/>
  <c r="M63" i="9"/>
  <c r="I63" i="9"/>
  <c r="F63" i="9"/>
  <c r="H63" i="9"/>
  <c r="J63" i="9"/>
  <c r="K63" i="9"/>
  <c r="B63" i="9"/>
  <c r="L62" i="9"/>
  <c r="M62" i="9"/>
  <c r="I62" i="9"/>
  <c r="F62" i="9"/>
  <c r="H62" i="9"/>
  <c r="J62" i="9"/>
  <c r="K62" i="9"/>
  <c r="B62" i="9"/>
  <c r="L61" i="9"/>
  <c r="M61" i="9"/>
  <c r="I61" i="9"/>
  <c r="F61" i="9"/>
  <c r="H61" i="9"/>
  <c r="J61" i="9"/>
  <c r="K61" i="9"/>
  <c r="B61" i="9"/>
  <c r="L60" i="9"/>
  <c r="M60" i="9"/>
  <c r="I60" i="9"/>
  <c r="F60" i="9"/>
  <c r="H60" i="9"/>
  <c r="J60" i="9"/>
  <c r="K60" i="9"/>
  <c r="B60" i="9"/>
  <c r="L59" i="9"/>
  <c r="M59" i="9"/>
  <c r="I59" i="9"/>
  <c r="F59" i="9"/>
  <c r="H59" i="9"/>
  <c r="J59" i="9"/>
  <c r="K59" i="9"/>
  <c r="B59" i="9"/>
  <c r="I58" i="9"/>
  <c r="K58" i="9"/>
  <c r="L58" i="9"/>
  <c r="M58" i="9"/>
  <c r="F58" i="9"/>
  <c r="H58" i="9"/>
  <c r="J58" i="9"/>
  <c r="B58" i="9"/>
  <c r="L57" i="9"/>
  <c r="M57" i="9"/>
  <c r="I57" i="9"/>
  <c r="F57" i="9"/>
  <c r="H57" i="9"/>
  <c r="J57" i="9"/>
  <c r="K57" i="9"/>
  <c r="B57" i="9"/>
  <c r="L56" i="9"/>
  <c r="M56" i="9"/>
  <c r="I56" i="9"/>
  <c r="F56" i="9"/>
  <c r="H56" i="9"/>
  <c r="J56" i="9"/>
  <c r="K56" i="9"/>
  <c r="B56" i="9"/>
  <c r="L55" i="9"/>
  <c r="M55" i="9"/>
  <c r="I55" i="9"/>
  <c r="F55" i="9"/>
  <c r="H55" i="9"/>
  <c r="J55" i="9"/>
  <c r="K55" i="9"/>
  <c r="B55" i="9"/>
  <c r="L54" i="9"/>
  <c r="M54" i="9"/>
  <c r="I54" i="9"/>
  <c r="F54" i="9"/>
  <c r="H54" i="9"/>
  <c r="J54" i="9"/>
  <c r="K54" i="9"/>
  <c r="B54" i="9"/>
  <c r="L53" i="9"/>
  <c r="M53" i="9"/>
  <c r="I53" i="9"/>
  <c r="F53" i="9"/>
  <c r="H53" i="9"/>
  <c r="J53" i="9"/>
  <c r="K53" i="9"/>
  <c r="B53" i="9"/>
  <c r="L52" i="9"/>
  <c r="M52" i="9"/>
  <c r="I52" i="9"/>
  <c r="F52" i="9"/>
  <c r="H52" i="9"/>
  <c r="J52" i="9"/>
  <c r="K52" i="9"/>
  <c r="B52" i="9"/>
  <c r="I51" i="9"/>
  <c r="K51" i="9"/>
  <c r="L51" i="9"/>
  <c r="M51" i="9"/>
  <c r="F51" i="9"/>
  <c r="H51" i="9"/>
  <c r="J51" i="9"/>
  <c r="B51" i="9"/>
  <c r="L50" i="9"/>
  <c r="M50" i="9"/>
  <c r="I50" i="9"/>
  <c r="F50" i="9"/>
  <c r="H50" i="9"/>
  <c r="J50" i="9"/>
  <c r="K50" i="9"/>
  <c r="B50" i="9"/>
  <c r="L49" i="9"/>
  <c r="M49" i="9"/>
  <c r="I49" i="9"/>
  <c r="F49" i="9"/>
  <c r="H49" i="9"/>
  <c r="J49" i="9"/>
  <c r="K49" i="9"/>
  <c r="B49" i="9"/>
  <c r="L48" i="9"/>
  <c r="M48" i="9"/>
  <c r="I48" i="9"/>
  <c r="F48" i="9"/>
  <c r="H48" i="9"/>
  <c r="J48" i="9"/>
  <c r="K48" i="9"/>
  <c r="B48" i="9"/>
  <c r="L47" i="9"/>
  <c r="M47" i="9"/>
  <c r="I47" i="9"/>
  <c r="F47" i="9"/>
  <c r="H47" i="9"/>
  <c r="J47" i="9"/>
  <c r="K47" i="9"/>
  <c r="B47" i="9"/>
  <c r="L46" i="9"/>
  <c r="M46" i="9"/>
  <c r="I46" i="9"/>
  <c r="F46" i="9"/>
  <c r="H46" i="9"/>
  <c r="J46" i="9"/>
  <c r="K46" i="9"/>
  <c r="B46" i="9"/>
  <c r="L45" i="9"/>
  <c r="M45" i="9"/>
  <c r="I45" i="9"/>
  <c r="F45" i="9"/>
  <c r="H45" i="9"/>
  <c r="J45" i="9"/>
  <c r="K45" i="9"/>
  <c r="B45" i="9"/>
  <c r="I44" i="9"/>
  <c r="K44" i="9"/>
  <c r="L44" i="9"/>
  <c r="M44" i="9"/>
  <c r="F44" i="9"/>
  <c r="H44" i="9"/>
  <c r="J44" i="9"/>
  <c r="B44" i="9"/>
  <c r="L43" i="9"/>
  <c r="M43" i="9"/>
  <c r="I43" i="9"/>
  <c r="F43" i="9"/>
  <c r="H43" i="9"/>
  <c r="J43" i="9"/>
  <c r="K43" i="9"/>
  <c r="B43" i="9"/>
  <c r="L42" i="9"/>
  <c r="M42" i="9"/>
  <c r="I42" i="9"/>
  <c r="F42" i="9"/>
  <c r="H42" i="9"/>
  <c r="J42" i="9"/>
  <c r="K42" i="9"/>
  <c r="B42" i="9"/>
  <c r="L41" i="9"/>
  <c r="M41" i="9"/>
  <c r="I41" i="9"/>
  <c r="F41" i="9"/>
  <c r="H41" i="9"/>
  <c r="J41" i="9"/>
  <c r="K41" i="9"/>
  <c r="B41" i="9"/>
  <c r="L40" i="9"/>
  <c r="M40" i="9"/>
  <c r="I40" i="9"/>
  <c r="F40" i="9"/>
  <c r="H40" i="9"/>
  <c r="J40" i="9"/>
  <c r="K40" i="9"/>
  <c r="B40" i="9"/>
  <c r="L39" i="9"/>
  <c r="M39" i="9"/>
  <c r="I39" i="9"/>
  <c r="F39" i="9"/>
  <c r="H39" i="9"/>
  <c r="J39" i="9"/>
  <c r="K39" i="9"/>
  <c r="B39" i="9"/>
  <c r="L38" i="9"/>
  <c r="M38" i="9"/>
  <c r="I38" i="9"/>
  <c r="F38" i="9"/>
  <c r="H38" i="9"/>
  <c r="J38" i="9"/>
  <c r="K38" i="9"/>
  <c r="B38" i="9"/>
  <c r="I37" i="9"/>
  <c r="K37" i="9"/>
  <c r="L37" i="9"/>
  <c r="M37" i="9"/>
  <c r="F37" i="9"/>
  <c r="H37" i="9"/>
  <c r="J37" i="9"/>
  <c r="B37" i="9"/>
  <c r="L36" i="9"/>
  <c r="M36" i="9"/>
  <c r="I36" i="9"/>
  <c r="F36" i="9"/>
  <c r="H36" i="9"/>
  <c r="J36" i="9"/>
  <c r="K36" i="9"/>
  <c r="B36" i="9"/>
  <c r="L35" i="9"/>
  <c r="M35" i="9"/>
  <c r="I35" i="9"/>
  <c r="F35" i="9"/>
  <c r="H35" i="9"/>
  <c r="J35" i="9"/>
  <c r="K35" i="9"/>
  <c r="B35" i="9"/>
  <c r="L34" i="9"/>
  <c r="M34" i="9"/>
  <c r="I34" i="9"/>
  <c r="F34" i="9"/>
  <c r="H34" i="9"/>
  <c r="J34" i="9"/>
  <c r="K34" i="9"/>
  <c r="B34" i="9"/>
  <c r="L33" i="9"/>
  <c r="M33" i="9"/>
  <c r="I33" i="9"/>
  <c r="F33" i="9"/>
  <c r="H33" i="9"/>
  <c r="J33" i="9"/>
  <c r="K33" i="9"/>
  <c r="B33" i="9"/>
  <c r="L32" i="9"/>
  <c r="M32" i="9"/>
  <c r="I32" i="9"/>
  <c r="F32" i="9"/>
  <c r="H32" i="9"/>
  <c r="J32" i="9"/>
  <c r="K32" i="9"/>
  <c r="B32" i="9"/>
  <c r="L31" i="9"/>
  <c r="M31" i="9"/>
  <c r="I31" i="9"/>
  <c r="F31" i="9"/>
  <c r="H31" i="9"/>
  <c r="J31" i="9"/>
  <c r="K31" i="9"/>
  <c r="B31" i="9"/>
  <c r="I30" i="9"/>
  <c r="K30" i="9"/>
  <c r="L30" i="9"/>
  <c r="M30" i="9"/>
  <c r="F30" i="9"/>
  <c r="H30" i="9"/>
  <c r="J30" i="9"/>
  <c r="B30" i="9"/>
  <c r="L29" i="9"/>
  <c r="M29" i="9"/>
  <c r="I29" i="9"/>
  <c r="F29" i="9"/>
  <c r="H29" i="9"/>
  <c r="J29" i="9"/>
  <c r="K29" i="9"/>
  <c r="B29" i="9"/>
  <c r="L28" i="9"/>
  <c r="M28" i="9"/>
  <c r="I28" i="9"/>
  <c r="F28" i="9"/>
  <c r="H28" i="9"/>
  <c r="J28" i="9"/>
  <c r="K28" i="9"/>
  <c r="B28" i="9"/>
  <c r="L27" i="9"/>
  <c r="M27" i="9"/>
  <c r="I27" i="9"/>
  <c r="F27" i="9"/>
  <c r="H27" i="9"/>
  <c r="J27" i="9"/>
  <c r="K27" i="9"/>
  <c r="B27" i="9"/>
  <c r="L26" i="9"/>
  <c r="M26" i="9"/>
  <c r="I26" i="9"/>
  <c r="F26" i="9"/>
  <c r="H26" i="9"/>
  <c r="J26" i="9"/>
  <c r="K26" i="9"/>
  <c r="B26" i="9"/>
  <c r="L25" i="9"/>
  <c r="M25" i="9"/>
  <c r="I25" i="9"/>
  <c r="F25" i="9"/>
  <c r="H25" i="9"/>
  <c r="J25" i="9"/>
  <c r="K25" i="9"/>
  <c r="B25" i="9"/>
  <c r="L24" i="9"/>
  <c r="M24" i="9"/>
  <c r="I24" i="9"/>
  <c r="F24" i="9"/>
  <c r="H24" i="9"/>
  <c r="J24" i="9"/>
  <c r="K24" i="9"/>
  <c r="B24" i="9"/>
  <c r="I23" i="9"/>
  <c r="K23" i="9"/>
  <c r="L23" i="9"/>
  <c r="M23" i="9"/>
  <c r="F23" i="9"/>
  <c r="H23" i="9"/>
  <c r="J23" i="9"/>
  <c r="B23" i="9"/>
  <c r="L22" i="9"/>
  <c r="M22" i="9"/>
  <c r="I22" i="9"/>
  <c r="F22" i="9"/>
  <c r="H22" i="9"/>
  <c r="J22" i="9"/>
  <c r="K22" i="9"/>
  <c r="B22" i="9"/>
  <c r="L21" i="9"/>
  <c r="M21" i="9"/>
  <c r="I21" i="9"/>
  <c r="F21" i="9"/>
  <c r="H21" i="9"/>
  <c r="J21" i="9"/>
  <c r="K21" i="9"/>
  <c r="B21" i="9"/>
  <c r="L20" i="9"/>
  <c r="M20" i="9"/>
  <c r="I20" i="9"/>
  <c r="F20" i="9"/>
  <c r="H20" i="9"/>
  <c r="J20" i="9"/>
  <c r="K20" i="9"/>
  <c r="B20" i="9"/>
  <c r="L19" i="9"/>
  <c r="M19" i="9"/>
  <c r="I19" i="9"/>
  <c r="F19" i="9"/>
  <c r="H19" i="9"/>
  <c r="J19" i="9"/>
  <c r="K19" i="9"/>
  <c r="B19" i="9"/>
  <c r="L18" i="9"/>
  <c r="M18" i="9"/>
  <c r="I18" i="9"/>
  <c r="F18" i="9"/>
  <c r="H18" i="9"/>
  <c r="J18" i="9"/>
  <c r="K18" i="9"/>
  <c r="B18" i="9"/>
  <c r="L17" i="9"/>
  <c r="M17" i="9"/>
  <c r="I17" i="9"/>
  <c r="F17" i="9"/>
  <c r="H17" i="9"/>
  <c r="J17" i="9"/>
  <c r="K17" i="9"/>
  <c r="B17" i="9"/>
  <c r="I16" i="9"/>
  <c r="K16" i="9"/>
  <c r="L16" i="9"/>
  <c r="M16" i="9"/>
  <c r="F16" i="9"/>
  <c r="H16" i="9"/>
  <c r="J16" i="9"/>
  <c r="B16" i="9"/>
  <c r="L15" i="9"/>
  <c r="M15" i="9"/>
  <c r="I15" i="9"/>
  <c r="F15" i="9"/>
  <c r="H15" i="9"/>
  <c r="J15" i="9"/>
  <c r="K15" i="9"/>
  <c r="B15" i="9"/>
  <c r="L14" i="9"/>
  <c r="M14" i="9"/>
  <c r="I14" i="9"/>
  <c r="F14" i="9"/>
  <c r="H14" i="9"/>
  <c r="J14" i="9"/>
  <c r="K14" i="9"/>
  <c r="B14" i="9"/>
  <c r="L13" i="9"/>
  <c r="M13" i="9"/>
  <c r="I13" i="9"/>
  <c r="F13" i="9"/>
  <c r="H13" i="9"/>
  <c r="J13" i="9"/>
  <c r="K13" i="9"/>
  <c r="B13" i="9"/>
  <c r="L12" i="9"/>
  <c r="M12" i="9"/>
  <c r="I12" i="9"/>
  <c r="F12" i="9"/>
  <c r="H12" i="9"/>
  <c r="J12" i="9"/>
  <c r="K12" i="9"/>
  <c r="B12" i="9"/>
  <c r="L11" i="9"/>
  <c r="M11" i="9"/>
  <c r="I11" i="9"/>
  <c r="F11" i="9"/>
  <c r="H11" i="9"/>
  <c r="J11" i="9"/>
  <c r="K11" i="9"/>
  <c r="B11" i="9"/>
  <c r="L10" i="9"/>
  <c r="M10" i="9"/>
  <c r="I10" i="9"/>
  <c r="F10" i="9"/>
  <c r="H10" i="9"/>
  <c r="J10" i="9"/>
  <c r="K10" i="9"/>
  <c r="B10" i="9"/>
  <c r="I9" i="9"/>
  <c r="K9" i="9"/>
  <c r="L9" i="9"/>
  <c r="M9" i="9"/>
  <c r="F9" i="9"/>
  <c r="H9" i="9"/>
  <c r="J9" i="9"/>
  <c r="B9" i="9"/>
  <c r="O8" i="9"/>
  <c r="L8" i="9"/>
  <c r="M8" i="9"/>
  <c r="I8" i="9"/>
  <c r="F8" i="9"/>
  <c r="H8" i="9"/>
  <c r="J8" i="9"/>
  <c r="K8" i="9"/>
  <c r="B8" i="9"/>
  <c r="L7" i="9"/>
  <c r="M7" i="9"/>
  <c r="I7" i="9"/>
  <c r="F7" i="9"/>
  <c r="H7" i="9"/>
  <c r="J7" i="9"/>
  <c r="K7" i="9"/>
  <c r="B7" i="9"/>
  <c r="L2" i="9"/>
  <c r="M2" i="9"/>
  <c r="L3" i="9"/>
  <c r="M3" i="9"/>
  <c r="L4" i="9"/>
  <c r="M4" i="9"/>
  <c r="L5" i="9"/>
  <c r="M5" i="9"/>
  <c r="L6" i="9"/>
  <c r="M6" i="9"/>
  <c r="S6" i="9"/>
  <c r="R6" i="9"/>
  <c r="I6" i="9"/>
  <c r="F6" i="9"/>
  <c r="H6" i="9"/>
  <c r="J6" i="9"/>
  <c r="K6" i="9"/>
  <c r="B6" i="9"/>
  <c r="R5" i="9"/>
  <c r="I5" i="9"/>
  <c r="F5" i="9"/>
  <c r="H5" i="9"/>
  <c r="J5" i="9"/>
  <c r="K5" i="9"/>
  <c r="B5" i="9"/>
  <c r="I3" i="9"/>
  <c r="I4" i="9"/>
  <c r="R3" i="9"/>
  <c r="Y3" i="9"/>
  <c r="R4" i="9"/>
  <c r="F4" i="9"/>
  <c r="H4" i="9"/>
  <c r="J4" i="9"/>
  <c r="K4" i="9"/>
  <c r="B4" i="9"/>
  <c r="F3" i="9"/>
  <c r="H3" i="9"/>
  <c r="J3" i="9"/>
  <c r="K3" i="9"/>
  <c r="B3" i="9"/>
  <c r="R2" i="9"/>
  <c r="S2" i="9"/>
  <c r="J2" i="9"/>
  <c r="K2" i="9"/>
  <c r="B2" i="9"/>
  <c r="L2" i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C9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C16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C23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C30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L38" i="1"/>
  <c r="L39" i="1"/>
  <c r="L40" i="1"/>
  <c r="L41" i="1"/>
  <c r="L42" i="1"/>
  <c r="L43" i="1"/>
  <c r="C37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C44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C51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C58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F4" i="7"/>
  <c r="G4" i="7"/>
  <c r="L2" i="2"/>
  <c r="L3" i="2"/>
  <c r="L4" i="2"/>
  <c r="L5" i="2"/>
  <c r="L6" i="2"/>
  <c r="L7" i="2"/>
  <c r="L8" i="2"/>
  <c r="O2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L10" i="2"/>
  <c r="L11" i="2"/>
  <c r="L12" i="2"/>
  <c r="L13" i="2"/>
  <c r="L14" i="2"/>
  <c r="L15" i="2"/>
  <c r="C9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L17" i="2"/>
  <c r="L18" i="2"/>
  <c r="L19" i="2"/>
  <c r="L20" i="2"/>
  <c r="L21" i="2"/>
  <c r="L22" i="2"/>
  <c r="C16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L24" i="2"/>
  <c r="L25" i="2"/>
  <c r="L26" i="2"/>
  <c r="L27" i="2"/>
  <c r="L28" i="2"/>
  <c r="L29" i="2"/>
  <c r="C23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L31" i="2"/>
  <c r="L32" i="2"/>
  <c r="L33" i="2"/>
  <c r="L34" i="2"/>
  <c r="L35" i="2"/>
  <c r="L36" i="2"/>
  <c r="C30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L38" i="2"/>
  <c r="L39" i="2"/>
  <c r="L40" i="2"/>
  <c r="L41" i="2"/>
  <c r="L42" i="2"/>
  <c r="L43" i="2"/>
  <c r="C37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L45" i="2"/>
  <c r="L46" i="2"/>
  <c r="L47" i="2"/>
  <c r="L48" i="2"/>
  <c r="L49" i="2"/>
  <c r="L50" i="2"/>
  <c r="C44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L52" i="2"/>
  <c r="L53" i="2"/>
  <c r="L54" i="2"/>
  <c r="L55" i="2"/>
  <c r="L56" i="2"/>
  <c r="L57" i="2"/>
  <c r="C51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L59" i="2"/>
  <c r="L60" i="2"/>
  <c r="L61" i="2"/>
  <c r="L62" i="2"/>
  <c r="L63" i="2"/>
  <c r="L64" i="2"/>
  <c r="C58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L66" i="2"/>
  <c r="L67" i="2"/>
  <c r="L68" i="2"/>
  <c r="L69" i="2"/>
  <c r="L70" i="2"/>
  <c r="L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L73" i="2"/>
  <c r="L74" i="2"/>
  <c r="L75" i="2"/>
  <c r="L76" i="2"/>
  <c r="L77" i="2"/>
  <c r="L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R2" i="2"/>
  <c r="F5" i="7"/>
  <c r="G5" i="7"/>
  <c r="L2" i="3"/>
  <c r="L3" i="3"/>
  <c r="L4" i="3"/>
  <c r="L5" i="3"/>
  <c r="L6" i="3"/>
  <c r="L7" i="3"/>
  <c r="L8" i="3"/>
  <c r="O2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L10" i="3"/>
  <c r="L11" i="3"/>
  <c r="L12" i="3"/>
  <c r="L13" i="3"/>
  <c r="L14" i="3"/>
  <c r="L15" i="3"/>
  <c r="C9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L17" i="3"/>
  <c r="L18" i="3"/>
  <c r="L19" i="3"/>
  <c r="L20" i="3"/>
  <c r="L21" i="3"/>
  <c r="L22" i="3"/>
  <c r="C16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L24" i="3"/>
  <c r="L25" i="3"/>
  <c r="L26" i="3"/>
  <c r="L27" i="3"/>
  <c r="L28" i="3"/>
  <c r="L29" i="3"/>
  <c r="C23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L31" i="3"/>
  <c r="L32" i="3"/>
  <c r="L33" i="3"/>
  <c r="L34" i="3"/>
  <c r="L35" i="3"/>
  <c r="L36" i="3"/>
  <c r="C30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L38" i="3"/>
  <c r="L39" i="3"/>
  <c r="L40" i="3"/>
  <c r="L41" i="3"/>
  <c r="L42" i="3"/>
  <c r="L43" i="3"/>
  <c r="C37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L45" i="3"/>
  <c r="L46" i="3"/>
  <c r="L47" i="3"/>
  <c r="L48" i="3"/>
  <c r="L49" i="3"/>
  <c r="L50" i="3"/>
  <c r="C44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L52" i="3"/>
  <c r="L53" i="3"/>
  <c r="L54" i="3"/>
  <c r="L55" i="3"/>
  <c r="L56" i="3"/>
  <c r="L57" i="3"/>
  <c r="C51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L59" i="3"/>
  <c r="L60" i="3"/>
  <c r="L61" i="3"/>
  <c r="L62" i="3"/>
  <c r="L63" i="3"/>
  <c r="L64" i="3"/>
  <c r="C58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L66" i="3"/>
  <c r="L67" i="3"/>
  <c r="L68" i="3"/>
  <c r="L69" i="3"/>
  <c r="L70" i="3"/>
  <c r="L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L73" i="3"/>
  <c r="L74" i="3"/>
  <c r="L75" i="3"/>
  <c r="L76" i="3"/>
  <c r="L77" i="3"/>
  <c r="L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R2" i="3"/>
  <c r="F6" i="7"/>
  <c r="G6" i="7"/>
  <c r="L2" i="4"/>
  <c r="L3" i="4"/>
  <c r="L4" i="4"/>
  <c r="L5" i="4"/>
  <c r="L6" i="4"/>
  <c r="L7" i="4"/>
  <c r="L8" i="4"/>
  <c r="O2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C9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C16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L24" i="4"/>
  <c r="L25" i="4"/>
  <c r="L26" i="4"/>
  <c r="L27" i="4"/>
  <c r="L28" i="4"/>
  <c r="L29" i="4"/>
  <c r="C23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L31" i="4"/>
  <c r="L32" i="4"/>
  <c r="L33" i="4"/>
  <c r="L34" i="4"/>
  <c r="L35" i="4"/>
  <c r="L36" i="4"/>
  <c r="C30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L38" i="4"/>
  <c r="L39" i="4"/>
  <c r="L40" i="4"/>
  <c r="L41" i="4"/>
  <c r="L42" i="4"/>
  <c r="L43" i="4"/>
  <c r="C37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C44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C51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C58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F7" i="7"/>
  <c r="G7" i="7"/>
  <c r="L2" i="5"/>
  <c r="L3" i="5"/>
  <c r="L4" i="5"/>
  <c r="L5" i="5"/>
  <c r="L6" i="5"/>
  <c r="L7" i="5"/>
  <c r="L8" i="5"/>
  <c r="O2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L10" i="5"/>
  <c r="L11" i="5"/>
  <c r="L12" i="5"/>
  <c r="L13" i="5"/>
  <c r="L14" i="5"/>
  <c r="L15" i="5"/>
  <c r="C9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L17" i="5"/>
  <c r="L18" i="5"/>
  <c r="L19" i="5"/>
  <c r="L20" i="5"/>
  <c r="L21" i="5"/>
  <c r="L22" i="5"/>
  <c r="C16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L24" i="5"/>
  <c r="L25" i="5"/>
  <c r="L26" i="5"/>
  <c r="L27" i="5"/>
  <c r="L28" i="5"/>
  <c r="L29" i="5"/>
  <c r="C23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L31" i="5"/>
  <c r="L32" i="5"/>
  <c r="L33" i="5"/>
  <c r="L34" i="5"/>
  <c r="L35" i="5"/>
  <c r="L36" i="5"/>
  <c r="C30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L38" i="5"/>
  <c r="L39" i="5"/>
  <c r="L40" i="5"/>
  <c r="L41" i="5"/>
  <c r="L42" i="5"/>
  <c r="L43" i="5"/>
  <c r="C37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L45" i="5"/>
  <c r="L46" i="5"/>
  <c r="L47" i="5"/>
  <c r="L48" i="5"/>
  <c r="L49" i="5"/>
  <c r="L50" i="5"/>
  <c r="C44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L52" i="5"/>
  <c r="L53" i="5"/>
  <c r="L54" i="5"/>
  <c r="L55" i="5"/>
  <c r="L56" i="5"/>
  <c r="L57" i="5"/>
  <c r="C51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L59" i="5"/>
  <c r="L60" i="5"/>
  <c r="L61" i="5"/>
  <c r="L62" i="5"/>
  <c r="L63" i="5"/>
  <c r="L64" i="5"/>
  <c r="C58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L66" i="5"/>
  <c r="L67" i="5"/>
  <c r="L68" i="5"/>
  <c r="L69" i="5"/>
  <c r="L70" i="5"/>
  <c r="L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L73" i="5"/>
  <c r="L74" i="5"/>
  <c r="L75" i="5"/>
  <c r="L76" i="5"/>
  <c r="L77" i="5"/>
  <c r="L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R2" i="5"/>
  <c r="F8" i="7"/>
  <c r="G8" i="7"/>
  <c r="G10" i="7"/>
  <c r="G9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  <c r="R6" i="1"/>
  <c r="J4" i="7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R6" i="2"/>
  <c r="J5" i="7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R6" i="3"/>
  <c r="J6" i="7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R6" i="4"/>
  <c r="J7" i="7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R6" i="5"/>
  <c r="J8" i="7"/>
  <c r="J10" i="7"/>
  <c r="J9" i="7"/>
  <c r="S6" i="5"/>
  <c r="S6" i="4"/>
  <c r="S6" i="3"/>
  <c r="S6" i="2"/>
  <c r="S6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J2" i="4"/>
  <c r="K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<sst xmlns="http://schemas.openxmlformats.org/spreadsheetml/2006/main" count="207" uniqueCount="51">
  <si>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</si>
  <si>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</si>
  <si>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</si>
  <si>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</si>
  <si>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</si>
  <si>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</si>
  <si>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</si>
  <si>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</si>
  <si>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</si>
  <si>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</si>
  <si>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</si>
  <si>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</si>
  <si>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</si>
  <si>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</si>
  <si>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</si>
  <si>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</si>
  <si>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</si>
  <si>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</si>
  <si>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</si>
  <si>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</si>
  <si>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</si>
  <si>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</si>
  <si>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</si>
  <si>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</si>
  <si>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</si>
  <si>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</si>
  <si>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</si>
  <si>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</si>
  <si>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</si>
  <si>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</si>
  <si>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</si>
  <si>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</si>
  <si>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</si>
  <si>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</si>
  <si>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</si>
  <si>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</si>
  <si>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</si>
  <si>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</si>
  <si>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</si>
  <si>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</si>
  <si>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</si>
  <si>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</si>
  <si>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</si>
  <si>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</si>
  <si>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</si>
  <si>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</si>
  <si>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</si>
  <si>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Kenneth Vanhove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</si>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</sst>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Fill="1"/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314.63144747275942</c:v>
                </c:pt>
                <c:pt idx="4">
                  <c:v>322.68063773831284</c:v>
                </c:pt>
                <c:pt idx="5">
                  <c:v>329.30926620314983</c:v>
                </c:pt>
                <c:pt idx="6">
                  <c:v>302.369919358007</c:v>
                </c:pt>
                <c:pt idx="7">
                  <c:v>314.83772699006585</c:v>
                </c:pt>
                <c:pt idx="8">
                  <c:v>300.67823404132042</c:v>
                </c:pt>
                <c:pt idx="9">
                  <c:v>315.60322368205283</c:v>
                </c:pt>
                <c:pt idx="10">
                  <c:v>297.08764681017033</c:v>
                </c:pt>
                <c:pt idx="11">
                  <c:v>314.46501544918402</c:v>
                </c:pt>
                <c:pt idx="12">
                  <c:v>302.73115688736408</c:v>
                </c:pt>
                <c:pt idx="13">
                  <c:v>320.41803462050001</c:v>
                </c:pt>
                <c:pt idx="14">
                  <c:v>334.64359041054541</c:v>
                </c:pt>
                <c:pt idx="15">
                  <c:v>318.6994549409452</c:v>
                </c:pt>
                <c:pt idx="16">
                  <c:v>335.04098934762521</c:v>
                </c:pt>
                <c:pt idx="17">
                  <c:v>321.68903845047157</c:v>
                </c:pt>
                <c:pt idx="18">
                  <c:v>338.42124028423075</c:v>
                </c:pt>
                <c:pt idx="19">
                  <c:v>322.90582421108292</c:v>
                </c:pt>
                <c:pt idx="20">
                  <c:v>340.40287785087719</c:v>
                </c:pt>
                <c:pt idx="21">
                  <c:v>354.2264693047826</c:v>
                </c:pt>
                <c:pt idx="22">
                  <c:v>339.23346236908264</c:v>
                </c:pt>
                <c:pt idx="23">
                  <c:v>354.47900726548772</c:v>
                </c:pt>
                <c:pt idx="24">
                  <c:v>339.62395782680898</c:v>
                </c:pt>
                <c:pt idx="25">
                  <c:v>355.35375024827414</c:v>
                </c:pt>
                <c:pt idx="26">
                  <c:v>344.3251615947766</c:v>
                </c:pt>
                <c:pt idx="27">
                  <c:v>359.46941139723725</c:v>
                </c:pt>
                <c:pt idx="28">
                  <c:v>371.20411189836454</c:v>
                </c:pt>
                <c:pt idx="29">
                  <c:v>353.84471767187415</c:v>
                </c:pt>
                <c:pt idx="30">
                  <c:v>367.58136178885894</c:v>
                </c:pt>
                <c:pt idx="31">
                  <c:v>352.25419078311171</c:v>
                </c:pt>
                <c:pt idx="32">
                  <c:v>366.55609705980271</c:v>
                </c:pt>
                <c:pt idx="33">
                  <c:v>353.31530512494061</c:v>
                </c:pt>
                <c:pt idx="34">
                  <c:v>367.57795433863384</c:v>
                </c:pt>
                <c:pt idx="35">
                  <c:v>378.51774054339677</c:v>
                </c:pt>
                <c:pt idx="36">
                  <c:v>363.36978324724237</c:v>
                </c:pt>
                <c:pt idx="37">
                  <c:v>375.66193935999797</c:v>
                </c:pt>
                <c:pt idx="38">
                  <c:v>360.38331602398449</c:v>
                </c:pt>
                <c:pt idx="39">
                  <c:v>373.30796937078787</c:v>
                </c:pt>
                <c:pt idx="40">
                  <c:v>357.31772720178793</c:v>
                </c:pt>
                <c:pt idx="41">
                  <c:v>370.98681996150094</c:v>
                </c:pt>
                <c:pt idx="42">
                  <c:v>381.41735978778485</c:v>
                </c:pt>
                <c:pt idx="43">
                  <c:v>363.19741056462402</c:v>
                </c:pt>
                <c:pt idx="44">
                  <c:v>375.83386768738501</c:v>
                </c:pt>
                <c:pt idx="45">
                  <c:v>361.17958323279976</c:v>
                </c:pt>
                <c:pt idx="46">
                  <c:v>374.22071459701107</c:v>
                </c:pt>
                <c:pt idx="47">
                  <c:v>355.49149701422539</c:v>
                </c:pt>
                <c:pt idx="48">
                  <c:v>369.91176893691187</c:v>
                </c:pt>
                <c:pt idx="49">
                  <c:v>380.9457999424788</c:v>
                </c:pt>
                <c:pt idx="50">
                  <c:v>365.14945985767804</c:v>
                </c:pt>
                <c:pt idx="51">
                  <c:v>377.63285576903434</c:v>
                </c:pt>
                <c:pt idx="52">
                  <c:v>361.11033979075643</c:v>
                </c:pt>
                <c:pt idx="53">
                  <c:v>374.44727829702242</c:v>
                </c:pt>
                <c:pt idx="54">
                  <c:v>358.86717323992383</c:v>
                </c:pt>
                <c:pt idx="55">
                  <c:v>372.73578978892419</c:v>
                </c:pt>
                <c:pt idx="56">
                  <c:v>383.30087949080746</c:v>
                </c:pt>
                <c:pt idx="57">
                  <c:v>367.34629717179848</c:v>
                </c:pt>
                <c:pt idx="58">
                  <c:v>379.42697975281101</c:v>
                </c:pt>
                <c:pt idx="59">
                  <c:v>388.50336451554392</c:v>
                </c:pt>
                <c:pt idx="60">
                  <c:v>395.10567308459457</c:v>
                </c:pt>
                <c:pt idx="61">
                  <c:v>399.6815868533173</c:v>
                </c:pt>
                <c:pt idx="62">
                  <c:v>402.6083047173355</c:v>
                </c:pt>
                <c:pt idx="63">
                  <c:v>404.20290371013391</c:v>
                </c:pt>
                <c:pt idx="64">
                  <c:v>401.57582760670414</c:v>
                </c:pt>
                <c:pt idx="65">
                  <c:v>402.12021119004953</c:v>
                </c:pt>
                <c:pt idx="66">
                  <c:v>401.85018437628059</c:v>
                </c:pt>
                <c:pt idx="67">
                  <c:v>400.94403342555256</c:v>
                </c:pt>
                <c:pt idx="68">
                  <c:v>399.54981305205672</c:v>
                </c:pt>
                <c:pt idx="69">
                  <c:v>397.78996413963148</c:v>
                </c:pt>
                <c:pt idx="70">
                  <c:v>395.76526407847228</c:v>
                </c:pt>
                <c:pt idx="71">
                  <c:v>389.89792949252336</c:v>
                </c:pt>
                <c:pt idx="72">
                  <c:v>388.57325882466097</c:v>
                </c:pt>
                <c:pt idx="73">
                  <c:v>387.00692925726452</c:v>
                </c:pt>
                <c:pt idx="74">
                  <c:v>385.27065067401071</c:v>
                </c:pt>
                <c:pt idx="75">
                  <c:v>383.42288612788559</c:v>
                </c:pt>
                <c:pt idx="76">
                  <c:v>381.5109563611494</c:v>
                </c:pt>
                <c:pt idx="77">
                  <c:v>379.57283344621294</c:v>
                </c:pt>
                <c:pt idx="78">
                  <c:v>374.10461039075392</c:v>
                </c:pt>
                <c:pt idx="79">
                  <c:v>373.16129136803949</c:v>
                </c:pt>
                <c:pt idx="80">
                  <c:v>372.08946148078701</c:v>
                </c:pt>
                <c:pt idx="81">
                  <c:v>370.93027793939791</c:v>
                </c:pt>
                <c:pt idx="82">
                  <c:v>369.71716614937719</c:v>
                </c:pt>
                <c:pt idx="83">
                  <c:v>368.47705689173347</c:v>
                </c:pt>
                <c:pt idx="84">
                  <c:v>367.23144004402957</c:v>
                </c:pt>
                <c:pt idx="85">
                  <c:v>365.99726089989213</c:v>
                </c:pt>
                <c:pt idx="86">
                  <c:v>364.78768154153136</c:v>
                </c:pt>
                <c:pt idx="87">
                  <c:v>363.61272660610098</c:v>
                </c:pt>
                <c:pt idx="88">
                  <c:v>362.47983009683441</c:v>
                </c:pt>
                <c:pt idx="89">
                  <c:v>361.39429756685348</c:v>
                </c:pt>
                <c:pt idx="90">
                  <c:v>360.35969599800296</c:v>
                </c:pt>
                <c:pt idx="91">
                  <c:v>359.37818196620606</c:v>
                </c:pt>
                <c:pt idx="92">
                  <c:v>358.45077719160133</c:v>
                </c:pt>
                <c:pt idx="93">
                  <c:v>357.57759928397439</c:v>
                </c:pt>
                <c:pt idx="94">
                  <c:v>356.75805438391836</c:v>
                </c:pt>
                <c:pt idx="95">
                  <c:v>355.99099744363866</c:v>
                </c:pt>
                <c:pt idx="96">
                  <c:v>355.27486506749847</c:v>
                </c:pt>
                <c:pt idx="97">
                  <c:v>354.6077851232061</c:v>
                </c:pt>
                <c:pt idx="98">
                  <c:v>353.98766672434482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116.74197527984933</c:v>
                </c:pt>
                <c:pt idx="4">
                  <c:v>105.38863920089314</c:v>
                </c:pt>
                <c:pt idx="5">
                  <c:v>95.13943246198572</c:v>
                </c:pt>
                <c:pt idx="6">
                  <c:v>202.62895207186045</c:v>
                </c:pt>
                <c:pt idx="7">
                  <c:v>299.84671668535628</c:v>
                </c:pt>
                <c:pt idx="8">
                  <c:v>270.68616377763101</c:v>
                </c:pt>
                <c:pt idx="9">
                  <c:v>244.36151934769151</c:v>
                </c:pt>
                <c:pt idx="10">
                  <c:v>331.08016731087588</c:v>
                </c:pt>
                <c:pt idx="11">
                  <c:v>298.88211344424553</c:v>
                </c:pt>
                <c:pt idx="12">
                  <c:v>362.83693634405893</c:v>
                </c:pt>
                <c:pt idx="13">
                  <c:v>327.55048800105254</c:v>
                </c:pt>
                <c:pt idx="14">
                  <c:v>426.60933278075902</c:v>
                </c:pt>
                <c:pt idx="15">
                  <c:v>385.12092111161684</c:v>
                </c:pt>
                <c:pt idx="16">
                  <c:v>347.66732108526816</c:v>
                </c:pt>
                <c:pt idx="17">
                  <c:v>408.8407760462253</c:v>
                </c:pt>
                <c:pt idx="18">
                  <c:v>369.08038376138398</c:v>
                </c:pt>
                <c:pt idx="19">
                  <c:v>436.92642780835723</c:v>
                </c:pt>
                <c:pt idx="20">
                  <c:v>394.43466283012407</c:v>
                </c:pt>
                <c:pt idx="21">
                  <c:v>479.71829573351835</c:v>
                </c:pt>
                <c:pt idx="22">
                  <c:v>433.06495599319948</c:v>
                </c:pt>
                <c:pt idx="23">
                  <c:v>390.94872506920694</c:v>
                </c:pt>
                <c:pt idx="24">
                  <c:v>449.34288639086645</c:v>
                </c:pt>
                <c:pt idx="25">
                  <c:v>405.64360177918741</c:v>
                </c:pt>
                <c:pt idx="26">
                  <c:v>450.13954479920636</c:v>
                </c:pt>
                <c:pt idx="27">
                  <c:v>406.3627839359192</c:v>
                </c:pt>
                <c:pt idx="28">
                  <c:v>492.94022414828225</c:v>
                </c:pt>
                <c:pt idx="29">
                  <c:v>445.00103159842445</c:v>
                </c:pt>
                <c:pt idx="30">
                  <c:v>401.72399902202625</c:v>
                </c:pt>
                <c:pt idx="31">
                  <c:v>455.90146843003225</c:v>
                </c:pt>
                <c:pt idx="32">
                  <c:v>411.56435165975256</c:v>
                </c:pt>
                <c:pt idx="33">
                  <c:v>458.9077444946891</c:v>
                </c:pt>
                <c:pt idx="34">
                  <c:v>414.27826276804853</c:v>
                </c:pt>
                <c:pt idx="35">
                  <c:v>486.02937208902603</c:v>
                </c:pt>
                <c:pt idx="36">
                  <c:v>438.76227049730556</c:v>
                </c:pt>
                <c:pt idx="37">
                  <c:v>396.09196700294939</c:v>
                </c:pt>
                <c:pt idx="38">
                  <c:v>446.18213778624437</c:v>
                </c:pt>
                <c:pt idx="39">
                  <c:v>402.79024082226749</c:v>
                </c:pt>
                <c:pt idx="40">
                  <c:v>456.69436870277497</c:v>
                </c:pt>
                <c:pt idx="41">
                  <c:v>412.28014116533575</c:v>
                </c:pt>
                <c:pt idx="42">
                  <c:v>496.87645547100595</c:v>
                </c:pt>
                <c:pt idx="43">
                  <c:v>448.55445839017915</c:v>
                </c:pt>
                <c:pt idx="44">
                  <c:v>404.93184961034558</c:v>
                </c:pt>
                <c:pt idx="45">
                  <c:v>452.87785146878019</c:v>
                </c:pt>
                <c:pt idx="46">
                  <c:v>408.8347860836414</c:v>
                </c:pt>
                <c:pt idx="47">
                  <c:v>472.31782762770501</c:v>
                </c:pt>
                <c:pt idx="48">
                  <c:v>426.38419475670611</c:v>
                </c:pt>
                <c:pt idx="49">
                  <c:v>500.27823495259082</c:v>
                </c:pt>
                <c:pt idx="50">
                  <c:v>451.62540960174073</c:v>
                </c:pt>
                <c:pt idx="51">
                  <c:v>407.70414610835314</c:v>
                </c:pt>
                <c:pt idx="52">
                  <c:v>461.60297968252871</c:v>
                </c:pt>
                <c:pt idx="53">
                  <c:v>416.71138220167018</c:v>
                </c:pt>
                <c:pt idx="54">
                  <c:v>468.89812657329435</c:v>
                </c:pt>
                <c:pt idx="55">
                  <c:v>423.29706487275246</c:v>
                </c:pt>
                <c:pt idx="56">
                  <c:v>496.34015115552575</c:v>
                </c:pt>
                <c:pt idx="57">
                  <c:v>448.07031049161446</c:v>
                </c:pt>
                <c:pt idx="58">
                  <c:v>404.49478583718781</c:v>
                </c:pt>
                <c:pt idx="59">
                  <c:v>365.15704776323145</c:v>
                </c:pt>
                <c:pt idx="60">
                  <c:v>329.64496502763109</c:v>
                </c:pt>
                <c:pt idx="61">
                  <c:v>297.58648678342706</c:v>
                </c:pt>
                <c:pt idx="62">
                  <c:v>268.64574469893648</c:v>
                </c:pt>
                <c:pt idx="63">
                  <c:v>257.6666660916157</c:v>
                </c:pt>
                <c:pt idx="64">
                  <c:v>232.60818777248761</c:v>
                </c:pt>
                <c:pt idx="65">
                  <c:v>209.98668488830748</c:v>
                </c:pt>
                <c:pt idx="66">
                  <c:v>189.56515784177708</c:v>
                </c:pt>
                <c:pt idx="67">
                  <c:v>171.12965560979146</c:v>
                </c:pt>
                <c:pt idx="68">
                  <c:v>154.48703423426167</c:v>
                </c:pt>
                <c:pt idx="69">
                  <c:v>139.4629333031416</c:v>
                </c:pt>
                <c:pt idx="70">
                  <c:v>143.4706222709554</c:v>
                </c:pt>
                <c:pt idx="71">
                  <c:v>129.51788429308183</c:v>
                </c:pt>
                <c:pt idx="72">
                  <c:v>116.92207147520044</c:v>
                </c:pt>
                <c:pt idx="73">
                  <c:v>105.55122076513184</c:v>
                </c:pt>
                <c:pt idx="74">
                  <c:v>95.286202719840233</c:v>
                </c:pt>
                <c:pt idx="75">
                  <c:v>86.019473417268429</c:v>
                </c:pt>
                <c:pt idx="76">
                  <c:v>77.653947746660236</c:v>
                </c:pt>
                <c:pt idx="77">
                  <c:v>87.066770044746846</c:v>
                </c:pt>
                <c:pt idx="78">
                  <c:v>78.599393171453286</c:v>
                </c:pt>
                <c:pt idx="79">
                  <c:v>70.955481680848649</c:v>
                </c:pt>
                <c:pt idx="80">
                  <c:v>64.054952301970275</c:v>
                </c:pt>
                <c:pt idx="81">
                  <c:v>57.825509984736293</c:v>
                </c:pt>
                <c:pt idx="82">
                  <c:v>52.20189048352448</c:v>
                </c:pt>
                <c:pt idx="83">
                  <c:v>47.125176600659273</c:v>
                </c:pt>
                <c:pt idx="84">
                  <c:v>42.54218092626796</c:v>
                </c:pt>
                <c:pt idx="85">
                  <c:v>38.404888607632259</c:v>
                </c:pt>
                <c:pt idx="86">
                  <c:v>34.669954310074715</c:v>
                </c:pt>
                <c:pt idx="87">
                  <c:v>31.298248099170163</c:v>
                </c:pt>
                <c:pt idx="88">
                  <c:v>28.254445486608365</c:v>
                </c:pt>
                <c:pt idx="89">
                  <c:v>25.506657344724999</c:v>
                </c:pt>
                <c:pt idx="90">
                  <c:v>23.026095812411917</c:v>
                </c:pt>
                <c:pt idx="91">
                  <c:v>20.78677269218986</c:v>
                </c:pt>
                <c:pt idx="92">
                  <c:v>18.765227178628248</c:v>
                </c:pt>
                <c:pt idx="93">
                  <c:v>16.940280065593548</c:v>
                </c:pt>
                <c:pt idx="94">
                  <c:v>15.292811857219633</c:v>
                </c:pt>
                <c:pt idx="95">
                  <c:v>13.805562457926406</c:v>
                </c:pt>
                <c:pt idx="96">
                  <c:v>12.462950342891263</c:v>
                </c:pt>
                <c:pt idx="97">
                  <c:v>11.250909314469414</c:v>
                </c:pt>
                <c:pt idx="98">
                  <c:v>10.156741134302619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149.11052780708991</c:v>
                </c:pt>
                <c:pt idx="4">
                  <c:v>129.70800146258028</c:v>
                </c:pt>
                <c:pt idx="5">
                  <c:v>112.83016625883592</c:v>
                </c:pt>
                <c:pt idx="6">
                  <c:v>247.25903271385343</c:v>
                </c:pt>
                <c:pt idx="7">
                  <c:v>364.42793959516007</c:v>
                </c:pt>
                <c:pt idx="8">
                  <c:v>317.00792973631059</c:v>
                </c:pt>
                <c:pt idx="9">
                  <c:v>275.75829566563863</c:v>
                </c:pt>
                <c:pt idx="10">
                  <c:v>380.9925205007055</c:v>
                </c:pt>
                <c:pt idx="11">
                  <c:v>331.41709799506151</c:v>
                </c:pt>
                <c:pt idx="12">
                  <c:v>407.10577945669485</c:v>
                </c:pt>
                <c:pt idx="13">
                  <c:v>354.13245338055259</c:v>
                </c:pt>
                <c:pt idx="14">
                  <c:v>475.26361005010187</c:v>
                </c:pt>
                <c:pt idx="15">
                  <c:v>413.42146617067158</c:v>
                </c:pt>
                <c:pt idx="16">
                  <c:v>359.626331737643</c:v>
                </c:pt>
                <c:pt idx="17">
                  <c:v>434.15173759575373</c:v>
                </c:pt>
                <c:pt idx="18">
                  <c:v>377.65914347715318</c:v>
                </c:pt>
                <c:pt idx="19">
                  <c:v>461.02060359727426</c:v>
                </c:pt>
                <c:pt idx="20">
                  <c:v>401.03178497924694</c:v>
                </c:pt>
                <c:pt idx="21">
                  <c:v>506.77379920346067</c:v>
                </c:pt>
                <c:pt idx="22">
                  <c:v>440.83149362411677</c:v>
                </c:pt>
                <c:pt idx="23">
                  <c:v>383.46971780371922</c:v>
                </c:pt>
                <c:pt idx="24">
                  <c:v>456.71892856405742</c:v>
                </c:pt>
                <c:pt idx="25">
                  <c:v>397.28985153091327</c:v>
                </c:pt>
                <c:pt idx="26">
                  <c:v>452.8143832044297</c:v>
                </c:pt>
                <c:pt idx="27">
                  <c:v>393.89337253868194</c:v>
                </c:pt>
                <c:pt idx="28">
                  <c:v>503.69844955513514</c:v>
                </c:pt>
                <c:pt idx="29">
                  <c:v>438.1563139265503</c:v>
                </c:pt>
                <c:pt idx="30">
                  <c:v>381.14263723316725</c:v>
                </c:pt>
                <c:pt idx="31">
                  <c:v>450.6472776469206</c:v>
                </c:pt>
                <c:pt idx="32">
                  <c:v>392.00825459994985</c:v>
                </c:pt>
                <c:pt idx="33">
                  <c:v>452.59243936974843</c:v>
                </c:pt>
                <c:pt idx="34">
                  <c:v>393.70030842941469</c:v>
                </c:pt>
                <c:pt idx="35">
                  <c:v>485.57657203419751</c:v>
                </c:pt>
                <c:pt idx="36">
                  <c:v>422.39248725006314</c:v>
                </c:pt>
                <c:pt idx="37">
                  <c:v>367.43002764295136</c:v>
                </c:pt>
                <c:pt idx="38">
                  <c:v>432.79882176225982</c:v>
                </c:pt>
                <c:pt idx="39">
                  <c:v>376.48227145147962</c:v>
                </c:pt>
                <c:pt idx="40">
                  <c:v>446.37664150098698</c:v>
                </c:pt>
                <c:pt idx="41">
                  <c:v>388.29332120383481</c:v>
                </c:pt>
                <c:pt idx="42">
                  <c:v>497.03169330677366</c:v>
                </c:pt>
                <c:pt idx="43">
                  <c:v>432.35704782555518</c:v>
                </c:pt>
                <c:pt idx="44">
                  <c:v>376.09798192296057</c:v>
                </c:pt>
                <c:pt idx="45">
                  <c:v>438.69826823598038</c:v>
                </c:pt>
                <c:pt idx="46">
                  <c:v>381.61407148663028</c:v>
                </c:pt>
                <c:pt idx="47">
                  <c:v>463.82633061347963</c:v>
                </c:pt>
                <c:pt idx="48">
                  <c:v>403.4724258197943</c:v>
                </c:pt>
                <c:pt idx="49">
                  <c:v>498.3179675053716</c:v>
                </c:pt>
                <c:pt idx="50">
                  <c:v>433.47594974406275</c:v>
                </c:pt>
                <c:pt idx="51">
                  <c:v>377.07129033931881</c:v>
                </c:pt>
                <c:pt idx="52">
                  <c:v>447.49263989177228</c:v>
                </c:pt>
                <c:pt idx="53">
                  <c:v>389.26410390464775</c:v>
                </c:pt>
                <c:pt idx="54">
                  <c:v>457.03095333337052</c:v>
                </c:pt>
                <c:pt idx="55">
                  <c:v>397.56127508382826</c:v>
                </c:pt>
                <c:pt idx="56">
                  <c:v>491.7056207999936</c:v>
                </c:pt>
                <c:pt idx="57">
                  <c:v>427.72401331981598</c:v>
                </c:pt>
                <c:pt idx="58">
                  <c:v>372.0678060843768</c:v>
                </c:pt>
                <c:pt idx="59">
                  <c:v>323.65368324768758</c:v>
                </c:pt>
                <c:pt idx="60">
                  <c:v>281.53929194303652</c:v>
                </c:pt>
                <c:pt idx="61">
                  <c:v>244.90489993010976</c:v>
                </c:pt>
                <c:pt idx="62">
                  <c:v>213.03743998160095</c:v>
                </c:pt>
                <c:pt idx="63">
                  <c:v>204.66354343390563</c:v>
                </c:pt>
                <c:pt idx="64">
                  <c:v>178.03236016578342</c:v>
                </c:pt>
                <c:pt idx="65">
                  <c:v>154.86647369825801</c:v>
                </c:pt>
                <c:pt idx="66">
                  <c:v>134.71497346549654</c:v>
                </c:pt>
                <c:pt idx="67">
                  <c:v>117.18562218423892</c:v>
                </c:pt>
                <c:pt idx="68">
                  <c:v>101.93722118220492</c:v>
                </c:pt>
                <c:pt idx="69">
                  <c:v>88.672969163510146</c:v>
                </c:pt>
                <c:pt idx="70">
                  <c:v>99.577104213294689</c:v>
                </c:pt>
                <c:pt idx="71">
                  <c:v>86.619954800558432</c:v>
                </c:pt>
                <c:pt idx="72">
                  <c:v>75.348812650539443</c:v>
                </c:pt>
                <c:pt idx="73">
                  <c:v>65.544291507867328</c:v>
                </c:pt>
                <c:pt idx="74">
                  <c:v>57.01555204582953</c:v>
                </c:pt>
                <c:pt idx="75">
                  <c:v>49.596587289382825</c:v>
                </c:pt>
                <c:pt idx="76">
                  <c:v>43.142991385510868</c:v>
                </c:pt>
                <c:pt idx="77">
                  <c:v>59.197691377248553</c:v>
                </c:pt>
                <c:pt idx="78">
                  <c:v>51.494782780699403</c:v>
                </c:pt>
                <c:pt idx="79">
                  <c:v>44.794190312809192</c:v>
                </c:pt>
                <c:pt idx="80">
                  <c:v>38.965490821183266</c:v>
                </c:pt>
                <c:pt idx="81">
                  <c:v>33.89523204533841</c:v>
                </c:pt>
                <c:pt idx="82">
                  <c:v>29.484724334147309</c:v>
                </c:pt>
                <c:pt idx="83">
                  <c:v>25.648119708925829</c:v>
                </c:pt>
                <c:pt idx="84">
                  <c:v>22.310740882238395</c:v>
                </c:pt>
                <c:pt idx="85">
                  <c:v>19.407627707740094</c:v>
                </c:pt>
                <c:pt idx="86">
                  <c:v>16.882272768543388</c:v>
                </c:pt>
                <c:pt idx="87">
                  <c:v>14.68552149306916</c:v>
                </c:pt>
                <c:pt idx="88">
                  <c:v>12.77461538977396</c:v>
                </c:pt>
                <c:pt idx="89">
                  <c:v>11.112359777871538</c:v>
                </c:pt>
                <c:pt idx="90">
                  <c:v>9.6663998144089867</c:v>
                </c:pt>
                <c:pt idx="91">
                  <c:v>8.4085907259838066</c:v>
                </c:pt>
                <c:pt idx="92">
                  <c:v>7.3144499870269239</c:v>
                </c:pt>
                <c:pt idx="93">
                  <c:v>6.3626807816191482</c:v>
                </c:pt>
                <c:pt idx="94">
                  <c:v>5.5347574733012719</c:v>
                </c:pt>
                <c:pt idx="95">
                  <c:v>4.8145650142877017</c:v>
                </c:pt>
                <c:pt idx="96">
                  <c:v>4.1880852753927682</c:v>
                </c:pt>
                <c:pt idx="97">
                  <c:v>3.6431241912633525</c:v>
                </c:pt>
                <c:pt idx="98">
                  <c:v>3.1690744099577932</c:v>
                </c:pt>
                <c:pt idx="99">
                  <c:v>2.7567088269825462</c:v>
                </c:pt>
                <c:pt idx="100">
                  <c:v>2.3980009850461981</c:v>
                </c:pt>
                <c:pt idx="101">
                  <c:v>2.0859688437160231</c:v>
                </c:pt>
                <c:pt idx="102">
                  <c:v>1.814538878043928</c:v>
                </c:pt>
                <c:pt idx="103">
                  <c:v>1.5784278609202247</c:v>
                </c:pt>
                <c:pt idx="104">
                  <c:v>1.3730400281172048</c:v>
                </c:pt>
                <c:pt idx="105">
                  <c:v>1.1943776243996345</c:v>
                </c:pt>
                <c:pt idx="106">
                  <c:v>1.0389630895340094</c:v>
                </c:pt>
                <c:pt idx="107">
                  <c:v>0.90377136959229898</c:v>
                </c:pt>
                <c:pt idx="108">
                  <c:v>0.78617103602890082</c:v>
                </c:pt>
                <c:pt idx="109">
                  <c:v>0.68387306644773571</c:v>
                </c:pt>
                <c:pt idx="110">
                  <c:v>0.59488629010677063</c:v>
                </c:pt>
                <c:pt idx="111">
                  <c:v>0.51747863093251756</c:v>
                </c:pt>
                <c:pt idx="112">
                  <c:v>0.45014339366222511</c:v>
                </c:pt>
                <c:pt idx="113">
                  <c:v>0.39156993689304448</c:v>
                </c:pt>
                <c:pt idx="114">
                  <c:v>0.34061816220605273</c:v>
                </c:pt>
                <c:pt idx="115">
                  <c:v>0.29629632281070489</c:v>
                </c:pt>
                <c:pt idx="116">
                  <c:v>0.25774171976782917</c:v>
                </c:pt>
                <c:pt idx="117">
                  <c:v>0.22420391005432386</c:v>
                </c:pt>
                <c:pt idx="118">
                  <c:v>0.19503009962425816</c:v>
                </c:pt>
                <c:pt idx="119">
                  <c:v>0.16965243715076997</c:v>
                </c:pt>
                <c:pt idx="120">
                  <c:v>0.14757696112880417</c:v>
                </c:pt>
                <c:pt idx="121">
                  <c:v>0.12837398520044624</c:v>
                </c:pt>
                <c:pt idx="122">
                  <c:v>0.11166973455877617</c:v>
                </c:pt>
                <c:pt idx="123">
                  <c:v>9.7139070637686939E-2</c:v>
                </c:pt>
                <c:pt idx="124">
                  <c:v>8.4499162477967557E-2</c:v>
                </c:pt>
                <c:pt idx="125">
                  <c:v>7.3503981586455672E-2</c:v>
                </c:pt>
                <c:pt idx="126">
                  <c:v>6.393951313388177E-2</c:v>
                </c:pt>
                <c:pt idx="127">
                  <c:v>5.5619590280142989E-2</c:v>
                </c:pt>
                <c:pt idx="128">
                  <c:v>4.838227054456095E-2</c:v>
                </c:pt>
                <c:pt idx="129">
                  <c:v>4.2086683689268489E-2</c:v>
                </c:pt>
                <c:pt idx="130">
                  <c:v>3.661028976160078E-2</c:v>
                </c:pt>
                <c:pt idx="131">
                  <c:v>3.1846493924873716E-2</c:v>
                </c:pt>
                <c:pt idx="132">
                  <c:v>2.7702571651611881E-2</c:v>
                </c:pt>
                <c:pt idx="133">
                  <c:v>2.4097863894313558E-2</c:v>
                </c:pt>
                <c:pt idx="134">
                  <c:v>2.0962207103796888E-2</c:v>
                </c:pt>
                <c:pt idx="135">
                  <c:v>1.8234567536343442E-2</c:v>
                </c:pt>
                <c:pt idx="136">
                  <c:v>1.5861853267218434E-2</c:v>
                </c:pt>
                <c:pt idx="137">
                  <c:v>1.3797880787098768E-2</c:v>
                </c:pt>
                <c:pt idx="138">
                  <c:v>1.2002476066806727E-2</c:v>
                </c:pt>
                <c:pt idx="139">
                  <c:v>1.0440692593094882E-2</c:v>
                </c:pt>
                <c:pt idx="140">
                  <c:v>9.0821311550015899E-3</c:v>
                </c:pt>
                <c:pt idx="141">
                  <c:v>7.900348140812358E-3</c:v>
                </c:pt>
                <c:pt idx="142">
                  <c:v>6.8723408284700497E-3</c:v>
                </c:pt>
                <c:pt idx="143">
                  <c:v>5.9780996509098214E-3</c:v>
                </c:pt>
                <c:pt idx="144">
                  <c:v>5.2002187214227865E-3</c:v>
                </c:pt>
                <c:pt idx="145">
                  <c:v>4.5235570381501437E-3</c:v>
                </c:pt>
                <c:pt idx="146">
                  <c:v>3.9349437732494278E-3</c:v>
                </c:pt>
                <c:pt idx="147">
                  <c:v>3.4229219103571558E-3</c:v>
                </c:pt>
                <c:pt idx="148">
                  <c:v>2.9775252403995162E-3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8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316.5561259019583</c:v>
                </c:pt>
                <c:pt idx="4">
                  <c:v>323.70317173610005</c:v>
                </c:pt>
                <c:pt idx="5">
                  <c:v>329.67226743038702</c:v>
                </c:pt>
                <c:pt idx="6">
                  <c:v>304.19190131411585</c:v>
                </c:pt>
                <c:pt idx="7">
                  <c:v>315.44536108744165</c:v>
                </c:pt>
                <c:pt idx="8">
                  <c:v>305.31422789372436</c:v>
                </c:pt>
                <c:pt idx="9">
                  <c:v>318.02607761425691</c:v>
                </c:pt>
                <c:pt idx="10">
                  <c:v>299.98599282929348</c:v>
                </c:pt>
                <c:pt idx="11">
                  <c:v>315.28335032777312</c:v>
                </c:pt>
                <c:pt idx="12">
                  <c:v>307.19731118581603</c:v>
                </c:pt>
                <c:pt idx="13">
                  <c:v>322.34252697499983</c:v>
                </c:pt>
                <c:pt idx="14">
                  <c:v>334.73878248181666</c:v>
                </c:pt>
                <c:pt idx="15">
                  <c:v>321.3471079783294</c:v>
                </c:pt>
                <c:pt idx="16">
                  <c:v>335.45036504765983</c:v>
                </c:pt>
                <c:pt idx="17">
                  <c:v>324.67239877070529</c:v>
                </c:pt>
                <c:pt idx="18">
                  <c:v>339.04880629596397</c:v>
                </c:pt>
                <c:pt idx="19">
                  <c:v>325.60592920609213</c:v>
                </c:pt>
                <c:pt idx="20">
                  <c:v>340.75816063285549</c:v>
                </c:pt>
                <c:pt idx="21">
                  <c:v>352.97165562616556</c:v>
                </c:pt>
                <c:pt idx="22">
                  <c:v>341.29003374530794</c:v>
                </c:pt>
                <c:pt idx="23">
                  <c:v>354.41963565741332</c:v>
                </c:pt>
                <c:pt idx="24">
                  <c:v>342.92837614363265</c:v>
                </c:pt>
                <c:pt idx="25">
                  <c:v>356.27771950573367</c:v>
                </c:pt>
                <c:pt idx="26">
                  <c:v>350.00164983008057</c:v>
                </c:pt>
                <c:pt idx="27">
                  <c:v>362.2689951447403</c:v>
                </c:pt>
                <c:pt idx="28">
                  <c:v>371.94922847442558</c:v>
                </c:pt>
                <c:pt idx="29">
                  <c:v>356.91949347573359</c:v>
                </c:pt>
                <c:pt idx="30">
                  <c:v>368.38097411241256</c:v>
                </c:pt>
                <c:pt idx="31">
                  <c:v>357.27448650335106</c:v>
                </c:pt>
                <c:pt idx="32">
                  <c:v>368.87125842236765</c:v>
                </c:pt>
                <c:pt idx="33">
                  <c:v>360.16046125862459</c:v>
                </c:pt>
                <c:pt idx="34">
                  <c:v>371.29599688509666</c:v>
                </c:pt>
                <c:pt idx="35">
                  <c:v>379.97635831347753</c:v>
                </c:pt>
                <c:pt idx="36">
                  <c:v>368.87598311267209</c:v>
                </c:pt>
                <c:pt idx="37">
                  <c:v>378.32244759976402</c:v>
                </c:pt>
                <c:pt idx="38">
                  <c:v>367.30850081154091</c:v>
                </c:pt>
                <c:pt idx="39">
                  <c:v>377.01914541190052</c:v>
                </c:pt>
                <c:pt idx="40">
                  <c:v>364.51918205056506</c:v>
                </c:pt>
                <c:pt idx="41">
                  <c:v>374.82311803502284</c:v>
                </c:pt>
                <c:pt idx="42">
                  <c:v>382.80058952846787</c:v>
                </c:pt>
                <c:pt idx="43">
                  <c:v>367.48169308761214</c:v>
                </c:pt>
                <c:pt idx="44">
                  <c:v>377.35929981020365</c:v>
                </c:pt>
                <c:pt idx="45">
                  <c:v>367.10183349781437</c:v>
                </c:pt>
                <c:pt idx="46">
                  <c:v>377.00967371075126</c:v>
                </c:pt>
                <c:pt idx="47">
                  <c:v>359.58377897150046</c:v>
                </c:pt>
                <c:pt idx="48">
                  <c:v>371.20661841115611</c:v>
                </c:pt>
                <c:pt idx="49">
                  <c:v>380.27863312667648</c:v>
                </c:pt>
                <c:pt idx="50">
                  <c:v>368.59437369729972</c:v>
                </c:pt>
                <c:pt idx="51">
                  <c:v>378.5131710842395</c:v>
                </c:pt>
                <c:pt idx="52">
                  <c:v>364.87200322233599</c:v>
                </c:pt>
                <c:pt idx="53">
                  <c:v>375.58418637848433</c:v>
                </c:pt>
                <c:pt idx="54">
                  <c:v>363.67536667699255</c:v>
                </c:pt>
                <c:pt idx="55">
                  <c:v>374.69451978982841</c:v>
                </c:pt>
                <c:pt idx="56">
                  <c:v>383.2467954541014</c:v>
                </c:pt>
                <c:pt idx="57">
                  <c:v>370.57630185090488</c:v>
                </c:pt>
                <c:pt idx="58">
                  <c:v>380.24893352017102</c:v>
                </c:pt>
                <c:pt idx="59">
                  <c:v>387.66469656626106</c:v>
                </c:pt>
                <c:pt idx="60">
                  <c:v>393.19495455144818</c:v>
                </c:pt>
                <c:pt idx="61">
                  <c:v>397.15676919099303</c:v>
                </c:pt>
                <c:pt idx="62">
                  <c:v>399.82041744895804</c:v>
                </c:pt>
                <c:pt idx="63">
                  <c:v>401.41589762802255</c:v>
                </c:pt>
                <c:pt idx="64">
                  <c:v>401.24928146742815</c:v>
                </c:pt>
                <c:pt idx="65">
                  <c:v>401.49253895856839</c:v>
                </c:pt>
                <c:pt idx="66">
                  <c:v>401.1301512993881</c:v>
                </c:pt>
                <c:pt idx="67">
                  <c:v>400.28584112904548</c:v>
                </c:pt>
                <c:pt idx="68">
                  <c:v>399.06374393698479</c:v>
                </c:pt>
                <c:pt idx="69">
                  <c:v>397.5512242091944</c:v>
                </c:pt>
                <c:pt idx="70">
                  <c:v>395.82130508468134</c:v>
                </c:pt>
                <c:pt idx="71">
                  <c:v>392.8231672885492</c:v>
                </c:pt>
                <c:pt idx="72">
                  <c:v>391.11515032256472</c:v>
                </c:pt>
                <c:pt idx="73">
                  <c:v>389.29431291477226</c:v>
                </c:pt>
                <c:pt idx="74">
                  <c:v>387.40163830188573</c:v>
                </c:pt>
                <c:pt idx="75">
                  <c:v>385.47072329345809</c:v>
                </c:pt>
                <c:pt idx="76">
                  <c:v>383.52889829272914</c:v>
                </c:pt>
                <c:pt idx="77">
                  <c:v>381.59818947579026</c:v>
                </c:pt>
                <c:pt idx="78">
                  <c:v>378.80686779130298</c:v>
                </c:pt>
                <c:pt idx="79">
                  <c:v>377.17511382393235</c:v>
                </c:pt>
                <c:pt idx="80">
                  <c:v>375.55802905084602</c:v>
                </c:pt>
                <c:pt idx="81">
                  <c:v>373.96924885244391</c:v>
                </c:pt>
                <c:pt idx="82">
                  <c:v>372.41941705557713</c:v>
                </c:pt>
                <c:pt idx="83">
                  <c:v>370.91666986131344</c:v>
                </c:pt>
                <c:pt idx="84">
                  <c:v>369.46704952906077</c:v>
                </c:pt>
                <c:pt idx="85">
                  <c:v>368.07485750477707</c:v>
                </c:pt>
                <c:pt idx="86">
                  <c:v>366.74295538073011</c:v>
                </c:pt>
                <c:pt idx="87">
                  <c:v>365.47302094586183</c:v>
                </c:pt>
                <c:pt idx="88">
                  <c:v>364.26576560675989</c:v>
                </c:pt>
                <c:pt idx="89">
                  <c:v>363.12111860994503</c:v>
                </c:pt>
                <c:pt idx="90">
                  <c:v>362.0383827596433</c:v>
                </c:pt>
                <c:pt idx="91">
                  <c:v>361.01636568659524</c:v>
                </c:pt>
                <c:pt idx="92">
                  <c:v>360.05349016990874</c:v>
                </c:pt>
                <c:pt idx="93">
                  <c:v>359.14788653427837</c:v>
                </c:pt>
                <c:pt idx="94">
                  <c:v>358.29746972934913</c:v>
                </c:pt>
                <c:pt idx="95">
                  <c:v>357.50000333813711</c:v>
                </c:pt>
                <c:pt idx="96">
                  <c:v>356.75315244987837</c:v>
                </c:pt>
                <c:pt idx="97">
                  <c:v>356.05452706307625</c:v>
                </c:pt>
                <c:pt idx="98">
                  <c:v>355.4017174512968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64.147010708607482</c:v>
                </c:pt>
                <c:pt idx="4">
                  <c:v>59.069470863751363</c:v>
                </c:pt>
                <c:pt idx="5">
                  <c:v>54.393842356482189</c:v>
                </c:pt>
                <c:pt idx="6">
                  <c:v>114.23532270866417</c:v>
                </c:pt>
                <c:pt idx="7">
                  <c:v>158.82336013238572</c:v>
                </c:pt>
                <c:pt idx="8">
                  <c:v>146.25173862644527</c:v>
                </c:pt>
                <c:pt idx="9">
                  <c:v>134.67522053071403</c:v>
                </c:pt>
                <c:pt idx="10">
                  <c:v>184.1279927135559</c:v>
                </c:pt>
                <c:pt idx="11">
                  <c:v>169.55338963807685</c:v>
                </c:pt>
                <c:pt idx="12">
                  <c:v>199.69902341286951</c:v>
                </c:pt>
                <c:pt idx="13">
                  <c:v>183.89189947744907</c:v>
                </c:pt>
                <c:pt idx="14">
                  <c:v>233.92374171860104</c:v>
                </c:pt>
                <c:pt idx="15">
                  <c:v>215.4075691625718</c:v>
                </c:pt>
                <c:pt idx="16">
                  <c:v>198.3570393993852</c:v>
                </c:pt>
                <c:pt idx="17">
                  <c:v>229.44262738915896</c:v>
                </c:pt>
                <c:pt idx="18">
                  <c:v>211.2811562651334</c:v>
                </c:pt>
                <c:pt idx="19">
                  <c:v>247.34279160442193</c:v>
                </c:pt>
                <c:pt idx="20">
                  <c:v>227.76443766655282</c:v>
                </c:pt>
                <c:pt idx="21">
                  <c:v>268.69791859829542</c:v>
                </c:pt>
                <c:pt idx="22">
                  <c:v>247.42920517203305</c:v>
                </c:pt>
                <c:pt idx="23">
                  <c:v>227.84401119083478</c:v>
                </c:pt>
                <c:pt idx="24">
                  <c:v>256.04463225829801</c:v>
                </c:pt>
                <c:pt idx="25">
                  <c:v>235.77748640081236</c:v>
                </c:pt>
                <c:pt idx="26">
                  <c:v>252.69263501428483</c:v>
                </c:pt>
                <c:pt idx="27">
                  <c:v>232.69081562140465</c:v>
                </c:pt>
                <c:pt idx="28">
                  <c:v>276.32569884543165</c:v>
                </c:pt>
                <c:pt idx="29">
                  <c:v>254.45321046995809</c:v>
                </c:pt>
                <c:pt idx="30">
                  <c:v>234.31203318764071</c:v>
                </c:pt>
                <c:pt idx="31">
                  <c:v>258.07068817179214</c:v>
                </c:pt>
                <c:pt idx="32">
                  <c:v>237.64317038870882</c:v>
                </c:pt>
                <c:pt idx="33">
                  <c:v>256.30830071895559</c:v>
                </c:pt>
                <c:pt idx="34">
                  <c:v>236.02028425347069</c:v>
                </c:pt>
                <c:pt idx="35">
                  <c:v>266.1386155576684</c:v>
                </c:pt>
                <c:pt idx="36">
                  <c:v>245.07248309379688</c:v>
                </c:pt>
                <c:pt idx="37">
                  <c:v>225.67383483192847</c:v>
                </c:pt>
                <c:pt idx="38">
                  <c:v>246.30256081085949</c:v>
                </c:pt>
                <c:pt idx="39">
                  <c:v>226.80654606921811</c:v>
                </c:pt>
                <c:pt idx="40">
                  <c:v>250.95116553128753</c:v>
                </c:pt>
                <c:pt idx="41">
                  <c:v>231.08719169957755</c:v>
                </c:pt>
                <c:pt idx="42">
                  <c:v>271.58013792512861</c:v>
                </c:pt>
                <c:pt idx="43">
                  <c:v>250.08328318235053</c:v>
                </c:pt>
                <c:pt idx="44">
                  <c:v>230.28800635083894</c:v>
                </c:pt>
                <c:pt idx="45">
                  <c:v>249.70673426381765</c:v>
                </c:pt>
                <c:pt idx="46">
                  <c:v>229.94126306340667</c:v>
                </c:pt>
                <c:pt idx="47">
                  <c:v>264.55034846089353</c:v>
                </c:pt>
                <c:pt idx="48">
                  <c:v>243.6099348634051</c:v>
                </c:pt>
                <c:pt idx="49">
                  <c:v>275.59140589674922</c:v>
                </c:pt>
                <c:pt idx="50">
                  <c:v>253.77704028745831</c:v>
                </c:pt>
                <c:pt idx="51">
                  <c:v>233.68938507897755</c:v>
                </c:pt>
                <c:pt idx="52">
                  <c:v>260.01325474579573</c:v>
                </c:pt>
                <c:pt idx="53">
                  <c:v>239.43197361393231</c:v>
                </c:pt>
                <c:pt idx="54">
                  <c:v>263.05470626505746</c:v>
                </c:pt>
                <c:pt idx="55">
                  <c:v>242.23267983415894</c:v>
                </c:pt>
                <c:pt idx="56">
                  <c:v>275.80762653312593</c:v>
                </c:pt>
                <c:pt idx="57">
                  <c:v>253.97614603594931</c:v>
                </c:pt>
                <c:pt idx="58">
                  <c:v>233.87273066405433</c:v>
                </c:pt>
                <c:pt idx="59">
                  <c:v>215.36059587469774</c:v>
                </c:pt>
                <c:pt idx="60">
                  <c:v>198.31378426981954</c:v>
                </c:pt>
                <c:pt idx="61">
                  <c:v>182.61630857623908</c:v>
                </c:pt>
                <c:pt idx="62">
                  <c:v>168.16136246302955</c:v>
                </c:pt>
                <c:pt idx="63">
                  <c:v>157.29918665814219</c:v>
                </c:pt>
                <c:pt idx="64">
                  <c:v>144.84821070466714</c:v>
                </c:pt>
                <c:pt idx="65">
                  <c:v>133.38278849426979</c:v>
                </c:pt>
                <c:pt idx="66">
                  <c:v>122.82490877834414</c:v>
                </c:pt>
                <c:pt idx="67">
                  <c:v>113.10273526825137</c:v>
                </c:pt>
                <c:pt idx="68">
                  <c:v>104.15011785797972</c:v>
                </c:pt>
                <c:pt idx="69">
                  <c:v>95.906142535846826</c:v>
                </c:pt>
                <c:pt idx="70">
                  <c:v>91.375457962455371</c:v>
                </c:pt>
                <c:pt idx="71">
                  <c:v>84.142657501122471</c:v>
                </c:pt>
                <c:pt idx="72">
                  <c:v>77.482367467424865</c:v>
                </c:pt>
                <c:pt idx="73">
                  <c:v>71.349270948293636</c:v>
                </c:pt>
                <c:pt idx="74">
                  <c:v>65.701638079054035</c:v>
                </c:pt>
                <c:pt idx="75">
                  <c:v>60.501042111548571</c:v>
                </c:pt>
                <c:pt idx="76">
                  <c:v>55.712097956813615</c:v>
                </c:pt>
                <c:pt idx="77">
                  <c:v>53.750814255047473</c:v>
                </c:pt>
                <c:pt idx="78">
                  <c:v>49.496182619705465</c:v>
                </c:pt>
                <c:pt idx="79">
                  <c:v>45.578325237987954</c:v>
                </c:pt>
                <c:pt idx="80">
                  <c:v>41.970584831985811</c:v>
                </c:pt>
                <c:pt idx="81">
                  <c:v>38.648414173646358</c:v>
                </c:pt>
                <c:pt idx="82">
                  <c:v>35.589209064329239</c:v>
                </c:pt>
                <c:pt idx="83">
                  <c:v>32.772154534821773</c:v>
                </c:pt>
                <c:pt idx="84">
                  <c:v>30.178083219351866</c:v>
                </c:pt>
                <c:pt idx="85">
                  <c:v>27.789344939968846</c:v>
                </c:pt>
                <c:pt idx="86">
                  <c:v>25.58968661393855</c:v>
                </c:pt>
                <c:pt idx="87">
                  <c:v>23.564141667037081</c:v>
                </c:pt>
                <c:pt idx="88">
                  <c:v>21.698928200306344</c:v>
                </c:pt>
                <c:pt idx="89">
                  <c:v>19.98135521739346</c:v>
                </c:pt>
                <c:pt idx="90">
                  <c:v>18.39973627444051</c:v>
                </c:pt>
                <c:pt idx="91">
                  <c:v>16.943309964994725</c:v>
                </c:pt>
                <c:pt idx="92">
                  <c:v>15.602166698914756</c:v>
                </c:pt>
                <c:pt idx="93">
                  <c:v>14.36718127707347</c:v>
                </c:pt>
                <c:pt idx="94">
                  <c:v>13.22995080309251</c:v>
                </c:pt>
                <c:pt idx="95">
                  <c:v>12.182737509657237</c:v>
                </c:pt>
                <c:pt idx="96">
                  <c:v>11.218416110399772</c:v>
                </c:pt>
                <c:pt idx="97">
                  <c:v>10.33042531912994</c:v>
                </c:pt>
                <c:pt idx="98">
                  <c:v>9.5127232065488077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94.590884806649186</c:v>
                </c:pt>
                <c:pt idx="4">
                  <c:v>82.366299127651288</c:v>
                </c:pt>
                <c:pt idx="5">
                  <c:v>71.721574926095201</c:v>
                </c:pt>
                <c:pt idx="6">
                  <c:v>157.04342139454835</c:v>
                </c:pt>
                <c:pt idx="7">
                  <c:v>215.83069309713829</c:v>
                </c:pt>
                <c:pt idx="8">
                  <c:v>187.93751073272088</c:v>
                </c:pt>
                <c:pt idx="9">
                  <c:v>163.64914291645709</c:v>
                </c:pt>
                <c:pt idx="10">
                  <c:v>231.14199988426236</c:v>
                </c:pt>
                <c:pt idx="11">
                  <c:v>201.27003931030373</c:v>
                </c:pt>
                <c:pt idx="12">
                  <c:v>239.50171222705353</c:v>
                </c:pt>
                <c:pt idx="13">
                  <c:v>208.54937250244924</c:v>
                </c:pt>
                <c:pt idx="14">
                  <c:v>276.8380096813342</c:v>
                </c:pt>
                <c:pt idx="15">
                  <c:v>241.06046118424237</c:v>
                </c:pt>
                <c:pt idx="16">
                  <c:v>209.9066743517254</c:v>
                </c:pt>
                <c:pt idx="17">
                  <c:v>251.77022861845367</c:v>
                </c:pt>
                <c:pt idx="18">
                  <c:v>219.23234996916943</c:v>
                </c:pt>
                <c:pt idx="19">
                  <c:v>268.73686239832978</c:v>
                </c:pt>
                <c:pt idx="20">
                  <c:v>234.00627703369727</c:v>
                </c:pt>
                <c:pt idx="21">
                  <c:v>290.70940977166589</c:v>
                </c:pt>
                <c:pt idx="22">
                  <c:v>253.1391714267252</c:v>
                </c:pt>
                <c:pt idx="23">
                  <c:v>220.4243755334214</c:v>
                </c:pt>
                <c:pt idx="24">
                  <c:v>260.1162561146653</c:v>
                </c:pt>
                <c:pt idx="25">
                  <c:v>226.49976689507866</c:v>
                </c:pt>
                <c:pt idx="26">
                  <c:v>249.69098518420429</c:v>
                </c:pt>
                <c:pt idx="27">
                  <c:v>217.42182047666438</c:v>
                </c:pt>
                <c:pt idx="28">
                  <c:v>280.82675682313396</c:v>
                </c:pt>
                <c:pt idx="29">
                  <c:v>244.53371699422451</c:v>
                </c:pt>
                <c:pt idx="30">
                  <c:v>212.93105907522818</c:v>
                </c:pt>
                <c:pt idx="31">
                  <c:v>247.79620166844114</c:v>
                </c:pt>
                <c:pt idx="32">
                  <c:v>215.77191196634115</c:v>
                </c:pt>
                <c:pt idx="33">
                  <c:v>243.147839460331</c:v>
                </c:pt>
                <c:pt idx="34">
                  <c:v>211.72428736837404</c:v>
                </c:pt>
                <c:pt idx="35">
                  <c:v>256.32272716589989</c:v>
                </c:pt>
                <c:pt idx="36">
                  <c:v>223.19649998112484</c:v>
                </c:pt>
                <c:pt idx="37">
                  <c:v>194.35138723216451</c:v>
                </c:pt>
                <c:pt idx="38">
                  <c:v>225.99405999931861</c:v>
                </c:pt>
                <c:pt idx="39">
                  <c:v>196.78740065731762</c:v>
                </c:pt>
                <c:pt idx="40">
                  <c:v>233.43198348072247</c:v>
                </c:pt>
                <c:pt idx="41">
                  <c:v>203.26407366455462</c:v>
                </c:pt>
                <c:pt idx="42">
                  <c:v>263.67844361218647</c:v>
                </c:pt>
                <c:pt idx="43">
                  <c:v>229.60159009473838</c:v>
                </c:pt>
                <c:pt idx="44">
                  <c:v>199.92870654063526</c:v>
                </c:pt>
                <c:pt idx="45">
                  <c:v>229.60490076600334</c:v>
                </c:pt>
                <c:pt idx="46">
                  <c:v>199.93158935265546</c:v>
                </c:pt>
                <c:pt idx="47">
                  <c:v>251.96656948939304</c:v>
                </c:pt>
                <c:pt idx="48">
                  <c:v>219.40331645224899</c:v>
                </c:pt>
                <c:pt idx="49">
                  <c:v>266.64259657330302</c:v>
                </c:pt>
                <c:pt idx="50">
                  <c:v>232.18266659015856</c:v>
                </c:pt>
                <c:pt idx="51">
                  <c:v>202.17621399473811</c:v>
                </c:pt>
                <c:pt idx="52">
                  <c:v>242.14125152345974</c:v>
                </c:pt>
                <c:pt idx="53">
                  <c:v>210.84778723544795</c:v>
                </c:pt>
                <c:pt idx="54">
                  <c:v>246.37933958806494</c:v>
                </c:pt>
                <c:pt idx="55">
                  <c:v>214.53816004433051</c:v>
                </c:pt>
                <c:pt idx="56">
                  <c:v>264.59517243820244</c:v>
                </c:pt>
                <c:pt idx="57">
                  <c:v>230.39984418504443</c:v>
                </c:pt>
                <c:pt idx="58">
                  <c:v>200.62379714388328</c:v>
                </c:pt>
                <c:pt idx="59">
                  <c:v>174.69589930843671</c:v>
                </c:pt>
                <c:pt idx="60">
                  <c:v>152.11882971837136</c:v>
                </c:pt>
                <c:pt idx="61">
                  <c:v>132.4595393852461</c:v>
                </c:pt>
                <c:pt idx="62">
                  <c:v>115.34094501407144</c:v>
                </c:pt>
                <c:pt idx="63">
                  <c:v>104.04537984405384</c:v>
                </c:pt>
                <c:pt idx="64">
                  <c:v>90.598929237239034</c:v>
                </c:pt>
                <c:pt idx="65">
                  <c:v>78.890249535701415</c:v>
                </c:pt>
                <c:pt idx="66">
                  <c:v>68.694757478956063</c:v>
                </c:pt>
                <c:pt idx="67">
                  <c:v>59.816894139205914</c:v>
                </c:pt>
                <c:pt idx="68">
                  <c:v>52.086373920994909</c:v>
                </c:pt>
                <c:pt idx="69">
                  <c:v>45.354918326652424</c:v>
                </c:pt>
                <c:pt idx="70">
                  <c:v>44.006766395191789</c:v>
                </c:pt>
                <c:pt idx="71">
                  <c:v>38.319490212573278</c:v>
                </c:pt>
                <c:pt idx="72">
                  <c:v>33.367217144860149</c:v>
                </c:pt>
                <c:pt idx="73">
                  <c:v>29.054958033521363</c:v>
                </c:pt>
                <c:pt idx="74">
                  <c:v>25.299999777168285</c:v>
                </c:pt>
                <c:pt idx="75">
                  <c:v>22.030318818090496</c:v>
                </c:pt>
                <c:pt idx="76">
                  <c:v>19.183199664084487</c:v>
                </c:pt>
                <c:pt idx="77">
                  <c:v>20.314715593191433</c:v>
                </c:pt>
                <c:pt idx="78">
                  <c:v>17.689314828402448</c:v>
                </c:pt>
                <c:pt idx="79">
                  <c:v>15.403211414055564</c:v>
                </c:pt>
                <c:pt idx="80">
                  <c:v>13.412555781139819</c:v>
                </c:pt>
                <c:pt idx="81">
                  <c:v>11.679165321202428</c:v>
                </c:pt>
                <c:pt idx="82">
                  <c:v>10.169792008752093</c:v>
                </c:pt>
                <c:pt idx="83">
                  <c:v>8.8554846735083181</c:v>
                </c:pt>
                <c:pt idx="84">
                  <c:v>7.711033690291111</c:v>
                </c:pt>
                <c:pt idx="85">
                  <c:v>6.7144874351917316</c:v>
                </c:pt>
                <c:pt idx="86">
                  <c:v>5.8467312332084482</c:v>
                </c:pt>
                <c:pt idx="87">
                  <c:v>5.091120721175205</c:v>
                </c:pt>
                <c:pt idx="88">
                  <c:v>4.4331625935464736</c:v>
                </c:pt>
                <c:pt idx="89">
                  <c:v>3.8602366074484151</c:v>
                </c:pt>
                <c:pt idx="90">
                  <c:v>3.361353514797186</c:v>
                </c:pt>
                <c:pt idx="91">
                  <c:v>2.9269442783994899</c:v>
                </c:pt>
                <c:pt idx="92">
                  <c:v>2.5486765290060296</c:v>
                </c:pt>
                <c:pt idx="93">
                  <c:v>2.2192947427951131</c:v>
                </c:pt>
                <c:pt idx="94">
                  <c:v>1.932481073743342</c:v>
                </c:pt>
                <c:pt idx="95">
                  <c:v>1.6827341715200876</c:v>
                </c:pt>
                <c:pt idx="96">
                  <c:v>1.4652636605213487</c:v>
                </c:pt>
                <c:pt idx="97">
                  <c:v>1.2758982560536849</c:v>
                </c:pt>
                <c:pt idx="98">
                  <c:v>1.1110057552520023</c:v>
                </c:pt>
                <c:pt idx="99">
                  <c:v>0.96742336808330598</c:v>
                </c:pt>
                <c:pt idx="100">
                  <c:v>0.8423970521209061</c:v>
                </c:pt>
                <c:pt idx="101">
                  <c:v>0.73352868747417443</c:v>
                </c:pt>
                <c:pt idx="102">
                  <c:v>0.6387300786403497</c:v>
                </c:pt>
                <c:pt idx="103">
                  <c:v>0.55618290099154577</c:v>
                </c:pt>
                <c:pt idx="104">
                  <c:v>0.48430382363369429</c:v>
                </c:pt>
                <c:pt idx="105">
                  <c:v>0.42171413966173282</c:v>
                </c:pt>
                <c:pt idx="106">
                  <c:v>0.36721332129136325</c:v>
                </c:pt>
                <c:pt idx="107">
                  <c:v>0.31975599263045085</c:v>
                </c:pt>
                <c:pt idx="108">
                  <c:v>0.27843187840661188</c:v>
                </c:pt>
                <c:pt idx="109">
                  <c:v>0.2424483440491165</c:v>
                </c:pt>
                <c:pt idx="110">
                  <c:v>0.21111519222779804</c:v>
                </c:pt>
                <c:pt idx="111">
                  <c:v>0.18383142423258192</c:v>
                </c:pt>
                <c:pt idx="112">
                  <c:v>0.16007371226470066</c:v>
                </c:pt>
                <c:pt idx="113">
                  <c:v>0.13938636152752334</c:v>
                </c:pt>
                <c:pt idx="114">
                  <c:v>0.12137256958065692</c:v>
                </c:pt>
                <c:pt idx="115">
                  <c:v>0.10568681530368058</c:v>
                </c:pt>
                <c:pt idx="116">
                  <c:v>9.2028231482827572E-2</c:v>
                </c:pt>
                <c:pt idx="117">
                  <c:v>8.0134833900723595E-2</c:v>
                </c:pt>
                <c:pt idx="118">
                  <c:v>6.9778496237807477E-2</c:v>
                </c:pt>
                <c:pt idx="119">
                  <c:v>6.0760574399415415E-2</c:v>
                </c:pt>
                <c:pt idx="120">
                  <c:v>5.2908096339092124E-2</c:v>
                </c:pt>
                <c:pt idx="121">
                  <c:v>4.6070444295430918E-2</c:v>
                </c:pt>
                <c:pt idx="122">
                  <c:v>4.011646580468943E-2</c:v>
                </c:pt>
                <c:pt idx="123">
                  <c:v>3.4931958075742349E-2</c:v>
                </c:pt>
                <c:pt idx="124">
                  <c:v>3.0417477475365759E-2</c:v>
                </c:pt>
                <c:pt idx="125">
                  <c:v>2.6486432107763285E-2</c:v>
                </c:pt>
                <c:pt idx="126">
                  <c:v>2.3063420902252784E-2</c:v>
                </c:pt>
                <c:pt idx="127">
                  <c:v>2.0082787351285498E-2</c:v>
                </c:pt>
                <c:pt idx="128">
                  <c:v>1.7487360158160995E-2</c:v>
                </c:pt>
                <c:pt idx="129">
                  <c:v>1.522735663890111E-2</c:v>
                </c:pt>
                <c:pt idx="130">
                  <c:v>1.3259427844520924E-2</c:v>
                </c:pt>
                <c:pt idx="131">
                  <c:v>1.1545827088262406E-2</c:v>
                </c:pt>
                <c:pt idx="132">
                  <c:v>1.0053685929377327E-2</c:v>
                </c:pt>
                <c:pt idx="133">
                  <c:v>8.7543837261615538E-3</c:v>
                </c:pt>
                <c:pt idx="134">
                  <c:v>7.6229986656872698E-3</c:v>
                </c:pt>
                <c:pt idx="135">
                  <c:v>6.6378297404777855E-3</c:v>
                </c:pt>
                <c:pt idx="136">
                  <c:v>5.7799805031972917E-3</c:v>
                </c:pt>
                <c:pt idx="137">
                  <c:v>5.0329966153871437E-3</c:v>
                </c:pt>
                <c:pt idx="138">
                  <c:v>4.3825502380996188E-3</c:v>
                </c:pt>
                <c:pt idx="139">
                  <c:v>3.8161652107508159E-3</c:v>
                </c:pt>
                <c:pt idx="140">
                  <c:v>3.3229777468699929E-3</c:v>
                </c:pt>
                <c:pt idx="141">
                  <c:v>2.8935280566693982E-3</c:v>
                </c:pt>
                <c:pt idx="142">
                  <c:v>2.519578899563587E-3</c:v>
                </c:pt>
                <c:pt idx="143">
                  <c:v>2.1939575863084097E-3</c:v>
                </c:pt>
                <c:pt idx="144">
                  <c:v>1.9104184002151925E-3</c:v>
                </c:pt>
                <c:pt idx="145">
                  <c:v>1.6635227985522818E-3</c:v>
                </c:pt>
                <c:pt idx="146">
                  <c:v>1.4485350962865004E-3</c:v>
                </c:pt>
                <c:pt idx="147">
                  <c:v>1.2613316312825972E-3</c:v>
                </c:pt>
                <c:pt idx="148">
                  <c:v>1.0983216686655606E-3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315.53022506180821</c:v>
                </c:pt>
                <c:pt idx="4">
                  <c:v>323.56038722075584</c:v>
                </c:pt>
                <c:pt idx="5">
                  <c:v>330.11979571246337</c:v>
                </c:pt>
                <c:pt idx="6">
                  <c:v>303.97860352833209</c:v>
                </c:pt>
                <c:pt idx="7">
                  <c:v>316.30939941322919</c:v>
                </c:pt>
                <c:pt idx="8">
                  <c:v>301.05872810562892</c:v>
                </c:pt>
                <c:pt idx="9">
                  <c:v>316.18662192259058</c:v>
                </c:pt>
                <c:pt idx="10">
                  <c:v>297.52151166598713</c:v>
                </c:pt>
                <c:pt idx="11">
                  <c:v>315.12550702104591</c:v>
                </c:pt>
                <c:pt idx="12">
                  <c:v>302.62928264359977</c:v>
                </c:pt>
                <c:pt idx="13">
                  <c:v>320.65640669818913</c:v>
                </c:pt>
                <c:pt idx="14">
                  <c:v>335.04039381021084</c:v>
                </c:pt>
                <c:pt idx="15">
                  <c:v>319.33109932654992</c:v>
                </c:pt>
                <c:pt idx="16">
                  <c:v>335.76194180446169</c:v>
                </c:pt>
                <c:pt idx="17">
                  <c:v>320.87824421726907</c:v>
                </c:pt>
                <c:pt idx="18">
                  <c:v>338.03960539651132</c:v>
                </c:pt>
                <c:pt idx="19">
                  <c:v>322.02481360603315</c:v>
                </c:pt>
                <c:pt idx="20">
                  <c:v>339.99600923602168</c:v>
                </c:pt>
                <c:pt idx="21">
                  <c:v>354.08515969741086</c:v>
                </c:pt>
                <c:pt idx="22">
                  <c:v>338.93771801159193</c:v>
                </c:pt>
                <c:pt idx="23">
                  <c:v>354.46495370086541</c:v>
                </c:pt>
                <c:pt idx="24">
                  <c:v>338.50912674332864</c:v>
                </c:pt>
                <c:pt idx="25">
                  <c:v>354.73424372799985</c:v>
                </c:pt>
                <c:pt idx="26">
                  <c:v>343.60617556719541</c:v>
                </c:pt>
                <c:pt idx="27">
                  <c:v>359.14738317332797</c:v>
                </c:pt>
                <c:pt idx="28">
                  <c:v>371.09493659354291</c:v>
                </c:pt>
                <c:pt idx="29">
                  <c:v>353.89245670949805</c:v>
                </c:pt>
                <c:pt idx="30">
                  <c:v>367.79817090603819</c:v>
                </c:pt>
                <c:pt idx="31">
                  <c:v>351.45571429377173</c:v>
                </c:pt>
                <c:pt idx="32">
                  <c:v>366.13967758566412</c:v>
                </c:pt>
                <c:pt idx="33">
                  <c:v>353.3483706328679</c:v>
                </c:pt>
                <c:pt idx="34">
                  <c:v>367.78872126106916</c:v>
                </c:pt>
                <c:pt idx="35">
                  <c:v>378.76651961983936</c:v>
                </c:pt>
                <c:pt idx="36">
                  <c:v>362.96317030452855</c:v>
                </c:pt>
                <c:pt idx="37">
                  <c:v>375.48349978889047</c:v>
                </c:pt>
                <c:pt idx="38">
                  <c:v>360.41496171880465</c:v>
                </c:pt>
                <c:pt idx="39">
                  <c:v>373.47017150154772</c:v>
                </c:pt>
                <c:pt idx="40">
                  <c:v>356.82309487744885</c:v>
                </c:pt>
                <c:pt idx="41">
                  <c:v>370.75939062019177</c:v>
                </c:pt>
                <c:pt idx="42">
                  <c:v>381.30597292471396</c:v>
                </c:pt>
                <c:pt idx="43">
                  <c:v>362.8173655425565</c:v>
                </c:pt>
                <c:pt idx="44">
                  <c:v>375.67038927201554</c:v>
                </c:pt>
                <c:pt idx="45">
                  <c:v>361.02283330323962</c:v>
                </c:pt>
                <c:pt idx="46">
                  <c:v>374.23032365766221</c:v>
                </c:pt>
                <c:pt idx="47">
                  <c:v>354.25628655582375</c:v>
                </c:pt>
                <c:pt idx="48">
                  <c:v>369.14268101498214</c:v>
                </c:pt>
                <c:pt idx="49">
                  <c:v>380.45032095468304</c:v>
                </c:pt>
                <c:pt idx="50">
                  <c:v>363.90838896379375</c:v>
                </c:pt>
                <c:pt idx="51">
                  <c:v>376.8593304694985</c:v>
                </c:pt>
                <c:pt idx="52">
                  <c:v>359.03179233305463</c:v>
                </c:pt>
                <c:pt idx="53">
                  <c:v>373.09737930239191</c:v>
                </c:pt>
                <c:pt idx="54">
                  <c:v>357.19481937361343</c:v>
                </c:pt>
                <c:pt idx="55">
                  <c:v>371.75453547052626</c:v>
                </c:pt>
                <c:pt idx="56">
                  <c:v>382.77378369577559</c:v>
                </c:pt>
                <c:pt idx="57">
                  <c:v>365.51561955612658</c:v>
                </c:pt>
                <c:pt idx="58">
                  <c:v>378.37031947012292</c:v>
                </c:pt>
                <c:pt idx="59">
                  <c:v>387.97553738835313</c:v>
                </c:pt>
                <c:pt idx="60">
                  <c:v>394.92486674055942</c:v>
                </c:pt>
                <c:pt idx="61">
                  <c:v>399.71517723652062</c:v>
                </c:pt>
                <c:pt idx="62">
                  <c:v>402.76154274725923</c:v>
                </c:pt>
                <c:pt idx="63">
                  <c:v>404.40993169731792</c:v>
                </c:pt>
                <c:pt idx="64">
                  <c:v>401.42261226094001</c:v>
                </c:pt>
                <c:pt idx="65">
                  <c:v>402.07537068696377</c:v>
                </c:pt>
                <c:pt idx="66">
                  <c:v>401.86824289848903</c:v>
                </c:pt>
                <c:pt idx="67">
                  <c:v>400.99402242054873</c:v>
                </c:pt>
                <c:pt idx="68">
                  <c:v>399.61154757375743</c:v>
                </c:pt>
                <c:pt idx="69">
                  <c:v>397.85114450953751</c:v>
                </c:pt>
                <c:pt idx="70">
                  <c:v>395.81923735589231</c:v>
                </c:pt>
                <c:pt idx="71">
                  <c:v>390.07687222362705</c:v>
                </c:pt>
                <c:pt idx="72">
                  <c:v>388.73107771709545</c:v>
                </c:pt>
                <c:pt idx="73">
                  <c:v>387.14061195766749</c:v>
                </c:pt>
                <c:pt idx="74">
                  <c:v>385.38023088186986</c:v>
                </c:pt>
                <c:pt idx="75">
                  <c:v>383.51037114449605</c:v>
                </c:pt>
                <c:pt idx="76">
                  <c:v>381.57953057178401</c:v>
                </c:pt>
                <c:pt idx="77">
                  <c:v>379.62627746458173</c:v>
                </c:pt>
                <c:pt idx="78">
                  <c:v>374.15556721257815</c:v>
                </c:pt>
                <c:pt idx="79">
                  <c:v>373.22823056007303</c:v>
                </c:pt>
                <c:pt idx="80">
                  <c:v>372.16513376310712</c:v>
                </c:pt>
                <c:pt idx="81">
                  <c:v>371.01010292641911</c:v>
                </c:pt>
                <c:pt idx="82">
                  <c:v>369.79846961103738</c:v>
                </c:pt>
                <c:pt idx="83">
                  <c:v>368.55848974474918</c:v>
                </c:pt>
                <c:pt idx="84">
                  <c:v>367.31254077318937</c:v>
                </c:pt>
                <c:pt idx="85">
                  <c:v>366.07813052361541</c:v>
                </c:pt>
                <c:pt idx="86">
                  <c:v>364.86874629983168</c:v>
                </c:pt>
                <c:pt idx="87">
                  <c:v>363.69456849772979</c:v>
                </c:pt>
                <c:pt idx="88">
                  <c:v>362.56306942126616</c:v>
                </c:pt>
                <c:pt idx="89">
                  <c:v>361.47951489838749</c:v>
                </c:pt>
                <c:pt idx="90">
                  <c:v>360.44738366842495</c:v>
                </c:pt>
                <c:pt idx="91">
                  <c:v>359.4687172709651</c:v>
                </c:pt>
                <c:pt idx="92">
                  <c:v>358.54441125484334</c:v>
                </c:pt>
                <c:pt idx="93">
                  <c:v>357.67445689654295</c:v>
                </c:pt>
                <c:pt idx="94">
                  <c:v>356.85814122874427</c:v>
                </c:pt>
                <c:pt idx="95">
                  <c:v>356.09421199685175</c:v>
                </c:pt>
                <c:pt idx="96">
                  <c:v>355.38101315394863</c:v>
                </c:pt>
                <c:pt idx="97">
                  <c:v>354.71659564705925</c:v>
                </c:pt>
                <c:pt idx="98">
                  <c:v>354.09880751787426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66.144219967626327</c:v>
                </c:pt>
                <c:pt idx="4">
                  <c:v>60.158837155452531</c:v>
                </c:pt>
                <c:pt idx="5">
                  <c:v>54.715070941460709</c:v>
                </c:pt>
                <c:pt idx="6">
                  <c:v>115.90813046997118</c:v>
                </c:pt>
                <c:pt idx="7">
                  <c:v>176.68426466046293</c:v>
                </c:pt>
                <c:pt idx="8">
                  <c:v>160.69612599320078</c:v>
                </c:pt>
                <c:pt idx="9">
                  <c:v>146.15475214415736</c:v>
                </c:pt>
                <c:pt idx="10">
                  <c:v>197.76846796718539</c:v>
                </c:pt>
                <c:pt idx="11">
                  <c:v>179.87242218207982</c:v>
                </c:pt>
                <c:pt idx="12">
                  <c:v>219.5518196541498</c:v>
                </c:pt>
                <c:pt idx="13">
                  <c:v>199.68460089516219</c:v>
                </c:pt>
                <c:pt idx="14">
                  <c:v>258.00023950843052</c:v>
                </c:pt>
                <c:pt idx="15">
                  <c:v>234.65382768520104</c:v>
                </c:pt>
                <c:pt idx="16">
                  <c:v>213.42002996674265</c:v>
                </c:pt>
                <c:pt idx="17">
                  <c:v>252.59758843382517</c:v>
                </c:pt>
                <c:pt idx="18">
                  <c:v>229.74006188126549</c:v>
                </c:pt>
                <c:pt idx="19">
                  <c:v>270.95197286094117</c:v>
                </c:pt>
                <c:pt idx="20">
                  <c:v>246.43356018512148</c:v>
                </c:pt>
                <c:pt idx="21">
                  <c:v>297.58708037014355</c:v>
                </c:pt>
                <c:pt idx="22">
                  <c:v>270.65845989742172</c:v>
                </c:pt>
                <c:pt idx="23">
                  <c:v>246.16660717571227</c:v>
                </c:pt>
                <c:pt idx="24">
                  <c:v>282.64426793326709</c:v>
                </c:pt>
                <c:pt idx="25">
                  <c:v>257.06782082911764</c:v>
                </c:pt>
                <c:pt idx="26">
                  <c:v>283.54707955603095</c:v>
                </c:pt>
                <c:pt idx="27">
                  <c:v>257.88893713259034</c:v>
                </c:pt>
                <c:pt idx="28">
                  <c:v>308.47401495797129</c:v>
                </c:pt>
                <c:pt idx="29">
                  <c:v>280.56023703398404</c:v>
                </c:pt>
                <c:pt idx="30">
                  <c:v>255.17237364479431</c:v>
                </c:pt>
                <c:pt idx="31">
                  <c:v>288.62893085690536</c:v>
                </c:pt>
                <c:pt idx="32">
                  <c:v>262.51093229720425</c:v>
                </c:pt>
                <c:pt idx="33">
                  <c:v>289.15891113928348</c:v>
                </c:pt>
                <c:pt idx="34">
                  <c:v>262.99295472514711</c:v>
                </c:pt>
                <c:pt idx="35">
                  <c:v>306.75513660654366</c:v>
                </c:pt>
                <c:pt idx="36">
                  <c:v>278.9968997857078</c:v>
                </c:pt>
                <c:pt idx="37">
                  <c:v>253.75050260324093</c:v>
                </c:pt>
                <c:pt idx="38">
                  <c:v>282.18018571941764</c:v>
                </c:pt>
                <c:pt idx="39">
                  <c:v>256.64573336110641</c:v>
                </c:pt>
                <c:pt idx="40">
                  <c:v>289.06191925892625</c:v>
                </c:pt>
                <c:pt idx="41">
                  <c:v>262.90473962882174</c:v>
                </c:pt>
                <c:pt idx="42">
                  <c:v>313.21149558225051</c:v>
                </c:pt>
                <c:pt idx="43">
                  <c:v>284.86902358468518</c:v>
                </c:pt>
                <c:pt idx="44">
                  <c:v>259.09125859903679</c:v>
                </c:pt>
                <c:pt idx="45">
                  <c:v>286.69239420901562</c:v>
                </c:pt>
                <c:pt idx="46">
                  <c:v>260.74963262653029</c:v>
                </c:pt>
                <c:pt idx="47">
                  <c:v>300.01572296371296</c:v>
                </c:pt>
                <c:pt idx="48">
                  <c:v>272.86733490368601</c:v>
                </c:pt>
                <c:pt idx="49">
                  <c:v>318.48346038458374</c:v>
                </c:pt>
                <c:pt idx="50">
                  <c:v>289.66392890200649</c:v>
                </c:pt>
                <c:pt idx="51">
                  <c:v>263.45227348895048</c:v>
                </c:pt>
                <c:pt idx="52">
                  <c:v>297.4704129720713</c:v>
                </c:pt>
                <c:pt idx="53">
                  <c:v>270.55234971870294</c:v>
                </c:pt>
                <c:pt idx="54">
                  <c:v>301.809610103463</c:v>
                </c:pt>
                <c:pt idx="55">
                  <c:v>274.49889340370765</c:v>
                </c:pt>
                <c:pt idx="56">
                  <c:v>321.26943091887091</c:v>
                </c:pt>
                <c:pt idx="57">
                  <c:v>292.19779728497485</c:v>
                </c:pt>
                <c:pt idx="58">
                  <c:v>265.7568524151053</c:v>
                </c:pt>
                <c:pt idx="59">
                  <c:v>241.70854558736872</c:v>
                </c:pt>
                <c:pt idx="60">
                  <c:v>219.83636726215383</c:v>
                </c:pt>
                <c:pt idx="61">
                  <c:v>199.9433998230393</c:v>
                </c:pt>
                <c:pt idx="62">
                  <c:v>181.85054470593087</c:v>
                </c:pt>
                <c:pt idx="63">
                  <c:v>175.34316917342412</c:v>
                </c:pt>
                <c:pt idx="64">
                  <c:v>159.47638608162319</c:v>
                </c:pt>
                <c:pt idx="65">
                  <c:v>145.045386356058</c:v>
                </c:pt>
                <c:pt idx="66">
                  <c:v>131.92024612603387</c:v>
                </c:pt>
                <c:pt idx="67">
                  <c:v>119.98279831688353</c:v>
                </c:pt>
                <c:pt idx="68">
                  <c:v>109.12556877885469</c:v>
                </c:pt>
                <c:pt idx="69">
                  <c:v>99.250808685571727</c:v>
                </c:pt>
                <c:pt idx="70">
                  <c:v>100.2178737089945</c:v>
                </c:pt>
                <c:pt idx="71">
                  <c:v>91.149169911988395</c:v>
                </c:pt>
                <c:pt idx="72">
                  <c:v>82.901092072350338</c:v>
                </c:pt>
                <c:pt idx="73">
                  <c:v>75.399381842142148</c:v>
                </c:pt>
                <c:pt idx="74">
                  <c:v>68.576500502739123</c:v>
                </c:pt>
                <c:pt idx="75">
                  <c:v>62.371020906350857</c:v>
                </c:pt>
                <c:pt idx="76">
                  <c:v>56.727074440683566</c:v>
                </c:pt>
                <c:pt idx="77">
                  <c:v>61.542107256052056</c:v>
                </c:pt>
                <c:pt idx="78">
                  <c:v>55.973169090697368</c:v>
                </c:pt>
                <c:pt idx="79">
                  <c:v>50.908163495615433</c:v>
                </c:pt>
                <c:pt idx="80">
                  <c:v>46.301489670825823</c:v>
                </c:pt>
                <c:pt idx="81">
                  <c:v>42.111673227462475</c:v>
                </c:pt>
                <c:pt idx="82">
                  <c:v>38.300992789309319</c:v>
                </c:pt>
                <c:pt idx="83">
                  <c:v>34.835140383119828</c:v>
                </c:pt>
                <c:pt idx="84">
                  <c:v>31.68291256017724</c:v>
                </c:pt>
                <c:pt idx="85">
                  <c:v>28.815929468228994</c:v>
                </c:pt>
                <c:pt idx="86">
                  <c:v>26.208379344569419</c:v>
                </c:pt>
                <c:pt idx="87">
                  <c:v>23.836786129913722</c:v>
                </c:pt>
                <c:pt idx="88">
                  <c:v>21.679798110865683</c:v>
                </c:pt>
                <c:pt idx="89">
                  <c:v>19.717995688103965</c:v>
                </c:pt>
                <c:pt idx="90">
                  <c:v>17.933716539603033</c:v>
                </c:pt>
                <c:pt idx="91">
                  <c:v>16.310896604813969</c:v>
                </c:pt>
                <c:pt idx="92">
                  <c:v>14.83492545816835</c:v>
                </c:pt>
                <c:pt idx="93">
                  <c:v>13.492514769817062</c:v>
                </c:pt>
                <c:pt idx="94">
                  <c:v>12.271578669341611</c:v>
                </c:pt>
                <c:pt idx="95">
                  <c:v>11.161124935339377</c:v>
                </c:pt>
                <c:pt idx="96">
                  <c:v>10.151156031250689</c:v>
                </c:pt>
                <c:pt idx="97">
                  <c:v>9.2325790964424783</c:v>
                </c:pt>
                <c:pt idx="98">
                  <c:v>8.3971240821883431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97.613994905818117</c:v>
                </c:pt>
                <c:pt idx="4">
                  <c:v>83.598449934696703</c:v>
                </c:pt>
                <c:pt idx="5">
                  <c:v>71.595275228997309</c:v>
                </c:pt>
                <c:pt idx="6">
                  <c:v>158.92952694163912</c:v>
                </c:pt>
                <c:pt idx="7">
                  <c:v>241.28081226990912</c:v>
                </c:pt>
                <c:pt idx="8">
                  <c:v>206.63739788757184</c:v>
                </c:pt>
                <c:pt idx="9">
                  <c:v>176.96813022156672</c:v>
                </c:pt>
                <c:pt idx="10">
                  <c:v>247.24695630119828</c:v>
                </c:pt>
                <c:pt idx="11">
                  <c:v>211.74691516103391</c:v>
                </c:pt>
                <c:pt idx="12">
                  <c:v>263.92253701055</c:v>
                </c:pt>
                <c:pt idx="13">
                  <c:v>226.02819419697309</c:v>
                </c:pt>
                <c:pt idx="14">
                  <c:v>306.30196480537865</c:v>
                </c:pt>
                <c:pt idx="15">
                  <c:v>262.32272835865109</c:v>
                </c:pt>
                <c:pt idx="16">
                  <c:v>224.65808816228093</c:v>
                </c:pt>
                <c:pt idx="17">
                  <c:v>278.71934421655612</c:v>
                </c:pt>
                <c:pt idx="18">
                  <c:v>238.70045648475426</c:v>
                </c:pt>
                <c:pt idx="19">
                  <c:v>295.92715925490802</c:v>
                </c:pt>
                <c:pt idx="20">
                  <c:v>253.43755094909974</c:v>
                </c:pt>
                <c:pt idx="21">
                  <c:v>325.44915724923305</c:v>
                </c:pt>
                <c:pt idx="22">
                  <c:v>278.7207418858298</c:v>
                </c:pt>
                <c:pt idx="23">
                  <c:v>238.70165347484684</c:v>
                </c:pt>
                <c:pt idx="24">
                  <c:v>291.13514118993845</c:v>
                </c:pt>
                <c:pt idx="25">
                  <c:v>249.33357710111778</c:v>
                </c:pt>
                <c:pt idx="26">
                  <c:v>286.94090398883549</c:v>
                </c:pt>
                <c:pt idx="27">
                  <c:v>245.74155395926246</c:v>
                </c:pt>
                <c:pt idx="28">
                  <c:v>319.54905067436709</c:v>
                </c:pt>
                <c:pt idx="29">
                  <c:v>273.66778032448605</c:v>
                </c:pt>
                <c:pt idx="30">
                  <c:v>234.37420273875611</c:v>
                </c:pt>
                <c:pt idx="31">
                  <c:v>284.17321656313356</c:v>
                </c:pt>
                <c:pt idx="32">
                  <c:v>243.37125471154013</c:v>
                </c:pt>
                <c:pt idx="33">
                  <c:v>282.81054050641552</c:v>
                </c:pt>
                <c:pt idx="34">
                  <c:v>242.20423346407796</c:v>
                </c:pt>
                <c:pt idx="35">
                  <c:v>307.13216751854753</c:v>
                </c:pt>
                <c:pt idx="36">
                  <c:v>263.03372948117925</c:v>
                </c:pt>
                <c:pt idx="37">
                  <c:v>225.26700281435041</c:v>
                </c:pt>
                <c:pt idx="38">
                  <c:v>268.76522400061299</c:v>
                </c:pt>
                <c:pt idx="39">
                  <c:v>230.17556185955868</c:v>
                </c:pt>
                <c:pt idx="40">
                  <c:v>279.23882438147746</c:v>
                </c:pt>
                <c:pt idx="41">
                  <c:v>239.14534900863001</c:v>
                </c:pt>
                <c:pt idx="42">
                  <c:v>314.15902086751487</c:v>
                </c:pt>
                <c:pt idx="43">
                  <c:v>269.05165804212874</c:v>
                </c:pt>
                <c:pt idx="44">
                  <c:v>230.42086932702125</c:v>
                </c:pt>
                <c:pt idx="45">
                  <c:v>272.66956090577605</c:v>
                </c:pt>
                <c:pt idx="46">
                  <c:v>233.51930896886805</c:v>
                </c:pt>
                <c:pt idx="47">
                  <c:v>292.75943640788921</c:v>
                </c:pt>
                <c:pt idx="48">
                  <c:v>250.72465388870384</c:v>
                </c:pt>
                <c:pt idx="49">
                  <c:v>318.48387029736108</c:v>
                </c:pt>
                <c:pt idx="50">
                  <c:v>272.75553993821279</c:v>
                </c:pt>
                <c:pt idx="51">
                  <c:v>233.59294301945198</c:v>
                </c:pt>
                <c:pt idx="52">
                  <c:v>285.43862063901662</c:v>
                </c:pt>
                <c:pt idx="53">
                  <c:v>244.45497041631111</c:v>
                </c:pt>
                <c:pt idx="54">
                  <c:v>291.61479072984957</c:v>
                </c:pt>
                <c:pt idx="55">
                  <c:v>249.74435793318133</c:v>
                </c:pt>
                <c:pt idx="56">
                  <c:v>319.5658618491816</c:v>
                </c:pt>
                <c:pt idx="57">
                  <c:v>273.68217772884827</c:v>
                </c:pt>
                <c:pt idx="58">
                  <c:v>234.38653294498241</c:v>
                </c:pt>
                <c:pt idx="59">
                  <c:v>200.73300819901553</c:v>
                </c:pt>
                <c:pt idx="60">
                  <c:v>171.91150052159435</c:v>
                </c:pt>
                <c:pt idx="61">
                  <c:v>147.22822258651865</c:v>
                </c:pt>
                <c:pt idx="62">
                  <c:v>126.08900195867162</c:v>
                </c:pt>
                <c:pt idx="63">
                  <c:v>122.66637181167427</c:v>
                </c:pt>
                <c:pt idx="64">
                  <c:v>105.0537738206832</c:v>
                </c:pt>
                <c:pt idx="65">
                  <c:v>89.970015669094181</c:v>
                </c:pt>
                <c:pt idx="66">
                  <c:v>77.052003227544873</c:v>
                </c:pt>
                <c:pt idx="67">
                  <c:v>65.988775896334786</c:v>
                </c:pt>
                <c:pt idx="68">
                  <c:v>56.514021205097279</c:v>
                </c:pt>
                <c:pt idx="69">
                  <c:v>48.399664176034221</c:v>
                </c:pt>
                <c:pt idx="70">
                  <c:v>56.131770688670258</c:v>
                </c:pt>
                <c:pt idx="71">
                  <c:v>48.072297688361338</c:v>
                </c:pt>
                <c:pt idx="72">
                  <c:v>41.170014355254899</c:v>
                </c:pt>
                <c:pt idx="73">
                  <c:v>35.258769884474638</c:v>
                </c:pt>
                <c:pt idx="74">
                  <c:v>30.19626962086928</c:v>
                </c:pt>
                <c:pt idx="75">
                  <c:v>25.860649761854823</c:v>
                </c:pt>
                <c:pt idx="76">
                  <c:v>22.147543868899575</c:v>
                </c:pt>
                <c:pt idx="77">
                  <c:v>33.648964127038369</c:v>
                </c:pt>
                <c:pt idx="78">
                  <c:v>28.817601878119191</c:v>
                </c:pt>
                <c:pt idx="79">
                  <c:v>24.6799329355424</c:v>
                </c:pt>
                <c:pt idx="80">
                  <c:v>21.136355907718716</c:v>
                </c:pt>
                <c:pt idx="81">
                  <c:v>18.101570301043346</c:v>
                </c:pt>
                <c:pt idx="82">
                  <c:v>15.502523178271943</c:v>
                </c:pt>
                <c:pt idx="83">
                  <c:v>13.276650638370675</c:v>
                </c:pt>
                <c:pt idx="84">
                  <c:v>11.370371786987848</c:v>
                </c:pt>
                <c:pt idx="85">
                  <c:v>9.7377989446135818</c:v>
                </c:pt>
                <c:pt idx="86">
                  <c:v>8.3396330447377274</c:v>
                </c:pt>
                <c:pt idx="87">
                  <c:v>7.1422176321839554</c:v>
                </c:pt>
                <c:pt idx="88">
                  <c:v>6.1167286895995128</c:v>
                </c:pt>
                <c:pt idx="89">
                  <c:v>5.2384807897164514</c:v>
                </c:pt>
                <c:pt idx="90">
                  <c:v>4.4863328711780763</c:v>
                </c:pt>
                <c:pt idx="91">
                  <c:v>3.8421793338488821</c:v>
                </c:pt>
                <c:pt idx="92">
                  <c:v>3.2905142033250341</c:v>
                </c:pt>
                <c:pt idx="93">
                  <c:v>2.8180578732740753</c:v>
                </c:pt>
                <c:pt idx="94">
                  <c:v>2.413437440597352</c:v>
                </c:pt>
                <c:pt idx="95">
                  <c:v>2.0669129384876217</c:v>
                </c:pt>
                <c:pt idx="96">
                  <c:v>1.7701428773020678</c:v>
                </c:pt>
                <c:pt idx="97">
                  <c:v>1.5159834493832061</c:v>
                </c:pt>
                <c:pt idx="98">
                  <c:v>1.2983165643140477</c:v>
                </c:pt>
                <c:pt idx="99">
                  <c:v>1.1119025750960854</c:v>
                </c:pt>
                <c:pt idx="100">
                  <c:v>0.95225415009513237</c:v>
                </c:pt>
                <c:pt idx="101">
                  <c:v>0.81552825461802947</c:v>
                </c:pt>
                <c:pt idx="102">
                  <c:v>0.69843364191574886</c:v>
                </c:pt>
                <c:pt idx="103">
                  <c:v>0.59815162674918343</c:v>
                </c:pt>
                <c:pt idx="104">
                  <c:v>0.51226823438990865</c:v>
                </c:pt>
                <c:pt idx="105">
                  <c:v>0.43871609175609866</c:v>
                </c:pt>
                <c:pt idx="106">
                  <c:v>0.37572466189509474</c:v>
                </c:pt>
                <c:pt idx="107">
                  <c:v>0.32177762386401193</c:v>
                </c:pt>
                <c:pt idx="108">
                  <c:v>0.27557637206279245</c:v>
                </c:pt>
                <c:pt idx="109">
                  <c:v>0.23600875638072646</c:v>
                </c:pt>
                <c:pt idx="110">
                  <c:v>0.20212231067359193</c:v>
                </c:pt>
                <c:pt idx="111">
                  <c:v>0.17310132513103774</c:v>
                </c:pt>
                <c:pt idx="112">
                  <c:v>0.14824721062342458</c:v>
                </c:pt>
                <c:pt idx="113">
                  <c:v>0.12696168236141023</c:v>
                </c:pt>
                <c:pt idx="114">
                  <c:v>0.10873235806767087</c:v>
                </c:pt>
                <c:pt idx="115">
                  <c:v>9.3120423981950071E-2</c:v>
                </c:pt>
                <c:pt idx="116">
                  <c:v>7.9750071797223265E-2</c:v>
                </c:pt>
                <c:pt idx="117">
                  <c:v>6.8299452254374046E-2</c:v>
                </c:pt>
                <c:pt idx="118">
                  <c:v>5.8492927631570338E-2</c:v>
                </c:pt>
                <c:pt idx="119">
                  <c:v>5.0094436631342235E-2</c:v>
                </c:pt>
                <c:pt idx="120">
                  <c:v>4.2901811945845199E-2</c:v>
                </c:pt>
                <c:pt idx="121">
                  <c:v>3.6741913713529854E-2</c:v>
                </c:pt>
                <c:pt idx="122">
                  <c:v>3.1466461720463773E-2</c:v>
                </c:pt>
                <c:pt idx="123">
                  <c:v>2.6948466019634767E-2</c:v>
                </c:pt>
                <c:pt idx="124">
                  <c:v>2.307917004659989E-2</c:v>
                </c:pt>
                <c:pt idx="125">
                  <c:v>1.9765432646584927E-2</c:v>
                </c:pt>
                <c:pt idx="126">
                  <c:v>1.6927485993554633E-2</c:v>
                </c:pt>
                <c:pt idx="127">
                  <c:v>1.449701543019331E-2</c:v>
                </c:pt>
                <c:pt idx="128">
                  <c:v>1.2415515006970645E-2</c:v>
                </c:pt>
                <c:pt idx="129">
                  <c:v>1.0632879135057789E-2</c:v>
                </c:pt>
                <c:pt idx="130">
                  <c:v>9.1061964515584924E-3</c:v>
                </c:pt>
                <c:pt idx="131">
                  <c:v>7.7987168631467561E-3</c:v>
                </c:pt>
                <c:pt idx="132">
                  <c:v>6.6789669029290993E-3</c:v>
                </c:pt>
                <c:pt idx="133">
                  <c:v>5.7199921055247679E-3</c:v>
                </c:pt>
                <c:pt idx="134">
                  <c:v>4.8987081629221522E-3</c:v>
                </c:pt>
                <c:pt idx="135">
                  <c:v>4.1953452422253904E-3</c:v>
                </c:pt>
                <c:pt idx="136">
                  <c:v>3.5929720889851919E-3</c:v>
                </c:pt>
                <c:pt idx="137">
                  <c:v>3.0770884603954292E-3</c:v>
                </c:pt>
                <c:pt idx="138">
                  <c:v>2.6352760774640506E-3</c:v>
                </c:pt>
                <c:pt idx="139">
                  <c:v>2.2568996939275089E-3</c:v>
                </c:pt>
                <c:pt idx="140">
                  <c:v>1.9328510860811576E-3</c:v>
                </c:pt>
                <c:pt idx="141">
                  <c:v>1.6553298008844105E-3</c:v>
                </c:pt>
                <c:pt idx="142">
                  <c:v>1.4176553845395253E-3</c:v>
                </c:pt>
                <c:pt idx="143">
                  <c:v>1.2141065715364637E-3</c:v>
                </c:pt>
                <c:pt idx="144">
                  <c:v>1.0397835631448759E-3</c:v>
                </c:pt>
                <c:pt idx="145">
                  <c:v>8.904900801402039E-4</c:v>
                </c:pt>
                <c:pt idx="146">
                  <c:v>7.6263235055353516E-4</c:v>
                </c:pt>
                <c:pt idx="147">
                  <c:v>6.5313260089235178E-4</c:v>
                </c:pt>
                <c:pt idx="148">
                  <c:v>5.5935496840487482E-4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6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315.31443018429832</c:v>
                </c:pt>
                <c:pt idx="4">
                  <c:v>323.16245257408502</c:v>
                </c:pt>
                <c:pt idx="5">
                  <c:v>329.63882631743456</c:v>
                </c:pt>
                <c:pt idx="6">
                  <c:v>295.34699529787025</c:v>
                </c:pt>
                <c:pt idx="7">
                  <c:v>309.49117258887065</c:v>
                </c:pt>
                <c:pt idx="8">
                  <c:v>297.58759448626608</c:v>
                </c:pt>
                <c:pt idx="9">
                  <c:v>313.43047756373778</c:v>
                </c:pt>
                <c:pt idx="10">
                  <c:v>286.71271485887883</c:v>
                </c:pt>
                <c:pt idx="11">
                  <c:v>306.92476043683496</c:v>
                </c:pt>
                <c:pt idx="12">
                  <c:v>299.56943984622944</c:v>
                </c:pt>
                <c:pt idx="13">
                  <c:v>318.66417486137107</c:v>
                </c:pt>
                <c:pt idx="14">
                  <c:v>334.04505755039781</c:v>
                </c:pt>
                <c:pt idx="15">
                  <c:v>320.22025774264171</c:v>
                </c:pt>
                <c:pt idx="16">
                  <c:v>336.96478718459218</c:v>
                </c:pt>
                <c:pt idx="17">
                  <c:v>330.46104814578598</c:v>
                </c:pt>
                <c:pt idx="18">
                  <c:v>345.78707601835833</c:v>
                </c:pt>
                <c:pt idx="19">
                  <c:v>330.13406463962099</c:v>
                </c:pt>
                <c:pt idx="20">
                  <c:v>346.35976091725388</c:v>
                </c:pt>
                <c:pt idx="21">
                  <c:v>359.13209182434855</c:v>
                </c:pt>
                <c:pt idx="22">
                  <c:v>345.91646367809767</c:v>
                </c:pt>
                <c:pt idx="23">
                  <c:v>359.69826691060518</c:v>
                </c:pt>
                <c:pt idx="24">
                  <c:v>342.65387344184501</c:v>
                </c:pt>
                <c:pt idx="25">
                  <c:v>357.62608631248202</c:v>
                </c:pt>
                <c:pt idx="26">
                  <c:v>341.5444525451594</c:v>
                </c:pt>
                <c:pt idx="27">
                  <c:v>357.28811907572208</c:v>
                </c:pt>
                <c:pt idx="28">
                  <c:v>369.54252552169089</c:v>
                </c:pt>
                <c:pt idx="29">
                  <c:v>349.82792360453971</c:v>
                </c:pt>
                <c:pt idx="30">
                  <c:v>364.67904193080699</c:v>
                </c:pt>
                <c:pt idx="31">
                  <c:v>352.37331097081062</c:v>
                </c:pt>
                <c:pt idx="32">
                  <c:v>366.9034173702928</c:v>
                </c:pt>
                <c:pt idx="33">
                  <c:v>358.27761654190294</c:v>
                </c:pt>
                <c:pt idx="34">
                  <c:v>371.58117820835162</c:v>
                </c:pt>
                <c:pt idx="35">
                  <c:v>381.73459649957158</c:v>
                </c:pt>
                <c:pt idx="36">
                  <c:v>366.23805088843517</c:v>
                </c:pt>
                <c:pt idx="37">
                  <c:v>377.89832645066133</c:v>
                </c:pt>
                <c:pt idx="38">
                  <c:v>362.91465819487473</c:v>
                </c:pt>
                <c:pt idx="39">
                  <c:v>375.20430717598106</c:v>
                </c:pt>
                <c:pt idx="40">
                  <c:v>352.82855186971392</c:v>
                </c:pt>
                <c:pt idx="41">
                  <c:v>367.52407257581501</c:v>
                </c:pt>
                <c:pt idx="42">
                  <c:v>378.82399989799694</c:v>
                </c:pt>
                <c:pt idx="43">
                  <c:v>361.02176692628666</c:v>
                </c:pt>
                <c:pt idx="44">
                  <c:v>374.32715396574065</c:v>
                </c:pt>
                <c:pt idx="45">
                  <c:v>368.60436501930462</c:v>
                </c:pt>
                <c:pt idx="46">
                  <c:v>380.01406688943905</c:v>
                </c:pt>
                <c:pt idx="47">
                  <c:v>364.80642294949882</c:v>
                </c:pt>
                <c:pt idx="48">
                  <c:v>376.89586321332683</c:v>
                </c:pt>
                <c:pt idx="49">
                  <c:v>386.02670718319621</c:v>
                </c:pt>
                <c:pt idx="50">
                  <c:v>366.69155828108239</c:v>
                </c:pt>
                <c:pt idx="51">
                  <c:v>378.44212323736895</c:v>
                </c:pt>
                <c:pt idx="52">
                  <c:v>367.48327567539366</c:v>
                </c:pt>
                <c:pt idx="53">
                  <c:v>378.83464924976909</c:v>
                </c:pt>
                <c:pt idx="54">
                  <c:v>355.67469987130232</c:v>
                </c:pt>
                <c:pt idx="55">
                  <c:v>369.71719186025769</c:v>
                </c:pt>
                <c:pt idx="56">
                  <c:v>380.47556354385995</c:v>
                </c:pt>
                <c:pt idx="57">
                  <c:v>362.22634169318064</c:v>
                </c:pt>
                <c:pt idx="58">
                  <c:v>375.16480652656128</c:v>
                </c:pt>
                <c:pt idx="59">
                  <c:v>384.98552383786864</c:v>
                </c:pt>
                <c:pt idx="60">
                  <c:v>392.22894788653775</c:v>
                </c:pt>
                <c:pt idx="61">
                  <c:v>397.35295263988178</c:v>
                </c:pt>
                <c:pt idx="62">
                  <c:v>400.74463655992434</c:v>
                </c:pt>
                <c:pt idx="63">
                  <c:v>402.7305074745301</c:v>
                </c:pt>
                <c:pt idx="64">
                  <c:v>401.20150908335512</c:v>
                </c:pt>
                <c:pt idx="65">
                  <c:v>401.80324289697387</c:v>
                </c:pt>
                <c:pt idx="66">
                  <c:v>401.58091664960426</c:v>
                </c:pt>
                <c:pt idx="67">
                  <c:v>400.71315265433645</c:v>
                </c:pt>
                <c:pt idx="68">
                  <c:v>399.34866040267957</c:v>
                </c:pt>
                <c:pt idx="69">
                  <c:v>397.61073022105592</c:v>
                </c:pt>
                <c:pt idx="70">
                  <c:v>395.60109095651569</c:v>
                </c:pt>
                <c:pt idx="71">
                  <c:v>390.68838660500455</c:v>
                </c:pt>
                <c:pt idx="72">
                  <c:v>389.10792481215748</c:v>
                </c:pt>
                <c:pt idx="73">
                  <c:v>387.33009788762786</c:v>
                </c:pt>
                <c:pt idx="74">
                  <c:v>385.41957882518722</c:v>
                </c:pt>
                <c:pt idx="75">
                  <c:v>383.42892810599449</c:v>
                </c:pt>
                <c:pt idx="76">
                  <c:v>381.40051048997333</c:v>
                </c:pt>
                <c:pt idx="77">
                  <c:v>379.36813231813449</c:v>
                </c:pt>
                <c:pt idx="78">
                  <c:v>374.90846801381633</c:v>
                </c:pt>
                <c:pt idx="79">
                  <c:v>373.60775760594072</c:v>
                </c:pt>
                <c:pt idx="80">
                  <c:v>372.24676563006904</c:v>
                </c:pt>
                <c:pt idx="81">
                  <c:v>370.85562905905954</c:v>
                </c:pt>
                <c:pt idx="82">
                  <c:v>369.45843828972329</c:v>
                </c:pt>
                <c:pt idx="83">
                  <c:v>368.07422127195775</c:v>
                </c:pt>
                <c:pt idx="84">
                  <c:v>366.71778195397957</c:v>
                </c:pt>
                <c:pt idx="85">
                  <c:v>365.4004134794983</c:v>
                </c:pt>
                <c:pt idx="86">
                  <c:v>364.13050380294783</c:v>
                </c:pt>
                <c:pt idx="87">
                  <c:v>362.91404898579088</c:v>
                </c:pt>
                <c:pt idx="88">
                  <c:v>361.75508735271694</c:v>
                </c:pt>
                <c:pt idx="89">
                  <c:v>360.65606587969165</c:v>
                </c:pt>
                <c:pt idx="90">
                  <c:v>359.61814862006315</c:v>
                </c:pt>
                <c:pt idx="91">
                  <c:v>358.64147561871886</c:v>
                </c:pt>
                <c:pt idx="92">
                  <c:v>357.72537959013715</c:v>
                </c:pt>
                <c:pt idx="93">
                  <c:v>356.86856662015128</c:v>
                </c:pt>
                <c:pt idx="94">
                  <c:v>356.0692662725051</c:v>
                </c:pt>
                <c:pt idx="95">
                  <c:v>355.32535572169951</c:v>
                </c:pt>
                <c:pt idx="96">
                  <c:v>354.63446187742176</c:v>
                </c:pt>
                <c:pt idx="97">
                  <c:v>353.99404489930322</c:v>
                </c:pt>
                <c:pt idx="98">
                  <c:v>353.40146601191702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225.91589456457157</c:v>
                </c:pt>
                <c:pt idx="4">
                  <c:v>202.37793670297614</c:v>
                </c:pt>
                <c:pt idx="5">
                  <c:v>181.2923758334652</c:v>
                </c:pt>
                <c:pt idx="6">
                  <c:v>444.79856729856652</c:v>
                </c:pt>
                <c:pt idx="7">
                  <c:v>621.23360994070651</c:v>
                </c:pt>
                <c:pt idx="8">
                  <c:v>556.50788286791874</c:v>
                </c:pt>
                <c:pt idx="9">
                  <c:v>498.52586649922637</c:v>
                </c:pt>
                <c:pt idx="10">
                  <c:v>728.97980836511556</c:v>
                </c:pt>
                <c:pt idx="11">
                  <c:v>653.02810941837458</c:v>
                </c:pt>
                <c:pt idx="12">
                  <c:v>754.42666521679564</c:v>
                </c:pt>
                <c:pt idx="13">
                  <c:v>675.82368294428716</c:v>
                </c:pt>
                <c:pt idx="14">
                  <c:v>852.66266484872949</c:v>
                </c:pt>
                <c:pt idx="15">
                  <c:v>763.82456908726169</c:v>
                </c:pt>
                <c:pt idx="16">
                  <c:v>684.24242832873028</c:v>
                </c:pt>
                <c:pt idx="17">
                  <c:v>754.14930770475291</c:v>
                </c:pt>
                <c:pt idx="18">
                  <c:v>675.57522304232032</c:v>
                </c:pt>
                <c:pt idx="19">
                  <c:v>802.86410376899039</c:v>
                </c:pt>
                <c:pt idx="20">
                  <c:v>719.21447176976551</c:v>
                </c:pt>
                <c:pt idx="21">
                  <c:v>863.29312266547515</c:v>
                </c:pt>
                <c:pt idx="22">
                  <c:v>773.34744981819711</c:v>
                </c:pt>
                <c:pt idx="23">
                  <c:v>692.77312935580835</c:v>
                </c:pt>
                <c:pt idx="24">
                  <c:v>818.27017690980688</c:v>
                </c:pt>
                <c:pt idx="25">
                  <c:v>733.01540109765938</c:v>
                </c:pt>
                <c:pt idx="26">
                  <c:v>854.31964540361639</c:v>
                </c:pt>
                <c:pt idx="27">
                  <c:v>765.30891044580699</c:v>
                </c:pt>
                <c:pt idx="28">
                  <c:v>961.06400013976281</c:v>
                </c:pt>
                <c:pt idx="29">
                  <c:v>860.93167442984952</c:v>
                </c:pt>
                <c:pt idx="30">
                  <c:v>771.2320385830651</c:v>
                </c:pt>
                <c:pt idx="31">
                  <c:v>860.31504168823267</c:v>
                </c:pt>
                <c:pt idx="32">
                  <c:v>770.6796522085142</c:v>
                </c:pt>
                <c:pt idx="33">
                  <c:v>831.58072109352622</c:v>
                </c:pt>
                <c:pt idx="34">
                  <c:v>744.93913259732597</c:v>
                </c:pt>
                <c:pt idx="35">
                  <c:v>885.71001188899004</c:v>
                </c:pt>
                <c:pt idx="36">
                  <c:v>793.42874510332126</c:v>
                </c:pt>
                <c:pt idx="37">
                  <c:v>710.76217396889126</c:v>
                </c:pt>
                <c:pt idx="38">
                  <c:v>806.14547359780772</c:v>
                </c:pt>
                <c:pt idx="39">
                  <c:v>722.15395885984128</c:v>
                </c:pt>
                <c:pt idx="40">
                  <c:v>872.82933311490046</c:v>
                </c:pt>
                <c:pt idx="41">
                  <c:v>781.89009175332865</c:v>
                </c:pt>
                <c:pt idx="42">
                  <c:v>949.56074988874536</c:v>
                </c:pt>
                <c:pt idx="43">
                  <c:v>850.62693666154917</c:v>
                </c:pt>
                <c:pt idx="44">
                  <c:v>762.00094144475463</c:v>
                </c:pt>
                <c:pt idx="45">
                  <c:v>795.5667499632217</c:v>
                </c:pt>
                <c:pt idx="46">
                  <c:v>712.67742217682076</c:v>
                </c:pt>
                <c:pt idx="47">
                  <c:v>807.86117395320741</c:v>
                </c:pt>
                <c:pt idx="48">
                  <c:v>723.69090205985617</c:v>
                </c:pt>
                <c:pt idx="49">
                  <c:v>894.91510069586514</c:v>
                </c:pt>
                <c:pt idx="50">
                  <c:v>801.67476463857167</c:v>
                </c:pt>
                <c:pt idx="51">
                  <c:v>718.14904872939849</c:v>
                </c:pt>
                <c:pt idx="52">
                  <c:v>784.5232302235022</c:v>
                </c:pt>
                <c:pt idx="53">
                  <c:v>702.78451604389613</c:v>
                </c:pt>
                <c:pt idx="54">
                  <c:v>855.4779737529019</c:v>
                </c:pt>
                <c:pt idx="55">
                  <c:v>766.34655368823928</c:v>
                </c:pt>
                <c:pt idx="56">
                  <c:v>935.63667797366429</c:v>
                </c:pt>
                <c:pt idx="57">
                  <c:v>838.15360028958116</c:v>
                </c:pt>
                <c:pt idx="58">
                  <c:v>750.82718988722729</c:v>
                </c:pt>
                <c:pt idx="59">
                  <c:v>672.59923345694438</c:v>
                </c:pt>
                <c:pt idx="60">
                  <c:v>602.5217719070846</c:v>
                </c:pt>
                <c:pt idx="61">
                  <c:v>539.74561308400882</c:v>
                </c:pt>
                <c:pt idx="62">
                  <c:v>483.51004134064402</c:v>
                </c:pt>
                <c:pt idx="63">
                  <c:v>455.7251887115645</c:v>
                </c:pt>
                <c:pt idx="64">
                  <c:v>408.24362346342087</c:v>
                </c:pt>
                <c:pt idx="65">
                  <c:v>365.70911642987295</c:v>
                </c:pt>
                <c:pt idx="66">
                  <c:v>327.60623841538563</c:v>
                </c:pt>
                <c:pt idx="67">
                  <c:v>293.47326229221551</c:v>
                </c:pt>
                <c:pt idx="68">
                  <c:v>262.89656783407179</c:v>
                </c:pt>
                <c:pt idx="69">
                  <c:v>235.50562950472914</c:v>
                </c:pt>
                <c:pt idx="70">
                  <c:v>236.69783667838061</c:v>
                </c:pt>
                <c:pt idx="71">
                  <c:v>212.03651872904038</c:v>
                </c:pt>
                <c:pt idx="72">
                  <c:v>189.94463956939569</c:v>
                </c:pt>
                <c:pt idx="73">
                  <c:v>170.15449186492555</c:v>
                </c:pt>
                <c:pt idx="74">
                  <c:v>152.42626044855183</c:v>
                </c:pt>
                <c:pt idx="75">
                  <c:v>136.54511626277559</c:v>
                </c:pt>
                <c:pt idx="76">
                  <c:v>122.31861308116243</c:v>
                </c:pt>
                <c:pt idx="77">
                  <c:v>132.79348907091617</c:v>
                </c:pt>
                <c:pt idx="78">
                  <c:v>118.9578642864366</c:v>
                </c:pt>
                <c:pt idx="79">
                  <c:v>106.56375982434783</c:v>
                </c:pt>
                <c:pt idx="80">
                  <c:v>95.460985080883475</c:v>
                </c:pt>
                <c:pt idx="81">
                  <c:v>85.514997665562419</c:v>
                </c:pt>
                <c:pt idx="82">
                  <c:v>76.605273029029036</c:v>
                </c:pt>
                <c:pt idx="83">
                  <c:v>68.623843957787102</c:v>
                </c:pt>
                <c:pt idx="84">
                  <c:v>61.473992237560225</c:v>
                </c:pt>
                <c:pt idx="85">
                  <c:v>55.069076630977428</c:v>
                </c:pt>
                <c:pt idx="86">
                  <c:v>49.331482967126419</c:v>
                </c:pt>
                <c:pt idx="87">
                  <c:v>44.191683620257756</c:v>
                </c:pt>
                <c:pt idx="88">
                  <c:v>39.587394980490188</c:v>
                </c:pt>
                <c:pt idx="89">
                  <c:v>35.462822706825825</c:v>
                </c:pt>
                <c:pt idx="90">
                  <c:v>31.76798561652134</c:v>
                </c:pt>
                <c:pt idx="91">
                  <c:v>28.458110017769581</c:v>
                </c:pt>
                <c:pt idx="92">
                  <c:v>25.493087146271481</c:v>
                </c:pt>
                <c:pt idx="93">
                  <c:v>22.836987130965078</c:v>
                </c:pt>
                <c:pt idx="94">
                  <c:v>20.457623599193681</c:v>
                </c:pt>
                <c:pt idx="95">
                  <c:v>18.326163645239138</c:v>
                </c:pt>
                <c:pt idx="96">
                  <c:v>16.416778435855168</c:v>
                </c:pt>
                <c:pt idx="97">
                  <c:v>14.706330218871205</c:v>
                </c:pt>
                <c:pt idx="98">
                  <c:v>13.174091942066122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257.60146438027323</c:v>
                </c:pt>
                <c:pt idx="4">
                  <c:v>226.21548412889118</c:v>
                </c:pt>
                <c:pt idx="5">
                  <c:v>198.65354951603067</c:v>
                </c:pt>
                <c:pt idx="6">
                  <c:v>496.45157200069622</c:v>
                </c:pt>
                <c:pt idx="7">
                  <c:v>689.98792980898611</c:v>
                </c:pt>
                <c:pt idx="8">
                  <c:v>605.92028838165265</c:v>
                </c:pt>
                <c:pt idx="9">
                  <c:v>532.09538893548859</c:v>
                </c:pt>
                <c:pt idx="10">
                  <c:v>789.26709350623673</c:v>
                </c:pt>
                <c:pt idx="11">
                  <c:v>693.10334898153963</c:v>
                </c:pt>
                <c:pt idx="12">
                  <c:v>801.85722537056631</c:v>
                </c:pt>
                <c:pt idx="13">
                  <c:v>704.15950808291609</c:v>
                </c:pt>
                <c:pt idx="14">
                  <c:v>900.29570315218302</c:v>
                </c:pt>
                <c:pt idx="15">
                  <c:v>790.6043113446201</c:v>
                </c:pt>
                <c:pt idx="16">
                  <c:v>694.2776411441381</c:v>
                </c:pt>
                <c:pt idx="17">
                  <c:v>770.68825955896705</c:v>
                </c:pt>
                <c:pt idx="18">
                  <c:v>676.78814702396198</c:v>
                </c:pt>
                <c:pt idx="19">
                  <c:v>819.7300391293694</c:v>
                </c:pt>
                <c:pt idx="20">
                  <c:v>719.85471085251174</c:v>
                </c:pt>
                <c:pt idx="21">
                  <c:v>881.87843046801504</c:v>
                </c:pt>
                <c:pt idx="22">
                  <c:v>774.43098614009955</c:v>
                </c:pt>
                <c:pt idx="23">
                  <c:v>680.07486244520317</c:v>
                </c:pt>
                <c:pt idx="24">
                  <c:v>822.61630346796187</c:v>
                </c:pt>
                <c:pt idx="25">
                  <c:v>722.38931478517736</c:v>
                </c:pt>
                <c:pt idx="26">
                  <c:v>859.7751928584571</c:v>
                </c:pt>
                <c:pt idx="27">
                  <c:v>755.02079137008491</c:v>
                </c:pt>
                <c:pt idx="28">
                  <c:v>977.16026669888583</c:v>
                </c:pt>
                <c:pt idx="29">
                  <c:v>858.1037508253097</c:v>
                </c:pt>
                <c:pt idx="30">
                  <c:v>753.55299665225812</c:v>
                </c:pt>
                <c:pt idx="31">
                  <c:v>854.94173071742205</c:v>
                </c:pt>
                <c:pt idx="32">
                  <c:v>750.7762348382214</c:v>
                </c:pt>
                <c:pt idx="33">
                  <c:v>820.30310455162339</c:v>
                </c:pt>
                <c:pt idx="34">
                  <c:v>720.35795438897446</c:v>
                </c:pt>
                <c:pt idx="35">
                  <c:v>881.60479954459674</c:v>
                </c:pt>
                <c:pt idx="36">
                  <c:v>774.19069421488609</c:v>
                </c:pt>
                <c:pt idx="37">
                  <c:v>679.86384751822982</c:v>
                </c:pt>
                <c:pt idx="38">
                  <c:v>790.23081540293299</c:v>
                </c:pt>
                <c:pt idx="39">
                  <c:v>693.94965168386011</c:v>
                </c:pt>
                <c:pt idx="40">
                  <c:v>867.00078124518654</c:v>
                </c:pt>
                <c:pt idx="41">
                  <c:v>761.36601917751375</c:v>
                </c:pt>
                <c:pt idx="42">
                  <c:v>952.67889225973067</c:v>
                </c:pt>
                <c:pt idx="43">
                  <c:v>836.60516973526262</c:v>
                </c:pt>
                <c:pt idx="44">
                  <c:v>734.67378747901387</c:v>
                </c:pt>
                <c:pt idx="45">
                  <c:v>773.96238494391719</c:v>
                </c:pt>
                <c:pt idx="46">
                  <c:v>679.66335528738171</c:v>
                </c:pt>
                <c:pt idx="47">
                  <c:v>790.0547510037087</c:v>
                </c:pt>
                <c:pt idx="48">
                  <c:v>693.79503884652934</c:v>
                </c:pt>
                <c:pt idx="49">
                  <c:v>890.47847389481001</c:v>
                </c:pt>
                <c:pt idx="50">
                  <c:v>781.98320635748917</c:v>
                </c:pt>
                <c:pt idx="51">
                  <c:v>686.70692549202965</c:v>
                </c:pt>
                <c:pt idx="52">
                  <c:v>764.03995454810854</c:v>
                </c:pt>
                <c:pt idx="53">
                  <c:v>670.94986679412693</c:v>
                </c:pt>
                <c:pt idx="54">
                  <c:v>846.80327388159969</c:v>
                </c:pt>
                <c:pt idx="55">
                  <c:v>743.6293618279816</c:v>
                </c:pt>
                <c:pt idx="56">
                  <c:v>937.10325669878648</c:v>
                </c:pt>
                <c:pt idx="57">
                  <c:v>822.92725859640052</c:v>
                </c:pt>
                <c:pt idx="58">
                  <c:v>722.6623833606659</c:v>
                </c:pt>
                <c:pt idx="59">
                  <c:v>634.61370961907573</c:v>
                </c:pt>
                <c:pt idx="60">
                  <c:v>557.29282402054685</c:v>
                </c:pt>
                <c:pt idx="61">
                  <c:v>489.39266044412705</c:v>
                </c:pt>
                <c:pt idx="62">
                  <c:v>429.76540478071962</c:v>
                </c:pt>
                <c:pt idx="63">
                  <c:v>403.16323821860459</c:v>
                </c:pt>
                <c:pt idx="64">
                  <c:v>354.0421143800657</c:v>
                </c:pt>
                <c:pt idx="65">
                  <c:v>310.90587353289902</c:v>
                </c:pt>
                <c:pt idx="66">
                  <c:v>273.02532176578137</c:v>
                </c:pt>
                <c:pt idx="67">
                  <c:v>239.76010963787908</c:v>
                </c:pt>
                <c:pt idx="68">
                  <c:v>210.54790743139219</c:v>
                </c:pt>
                <c:pt idx="69">
                  <c:v>184.89489928367317</c:v>
                </c:pt>
                <c:pt idx="70">
                  <c:v>191.70538006198652</c:v>
                </c:pt>
                <c:pt idx="71">
                  <c:v>168.34813212403586</c:v>
                </c:pt>
                <c:pt idx="72">
                  <c:v>147.83671475723821</c:v>
                </c:pt>
                <c:pt idx="73">
                  <c:v>129.82439397729775</c:v>
                </c:pt>
                <c:pt idx="74">
                  <c:v>114.00668162336461</c:v>
                </c:pt>
                <c:pt idx="75">
                  <c:v>100.11618815678113</c:v>
                </c:pt>
                <c:pt idx="76">
                  <c:v>87.918102591189083</c:v>
                </c:pt>
                <c:pt idx="77">
                  <c:v>103.68192920606212</c:v>
                </c:pt>
                <c:pt idx="78">
                  <c:v>91.049396272620243</c:v>
                </c:pt>
                <c:pt idx="79">
                  <c:v>79.956002218407107</c:v>
                </c:pt>
                <c:pt idx="80">
                  <c:v>70.214219450814426</c:v>
                </c:pt>
                <c:pt idx="81">
                  <c:v>61.659368606502881</c:v>
                </c:pt>
                <c:pt idx="82">
                  <c:v>54.146834739305717</c:v>
                </c:pt>
                <c:pt idx="83">
                  <c:v>47.549622685829362</c:v>
                </c:pt>
                <c:pt idx="84">
                  <c:v>41.756210283580636</c:v>
                </c:pt>
                <c:pt idx="85">
                  <c:v>36.668663151479088</c:v>
                </c:pt>
                <c:pt idx="86">
                  <c:v>32.200979164178598</c:v>
                </c:pt>
                <c:pt idx="87">
                  <c:v>28.277634634466875</c:v>
                </c:pt>
                <c:pt idx="88">
                  <c:v>24.832307627773279</c:v>
                </c:pt>
                <c:pt idx="89">
                  <c:v>21.806756827134191</c:v>
                </c:pt>
                <c:pt idx="90">
                  <c:v>19.149836996458195</c:v>
                </c:pt>
                <c:pt idx="91">
                  <c:v>16.81663439905072</c:v>
                </c:pt>
                <c:pt idx="92">
                  <c:v>14.767707556134305</c:v>
                </c:pt>
                <c:pt idx="93">
                  <c:v>12.9684205108138</c:v>
                </c:pt>
                <c:pt idx="94">
                  <c:v>11.388357326688556</c:v>
                </c:pt>
                <c:pt idx="95">
                  <c:v>10.000807923539661</c:v>
                </c:pt>
                <c:pt idx="96">
                  <c:v>8.7823165584334379</c:v>
                </c:pt>
                <c:pt idx="97">
                  <c:v>7.7122853195679886</c:v>
                </c:pt>
                <c:pt idx="98">
                  <c:v>6.7726259301490792</c:v>
                </c:pt>
                <c:pt idx="99">
                  <c:v>5.9474539762355478</c:v>
                </c:pt>
                <c:pt idx="100">
                  <c:v>5.2228203896478025</c:v>
                </c:pt>
                <c:pt idx="101">
                  <c:v>4.5864756468088537</c:v>
                </c:pt>
                <c:pt idx="102">
                  <c:v>4.0276626974318033</c:v>
                </c:pt>
                <c:pt idx="103">
                  <c:v>3.5369351226296191</c:v>
                </c:pt>
                <c:pt idx="104">
                  <c:v>3.105997448512213</c:v>
                </c:pt>
                <c:pt idx="105">
                  <c:v>2.7275649158619344</c:v>
                </c:pt>
                <c:pt idx="106">
                  <c:v>2.3952403353726281</c:v>
                </c:pt>
                <c:pt idx="107">
                  <c:v>2.1034059467592843</c:v>
                </c:pt>
                <c:pt idx="108">
                  <c:v>1.8471284536772923</c:v>
                </c:pt>
                <c:pt idx="109">
                  <c:v>1.6220756291199758</c:v>
                </c:pt>
                <c:pt idx="110">
                  <c:v>1.4244430815555205</c:v>
                </c:pt>
                <c:pt idx="111">
                  <c:v>1.2508899438259857</c:v>
                </c:pt>
                <c:pt idx="112">
                  <c:v>1.098482397665385</c:v>
                </c:pt>
                <c:pt idx="113">
                  <c:v>0.96464407915054362</c:v>
                </c:pt>
                <c:pt idx="114">
                  <c:v>0.84711252671675197</c:v>
                </c:pt>
                <c:pt idx="115">
                  <c:v>0.74390093551639402</c:v>
                </c:pt>
                <c:pt idx="116">
                  <c:v>0.65326457159947304</c:v>
                </c:pt>
                <c:pt idx="117">
                  <c:v>0.5736712781666321</c:v>
                </c:pt>
                <c:pt idx="118">
                  <c:v>0.50377557531944805</c:v>
                </c:pt>
                <c:pt idx="119">
                  <c:v>0.44239591547883556</c:v>
                </c:pt>
                <c:pt idx="120">
                  <c:v>0.38849470998718649</c:v>
                </c:pt>
                <c:pt idx="121">
                  <c:v>0.34116078925518162</c:v>
                </c:pt>
                <c:pt idx="122">
                  <c:v>0.29959399995190999</c:v>
                </c:pt>
                <c:pt idx="123">
                  <c:v>0.26309167886245238</c:v>
                </c:pt>
                <c:pt idx="124">
                  <c:v>0.23103677476109116</c:v>
                </c:pt>
                <c:pt idx="125">
                  <c:v>0.20288741750708825</c:v>
                </c:pt>
                <c:pt idx="126">
                  <c:v>0.17816775803445747</c:v>
                </c:pt>
                <c:pt idx="127">
                  <c:v>0.15645992439090489</c:v>
                </c:pt>
                <c:pt idx="128">
                  <c:v>0.13739695784729652</c:v>
                </c:pt>
                <c:pt idx="129">
                  <c:v>0.1206566096665528</c:v>
                </c:pt>
                <c:pt idx="130">
                  <c:v>0.1059558936698345</c:v>
                </c:pt>
                <c:pt idx="131">
                  <c:v>9.3046302514212073E-2</c:v>
                </c:pt>
                <c:pt idx="132">
                  <c:v>8.1709606815680874E-2</c:v>
                </c:pt>
                <c:pt idx="133">
                  <c:v>7.1754166104057562E-2</c:v>
                </c:pt>
                <c:pt idx="134">
                  <c:v>6.3011689248523045E-2</c:v>
                </c:pt>
                <c:pt idx="135">
                  <c:v>5.5334389590626316E-2</c:v>
                </c:pt>
                <c:pt idx="136">
                  <c:v>4.8592486693871374E-2</c:v>
                </c:pt>
                <c:pt idx="137">
                  <c:v>4.2672012478367716E-2</c:v>
                </c:pt>
                <c:pt idx="138">
                  <c:v>3.7472884654483576E-2</c:v>
                </c:pt>
                <c:pt idx="139">
                  <c:v>3.2907214887980471E-2</c:v>
                </c:pt>
                <c:pt idx="140">
                  <c:v>2.8897823097111312E-2</c:v>
                </c:pt>
                <c:pt idx="141">
                  <c:v>2.537693276670943E-2</c:v>
                </c:pt>
                <c:pt idx="142">
                  <c:v>2.2285025224286367E-2</c:v>
                </c:pt>
                <c:pt idx="143">
                  <c:v>1.9569833510319677E-2</c:v>
                </c:pt>
                <c:pt idx="144">
                  <c:v>1.7185458834673369E-2</c:v>
                </c:pt>
                <c:pt idx="145">
                  <c:v>1.5091594683343245E-2</c:v>
                </c:pt>
                <c:pt idx="146">
                  <c:v>1.3252845459487723E-2</c:v>
                </c:pt>
                <c:pt idx="147">
                  <c:v>1.1638128140753592E-2</c:v>
                </c:pt>
                <c:pt idx="148">
                  <c:v>1.0220146838250102E-2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7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309.58529826176743</c:v>
                </c:pt>
                <c:pt idx="4">
                  <c:v>320.83901069468254</c:v>
                </c:pt>
                <c:pt idx="5">
                  <c:v>329.49973941486371</c:v>
                </c:pt>
                <c:pt idx="6">
                  <c:v>298.7060873080963</c:v>
                </c:pt>
                <c:pt idx="7">
                  <c:v>314.97962064284854</c:v>
                </c:pt>
                <c:pt idx="8">
                  <c:v>297.21804625668341</c:v>
                </c:pt>
                <c:pt idx="9">
                  <c:v>316.61943092041975</c:v>
                </c:pt>
                <c:pt idx="10">
                  <c:v>293.88897675429951</c:v>
                </c:pt>
                <c:pt idx="11">
                  <c:v>316.13433046394817</c:v>
                </c:pt>
                <c:pt idx="12">
                  <c:v>295.48984090413774</c:v>
                </c:pt>
                <c:pt idx="13">
                  <c:v>319.23237714456855</c:v>
                </c:pt>
                <c:pt idx="14">
                  <c:v>337.04449777049285</c:v>
                </c:pt>
                <c:pt idx="15">
                  <c:v>319.03027911279196</c:v>
                </c:pt>
                <c:pt idx="16">
                  <c:v>338.93331143232126</c:v>
                </c:pt>
                <c:pt idx="17">
                  <c:v>316.19521263515418</c:v>
                </c:pt>
                <c:pt idx="18">
                  <c:v>338.06095615501971</c:v>
                </c:pt>
                <c:pt idx="19">
                  <c:v>316.77146006596035</c:v>
                </c:pt>
                <c:pt idx="20">
                  <c:v>339.68590400734234</c:v>
                </c:pt>
                <c:pt idx="21">
                  <c:v>356.55005337474387</c:v>
                </c:pt>
                <c:pt idx="22">
                  <c:v>337.51617408810051</c:v>
                </c:pt>
                <c:pt idx="23">
                  <c:v>356.36426624397245</c:v>
                </c:pt>
                <c:pt idx="24">
                  <c:v>332.56314067507549</c:v>
                </c:pt>
                <c:pt idx="25">
                  <c:v>353.37777381754131</c:v>
                </c:pt>
                <c:pt idx="26">
                  <c:v>331.0634983164905</c:v>
                </c:pt>
                <c:pt idx="27">
                  <c:v>352.98958372216134</c:v>
                </c:pt>
                <c:pt idx="28">
                  <c:v>368.90855651861739</c:v>
                </c:pt>
                <c:pt idx="29">
                  <c:v>348.97689827718023</c:v>
                </c:pt>
                <c:pt idx="30">
                  <c:v>366.9768943385692</c:v>
                </c:pt>
                <c:pt idx="31">
                  <c:v>342.37819208759873</c:v>
                </c:pt>
                <c:pt idx="32">
                  <c:v>362.4455320573544</c:v>
                </c:pt>
                <c:pt idx="33">
                  <c:v>339.43323139963843</c:v>
                </c:pt>
                <c:pt idx="34">
                  <c:v>360.70899162289379</c:v>
                </c:pt>
                <c:pt idx="35">
                  <c:v>376.0233937647684</c:v>
                </c:pt>
                <c:pt idx="36">
                  <c:v>355.02734447213049</c:v>
                </c:pt>
                <c:pt idx="37">
                  <c:v>372.67422094558401</c:v>
                </c:pt>
                <c:pt idx="38">
                  <c:v>347.7219949608301</c:v>
                </c:pt>
                <c:pt idx="39">
                  <c:v>367.44144371471054</c:v>
                </c:pt>
                <c:pt idx="40">
                  <c:v>344.0912003578859</c:v>
                </c:pt>
                <c:pt idx="41">
                  <c:v>365.04195289417078</c:v>
                </c:pt>
                <c:pt idx="42">
                  <c:v>380.04624743206466</c:v>
                </c:pt>
                <c:pt idx="43">
                  <c:v>358.75617647713432</c:v>
                </c:pt>
                <c:pt idx="44">
                  <c:v>376.12571390478445</c:v>
                </c:pt>
                <c:pt idx="45">
                  <c:v>350.91298769732953</c:v>
                </c:pt>
                <c:pt idx="46">
                  <c:v>370.38860682878749</c:v>
                </c:pt>
                <c:pt idx="47">
                  <c:v>346.81080201650803</c:v>
                </c:pt>
                <c:pt idx="48">
                  <c:v>367.54969446249925</c:v>
                </c:pt>
                <c:pt idx="49">
                  <c:v>382.35715288826412</c:v>
                </c:pt>
                <c:pt idx="50">
                  <c:v>360.88452297603283</c:v>
                </c:pt>
                <c:pt idx="51">
                  <c:v>378.08499356956276</c:v>
                </c:pt>
                <c:pt idx="52">
                  <c:v>352.71589286736787</c:v>
                </c:pt>
                <c:pt idx="53">
                  <c:v>372.04703269216293</c:v>
                </c:pt>
                <c:pt idx="54">
                  <c:v>348.33586189973965</c:v>
                </c:pt>
                <c:pt idx="55">
                  <c:v>368.95174411142449</c:v>
                </c:pt>
                <c:pt idx="56">
                  <c:v>383.64582091078347</c:v>
                </c:pt>
                <c:pt idx="57">
                  <c:v>362.06874527631976</c:v>
                </c:pt>
                <c:pt idx="58">
                  <c:v>379.17305012109045</c:v>
                </c:pt>
                <c:pt idx="59">
                  <c:v>391.13014731633092</c:v>
                </c:pt>
                <c:pt idx="60">
                  <c:v>399.12615273808444</c:v>
                </c:pt>
                <c:pt idx="61">
                  <c:v>404.09407233665002</c:v>
                </c:pt>
                <c:pt idx="62">
                  <c:v>406.76634317423418</c:v>
                </c:pt>
                <c:pt idx="63">
                  <c:v>407.71658348699964</c:v>
                </c:pt>
                <c:pt idx="64">
                  <c:v>400.84873598085528</c:v>
                </c:pt>
                <c:pt idx="65">
                  <c:v>401.76592909123821</c:v>
                </c:pt>
                <c:pt idx="66">
                  <c:v>401.51773868064976</c:v>
                </c:pt>
                <c:pt idx="67">
                  <c:v>400.422269682658</c:v>
                </c:pt>
                <c:pt idx="68">
                  <c:v>398.72613949695477</c:v>
                </c:pt>
                <c:pt idx="69">
                  <c:v>396.61960084355309</c:v>
                </c:pt>
                <c:pt idx="70">
                  <c:v>394.24853577026283</c:v>
                </c:pt>
                <c:pt idx="71">
                  <c:v>386.18671258571931</c:v>
                </c:pt>
                <c:pt idx="72">
                  <c:v>385.42545109418819</c:v>
                </c:pt>
                <c:pt idx="73">
                  <c:v>384.2249586721623</c:v>
                </c:pt>
                <c:pt idx="74">
                  <c:v>382.72368952847478</c:v>
                </c:pt>
                <c:pt idx="75">
                  <c:v>381.02784295520621</c:v>
                </c:pt>
                <c:pt idx="76">
                  <c:v>379.21827177734281</c:v>
                </c:pt>
                <c:pt idx="77">
                  <c:v>377.35595473389571</c:v>
                </c:pt>
                <c:pt idx="78">
                  <c:v>369.94907789713102</c:v>
                </c:pt>
                <c:pt idx="79">
                  <c:v>369.93859465771072</c:v>
                </c:pt>
                <c:pt idx="80">
                  <c:v>369.54630733240259</c:v>
                </c:pt>
                <c:pt idx="81">
                  <c:v>368.88164811381233</c:v>
                </c:pt>
                <c:pt idx="82">
                  <c:v>368.02913625109795</c:v>
                </c:pt>
                <c:pt idx="83">
                  <c:v>367.05367216628952</c:v>
                </c:pt>
                <c:pt idx="84">
                  <c:v>366.0047343487438</c:v>
                </c:pt>
                <c:pt idx="85">
                  <c:v>364.91970423657324</c:v>
                </c:pt>
                <c:pt idx="86">
                  <c:v>363.82649824643011</c:v>
                </c:pt>
                <c:pt idx="87">
                  <c:v>362.74564946618648</c:v>
                </c:pt>
                <c:pt idx="88">
                  <c:v>361.69195236088069</c:v>
                </c:pt>
                <c:pt idx="89">
                  <c:v>360.67576063405437</c:v>
                </c:pt>
                <c:pt idx="90">
                  <c:v>359.70400991896116</c:v>
                </c:pt>
                <c:pt idx="91">
                  <c:v>358.78102227967895</c:v>
                </c:pt>
                <c:pt idx="92">
                  <c:v>357.90913781082224</c:v>
                </c:pt>
                <c:pt idx="93">
                  <c:v>357.08920932337196</c:v>
                </c:pt>
                <c:pt idx="94">
                  <c:v>356.32098870517262</c:v>
                </c:pt>
                <c:pt idx="95">
                  <c:v>355.60342765953328</c:v>
                </c:pt>
                <c:pt idx="96">
                  <c:v>354.93491084496077</c:v>
                </c:pt>
                <c:pt idx="97">
                  <c:v>354.31343571729894</c:v>
                </c:pt>
                <c:pt idx="98">
                  <c:v>353.7367504165997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29.768401789350058</c:v>
                </c:pt>
                <c:pt idx="4">
                  <c:v>27.320862752773458</c:v>
                </c:pt>
                <c:pt idx="5">
                  <c:v>25.074558817024791</c:v>
                </c:pt>
                <c:pt idx="6">
                  <c:v>52.781346349624251</c:v>
                </c:pt>
                <c:pt idx="7">
                  <c:v>82.792497269345034</c:v>
                </c:pt>
                <c:pt idx="8">
                  <c:v>75.985350871755116</c:v>
                </c:pt>
                <c:pt idx="9">
                  <c:v>69.73788371572104</c:v>
                </c:pt>
                <c:pt idx="10">
                  <c:v>93.77248111979398</c:v>
                </c:pt>
                <c:pt idx="11">
                  <c:v>86.062567442820949</c:v>
                </c:pt>
                <c:pt idx="12">
                  <c:v>108.7549597475211</c:v>
                </c:pt>
                <c:pt idx="13">
                  <c:v>99.813196219638172</c:v>
                </c:pt>
                <c:pt idx="14">
                  <c:v>127.1030178492496</c:v>
                </c:pt>
                <c:pt idx="15">
                  <c:v>116.65268866953441</c:v>
                </c:pt>
                <c:pt idx="16">
                  <c:v>107.06157889949472</c:v>
                </c:pt>
                <c:pt idx="17">
                  <c:v>128.02744585582647</c:v>
                </c:pt>
                <c:pt idx="18">
                  <c:v>117.50111079414917</c:v>
                </c:pt>
                <c:pt idx="19">
                  <c:v>137.60864608670664</c:v>
                </c:pt>
                <c:pt idx="20">
                  <c:v>126.29455084400664</c:v>
                </c:pt>
                <c:pt idx="21">
                  <c:v>151.40709236153094</c:v>
                </c:pt>
                <c:pt idx="22">
                  <c:v>138.95849765390432</c:v>
                </c:pt>
                <c:pt idx="23">
                  <c:v>127.53341847502661</c:v>
                </c:pt>
                <c:pt idx="24">
                  <c:v>146.8161038193185</c:v>
                </c:pt>
                <c:pt idx="25">
                  <c:v>134.74497726577872</c:v>
                </c:pt>
                <c:pt idx="26">
                  <c:v>153.43473283910629</c:v>
                </c:pt>
                <c:pt idx="27">
                  <c:v>140.81942682275283</c:v>
                </c:pt>
                <c:pt idx="28">
                  <c:v>164.73774228773397</c:v>
                </c:pt>
                <c:pt idx="29">
                  <c:v>151.19311003303986</c:v>
                </c:pt>
                <c:pt idx="30">
                  <c:v>138.76210881618326</c:v>
                </c:pt>
                <c:pt idx="31">
                  <c:v>157.1215783918193</c:v>
                </c:pt>
                <c:pt idx="32">
                  <c:v>144.20314228215591</c:v>
                </c:pt>
                <c:pt idx="33">
                  <c:v>162.11525355143999</c:v>
                </c:pt>
                <c:pt idx="34">
                  <c:v>148.78624065046472</c:v>
                </c:pt>
                <c:pt idx="35">
                  <c:v>172.62232948290099</c:v>
                </c:pt>
                <c:pt idx="36">
                  <c:v>158.42943149046187</c:v>
                </c:pt>
                <c:pt idx="37">
                  <c:v>145.40346453195792</c:v>
                </c:pt>
                <c:pt idx="38">
                  <c:v>163.21688607031015</c:v>
                </c:pt>
                <c:pt idx="39">
                  <c:v>149.79729764522793</c:v>
                </c:pt>
                <c:pt idx="40">
                  <c:v>167.24946102329901</c:v>
                </c:pt>
                <c:pt idx="41">
                  <c:v>153.49831685380013</c:v>
                </c:pt>
                <c:pt idx="42">
                  <c:v>176.94698178176895</c:v>
                </c:pt>
                <c:pt idx="43">
                  <c:v>162.39851363154975</c:v>
                </c:pt>
                <c:pt idx="44">
                  <c:v>149.04621126718712</c:v>
                </c:pt>
                <c:pt idx="45">
                  <c:v>166.5601284889178</c:v>
                </c:pt>
                <c:pt idx="46">
                  <c:v>152.86566080138189</c:v>
                </c:pt>
                <c:pt idx="47">
                  <c:v>170.06554531489641</c:v>
                </c:pt>
                <c:pt idx="48">
                  <c:v>156.08286448841648</c:v>
                </c:pt>
                <c:pt idx="49">
                  <c:v>179.31902955588291</c:v>
                </c:pt>
                <c:pt idx="50">
                  <c:v>164.57553314835744</c:v>
                </c:pt>
                <c:pt idx="51">
                  <c:v>151.04423762579705</c:v>
                </c:pt>
                <c:pt idx="52">
                  <c:v>168.39387839280195</c:v>
                </c:pt>
                <c:pt idx="53">
                  <c:v>154.54864095602542</c:v>
                </c:pt>
                <c:pt idx="54">
                  <c:v>171.61015191306143</c:v>
                </c:pt>
                <c:pt idx="55">
                  <c:v>157.50047451579096</c:v>
                </c:pt>
                <c:pt idx="56">
                  <c:v>180.6200845896372</c:v>
                </c:pt>
                <c:pt idx="57">
                  <c:v>165.76961626583685</c:v>
                </c:pt>
                <c:pt idx="58">
                  <c:v>152.1401439898307</c:v>
                </c:pt>
                <c:pt idx="59">
                  <c:v>139.63127824418243</c:v>
                </c:pt>
                <c:pt idx="60">
                  <c:v>128.15088347364451</c:v>
                </c:pt>
                <c:pt idx="61">
                  <c:v>117.6143994496437</c:v>
                </c:pt>
                <c:pt idx="62">
                  <c:v>107.94421843174629</c:v>
                </c:pt>
                <c:pt idx="63">
                  <c:v>106.51550998379787</c:v>
                </c:pt>
                <c:pt idx="64">
                  <c:v>97.757872589254291</c:v>
                </c:pt>
                <c:pt idx="65">
                  <c:v>89.720282563830708</c:v>
                </c:pt>
                <c:pt idx="66">
                  <c:v>82.343538071413235</c:v>
                </c:pt>
                <c:pt idx="67">
                  <c:v>75.573304813149505</c:v>
                </c:pt>
                <c:pt idx="68">
                  <c:v>69.359715821635021</c:v>
                </c:pt>
                <c:pt idx="69">
                  <c:v>63.657004159766601</c:v>
                </c:pt>
                <c:pt idx="70">
                  <c:v>64.723962811027874</c:v>
                </c:pt>
                <c:pt idx="71">
                  <c:v>59.402399809328628</c:v>
                </c:pt>
                <c:pt idx="72">
                  <c:v>54.518372328495687</c:v>
                </c:pt>
                <c:pt idx="73">
                  <c:v>50.035906476655811</c:v>
                </c:pt>
                <c:pt idx="74">
                  <c:v>45.921986112414963</c:v>
                </c:pt>
                <c:pt idx="75">
                  <c:v>42.146309660497586</c:v>
                </c:pt>
                <c:pt idx="76">
                  <c:v>38.681066921849187</c:v>
                </c:pt>
                <c:pt idx="77">
                  <c:v>41.801531226435785</c:v>
                </c:pt>
                <c:pt idx="78">
                  <c:v>38.364635951057579</c:v>
                </c:pt>
                <c:pt idx="79">
                  <c:v>35.210320016372201</c:v>
                </c:pt>
                <c:pt idx="80">
                  <c:v>32.315349928953651</c:v>
                </c:pt>
                <c:pt idx="81">
                  <c:v>29.658402438408718</c:v>
                </c:pt>
                <c:pt idx="82">
                  <c:v>27.219907478411439</c:v>
                </c:pt>
                <c:pt idx="83">
                  <c:v>24.981904021025631</c:v>
                </c:pt>
                <c:pt idx="84">
                  <c:v>22.927907782593202</c:v>
                </c:pt>
                <c:pt idx="85">
                  <c:v>21.042789806760126</c:v>
                </c:pt>
                <c:pt idx="86">
                  <c:v>19.312665030328652</c:v>
                </c:pt>
                <c:pt idx="87">
                  <c:v>17.724790011154195</c:v>
                </c:pt>
                <c:pt idx="88">
                  <c:v>16.267469064789406</c:v>
                </c:pt>
                <c:pt idx="89">
                  <c:v>14.929968118513592</c:v>
                </c:pt>
                <c:pt idx="90">
                  <c:v>13.702435648228969</c:v>
                </c:pt>
                <c:pt idx="91">
                  <c:v>12.575830115874945</c:v>
                </c:pt>
                <c:pt idx="92">
                  <c:v>11.54185337289201</c:v>
                </c:pt>
                <c:pt idx="93">
                  <c:v>10.592889539210386</c:v>
                </c:pt>
                <c:pt idx="94">
                  <c:v>9.7219489075693293</c:v>
                </c:pt>
                <c:pt idx="95">
                  <c:v>8.9226164599875446</c:v>
                </c:pt>
                <c:pt idx="96">
                  <c:v>8.1890046171766429</c:v>
                </c:pt>
                <c:pt idx="97">
                  <c:v>7.5157098728677161</c:v>
                </c:pt>
                <c:pt idx="98">
                  <c:v>6.8977729936359635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67.183103527582603</c:v>
                </c:pt>
                <c:pt idx="4">
                  <c:v>53.481852058090901</c:v>
                </c:pt>
                <c:pt idx="5">
                  <c:v>42.574819402161104</c:v>
                </c:pt>
                <c:pt idx="6">
                  <c:v>101.07525904152793</c:v>
                </c:pt>
                <c:pt idx="7">
                  <c:v>157.98700907294261</c:v>
                </c:pt>
                <c:pt idx="8">
                  <c:v>125.76730461507175</c:v>
                </c:pt>
                <c:pt idx="9">
                  <c:v>100.11845279530132</c:v>
                </c:pt>
                <c:pt idx="10">
                  <c:v>146.88350436549447</c:v>
                </c:pt>
                <c:pt idx="11">
                  <c:v>116.92823697887282</c:v>
                </c:pt>
                <c:pt idx="12">
                  <c:v>160.26511884338333</c:v>
                </c:pt>
                <c:pt idx="13">
                  <c:v>127.58081907506957</c:v>
                </c:pt>
                <c:pt idx="14">
                  <c:v>181.67251020225632</c:v>
                </c:pt>
                <c:pt idx="15">
                  <c:v>144.6224095567425</c:v>
                </c:pt>
                <c:pt idx="16">
                  <c:v>115.12826746717346</c:v>
                </c:pt>
                <c:pt idx="17">
                  <c:v>158.83223322067232</c:v>
                </c:pt>
                <c:pt idx="18">
                  <c:v>126.44015463912946</c:v>
                </c:pt>
                <c:pt idx="19">
                  <c:v>167.83718602074632</c:v>
                </c:pt>
                <c:pt idx="20">
                  <c:v>133.60864683666426</c:v>
                </c:pt>
                <c:pt idx="21">
                  <c:v>186.47102911028662</c:v>
                </c:pt>
                <c:pt idx="22">
                  <c:v>148.4423235658038</c:v>
                </c:pt>
                <c:pt idx="23">
                  <c:v>118.16915223105416</c:v>
                </c:pt>
                <c:pt idx="24">
                  <c:v>161.25296314424304</c:v>
                </c:pt>
                <c:pt idx="25">
                  <c:v>128.3672034482374</c:v>
                </c:pt>
                <c:pt idx="26">
                  <c:v>169.37123452261579</c:v>
                </c:pt>
                <c:pt idx="27">
                  <c:v>134.82984310059149</c:v>
                </c:pt>
                <c:pt idx="28">
                  <c:v>187.44317589261613</c:v>
                </c:pt>
                <c:pt idx="29">
                  <c:v>149.21621175585963</c:v>
                </c:pt>
                <c:pt idx="30">
                  <c:v>118.78521447761408</c:v>
                </c:pt>
                <c:pt idx="31">
                  <c:v>161.74338630422056</c:v>
                </c:pt>
                <c:pt idx="32">
                  <c:v>128.75761022480154</c:v>
                </c:pt>
                <c:pt idx="33">
                  <c:v>169.68202215180159</c:v>
                </c:pt>
                <c:pt idx="34">
                  <c:v>135.07724902757096</c:v>
                </c:pt>
                <c:pt idx="35">
                  <c:v>188.93285468015884</c:v>
                </c:pt>
                <c:pt idx="36">
                  <c:v>150.40208701833134</c:v>
                </c:pt>
                <c:pt idx="37">
                  <c:v>119.72924358637388</c:v>
                </c:pt>
                <c:pt idx="38">
                  <c:v>162.49489110948005</c:v>
                </c:pt>
                <c:pt idx="39">
                  <c:v>129.35585393051738</c:v>
                </c:pt>
                <c:pt idx="40">
                  <c:v>170.15826066541305</c:v>
                </c:pt>
                <c:pt idx="41">
                  <c:v>135.45636395962936</c:v>
                </c:pt>
                <c:pt idx="42">
                  <c:v>189.23465331173051</c:v>
                </c:pt>
                <c:pt idx="43">
                  <c:v>150.6423371544154</c:v>
                </c:pt>
                <c:pt idx="44">
                  <c:v>119.92049736240267</c:v>
                </c:pt>
                <c:pt idx="45">
                  <c:v>162.64714079158833</c:v>
                </c:pt>
                <c:pt idx="46">
                  <c:v>129.47705397259438</c:v>
                </c:pt>
                <c:pt idx="47">
                  <c:v>170.25474329838841</c:v>
                </c:pt>
                <c:pt idx="48">
                  <c:v>135.53317002591723</c:v>
                </c:pt>
                <c:pt idx="49">
                  <c:v>189.29579562964503</c:v>
                </c:pt>
                <c:pt idx="50">
                  <c:v>150.69101017232461</c:v>
                </c:pt>
                <c:pt idx="51">
                  <c:v>119.95924405623428</c:v>
                </c:pt>
                <c:pt idx="52">
                  <c:v>162.67798552543414</c:v>
                </c:pt>
                <c:pt idx="53">
                  <c:v>129.50160826386249</c:v>
                </c:pt>
                <c:pt idx="54">
                  <c:v>170.27429001332172</c:v>
                </c:pt>
                <c:pt idx="55">
                  <c:v>135.54873040436649</c:v>
                </c:pt>
                <c:pt idx="56">
                  <c:v>189.30818264087995</c:v>
                </c:pt>
                <c:pt idx="57">
                  <c:v>150.70087098951706</c:v>
                </c:pt>
                <c:pt idx="58">
                  <c:v>119.96709386874022</c:v>
                </c:pt>
                <c:pt idx="59">
                  <c:v>95.50113092785152</c:v>
                </c:pt>
                <c:pt idx="60">
                  <c:v>76.024730735560098</c:v>
                </c:pt>
                <c:pt idx="61">
                  <c:v>60.520327112993719</c:v>
                </c:pt>
                <c:pt idx="62">
                  <c:v>48.177875257512135</c:v>
                </c:pt>
                <c:pt idx="63">
                  <c:v>55.158001397645343</c:v>
                </c:pt>
                <c:pt idx="64">
                  <c:v>43.909136608399038</c:v>
                </c:pt>
                <c:pt idx="65">
                  <c:v>34.95435347259253</c:v>
                </c:pt>
                <c:pt idx="66">
                  <c:v>27.82579939076351</c:v>
                </c:pt>
                <c:pt idx="67">
                  <c:v>22.151035130491508</c:v>
                </c:pt>
                <c:pt idx="68">
                  <c:v>17.633576324680227</c:v>
                </c:pt>
                <c:pt idx="69">
                  <c:v>14.037403316213489</c:v>
                </c:pt>
                <c:pt idx="70">
                  <c:v>25.394644264558703</c:v>
                </c:pt>
                <c:pt idx="71">
                  <c:v>20.215687223609343</c:v>
                </c:pt>
                <c:pt idx="72">
                  <c:v>16.092921234307504</c:v>
                </c:pt>
                <c:pt idx="73">
                  <c:v>12.810947804493495</c:v>
                </c:pt>
                <c:pt idx="74">
                  <c:v>10.198296583940186</c:v>
                </c:pt>
                <c:pt idx="75">
                  <c:v>8.1184667052913753</c:v>
                </c:pt>
                <c:pt idx="76">
                  <c:v>6.4627951445063765</c:v>
                </c:pt>
                <c:pt idx="77">
                  <c:v>19.364793716333775</c:v>
                </c:pt>
                <c:pt idx="78">
                  <c:v>15.415558053926613</c:v>
                </c:pt>
                <c:pt idx="79">
                  <c:v>12.271725358661477</c:v>
                </c:pt>
                <c:pt idx="80">
                  <c:v>9.7690425965510812</c:v>
                </c:pt>
                <c:pt idx="81">
                  <c:v>7.7767543245963626</c:v>
                </c:pt>
                <c:pt idx="82">
                  <c:v>6.1907712273134825</c:v>
                </c:pt>
                <c:pt idx="83">
                  <c:v>4.9282318547360955</c:v>
                </c:pt>
                <c:pt idx="84">
                  <c:v>3.9231734338494126</c:v>
                </c:pt>
                <c:pt idx="85">
                  <c:v>3.1230855701869138</c:v>
                </c:pt>
                <c:pt idx="86">
                  <c:v>2.4861667838985744</c:v>
                </c:pt>
                <c:pt idx="87">
                  <c:v>1.9791405449677293</c:v>
                </c:pt>
                <c:pt idx="88">
                  <c:v>1.5755167039086944</c:v>
                </c:pt>
                <c:pt idx="89">
                  <c:v>1.2542074844592657</c:v>
                </c:pt>
                <c:pt idx="90">
                  <c:v>0.99842572926780049</c:v>
                </c:pt>
                <c:pt idx="91">
                  <c:v>0.79480783619603335</c:v>
                </c:pt>
                <c:pt idx="92">
                  <c:v>0.63271556206979429</c:v>
                </c:pt>
                <c:pt idx="93">
                  <c:v>0.50368021583843259</c:v>
                </c:pt>
                <c:pt idx="94">
                  <c:v>0.40096020239670566</c:v>
                </c:pt>
                <c:pt idx="95">
                  <c:v>0.31918880045425019</c:v>
                </c:pt>
                <c:pt idx="96">
                  <c:v>0.2540937722158837</c:v>
                </c:pt>
                <c:pt idx="97">
                  <c:v>0.20227415556878664</c:v>
                </c:pt>
                <c:pt idx="98">
                  <c:v>0.16102257703625869</c:v>
                </c:pt>
                <c:pt idx="99">
                  <c:v>0.12818380204079272</c:v>
                </c:pt>
                <c:pt idx="100">
                  <c:v>0.10204213227771922</c:v>
                </c:pt>
                <c:pt idx="101">
                  <c:v>8.1231767150032566E-2</c:v>
                </c:pt>
                <c:pt idx="102">
                  <c:v>6.4665445997916557E-2</c:v>
                </c:pt>
                <c:pt idx="103">
                  <c:v>5.1477642956925217E-2</c:v>
                </c:pt>
                <c:pt idx="104">
                  <c:v>4.0979346597038085E-2</c:v>
                </c:pt>
                <c:pt idx="105">
                  <c:v>3.2622061754563336E-2</c:v>
                </c:pt>
                <c:pt idx="106">
                  <c:v>2.5969152792579237E-2</c:v>
                </c:pt>
                <c:pt idx="107">
                  <c:v>2.0673031086699725E-2</c:v>
                </c:pt>
                <c:pt idx="108">
                  <c:v>1.6456994870998515E-2</c:v>
                </c:pt>
                <c:pt idx="109">
                  <c:v>1.3100772646654376E-2</c:v>
                </c:pt>
                <c:pt idx="110">
                  <c:v>1.0429014852631717E-2</c:v>
                </c:pt>
                <c:pt idx="111">
                  <c:v>8.3021325329379544E-3</c:v>
                </c:pt>
                <c:pt idx="112">
                  <c:v>6.6090043564444399E-3</c:v>
                </c:pt>
                <c:pt idx="113">
                  <c:v>5.2611709594142676E-3</c:v>
                </c:pt>
                <c:pt idx="114">
                  <c:v>4.1882132877085112E-3</c:v>
                </c:pt>
                <c:pt idx="115">
                  <c:v>3.3340734750218065E-3</c:v>
                </c:pt>
                <c:pt idx="116">
                  <c:v>2.6541260373408263E-3</c:v>
                </c:pt>
                <c:pt idx="117">
                  <c:v>2.1128463649243492E-3</c:v>
                </c:pt>
                <c:pt idx="118">
                  <c:v>1.6819546995766059E-3</c:v>
                </c:pt>
                <c:pt idx="119">
                  <c:v>1.3389386272433122E-3</c:v>
                </c:pt>
                <c:pt idx="120">
                  <c:v>1.0658768919136116E-3</c:v>
                </c:pt>
                <c:pt idx="121">
                  <c:v>8.4850307967772884E-4</c:v>
                </c:pt>
                <c:pt idx="122">
                  <c:v>6.7546025407307748E-4</c:v>
                </c:pt>
                <c:pt idx="123">
                  <c:v>5.3770760031390114E-4</c:v>
                </c:pt>
                <c:pt idx="124">
                  <c:v>4.2804807787262246E-4</c:v>
                </c:pt>
                <c:pt idx="125">
                  <c:v>3.407524030969324E-4</c:v>
                </c:pt>
                <c:pt idx="126">
                  <c:v>2.7125971641645056E-4</c:v>
                </c:pt>
                <c:pt idx="127">
                  <c:v>2.1593929516441782E-4</c:v>
                </c:pt>
                <c:pt idx="128">
                  <c:v>1.7190086243590018E-4</c:v>
                </c:pt>
                <c:pt idx="129">
                  <c:v>1.36843581357931E-4</c:v>
                </c:pt>
                <c:pt idx="130">
                  <c:v>1.0893584530937095E-4</c:v>
                </c:pt>
                <c:pt idx="131">
                  <c:v>8.6719583596892052E-5</c:v>
                </c:pt>
                <c:pt idx="132">
                  <c:v>6.9034082930748928E-5</c:v>
                </c:pt>
                <c:pt idx="133">
                  <c:v>5.4955344668655878E-5</c:v>
                </c:pt>
                <c:pt idx="134">
                  <c:v>4.3747809479563112E-5</c:v>
                </c:pt>
                <c:pt idx="135">
                  <c:v>3.4825927228725772E-5</c:v>
                </c:pt>
                <c:pt idx="136">
                  <c:v>2.7723564259990805E-5</c:v>
                </c:pt>
                <c:pt idx="137">
                  <c:v>2.2069649724756559E-5</c:v>
                </c:pt>
                <c:pt idx="138">
                  <c:v>1.7568788572988804E-5</c:v>
                </c:pt>
                <c:pt idx="139">
                  <c:v>1.3985828310457549E-5</c:v>
                </c:pt>
                <c:pt idx="140">
                  <c:v>1.1133573195270104E-5</c:v>
                </c:pt>
                <c:pt idx="141">
                  <c:v>8.8630039882408438E-6</c:v>
                </c:pt>
                <c:pt idx="142">
                  <c:v>7.0554922770835923E-6</c:v>
                </c:pt>
                <c:pt idx="143">
                  <c:v>5.6166026031391531E-6</c:v>
                </c:pt>
                <c:pt idx="144">
                  <c:v>4.4711585758590361E-6</c:v>
                </c:pt>
                <c:pt idx="145">
                  <c:v>3.5593151987118637E-6</c:v>
                </c:pt>
                <c:pt idx="146">
                  <c:v>2.8334322008132429E-6</c:v>
                </c:pt>
                <c:pt idx="147">
                  <c:v>2.2555850180143861E-6</c:v>
                </c:pt>
                <c:pt idx="148">
                  <c:v>1.7955833818895377E-6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4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347</c:v>
                </c:pt>
                <c:pt idx="1">
                  <c:v>347</c:v>
                </c:pt>
                <c:pt idx="2">
                  <c:v>347</c:v>
                </c:pt>
                <c:pt idx="3">
                  <c:v>-83.517445438965979</c:v>
                </c:pt>
                <c:pt idx="4">
                  <c:v>45.974954693480186</c:v>
                </c:pt>
                <c:pt idx="5">
                  <c:v>145.63082874905677</c:v>
                </c:pt>
                <c:pt idx="6">
                  <c:v>-208.70059245253822</c:v>
                </c:pt>
                <c:pt idx="7">
                  <c:v>-21.446928142708543</c:v>
                </c:pt>
                <c:pt idx="8">
                  <c:v>-220.76234556642703</c:v>
                </c:pt>
                <c:pt idx="9">
                  <c:v>0.80703660645303898</c:v>
                </c:pt>
                <c:pt idx="10">
                  <c:v>-262.02486093941388</c:v>
                </c:pt>
                <c:pt idx="11">
                  <c:v>-7.0266558422144954</c:v>
                </c:pt>
                <c:pt idx="12">
                  <c:v>-245.3037872462703</c:v>
                </c:pt>
                <c:pt idx="13">
                  <c:v>27.353986822030265</c:v>
                </c:pt>
                <c:pt idx="14">
                  <c:v>231.92006293629515</c:v>
                </c:pt>
                <c:pt idx="15">
                  <c:v>36.977776329140852</c:v>
                </c:pt>
                <c:pt idx="16">
                  <c:v>261.6283865048274</c:v>
                </c:pt>
                <c:pt idx="17">
                  <c:v>-3.3257189272892447</c:v>
                </c:pt>
                <c:pt idx="18">
                  <c:v>245.78418362111552</c:v>
                </c:pt>
                <c:pt idx="19">
                  <c:v>-1.0340610956013734</c:v>
                </c:pt>
                <c:pt idx="20">
                  <c:v>261.28764621448818</c:v>
                </c:pt>
                <c:pt idx="21">
                  <c:v>454.37955805753813</c:v>
                </c:pt>
                <c:pt idx="22">
                  <c:v>247.82738447318297</c:v>
                </c:pt>
                <c:pt idx="23">
                  <c:v>459.934245685625</c:v>
                </c:pt>
                <c:pt idx="24">
                  <c:v>182.49041991892364</c:v>
                </c:pt>
                <c:pt idx="25">
                  <c:v>419.35950022155885</c:v>
                </c:pt>
                <c:pt idx="26">
                  <c:v>160.68753135491693</c:v>
                </c:pt>
                <c:pt idx="27">
                  <c:v>411.63709208125897</c:v>
                </c:pt>
                <c:pt idx="28">
                  <c:v>593.8993875348624</c:v>
                </c:pt>
                <c:pt idx="29">
                  <c:v>376.08879059275887</c:v>
                </c:pt>
                <c:pt idx="30">
                  <c:v>578.87146255326729</c:v>
                </c:pt>
                <c:pt idx="31">
                  <c:v>292.62098910200325</c:v>
                </c:pt>
                <c:pt idx="32">
                  <c:v>521.2092099584188</c:v>
                </c:pt>
                <c:pt idx="33">
                  <c:v>254.77937870393862</c:v>
                </c:pt>
                <c:pt idx="34">
                  <c:v>498.48326536476088</c:v>
                </c:pt>
                <c:pt idx="35">
                  <c:v>673.99558987506271</c:v>
                </c:pt>
                <c:pt idx="36">
                  <c:v>448.40020996291059</c:v>
                </c:pt>
                <c:pt idx="37">
                  <c:v>645.8607081437051</c:v>
                </c:pt>
                <c:pt idx="38">
                  <c:v>354.59854678650572</c:v>
                </c:pt>
                <c:pt idx="39">
                  <c:v>578.48595827271652</c:v>
                </c:pt>
                <c:pt idx="40">
                  <c:v>307.66127033879889</c:v>
                </c:pt>
                <c:pt idx="41">
                  <c:v>547.2675240099743</c:v>
                </c:pt>
                <c:pt idx="42">
                  <c:v>718.96807796338089</c:v>
                </c:pt>
                <c:pt idx="43">
                  <c:v>489.33030965807325</c:v>
                </c:pt>
                <c:pt idx="44">
                  <c:v>683.67708271513516</c:v>
                </c:pt>
                <c:pt idx="45">
                  <c:v>389.50590967904395</c:v>
                </c:pt>
                <c:pt idx="46">
                  <c:v>610.68265258105498</c:v>
                </c:pt>
                <c:pt idx="47">
                  <c:v>337.33765915626236</c:v>
                </c:pt>
                <c:pt idx="48">
                  <c:v>574.60494820869144</c:v>
                </c:pt>
                <c:pt idx="49">
                  <c:v>744.13824602082946</c:v>
                </c:pt>
                <c:pt idx="50">
                  <c:v>512.49501337200832</c:v>
                </c:pt>
                <c:pt idx="51">
                  <c:v>704.98815578244626</c:v>
                </c:pt>
                <c:pt idx="52">
                  <c:v>409.10536440783335</c:v>
                </c:pt>
                <c:pt idx="53">
                  <c:v>628.70294445616469</c:v>
                </c:pt>
                <c:pt idx="54">
                  <c:v>353.90204037957983</c:v>
                </c:pt>
                <c:pt idx="55">
                  <c:v>589.82788031719406</c:v>
                </c:pt>
                <c:pt idx="56">
                  <c:v>758.12584874871231</c:v>
                </c:pt>
                <c:pt idx="57">
                  <c:v>525.84891883007344</c:v>
                </c:pt>
                <c:pt idx="58">
                  <c:v>717.12917456877904</c:v>
                </c:pt>
                <c:pt idx="59">
                  <c:v>850.67410487619122</c:v>
                </c:pt>
                <c:pt idx="60">
                  <c:v>939.79781721497807</c:v>
                </c:pt>
                <c:pt idx="61">
                  <c:v>994.97256691312009</c:v>
                </c:pt>
                <c:pt idx="62">
                  <c:v>1024.4187294068429</c:v>
                </c:pt>
                <c:pt idx="63">
                  <c:v>1034.5735984333205</c:v>
                </c:pt>
                <c:pt idx="64">
                  <c:v>980.62854266371892</c:v>
                </c:pt>
                <c:pt idx="65">
                  <c:v>982.66395646414139</c:v>
                </c:pt>
                <c:pt idx="66">
                  <c:v>973.49240708744696</c:v>
                </c:pt>
                <c:pt idx="67">
                  <c:v>956.28673092150166</c:v>
                </c:pt>
                <c:pt idx="68">
                  <c:v>933.49974618890224</c:v>
                </c:pt>
                <c:pt idx="69">
                  <c:v>907.01709086399705</c:v>
                </c:pt>
                <c:pt idx="70">
                  <c:v>878.27839782016747</c:v>
                </c:pt>
                <c:pt idx="71">
                  <c:v>800.04821414177798</c:v>
                </c:pt>
                <c:pt idx="72">
                  <c:v>785.79064664706129</c:v>
                </c:pt>
                <c:pt idx="73">
                  <c:v>768.01641026007417</c:v>
                </c:pt>
                <c:pt idx="74">
                  <c:v>747.97089606095574</c:v>
                </c:pt>
                <c:pt idx="75">
                  <c:v>726.6020826774427</c:v>
                </c:pt>
                <c:pt idx="76">
                  <c:v>704.62476094809415</c:v>
                </c:pt>
                <c:pt idx="77">
                  <c:v>682.57136709617168</c:v>
                </c:pt>
                <c:pt idx="78">
                  <c:v>613.5138614397647</c:v>
                </c:pt>
                <c:pt idx="79">
                  <c:v>608.03372306890833</c:v>
                </c:pt>
                <c:pt idx="80">
                  <c:v>599.65293925347453</c:v>
                </c:pt>
                <c:pt idx="81">
                  <c:v>589.29344327858928</c:v>
                </c:pt>
                <c:pt idx="82">
                  <c:v>577.66198679826721</c:v>
                </c:pt>
                <c:pt idx="83">
                  <c:v>565.29625711879089</c:v>
                </c:pt>
                <c:pt idx="84">
                  <c:v>552.60140574574041</c:v>
                </c:pt>
                <c:pt idx="85">
                  <c:v>539.87895880910162</c:v>
                </c:pt>
                <c:pt idx="86">
                  <c:v>527.34967685452364</c:v>
                </c:pt>
                <c:pt idx="87">
                  <c:v>515.17161067767768</c:v>
                </c:pt>
                <c:pt idx="88">
                  <c:v>503.45434458709337</c:v>
                </c:pt>
                <c:pt idx="89">
                  <c:v>492.27021533913802</c:v>
                </c:pt>
                <c:pt idx="90">
                  <c:v>481.66313335449803</c:v>
                </c:pt>
                <c:pt idx="91">
                  <c:v>471.65550422716285</c:v>
                </c:pt>
                <c:pt idx="92">
                  <c:v>462.25364623122101</c:v>
                </c:pt>
                <c:pt idx="93">
                  <c:v>453.45201815019561</c:v>
                </c:pt>
                <c:pt idx="94">
                  <c:v>445.23650702572121</c:v>
                </c:pt>
                <c:pt idx="95">
                  <c:v>437.58697394635192</c:v>
                </c:pt>
                <c:pt idx="96">
                  <c:v>430.47921506640046</c:v>
                </c:pt>
                <c:pt idx="97">
                  <c:v>423.88646250449483</c:v>
                </c:pt>
                <c:pt idx="98">
                  <c:v>417.78052390726009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7-4575-9E97-DEE287B38CB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308</c:v>
                </c:pt>
                <c:pt idx="14">
                  <c:v>351</c:v>
                </c:pt>
                <c:pt idx="21">
                  <c:v>347</c:v>
                </c:pt>
                <c:pt idx="28">
                  <c:v>358</c:v>
                </c:pt>
                <c:pt idx="35">
                  <c:v>380</c:v>
                </c:pt>
                <c:pt idx="42">
                  <c:v>387</c:v>
                </c:pt>
                <c:pt idx="49">
                  <c:v>388</c:v>
                </c:pt>
                <c:pt idx="56">
                  <c:v>380</c:v>
                </c:pt>
                <c:pt idx="63">
                  <c:v>404</c:v>
                </c:pt>
                <c:pt idx="70">
                  <c:v>394</c:v>
                </c:pt>
                <c:pt idx="77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7-4575-9E97-DEE287B3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342.53423648318903</c:v>
                </c:pt>
                <c:pt idx="4">
                  <c:v>314.37128970864978</c:v>
                </c:pt>
                <c:pt idx="5">
                  <c:v>288.52388248183235</c:v>
                </c:pt>
                <c:pt idx="6">
                  <c:v>607.33586909900521</c:v>
                </c:pt>
                <c:pt idx="7">
                  <c:v>946.9049147956423</c:v>
                </c:pt>
                <c:pt idx="8">
                  <c:v>869.05099575462361</c:v>
                </c:pt>
                <c:pt idx="9">
                  <c:v>797.59817635448462</c:v>
                </c:pt>
                <c:pt idx="10">
                  <c:v>1074.5543987425967</c:v>
                </c:pt>
                <c:pt idx="11">
                  <c:v>986.20522042733649</c:v>
                </c:pt>
                <c:pt idx="12">
                  <c:v>1247.6542917695776</c:v>
                </c:pt>
                <c:pt idx="13">
                  <c:v>1145.0729504914289</c:v>
                </c:pt>
                <c:pt idx="14">
                  <c:v>1445.0119936360272</c:v>
                </c:pt>
                <c:pt idx="15">
                  <c:v>1326.2040278012321</c:v>
                </c:pt>
                <c:pt idx="16">
                  <c:v>1217.1643772523773</c:v>
                </c:pt>
                <c:pt idx="17">
                  <c:v>1459.6241338109696</c:v>
                </c:pt>
                <c:pt idx="18">
                  <c:v>1339.6147671169956</c:v>
                </c:pt>
                <c:pt idx="19">
                  <c:v>1572.0067306056592</c:v>
                </c:pt>
                <c:pt idx="20">
                  <c:v>1442.7573383761103</c:v>
                </c:pt>
                <c:pt idx="21">
                  <c:v>1717.6481610079429</c:v>
                </c:pt>
                <c:pt idx="22">
                  <c:v>1576.424223125091</c:v>
                </c:pt>
                <c:pt idx="23">
                  <c:v>1446.8116274739543</c:v>
                </c:pt>
                <c:pt idx="24">
                  <c:v>1670.3899333743232</c:v>
                </c:pt>
                <c:pt idx="25">
                  <c:v>1533.0515368702524</c:v>
                </c:pt>
                <c:pt idx="26">
                  <c:v>1749.5392523434998</c:v>
                </c:pt>
                <c:pt idx="27">
                  <c:v>1605.6932492414551</c:v>
                </c:pt>
                <c:pt idx="28">
                  <c:v>1868.3331845037344</c:v>
                </c:pt>
                <c:pt idx="29">
                  <c:v>1714.7200199555343</c:v>
                </c:pt>
                <c:pt idx="30">
                  <c:v>1573.7368319651721</c:v>
                </c:pt>
                <c:pt idx="31">
                  <c:v>1786.8794283868795</c:v>
                </c:pt>
                <c:pt idx="32">
                  <c:v>1639.963339791313</c:v>
                </c:pt>
                <c:pt idx="33">
                  <c:v>1847.6608349171015</c:v>
                </c:pt>
                <c:pt idx="34">
                  <c:v>1695.7473377863557</c:v>
                </c:pt>
                <c:pt idx="35">
                  <c:v>1952.7014824207261</c:v>
                </c:pt>
                <c:pt idx="36">
                  <c:v>1792.1516101492637</c:v>
                </c:pt>
                <c:pt idx="37">
                  <c:v>1644.8020461268782</c:v>
                </c:pt>
                <c:pt idx="38">
                  <c:v>1852.1017058993739</c:v>
                </c:pt>
                <c:pt idx="39">
                  <c:v>1699.8230831847143</c:v>
                </c:pt>
                <c:pt idx="40">
                  <c:v>1902.5989483314549</c:v>
                </c:pt>
                <c:pt idx="41">
                  <c:v>1746.1684745041096</c:v>
                </c:pt>
                <c:pt idx="42">
                  <c:v>1999.5498251157173</c:v>
                </c:pt>
                <c:pt idx="43">
                  <c:v>1835.148111944085</c:v>
                </c:pt>
                <c:pt idx="44">
                  <c:v>1684.2634029272272</c:v>
                </c:pt>
                <c:pt idx="45">
                  <c:v>1888.3185750752755</c:v>
                </c:pt>
                <c:pt idx="46">
                  <c:v>1733.0622244423398</c:v>
                </c:pt>
                <c:pt idx="47">
                  <c:v>1933.1051885638253</c:v>
                </c:pt>
                <c:pt idx="48">
                  <c:v>1774.1665110930239</c:v>
                </c:pt>
                <c:pt idx="49">
                  <c:v>2025.2458809673456</c:v>
                </c:pt>
                <c:pt idx="50">
                  <c:v>1858.7314544485894</c:v>
                </c:pt>
                <c:pt idx="51">
                  <c:v>1705.9077380304882</c:v>
                </c:pt>
                <c:pt idx="52">
                  <c:v>1908.1833267309316</c:v>
                </c:pt>
                <c:pt idx="53">
                  <c:v>1751.2937088680933</c:v>
                </c:pt>
                <c:pt idx="54">
                  <c:v>1949.8376919511431</c:v>
                </c:pt>
                <c:pt idx="55">
                  <c:v>1789.5232787082332</c:v>
                </c:pt>
                <c:pt idx="56">
                  <c:v>2038.7672252029065</c:v>
                </c:pt>
                <c:pt idx="57">
                  <c:v>1871.1410823724143</c:v>
                </c:pt>
                <c:pt idx="58">
                  <c:v>1717.2970542497119</c:v>
                </c:pt>
                <c:pt idx="59">
                  <c:v>1576.1019841409131</c:v>
                </c:pt>
                <c:pt idx="60">
                  <c:v>1446.5158827738319</c:v>
                </c:pt>
                <c:pt idx="61">
                  <c:v>1327.5842681319052</c:v>
                </c:pt>
                <c:pt idx="62">
                  <c:v>1218.4311351020935</c:v>
                </c:pt>
                <c:pt idx="63">
                  <c:v>1174.9596760833419</c:v>
                </c:pt>
                <c:pt idx="64">
                  <c:v>1078.3552398100378</c:v>
                </c:pt>
                <c:pt idx="65">
                  <c:v>989.69355876284669</c:v>
                </c:pt>
                <c:pt idx="66">
                  <c:v>908.32158466556439</c:v>
                </c:pt>
                <c:pt idx="67">
                  <c:v>833.63996245535088</c:v>
                </c:pt>
                <c:pt idx="68">
                  <c:v>765.09861566092252</c:v>
                </c:pt>
                <c:pt idx="69">
                  <c:v>702.19269474813871</c:v>
                </c:pt>
                <c:pt idx="70">
                  <c:v>699.44763233984304</c:v>
                </c:pt>
                <c:pt idx="71">
                  <c:v>641.93949346470515</c:v>
                </c:pt>
                <c:pt idx="72">
                  <c:v>589.15963714278541</c:v>
                </c:pt>
                <c:pt idx="73">
                  <c:v>540.71930699385007</c:v>
                </c:pt>
                <c:pt idx="74">
                  <c:v>496.26170993966207</c:v>
                </c:pt>
                <c:pt idx="75">
                  <c:v>455.45938820164656</c:v>
                </c:pt>
                <c:pt idx="76">
                  <c:v>418.01180737123593</c:v>
                </c:pt>
                <c:pt idx="77">
                  <c:v>437.48631708422278</c:v>
                </c:pt>
                <c:pt idx="78">
                  <c:v>401.51647071461218</c:v>
                </c:pt>
                <c:pt idx="79">
                  <c:v>368.50404220546528</c:v>
                </c:pt>
                <c:pt idx="80">
                  <c:v>338.20587454377977</c:v>
                </c:pt>
                <c:pt idx="81">
                  <c:v>310.39880293130329</c:v>
                </c:pt>
                <c:pt idx="82">
                  <c:v>284.87801103736939</c:v>
                </c:pt>
                <c:pt idx="83">
                  <c:v>261.455522399578</c:v>
                </c:pt>
                <c:pt idx="84">
                  <c:v>239.95881586055131</c:v>
                </c:pt>
                <c:pt idx="85">
                  <c:v>220.22955484259799</c:v>
                </c:pt>
                <c:pt idx="86">
                  <c:v>202.12242110060495</c:v>
                </c:pt>
                <c:pt idx="87">
                  <c:v>185.50404436302378</c:v>
                </c:pt>
                <c:pt idx="88">
                  <c:v>170.25201997709348</c:v>
                </c:pt>
                <c:pt idx="89">
                  <c:v>156.25400732264748</c:v>
                </c:pt>
                <c:pt idx="90">
                  <c:v>143.40690235376312</c:v>
                </c:pt>
                <c:pt idx="91">
                  <c:v>131.61607817350981</c:v>
                </c:pt>
                <c:pt idx="92">
                  <c:v>120.79468804815784</c:v>
                </c:pt>
                <c:pt idx="93">
                  <c:v>110.86302572711476</c:v>
                </c:pt>
                <c:pt idx="94">
                  <c:v>101.7479383569495</c:v>
                </c:pt>
                <c:pt idx="95">
                  <c:v>93.382287665251397</c:v>
                </c:pt>
                <c:pt idx="96">
                  <c:v>85.704455445609128</c:v>
                </c:pt>
                <c:pt idx="97">
                  <c:v>78.657889701299879</c:v>
                </c:pt>
                <c:pt idx="98">
                  <c:v>72.19068810475521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7-4575-9E97-DEE287B38CB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773.05168192215501</c:v>
                </c:pt>
                <c:pt idx="4">
                  <c:v>615.3963350151696</c:v>
                </c:pt>
                <c:pt idx="5">
                  <c:v>489.89305373277551</c:v>
                </c:pt>
                <c:pt idx="6">
                  <c:v>1163.0364615515434</c:v>
                </c:pt>
                <c:pt idx="7">
                  <c:v>1804.903453136506</c:v>
                </c:pt>
                <c:pt idx="8">
                  <c:v>1436.8133413210508</c:v>
                </c:pt>
                <c:pt idx="9">
                  <c:v>1143.7911397480316</c:v>
                </c:pt>
                <c:pt idx="10">
                  <c:v>1683.5792596820106</c:v>
                </c:pt>
                <c:pt idx="11">
                  <c:v>1340.2318762695509</c:v>
                </c:pt>
                <c:pt idx="12">
                  <c:v>1839.9580790158479</c:v>
                </c:pt>
                <c:pt idx="13">
                  <c:v>1464.7189636693986</c:v>
                </c:pt>
                <c:pt idx="14">
                  <c:v>2055.4029716061009</c:v>
                </c:pt>
                <c:pt idx="15">
                  <c:v>1636.2262514720912</c:v>
                </c:pt>
                <c:pt idx="16">
                  <c:v>1302.5359907475499</c:v>
                </c:pt>
                <c:pt idx="17">
                  <c:v>1809.9498527382589</c:v>
                </c:pt>
                <c:pt idx="18">
                  <c:v>1440.8305834958801</c:v>
                </c:pt>
                <c:pt idx="19">
                  <c:v>1920.0407917012606</c:v>
                </c:pt>
                <c:pt idx="20">
                  <c:v>1528.4696921616221</c:v>
                </c:pt>
                <c:pt idx="21">
                  <c:v>2104.8597150182468</c:v>
                </c:pt>
                <c:pt idx="22">
                  <c:v>1675.596838651908</c:v>
                </c:pt>
                <c:pt idx="23">
                  <c:v>1333.8773817883293</c:v>
                </c:pt>
                <c:pt idx="24">
                  <c:v>1834.8995134553995</c:v>
                </c:pt>
                <c:pt idx="25">
                  <c:v>1460.6920366486936</c:v>
                </c:pt>
                <c:pt idx="26">
                  <c:v>1935.8517209885829</c:v>
                </c:pt>
                <c:pt idx="27">
                  <c:v>1541.0561571601961</c:v>
                </c:pt>
                <c:pt idx="28">
                  <c:v>2117.4647667137679</c:v>
                </c:pt>
                <c:pt idx="29">
                  <c:v>1685.6312293627757</c:v>
                </c:pt>
                <c:pt idx="30">
                  <c:v>1341.8653694119048</c:v>
                </c:pt>
                <c:pt idx="31">
                  <c:v>1841.258439284876</c:v>
                </c:pt>
                <c:pt idx="32">
                  <c:v>1465.7541298328943</c:v>
                </c:pt>
                <c:pt idx="33">
                  <c:v>1939.8814562131629</c:v>
                </c:pt>
                <c:pt idx="34">
                  <c:v>1544.2640724215948</c:v>
                </c:pt>
                <c:pt idx="35">
                  <c:v>2123.8966488061387</c:v>
                </c:pt>
                <c:pt idx="36">
                  <c:v>1690.7514001863528</c:v>
                </c:pt>
                <c:pt idx="37">
                  <c:v>1345.9413379831731</c:v>
                </c:pt>
                <c:pt idx="38">
                  <c:v>1844.5031591128682</c:v>
                </c:pt>
                <c:pt idx="39">
                  <c:v>1468.3371249119978</c:v>
                </c:pt>
                <c:pt idx="40">
                  <c:v>1941.9376779926563</c:v>
                </c:pt>
                <c:pt idx="41">
                  <c:v>1545.900950494135</c:v>
                </c:pt>
                <c:pt idx="42">
                  <c:v>2126.4924322513384</c:v>
                </c:pt>
                <c:pt idx="43">
                  <c:v>1692.8178022860118</c:v>
                </c:pt>
                <c:pt idx="44">
                  <c:v>1347.586320212092</c:v>
                </c:pt>
                <c:pt idx="45">
                  <c:v>1845.8126653962315</c:v>
                </c:pt>
                <c:pt idx="46">
                  <c:v>1469.3795718612848</c:v>
                </c:pt>
                <c:pt idx="47">
                  <c:v>1942.767529407563</c:v>
                </c:pt>
                <c:pt idx="48">
                  <c:v>1546.5615628843325</c:v>
                </c:pt>
                <c:pt idx="49">
                  <c:v>2127.0183200455185</c:v>
                </c:pt>
                <c:pt idx="50">
                  <c:v>1693.2364410765811</c:v>
                </c:pt>
                <c:pt idx="51">
                  <c:v>1347.9195822480417</c:v>
                </c:pt>
                <c:pt idx="52">
                  <c:v>1846.0779623230983</c:v>
                </c:pt>
                <c:pt idx="53">
                  <c:v>1469.5907644119286</c:v>
                </c:pt>
                <c:pt idx="54">
                  <c:v>1942.9356515715631</c:v>
                </c:pt>
                <c:pt idx="55">
                  <c:v>1546.6953983910391</c:v>
                </c:pt>
                <c:pt idx="56">
                  <c:v>2125.83213271467</c:v>
                </c:pt>
                <c:pt idx="57">
                  <c:v>1692.2921635423411</c:v>
                </c:pt>
                <c:pt idx="58">
                  <c:v>1347.1678796809329</c:v>
                </c:pt>
                <c:pt idx="59">
                  <c:v>1072.4278792647219</c:v>
                </c:pt>
                <c:pt idx="60">
                  <c:v>853.71806555885382</c:v>
                </c:pt>
                <c:pt idx="61">
                  <c:v>679.61170121878513</c:v>
                </c:pt>
                <c:pt idx="62">
                  <c:v>541.01240569525066</c:v>
                </c:pt>
                <c:pt idx="63">
                  <c:v>558.65903266416444</c:v>
                </c:pt>
                <c:pt idx="64">
                  <c:v>444.72669714631883</c:v>
                </c:pt>
                <c:pt idx="65">
                  <c:v>354.02960229870547</c:v>
                </c:pt>
                <c:pt idx="66">
                  <c:v>281.82917757811742</c:v>
                </c:pt>
                <c:pt idx="67">
                  <c:v>224.35323153384928</c:v>
                </c:pt>
                <c:pt idx="68">
                  <c:v>178.59886947202014</c:v>
                </c:pt>
                <c:pt idx="69">
                  <c:v>142.17560388414174</c:v>
                </c:pt>
                <c:pt idx="70">
                  <c:v>237.28240301823863</c:v>
                </c:pt>
                <c:pt idx="71">
                  <c:v>188.8912793229272</c:v>
                </c:pt>
                <c:pt idx="72">
                  <c:v>150.36899049572412</c:v>
                </c:pt>
                <c:pt idx="73">
                  <c:v>119.70289673377589</c:v>
                </c:pt>
                <c:pt idx="74">
                  <c:v>95.290813878706359</c:v>
                </c:pt>
                <c:pt idx="75">
                  <c:v>75.857305524203824</c:v>
                </c:pt>
                <c:pt idx="76">
                  <c:v>60.387046423141769</c:v>
                </c:pt>
                <c:pt idx="77">
                  <c:v>169.58826080956078</c:v>
                </c:pt>
                <c:pt idx="78">
                  <c:v>135.00260927484754</c:v>
                </c:pt>
                <c:pt idx="79">
                  <c:v>107.47031913655695</c:v>
                </c:pt>
                <c:pt idx="80">
                  <c:v>85.552935290305271</c:v>
                </c:pt>
                <c:pt idx="81">
                  <c:v>68.105359652713986</c:v>
                </c:pt>
                <c:pt idx="82">
                  <c:v>54.216024239102076</c:v>
                </c:pt>
                <c:pt idx="83">
                  <c:v>43.159265280787196</c:v>
                </c:pt>
                <c:pt idx="84">
                  <c:v>34.357410114810982</c:v>
                </c:pt>
                <c:pt idx="85">
                  <c:v>27.350596033496373</c:v>
                </c:pt>
                <c:pt idx="86">
                  <c:v>21.772744246081338</c:v>
                </c:pt>
                <c:pt idx="87">
                  <c:v>17.332433685346174</c:v>
                </c:pt>
                <c:pt idx="88">
                  <c:v>13.7976753900001</c:v>
                </c:pt>
                <c:pt idx="89">
                  <c:v>10.983791983509446</c:v>
                </c:pt>
                <c:pt idx="90">
                  <c:v>8.7437689992651375</c:v>
                </c:pt>
                <c:pt idx="91">
                  <c:v>6.9605739463469245</c:v>
                </c:pt>
                <c:pt idx="92">
                  <c:v>5.5410418169367812</c:v>
                </c:pt>
                <c:pt idx="93">
                  <c:v>4.4110075769191139</c:v>
                </c:pt>
                <c:pt idx="94">
                  <c:v>3.5114313312282706</c:v>
                </c:pt>
                <c:pt idx="95">
                  <c:v>2.7953137188994779</c:v>
                </c:pt>
                <c:pt idx="96">
                  <c:v>2.2252403792086781</c:v>
                </c:pt>
                <c:pt idx="97">
                  <c:v>1.7714271968050426</c:v>
                </c:pt>
                <c:pt idx="98">
                  <c:v>1.4101641974951331</c:v>
                </c:pt>
                <c:pt idx="99">
                  <c:v>1.1225767942841105</c:v>
                </c:pt>
                <c:pt idx="100">
                  <c:v>0.89363966359636593</c:v>
                </c:pt>
                <c:pt idx="101">
                  <c:v>0.7113917305425006</c:v>
                </c:pt>
                <c:pt idx="102">
                  <c:v>0.56631124926527021</c:v>
                </c:pt>
                <c:pt idx="103">
                  <c:v>0.45081832874248035</c:v>
                </c:pt>
                <c:pt idx="104">
                  <c:v>0.35887891295439056</c:v>
                </c:pt>
                <c:pt idx="105">
                  <c:v>0.2856895249192401</c:v>
                </c:pt>
                <c:pt idx="106">
                  <c:v>0.22742630369857897</c:v>
                </c:pt>
                <c:pt idx="107">
                  <c:v>0.1810452225317658</c:v>
                </c:pt>
                <c:pt idx="108">
                  <c:v>0.14412305027398378</c:v>
                </c:pt>
                <c:pt idx="109">
                  <c:v>0.11473074699130899</c:v>
                </c:pt>
                <c:pt idx="110">
                  <c:v>9.1332679124956656E-2</c:v>
                </c:pt>
                <c:pt idx="111">
                  <c:v>7.2706388608924394E-2</c:v>
                </c:pt>
                <c:pt idx="112">
                  <c:v>5.787872418939554E-2</c:v>
                </c:pt>
                <c:pt idx="113">
                  <c:v>4.6074998055685698E-2</c:v>
                </c:pt>
                <c:pt idx="114">
                  <c:v>3.6678511414396327E-2</c:v>
                </c:pt>
                <c:pt idx="115">
                  <c:v>2.919833437540403E-2</c:v>
                </c:pt>
                <c:pt idx="116">
                  <c:v>2.3243656774011759E-2</c:v>
                </c:pt>
                <c:pt idx="117">
                  <c:v>1.8503369859452355E-2</c:v>
                </c:pt>
                <c:pt idx="118">
                  <c:v>1.472981207236255E-2</c:v>
                </c:pt>
                <c:pt idx="119">
                  <c:v>1.1725829691302462E-2</c:v>
                </c:pt>
                <c:pt idx="120">
                  <c:v>9.3344763174142264E-3</c:v>
                </c:pt>
                <c:pt idx="121">
                  <c:v>7.4308130353451102E-3</c:v>
                </c:pt>
                <c:pt idx="122">
                  <c:v>5.9153808407272964E-3</c:v>
                </c:pt>
                <c:pt idx="123">
                  <c:v>4.7090042939316743E-3</c:v>
                </c:pt>
                <c:pt idx="124">
                  <c:v>3.7486549112094969E-3</c:v>
                </c:pt>
                <c:pt idx="125">
                  <c:v>2.9841581714936906E-3</c:v>
                </c:pt>
                <c:pt idx="126">
                  <c:v>2.3755720927694885E-3</c:v>
                </c:pt>
                <c:pt idx="127">
                  <c:v>1.891100418822803E-3</c:v>
                </c:pt>
                <c:pt idx="128">
                  <c:v>1.5054313884881958E-3</c:v>
                </c:pt>
                <c:pt idx="129">
                  <c:v>1.1984152945491221E-3</c:v>
                </c:pt>
                <c:pt idx="130">
                  <c:v>9.5401173988509552E-4</c:v>
                </c:pt>
                <c:pt idx="131">
                  <c:v>7.5945158909291721E-4</c:v>
                </c:pt>
                <c:pt idx="132">
                  <c:v>6.0456983081280007E-4</c:v>
                </c:pt>
                <c:pt idx="133">
                  <c:v>4.8127449541000161E-4</c:v>
                </c:pt>
                <c:pt idx="134">
                  <c:v>3.8312388102586687E-4</c:v>
                </c:pt>
                <c:pt idx="135">
                  <c:v>3.0498999970334233E-4</c:v>
                </c:pt>
                <c:pt idx="136">
                  <c:v>2.4279065995566198E-4</c:v>
                </c:pt>
                <c:pt idx="137">
                  <c:v>1.9327618813417738E-4</c:v>
                </c:pt>
                <c:pt idx="138">
                  <c:v>1.5385964561610301E-4</c:v>
                </c:pt>
                <c:pt idx="139">
                  <c:v>1.2248167132041394E-4</c:v>
                </c:pt>
                <c:pt idx="140">
                  <c:v>9.7502888098890993E-5</c:v>
                </c:pt>
                <c:pt idx="141">
                  <c:v>7.7618251654607866E-5</c:v>
                </c:pt>
                <c:pt idx="142">
                  <c:v>6.1788867051893633E-5</c:v>
                </c:pt>
                <c:pt idx="143">
                  <c:v>4.9187710495536986E-5</c:v>
                </c:pt>
                <c:pt idx="144">
                  <c:v>3.9156420553249352E-5</c:v>
                </c:pt>
                <c:pt idx="145">
                  <c:v>3.1170901330771319E-5</c:v>
                </c:pt>
                <c:pt idx="146">
                  <c:v>2.481394049926895E-5</c:v>
                </c:pt>
                <c:pt idx="147">
                  <c:v>1.9753411573422203E-5</c:v>
                </c:pt>
                <c:pt idx="148">
                  <c:v>1.572492159399294E-5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7-4575-9E97-DEE287B3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4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0.06037</cdr:x>
      <cdr:y>0.2741</cdr:y>
    </cdr:from>
    <cdr:to>
      <cdr:x>0.94892</cdr:x>
      <cdr:y>0.27711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8667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487792-1A99-4F03-9E9B-3D992CCD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0.06037</cdr:x>
      <cdr:y>0.2741</cdr:y>
    </cdr:from>
    <cdr:to>
      <cdr:x>0.94892</cdr:x>
      <cdr:y>0.27711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8667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0.05418</cdr:x>
      <cdr:y>0.26807</cdr:y>
    </cdr:from>
    <cdr:to>
      <cdr:x>0.94273</cdr:x>
      <cdr:y>0.27108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33353" y="8477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0.05727</cdr:x>
      <cdr:y>0.27108</cdr:y>
    </cdr:from>
    <cdr:to>
      <cdr:x>0.94582</cdr:x>
      <cdr:y>0.27409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857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0.05572</cdr:x>
      <cdr:y>0.26807</cdr:y>
    </cdr:from>
    <cdr:to>
      <cdr:x>0.94427</cdr:x>
      <cdr:y>0.27108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42878" y="8477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0.27108</cdr:y>
    </cdr:from>
    <cdr:to>
      <cdr:x>0.94737</cdr:x>
      <cdr:y>0.27409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8572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97170C54-5D4E-499D-856F-2BECB97C0DD3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995C7864-89C8-477E-A0DF-372FAACF8BE7}" name="Prikkel" dataDxfId="1"/>
    <tableColumn id="12" xr3:uid="{5046C978-90E1-47AF-813F-64017E86B4C3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sqref="A1:M10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9.7740897877473412</v>
      </c>
      <c r="C4" s="15">
        <f>Edwards!$O$6</f>
        <v>7.1734958191009124</v>
      </c>
      <c r="D4" s="15">
        <f>Edwards!$O$3</f>
        <v>0.60588527755786448</v>
      </c>
      <c r="E4" s="16">
        <f>Edwards!$O$4</f>
        <v>0.77387651965481574</v>
      </c>
      <c r="F4" s="15">
        <f>Edwards!$R$2</f>
        <v>638.21738183327591</v>
      </c>
      <c r="G4" s="15">
        <f>SQRT(Tabel1[[#This Row],[SSE]]/11)</f>
        <v>7.6170704332337156</v>
      </c>
      <c r="H4" s="15">
        <f>Edwards!$R$3</f>
        <v>0.91517775481618435</v>
      </c>
      <c r="I4" s="15">
        <f>Edwards!$R$4</f>
        <v>0.8303555096323687</v>
      </c>
      <c r="J4" s="15">
        <f>Edwards!$R$6</f>
        <v>1.6164428332101126</v>
      </c>
      <c r="K4" s="15">
        <f>Edwards!$R$5</f>
        <v>3.2683445292981546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14.93806028141487</v>
      </c>
      <c r="M4" s="19">
        <f xml:space="preserve"> (Tabel1[[#This Row],[t1]]*Tabel1[[#This Row],[t2]]/(Tabel1[[#This Row],[t1]]-Tabel1[[#This Row],[t2]]))*LN(Tabel1[[#This Row],[k2]]/Tabel1[[#This Row],[k1]])</f>
        <v>6.5979200320917624</v>
      </c>
    </row>
    <row r="5" spans="1:13" ht="35.1" customHeight="1">
      <c r="A5" s="7" t="s">
        <v>34</v>
      </c>
      <c r="B5" s="15">
        <f>Banister!$O$5</f>
        <v>12.126611327023843</v>
      </c>
      <c r="C5" s="15">
        <f>Banister!$O$6</f>
        <v>7.2262295484783667</v>
      </c>
      <c r="D5" s="15">
        <f>Banister!$O$3</f>
        <v>0.61214820792640023</v>
      </c>
      <c r="E5" s="16">
        <f>Banister!$O$4</f>
        <v>0.90267091140995492</v>
      </c>
      <c r="F5" s="15">
        <f>Banister!$R$2</f>
        <v>650.44798407716246</v>
      </c>
      <c r="G5" s="15">
        <f>SQRT(Tabel1[[#This Row],[SSE]]/11)</f>
        <v>7.6897096769712752</v>
      </c>
      <c r="H5" s="15">
        <f>Banister!$R$3</f>
        <v>0.9136198221842925</v>
      </c>
      <c r="I5" s="15">
        <f>Banister!$R$4</f>
        <v>0.82723964436858499</v>
      </c>
      <c r="J5" s="15">
        <f>Banister!$R$6</f>
        <v>1.647799116871463</v>
      </c>
      <c r="K5" s="15">
        <f>Banister!$R$5</f>
        <v>3.4527793253528665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16.202511914982637</v>
      </c>
      <c r="M5" s="19">
        <f xml:space="preserve"> (Tabel1[[#This Row],[t1]]*Tabel1[[#This Row],[t2]]/(Tabel1[[#This Row],[t1]]-Tabel1[[#This Row],[t2]]))*LN(Tabel1[[#This Row],[k2]]/Tabel1[[#This Row],[k1]])</f>
        <v>6.9451592074527699</v>
      </c>
    </row>
    <row r="6" spans="1:13" ht="35.1" customHeight="1">
      <c r="A6" s="7" t="s">
        <v>35</v>
      </c>
      <c r="B6" s="15">
        <f>Lucia!$O$5</f>
        <v>10.543056073441495</v>
      </c>
      <c r="C6" s="15">
        <f>Lucia!$O$6</f>
        <v>6.4517837672587763</v>
      </c>
      <c r="D6" s="15">
        <f>Lucia!$O$3</f>
        <v>0.58519171872623488</v>
      </c>
      <c r="E6" s="16">
        <f>Lucia!$O$4</f>
        <v>0.86361138552435746</v>
      </c>
      <c r="F6" s="15">
        <f>Lucia!$R$2</f>
        <v>647.68428561605413</v>
      </c>
      <c r="G6" s="15">
        <f>SQRT(Tabel1[[#This Row],[SSE]]/11)</f>
        <v>7.6733558239833677</v>
      </c>
      <c r="H6" s="15">
        <f>Lucia!$R$3</f>
        <v>0.91399148357308424</v>
      </c>
      <c r="I6" s="15">
        <f>Lucia!$R$4</f>
        <v>0.82798296714616848</v>
      </c>
      <c r="J6" s="15">
        <f>Lucia!$R$6</f>
        <v>1.2132892673559423</v>
      </c>
      <c r="K6" s="15">
        <f>Lucia!$R$5</f>
        <v>3.2413209389957705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14.635776177999427</v>
      </c>
      <c r="M6" s="19">
        <f xml:space="preserve"> (Tabel1[[#This Row],[t1]]*Tabel1[[#This Row],[t2]]/(Tabel1[[#This Row],[t1]]-Tabel1[[#This Row],[t2]]))*LN(Tabel1[[#This Row],[k2]]/Tabel1[[#This Row],[k1]])</f>
        <v>6.4705649646422509</v>
      </c>
    </row>
    <row r="7" spans="1:13" ht="35.1" customHeight="1">
      <c r="A7" s="7" t="s">
        <v>36</v>
      </c>
      <c r="B7" s="15">
        <f>sRPE!$O$5</f>
        <v>9.0887724876710134</v>
      </c>
      <c r="C7" s="15">
        <f>sRPE!$O$6</f>
        <v>7.6967087701833998</v>
      </c>
      <c r="D7" s="15">
        <f>sRPE!$O$3</f>
        <v>0.62754415156825438</v>
      </c>
      <c r="E7" s="16">
        <f>sRPE!$O$4</f>
        <v>0.71555962327853673</v>
      </c>
      <c r="F7" s="15">
        <f>sRPE!$R$2</f>
        <v>648.66142481245629</v>
      </c>
      <c r="G7" s="15">
        <f>SQRT(Tabel1[[#This Row],[SSE]]/11)</f>
        <v>7.6791419076284839</v>
      </c>
      <c r="H7" s="15">
        <f>sRPE!$R$3</f>
        <v>0.91530064965341607</v>
      </c>
      <c r="I7" s="15">
        <f>sRPE!$R$4</f>
        <v>0.83060129930683213</v>
      </c>
      <c r="J7" s="15">
        <f>sRPE!$R$6</f>
        <v>1.4658915773387304</v>
      </c>
      <c r="K7" s="15">
        <f>sRPE!$R$5</f>
        <v>3.0029930258288489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14.949792019525042</v>
      </c>
      <c r="M7" s="19">
        <f xml:space="preserve"> (Tabel1[[#This Row],[t1]]*Tabel1[[#This Row],[t2]]/(Tabel1[[#This Row],[t1]]-Tabel1[[#This Row],[t2]]))*LN(Tabel1[[#This Row],[k2]]/Tabel1[[#This Row],[k1]])</f>
        <v>6.5955869733231989</v>
      </c>
    </row>
    <row r="8" spans="1:13" ht="35.1" customHeight="1" thickBot="1">
      <c r="A8" s="8" t="s">
        <v>37</v>
      </c>
      <c r="B8" s="17">
        <f>TSS!$O$5</f>
        <v>11.655436225785454</v>
      </c>
      <c r="C8" s="17">
        <f>TSS!$O$6</f>
        <v>4.384438092790095</v>
      </c>
      <c r="D8" s="17">
        <f>TSS!$O$3</f>
        <v>0.57279972656051681</v>
      </c>
      <c r="E8" s="18">
        <f>TSS!$O$4</f>
        <v>1.2927285650872158</v>
      </c>
      <c r="F8" s="17">
        <f>TSS!$R$2</f>
        <v>583.83881535641217</v>
      </c>
      <c r="G8" s="17">
        <f>SQRT(Tabel1[[#This Row],[SSE]]/11)</f>
        <v>7.2853452863602843</v>
      </c>
      <c r="H8" s="17">
        <f>TSS!$R$3</f>
        <v>0.92244415453577133</v>
      </c>
      <c r="I8" s="17">
        <f>TSS!$R$4</f>
        <v>0.84488830907154266</v>
      </c>
      <c r="J8" s="15">
        <f>TSS!$R$6</f>
        <v>1.7252003543329459</v>
      </c>
      <c r="K8" s="17">
        <f>TSS!$R$5</f>
        <v>2.700137752133017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12.592449701686245</v>
      </c>
      <c r="M8" s="17">
        <f xml:space="preserve"> (Tabel1[[#This Row],[t1]]*Tabel1[[#This Row],[t2]]/(Tabel1[[#This Row],[t1]]-Tabel1[[#This Row],[t2]]))*LN(Tabel1[[#This Row],[k2]]/Tabel1[[#This Row],[k1]])</f>
        <v>5.7208311563784608</v>
      </c>
    </row>
    <row r="9" spans="1:13" ht="25.5" customHeight="1">
      <c r="A9" s="7" t="s">
        <v>39</v>
      </c>
      <c r="B9" s="19">
        <f>AVERAGE(B4:B8)</f>
        <v>10.637593180333829</v>
      </c>
      <c r="C9" s="19">
        <f t="shared" ref="C9:M9" si="0">AVERAGE(C4:C8)</f>
        <v>6.5865311995623106</v>
      </c>
      <c r="D9" s="19">
        <f t="shared" si="0"/>
        <v>0.60071381646785416</v>
      </c>
      <c r="E9" s="20">
        <f t="shared" si="0"/>
        <v>0.90968940099097606</v>
      </c>
      <c r="F9" s="19">
        <f t="shared" si="0"/>
        <v>633.76997833907205</v>
      </c>
      <c r="G9" s="19">
        <f t="shared" si="0"/>
        <v>7.5889246256354257</v>
      </c>
      <c r="H9" s="19">
        <f t="shared" si="0"/>
        <v>0.91610677295254983</v>
      </c>
      <c r="I9" s="19">
        <f t="shared" si="0"/>
        <v>0.83221354590509944</v>
      </c>
      <c r="J9" s="21">
        <f t="shared" si="0"/>
        <v>1.533724629821839</v>
      </c>
      <c r="K9" s="19">
        <f t="shared" si="0"/>
        <v>3.1331151143217313</v>
      </c>
      <c r="L9" s="19">
        <f t="shared" si="0"/>
        <v>14.663718019121642</v>
      </c>
      <c r="M9" s="19">
        <f t="shared" si="0"/>
        <v>6.4660124667776886</v>
      </c>
    </row>
    <row r="10" spans="1:13" ht="21" customHeight="1">
      <c r="A10" s="7" t="s">
        <v>40</v>
      </c>
      <c r="B10" s="19">
        <f>_xlfn.STDEV.P(B4:B8)</f>
        <v>1.1319540995954656</v>
      </c>
      <c r="C10" s="19">
        <f t="shared" ref="C10:M10" si="1">_xlfn.STDEV.P(C4:C8)</f>
        <v>1.1707780833200006</v>
      </c>
      <c r="D10" s="19">
        <f t="shared" si="1"/>
        <v>1.9480698822618381E-2</v>
      </c>
      <c r="E10" s="16">
        <f t="shared" si="1"/>
        <v>0.20249590280714252</v>
      </c>
      <c r="F10" s="19">
        <f t="shared" si="1"/>
        <v>25.323583613339252</v>
      </c>
      <c r="G10" s="19">
        <f t="shared" si="1"/>
        <v>0.15386878404507243</v>
      </c>
      <c r="H10" s="19">
        <f t="shared" si="1"/>
        <v>3.2352646904101378E-3</v>
      </c>
      <c r="I10" s="19">
        <f t="shared" si="1"/>
        <v>6.4705293808202755E-3</v>
      </c>
      <c r="J10" s="19">
        <f t="shared" si="1"/>
        <v>0.18099634657765737</v>
      </c>
      <c r="K10" s="19">
        <f t="shared" si="1"/>
        <v>0.25945398708212575</v>
      </c>
      <c r="L10" s="19">
        <f t="shared" si="1"/>
        <v>1.1675548684171539</v>
      </c>
      <c r="M10" s="19">
        <f t="shared" si="1"/>
        <v>0.40474354058793077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12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347</v>
      </c>
      <c r="Q2" t="s">
        <v>19</v>
      </c>
      <c r="R2">
        <f>SUMSQ(L2:L150)</f>
        <v>638.21738183327591</v>
      </c>
      <c r="S2">
        <f>SQRT(R2/11)</f>
        <v>7.6170704332337156</v>
      </c>
    </row>
    <row r="3" spans="1:25">
      <c r="A3">
        <f>A2+1</f>
        <v>1</v>
      </c>
      <c r="B3" s="4"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0.60588527755786448</v>
      </c>
      <c r="Q3" t="s">
        <v>20</v>
      </c>
      <c r="R3">
        <f>RSQ(D2:D100,I2:I100)</f>
        <v>0.91517775481618435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0.77387651965481574</v>
      </c>
      <c r="Q4" t="s">
        <v>21</v>
      </c>
      <c r="R4">
        <f>1-((1-$R$3)*($Y$3-1))/(Y3-Y4-1)</f>
        <v>0.8303555096323687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192.68</v>
      </c>
      <c r="D5" s="3"/>
      <c r="E5">
        <f t="shared" si="4"/>
        <v>192.68</v>
      </c>
      <c r="F5">
        <f t="shared" si="5"/>
        <v>116.74197527984933</v>
      </c>
      <c r="G5">
        <f t="shared" si="6"/>
        <v>192.68</v>
      </c>
      <c r="H5">
        <f t="shared" si="7"/>
        <v>149.11052780708991</v>
      </c>
      <c r="I5" t="str">
        <f t="shared" si="8"/>
        <v/>
      </c>
      <c r="J5">
        <f t="shared" si="0"/>
        <v>314.63144747275942</v>
      </c>
      <c r="K5">
        <f t="shared" si="9"/>
        <v>314.63144747275942</v>
      </c>
      <c r="L5" t="str">
        <f t="shared" si="1"/>
        <v/>
      </c>
      <c r="M5" t="str">
        <f t="shared" si="2"/>
        <v/>
      </c>
      <c r="N5" s="1" t="s">
        <v>14</v>
      </c>
      <c r="O5" s="5">
        <v>9.7740897877473412</v>
      </c>
      <c r="Q5" s="1" t="s">
        <v>22</v>
      </c>
      <c r="R5">
        <f>LARGE(L2:L150,1)/LARGE(D2:D100,1)*100</f>
        <v>3.2683445292981546</v>
      </c>
    </row>
    <row r="6" spans="1:25">
      <c r="A6">
        <f t="shared" si="3"/>
        <v>4</v>
      </c>
      <c r="B6" s="4">
        <v>43179</v>
      </c>
      <c r="C6" s="3"/>
      <c r="D6" s="3"/>
      <c r="E6">
        <f t="shared" si="4"/>
        <v>173.94157459260612</v>
      </c>
      <c r="F6">
        <f t="shared" si="5"/>
        <v>105.38863920089314</v>
      </c>
      <c r="G6">
        <f t="shared" si="6"/>
        <v>167.60813665781717</v>
      </c>
      <c r="H6">
        <f t="shared" si="7"/>
        <v>129.70800146258028</v>
      </c>
      <c r="I6" t="str">
        <f t="shared" si="8"/>
        <v/>
      </c>
      <c r="J6">
        <f t="shared" si="0"/>
        <v>322.68063773831284</v>
      </c>
      <c r="K6">
        <f t="shared" si="9"/>
        <v>322.68063773831284</v>
      </c>
      <c r="L6" t="str">
        <f t="shared" si="1"/>
        <v/>
      </c>
      <c r="M6" t="str">
        <f t="shared" si="2"/>
        <v/>
      </c>
      <c r="N6" s="1" t="s">
        <v>15</v>
      </c>
      <c r="O6" s="5">
        <v>7.1734958191009124</v>
      </c>
      <c r="Q6" s="1" t="s">
        <v>45</v>
      </c>
      <c r="R6">
        <f>AVERAGE(M2:M150)</f>
        <v>1.6164428332101126</v>
      </c>
      <c r="S6">
        <f>_xlfn.STDEV.P(M2:M150)</f>
        <v>1.4254665809595739</v>
      </c>
    </row>
    <row r="7" spans="1:25">
      <c r="A7">
        <f t="shared" si="3"/>
        <v>5</v>
      </c>
      <c r="B7" s="4">
        <v>43180</v>
      </c>
      <c r="C7" s="3"/>
      <c r="D7" s="3"/>
      <c r="E7">
        <f t="shared" si="4"/>
        <v>157.02548978490324</v>
      </c>
      <c r="F7">
        <f t="shared" si="5"/>
        <v>95.13943246198572</v>
      </c>
      <c r="G7">
        <f t="shared" si="6"/>
        <v>145.7986686418181</v>
      </c>
      <c r="H7">
        <f t="shared" si="7"/>
        <v>112.83016625883592</v>
      </c>
      <c r="I7" t="str">
        <f t="shared" si="8"/>
        <v/>
      </c>
      <c r="J7">
        <f t="shared" si="0"/>
        <v>329.30926620314983</v>
      </c>
      <c r="K7">
        <f t="shared" si="9"/>
        <v>329.30926620314983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>
        <v>192.68</v>
      </c>
      <c r="D8" s="3"/>
      <c r="E8">
        <f t="shared" si="4"/>
        <v>334.43452015964948</v>
      </c>
      <c r="F8">
        <f t="shared" si="5"/>
        <v>202.62895207186045</v>
      </c>
      <c r="G8">
        <f t="shared" si="6"/>
        <v>319.50708728589188</v>
      </c>
      <c r="H8">
        <f t="shared" si="7"/>
        <v>247.25903271385343</v>
      </c>
      <c r="I8" t="str">
        <f t="shared" si="8"/>
        <v/>
      </c>
      <c r="J8">
        <f t="shared" si="0"/>
        <v>302.369919358007</v>
      </c>
      <c r="K8">
        <f t="shared" si="9"/>
        <v>302.369919358007</v>
      </c>
      <c r="L8" t="str">
        <f t="shared" si="1"/>
        <v/>
      </c>
      <c r="M8" t="str">
        <f t="shared" si="2"/>
        <v/>
      </c>
      <c r="O8">
        <f>1.1*O3</f>
        <v>0.66647380531365097</v>
      </c>
    </row>
    <row r="9" spans="1:25">
      <c r="A9">
        <f t="shared" si="3"/>
        <v>7</v>
      </c>
      <c r="B9" s="4">
        <v>43182</v>
      </c>
      <c r="C9" s="3">
        <f>25+167.98</f>
        <v>192.98</v>
      </c>
      <c r="D9" s="3">
        <v>308</v>
      </c>
      <c r="E9">
        <f t="shared" si="4"/>
        <v>494.89025033574899</v>
      </c>
      <c r="F9">
        <f t="shared" si="5"/>
        <v>299.84671668535628</v>
      </c>
      <c r="G9">
        <f t="shared" si="6"/>
        <v>470.91225840229856</v>
      </c>
      <c r="H9">
        <f t="shared" si="7"/>
        <v>364.42793959516007</v>
      </c>
      <c r="I9">
        <f t="shared" si="8"/>
        <v>314.83772699006585</v>
      </c>
      <c r="J9">
        <f t="shared" ref="J9:J72" si="10">$O$2+F9-H9</f>
        <v>282.41877709019627</v>
      </c>
      <c r="K9">
        <f t="shared" si="9"/>
        <v>314.83772699006585</v>
      </c>
      <c r="L9">
        <f t="shared" si="1"/>
        <v>6.8377269900658462</v>
      </c>
      <c r="M9">
        <f t="shared" si="2"/>
        <v>2.220041230540859</v>
      </c>
    </row>
    <row r="10" spans="1:25">
      <c r="A10">
        <f t="shared" si="3"/>
        <v>8</v>
      </c>
      <c r="B10" s="4">
        <v>43183</v>
      </c>
      <c r="C10" s="3"/>
      <c r="D10" s="3"/>
      <c r="E10">
        <f t="shared" si="4"/>
        <v>446.76141474947684</v>
      </c>
      <c r="F10">
        <f t="shared" si="5"/>
        <v>270.68616377763101</v>
      </c>
      <c r="G10">
        <f t="shared" si="6"/>
        <v>409.63632011694915</v>
      </c>
      <c r="H10">
        <f t="shared" si="7"/>
        <v>317.00792973631059</v>
      </c>
      <c r="I10" t="str">
        <f t="shared" si="8"/>
        <v/>
      </c>
      <c r="J10">
        <f t="shared" si="10"/>
        <v>300.67823404132042</v>
      </c>
      <c r="K10">
        <f t="shared" si="9"/>
        <v>300.67823404132042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3"/>
      <c r="E11">
        <f t="shared" si="4"/>
        <v>403.31318221270692</v>
      </c>
      <c r="F11">
        <f t="shared" si="5"/>
        <v>244.36151934769151</v>
      </c>
      <c r="G11">
        <f t="shared" si="6"/>
        <v>356.33371560186293</v>
      </c>
      <c r="H11">
        <f t="shared" si="7"/>
        <v>275.75829566563863</v>
      </c>
      <c r="I11" t="str">
        <f t="shared" si="8"/>
        <v/>
      </c>
      <c r="J11">
        <f t="shared" si="10"/>
        <v>315.60322368205283</v>
      </c>
      <c r="K11">
        <f t="shared" si="9"/>
        <v>315.60322368205283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182.35</v>
      </c>
      <c r="D12" s="3"/>
      <c r="E12">
        <f t="shared" si="4"/>
        <v>546.44035690280725</v>
      </c>
      <c r="F12">
        <f t="shared" si="5"/>
        <v>331.08016731087588</v>
      </c>
      <c r="G12">
        <f t="shared" si="6"/>
        <v>492.31694052514422</v>
      </c>
      <c r="H12">
        <f t="shared" si="7"/>
        <v>380.9925205007055</v>
      </c>
      <c r="I12" t="str">
        <f t="shared" si="8"/>
        <v/>
      </c>
      <c r="J12">
        <f t="shared" si="10"/>
        <v>297.08764681017033</v>
      </c>
      <c r="K12">
        <f t="shared" si="9"/>
        <v>297.08764681017033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3"/>
      <c r="E13">
        <f t="shared" si="4"/>
        <v>493.29819441882893</v>
      </c>
      <c r="F13">
        <f t="shared" si="5"/>
        <v>298.88211344424553</v>
      </c>
      <c r="G13">
        <f t="shared" si="6"/>
        <v>428.2557870380777</v>
      </c>
      <c r="H13">
        <f t="shared" si="7"/>
        <v>331.41709799506151</v>
      </c>
      <c r="I13" t="str">
        <f t="shared" si="8"/>
        <v/>
      </c>
      <c r="J13">
        <f t="shared" si="10"/>
        <v>314.46501544918402</v>
      </c>
      <c r="K13">
        <f t="shared" si="9"/>
        <v>314.46501544918402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153.53</v>
      </c>
      <c r="D14" s="3"/>
      <c r="E14">
        <f t="shared" si="4"/>
        <v>598.85418871133822</v>
      </c>
      <c r="F14">
        <f t="shared" si="5"/>
        <v>362.83693634405893</v>
      </c>
      <c r="G14">
        <f t="shared" si="6"/>
        <v>526.06038446325078</v>
      </c>
      <c r="H14">
        <f t="shared" si="7"/>
        <v>407.10577945669485</v>
      </c>
      <c r="I14" t="str">
        <f t="shared" si="8"/>
        <v/>
      </c>
      <c r="J14">
        <f t="shared" si="10"/>
        <v>302.73115688736408</v>
      </c>
      <c r="K14">
        <f t="shared" si="9"/>
        <v>302.73115688736408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3"/>
      <c r="E15">
        <f t="shared" si="4"/>
        <v>540.61470072569989</v>
      </c>
      <c r="F15">
        <f t="shared" si="5"/>
        <v>327.55048800105254</v>
      </c>
      <c r="G15">
        <f t="shared" si="6"/>
        <v>457.60847420272142</v>
      </c>
      <c r="H15">
        <f t="shared" si="7"/>
        <v>354.13245338055259</v>
      </c>
      <c r="I15" t="str">
        <f t="shared" si="8"/>
        <v/>
      </c>
      <c r="J15">
        <f t="shared" si="10"/>
        <v>320.41803462050001</v>
      </c>
      <c r="K15">
        <f t="shared" si="9"/>
        <v>320.41803462050001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26+190.07</f>
        <v>216.07</v>
      </c>
      <c r="D16" s="3">
        <v>351</v>
      </c>
      <c r="E16">
        <f t="shared" si="4"/>
        <v>704.10909223655153</v>
      </c>
      <c r="F16">
        <f t="shared" si="5"/>
        <v>426.60933278075902</v>
      </c>
      <c r="G16">
        <f t="shared" si="6"/>
        <v>614.13364791335334</v>
      </c>
      <c r="H16">
        <f t="shared" si="7"/>
        <v>475.26361005010187</v>
      </c>
      <c r="I16">
        <f t="shared" si="8"/>
        <v>334.64359041054541</v>
      </c>
      <c r="J16">
        <f t="shared" si="10"/>
        <v>298.34572273065714</v>
      </c>
      <c r="K16">
        <f t="shared" si="9"/>
        <v>334.64359041054541</v>
      </c>
      <c r="L16">
        <f t="shared" si="1"/>
        <v>-16.356409589454586</v>
      </c>
      <c r="M16">
        <f t="shared" si="2"/>
        <v>4.659945751981363</v>
      </c>
    </row>
    <row r="17" spans="1:13">
      <c r="A17">
        <f t="shared" si="3"/>
        <v>15</v>
      </c>
      <c r="B17" s="4">
        <v>43190</v>
      </c>
      <c r="C17" s="3"/>
      <c r="D17" s="3"/>
      <c r="E17">
        <f t="shared" si="4"/>
        <v>635.63340351150259</v>
      </c>
      <c r="F17">
        <f t="shared" si="5"/>
        <v>385.12092111161684</v>
      </c>
      <c r="G17">
        <f t="shared" si="6"/>
        <v>534.22148840370096</v>
      </c>
      <c r="H17">
        <f t="shared" si="7"/>
        <v>413.42146617067158</v>
      </c>
      <c r="I17" t="str">
        <f t="shared" si="8"/>
        <v/>
      </c>
      <c r="J17">
        <f t="shared" si="10"/>
        <v>318.6994549409452</v>
      </c>
      <c r="K17">
        <f t="shared" si="9"/>
        <v>318.6994549409452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3"/>
      <c r="E18">
        <f t="shared" si="4"/>
        <v>573.81708049848521</v>
      </c>
      <c r="F18">
        <f t="shared" si="5"/>
        <v>347.66732108526816</v>
      </c>
      <c r="G18">
        <f t="shared" si="6"/>
        <v>464.70764082369726</v>
      </c>
      <c r="H18">
        <f t="shared" si="7"/>
        <v>359.626331737643</v>
      </c>
      <c r="I18" t="str">
        <f t="shared" si="8"/>
        <v/>
      </c>
      <c r="J18">
        <f t="shared" si="10"/>
        <v>335.04098934762521</v>
      </c>
      <c r="K18">
        <f t="shared" si="9"/>
        <v>335.04098934762521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156.77000000000001</v>
      </c>
      <c r="D19" s="3"/>
      <c r="E19">
        <f t="shared" si="4"/>
        <v>674.78248967219599</v>
      </c>
      <c r="F19">
        <f t="shared" si="5"/>
        <v>408.8407760462253</v>
      </c>
      <c r="G19">
        <f t="shared" si="6"/>
        <v>561.00905838234405</v>
      </c>
      <c r="H19">
        <f t="shared" si="7"/>
        <v>434.15173759575373</v>
      </c>
      <c r="I19" t="str">
        <f t="shared" si="8"/>
        <v/>
      </c>
      <c r="J19">
        <f t="shared" si="10"/>
        <v>321.68903845047157</v>
      </c>
      <c r="K19">
        <f t="shared" si="9"/>
        <v>321.68903845047157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3"/>
      <c r="E20">
        <f t="shared" si="4"/>
        <v>609.15885800861918</v>
      </c>
      <c r="F20">
        <f t="shared" si="5"/>
        <v>369.08038376138398</v>
      </c>
      <c r="G20">
        <f t="shared" si="6"/>
        <v>488.00956468559917</v>
      </c>
      <c r="H20">
        <f t="shared" si="7"/>
        <v>377.65914347715318</v>
      </c>
      <c r="I20" t="str">
        <f t="shared" si="8"/>
        <v/>
      </c>
      <c r="J20">
        <f t="shared" si="10"/>
        <v>338.42124028423075</v>
      </c>
      <c r="K20">
        <f t="shared" si="9"/>
        <v>338.42124028423075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171.22</v>
      </c>
      <c r="D21" s="3"/>
      <c r="E21">
        <f t="shared" si="4"/>
        <v>721.13722513521384</v>
      </c>
      <c r="F21">
        <f t="shared" si="5"/>
        <v>436.92642780835723</v>
      </c>
      <c r="G21">
        <f t="shared" si="6"/>
        <v>595.7288945824464</v>
      </c>
      <c r="H21">
        <f t="shared" si="7"/>
        <v>461.02060359727426</v>
      </c>
      <c r="I21" t="str">
        <f t="shared" si="8"/>
        <v/>
      </c>
      <c r="J21">
        <f t="shared" si="10"/>
        <v>322.90582421108292</v>
      </c>
      <c r="K21">
        <f t="shared" si="9"/>
        <v>322.90582421108292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3"/>
      <c r="E22">
        <f t="shared" si="4"/>
        <v>651.00552437908345</v>
      </c>
      <c r="F22">
        <f t="shared" si="5"/>
        <v>394.43466283012407</v>
      </c>
      <c r="G22">
        <f t="shared" si="6"/>
        <v>518.21159421935351</v>
      </c>
      <c r="H22">
        <f t="shared" si="7"/>
        <v>401.03178497924694</v>
      </c>
      <c r="I22" t="str">
        <f t="shared" si="8"/>
        <v/>
      </c>
      <c r="J22">
        <f t="shared" si="10"/>
        <v>340.40287785087719</v>
      </c>
      <c r="K22">
        <f t="shared" si="9"/>
        <v>340.40287785087719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27+177.07</f>
        <v>204.07</v>
      </c>
      <c r="D23" s="3">
        <v>347</v>
      </c>
      <c r="E23">
        <f t="shared" si="4"/>
        <v>791.76423904392254</v>
      </c>
      <c r="F23">
        <f t="shared" si="5"/>
        <v>479.71829573351835</v>
      </c>
      <c r="G23">
        <f t="shared" si="6"/>
        <v>654.85098246617554</v>
      </c>
      <c r="H23">
        <f t="shared" si="7"/>
        <v>506.77379920346067</v>
      </c>
      <c r="I23">
        <f t="shared" si="8"/>
        <v>354.2264693047826</v>
      </c>
      <c r="J23">
        <f t="shared" si="10"/>
        <v>319.94449653005762</v>
      </c>
      <c r="K23">
        <f t="shared" si="9"/>
        <v>354.2264693047826</v>
      </c>
      <c r="L23">
        <f t="shared" si="1"/>
        <v>7.2264693047825972</v>
      </c>
      <c r="M23">
        <f t="shared" si="2"/>
        <v>2.0825559956145812</v>
      </c>
    </row>
    <row r="24" spans="1:13">
      <c r="A24">
        <f t="shared" si="3"/>
        <v>22</v>
      </c>
      <c r="B24" s="4">
        <v>43197</v>
      </c>
      <c r="C24" s="3"/>
      <c r="D24" s="3"/>
      <c r="E24">
        <f t="shared" si="4"/>
        <v>714.76395290334483</v>
      </c>
      <c r="F24">
        <f t="shared" si="5"/>
        <v>433.06495599319948</v>
      </c>
      <c r="G24">
        <f t="shared" si="6"/>
        <v>569.64061116720245</v>
      </c>
      <c r="H24">
        <f t="shared" si="7"/>
        <v>440.83149362411677</v>
      </c>
      <c r="I24" t="str">
        <f t="shared" si="8"/>
        <v/>
      </c>
      <c r="J24">
        <f t="shared" si="10"/>
        <v>339.23346236908264</v>
      </c>
      <c r="K24">
        <f t="shared" si="9"/>
        <v>339.23346236908264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3"/>
      <c r="E25">
        <f t="shared" si="4"/>
        <v>645.25206264294775</v>
      </c>
      <c r="F25">
        <f t="shared" si="5"/>
        <v>390.94872506920694</v>
      </c>
      <c r="G25">
        <f t="shared" si="6"/>
        <v>495.51796451294871</v>
      </c>
      <c r="H25">
        <f t="shared" si="7"/>
        <v>383.46971780371922</v>
      </c>
      <c r="I25" t="str">
        <f t="shared" si="8"/>
        <v/>
      </c>
      <c r="J25">
        <f t="shared" si="10"/>
        <v>354.47900726548772</v>
      </c>
      <c r="K25">
        <f t="shared" si="9"/>
        <v>354.47900726548772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159.13</v>
      </c>
      <c r="D26" s="3"/>
      <c r="E26">
        <f t="shared" si="4"/>
        <v>741.6303102825475</v>
      </c>
      <c r="F26">
        <f t="shared" si="5"/>
        <v>449.34288639086645</v>
      </c>
      <c r="G26">
        <f t="shared" si="6"/>
        <v>590.17028810717102</v>
      </c>
      <c r="H26">
        <f t="shared" si="7"/>
        <v>456.71892856405742</v>
      </c>
      <c r="I26" t="str">
        <f t="shared" si="8"/>
        <v/>
      </c>
      <c r="J26">
        <f t="shared" si="10"/>
        <v>339.62395782680898</v>
      </c>
      <c r="K26">
        <f t="shared" si="9"/>
        <v>339.62395782680898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3"/>
      <c r="E27">
        <f t="shared" si="4"/>
        <v>669.50562557685987</v>
      </c>
      <c r="F27">
        <f t="shared" si="5"/>
        <v>405.64360177918741</v>
      </c>
      <c r="G27">
        <f t="shared" si="6"/>
        <v>513.37628347752775</v>
      </c>
      <c r="H27">
        <f t="shared" si="7"/>
        <v>397.28985153091327</v>
      </c>
      <c r="I27" t="str">
        <f t="shared" si="8"/>
        <v/>
      </c>
      <c r="J27">
        <f t="shared" si="10"/>
        <v>355.35375024827414</v>
      </c>
      <c r="K27">
        <f t="shared" si="9"/>
        <v>355.35375024827414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138.55000000000001</v>
      </c>
      <c r="D28" s="3"/>
      <c r="E28">
        <f t="shared" si="4"/>
        <v>742.94517703678025</v>
      </c>
      <c r="F28">
        <f t="shared" si="5"/>
        <v>450.13954479920636</v>
      </c>
      <c r="G28">
        <f t="shared" si="6"/>
        <v>585.12485093410714</v>
      </c>
      <c r="H28">
        <f t="shared" si="7"/>
        <v>452.8143832044297</v>
      </c>
      <c r="I28" t="str">
        <f t="shared" si="8"/>
        <v/>
      </c>
      <c r="J28">
        <f t="shared" si="10"/>
        <v>344.3251615947766</v>
      </c>
      <c r="K28">
        <f t="shared" si="9"/>
        <v>344.3251615947766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3"/>
      <c r="E29">
        <f t="shared" si="4"/>
        <v>670.69261952335512</v>
      </c>
      <c r="F29">
        <f t="shared" si="5"/>
        <v>406.3627839359192</v>
      </c>
      <c r="G29">
        <f t="shared" si="6"/>
        <v>508.98736753813949</v>
      </c>
      <c r="H29">
        <f t="shared" si="7"/>
        <v>393.89337253868194</v>
      </c>
      <c r="I29" t="str">
        <f t="shared" si="8"/>
        <v/>
      </c>
      <c r="J29">
        <f t="shared" si="10"/>
        <v>359.46941139723725</v>
      </c>
      <c r="K29">
        <f t="shared" si="9"/>
        <v>359.46941139723725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23+185.12</f>
        <v>208.12</v>
      </c>
      <c r="D30" s="3">
        <v>358</v>
      </c>
      <c r="E30">
        <f t="shared" si="4"/>
        <v>813.58673400213866</v>
      </c>
      <c r="F30">
        <f t="shared" si="5"/>
        <v>492.94022414828225</v>
      </c>
      <c r="G30">
        <f t="shared" si="6"/>
        <v>650.87702852104576</v>
      </c>
      <c r="H30">
        <f t="shared" si="7"/>
        <v>503.69844955513514</v>
      </c>
      <c r="I30">
        <f t="shared" si="8"/>
        <v>371.20411189836454</v>
      </c>
      <c r="J30">
        <f t="shared" si="10"/>
        <v>336.24177459314711</v>
      </c>
      <c r="K30">
        <f t="shared" si="9"/>
        <v>371.20411189836454</v>
      </c>
      <c r="L30">
        <f t="shared" si="1"/>
        <v>13.204111898364545</v>
      </c>
      <c r="M30">
        <f t="shared" si="2"/>
        <v>3.6882994129509896</v>
      </c>
    </row>
    <row r="31" spans="1:13">
      <c r="A31">
        <f t="shared" si="3"/>
        <v>29</v>
      </c>
      <c r="B31" s="4">
        <v>43204</v>
      </c>
      <c r="C31" s="3"/>
      <c r="D31" s="3"/>
      <c r="E31">
        <f t="shared" si="4"/>
        <v>734.46417676971043</v>
      </c>
      <c r="F31">
        <f t="shared" si="5"/>
        <v>445.00103159842445</v>
      </c>
      <c r="G31">
        <f t="shared" si="6"/>
        <v>566.18375515771947</v>
      </c>
      <c r="H31">
        <f t="shared" si="7"/>
        <v>438.1563139265503</v>
      </c>
      <c r="I31" t="str">
        <f t="shared" si="8"/>
        <v/>
      </c>
      <c r="J31">
        <f t="shared" si="10"/>
        <v>353.84471767187415</v>
      </c>
      <c r="K31">
        <f t="shared" si="9"/>
        <v>353.84471767187415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3"/>
      <c r="E32">
        <f t="shared" si="4"/>
        <v>663.03640953490572</v>
      </c>
      <c r="F32">
        <f t="shared" si="5"/>
        <v>401.72399902202625</v>
      </c>
      <c r="G32">
        <f t="shared" si="6"/>
        <v>492.51092073858797</v>
      </c>
      <c r="H32">
        <f t="shared" si="7"/>
        <v>381.14263723316725</v>
      </c>
      <c r="I32" t="str">
        <f t="shared" si="8"/>
        <v/>
      </c>
      <c r="J32">
        <f t="shared" si="10"/>
        <v>367.58136178885894</v>
      </c>
      <c r="K32">
        <f t="shared" si="9"/>
        <v>367.58136178885894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153.9</v>
      </c>
      <c r="D33" s="3"/>
      <c r="E33">
        <f t="shared" si="4"/>
        <v>752.45510217318633</v>
      </c>
      <c r="F33">
        <f t="shared" si="5"/>
        <v>455.90146843003225</v>
      </c>
      <c r="G33">
        <f t="shared" si="6"/>
        <v>582.32452620209983</v>
      </c>
      <c r="H33">
        <f t="shared" si="7"/>
        <v>450.6472776469206</v>
      </c>
      <c r="I33" t="str">
        <f t="shared" si="8"/>
        <v/>
      </c>
      <c r="J33">
        <f t="shared" si="10"/>
        <v>352.25419078311171</v>
      </c>
      <c r="K33">
        <f t="shared" si="9"/>
        <v>352.25419078311171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3"/>
      <c r="E34">
        <f t="shared" si="4"/>
        <v>679.27768986010142</v>
      </c>
      <c r="F34">
        <f t="shared" si="5"/>
        <v>411.56435165975256</v>
      </c>
      <c r="G34">
        <f t="shared" si="6"/>
        <v>506.55142602698868</v>
      </c>
      <c r="H34">
        <f t="shared" si="7"/>
        <v>392.00825459994985</v>
      </c>
      <c r="I34" t="str">
        <f t="shared" si="8"/>
        <v/>
      </c>
      <c r="J34">
        <f t="shared" si="10"/>
        <v>366.55609705980271</v>
      </c>
      <c r="K34">
        <f t="shared" si="9"/>
        <v>366.55609705980271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144.19999999999999</v>
      </c>
      <c r="D35" s="3"/>
      <c r="E35">
        <f t="shared" si="4"/>
        <v>757.41689308643345</v>
      </c>
      <c r="F35">
        <f t="shared" si="5"/>
        <v>458.9077444946891</v>
      </c>
      <c r="G35">
        <f t="shared" si="6"/>
        <v>584.83805603977407</v>
      </c>
      <c r="H35">
        <f t="shared" si="7"/>
        <v>452.59243936974843</v>
      </c>
      <c r="I35" t="str">
        <f t="shared" si="8"/>
        <v/>
      </c>
      <c r="J35">
        <f t="shared" si="10"/>
        <v>353.31530512494061</v>
      </c>
      <c r="K35">
        <f t="shared" si="9"/>
        <v>353.31530512494061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3"/>
      <c r="E36">
        <f t="shared" si="4"/>
        <v>683.75693899986425</v>
      </c>
      <c r="F36">
        <f t="shared" si="5"/>
        <v>414.27826276804853</v>
      </c>
      <c r="G36">
        <f t="shared" si="6"/>
        <v>508.73789090412384</v>
      </c>
      <c r="H36">
        <f t="shared" si="7"/>
        <v>393.70030842941469</v>
      </c>
      <c r="I36" t="str">
        <f t="shared" si="8"/>
        <v/>
      </c>
      <c r="J36">
        <f t="shared" si="10"/>
        <v>367.57795433863384</v>
      </c>
      <c r="K36">
        <f t="shared" si="9"/>
        <v>367.57795433863384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27+157.92</f>
        <v>184.92</v>
      </c>
      <c r="D37" s="3">
        <v>380</v>
      </c>
      <c r="E37">
        <f t="shared" si="4"/>
        <v>802.18052837999232</v>
      </c>
      <c r="F37">
        <f t="shared" si="5"/>
        <v>486.02937208902603</v>
      </c>
      <c r="G37">
        <f t="shared" si="6"/>
        <v>627.46001422912639</v>
      </c>
      <c r="H37">
        <f t="shared" si="7"/>
        <v>485.57657203419751</v>
      </c>
      <c r="I37">
        <f t="shared" si="8"/>
        <v>378.51774054339677</v>
      </c>
      <c r="J37">
        <f t="shared" si="10"/>
        <v>347.45280005482857</v>
      </c>
      <c r="K37">
        <f t="shared" si="9"/>
        <v>378.51774054339677</v>
      </c>
      <c r="L37">
        <f t="shared" si="1"/>
        <v>-1.4822594566032308</v>
      </c>
      <c r="M37">
        <f t="shared" si="2"/>
        <v>0.39006827805348177</v>
      </c>
    </row>
    <row r="38" spans="1:13">
      <c r="A38">
        <f t="shared" si="3"/>
        <v>36</v>
      </c>
      <c r="B38" s="4">
        <v>43211</v>
      </c>
      <c r="C38" s="3"/>
      <c r="D38" s="3"/>
      <c r="E38">
        <f t="shared" si="4"/>
        <v>724.16724213174496</v>
      </c>
      <c r="F38">
        <f t="shared" si="5"/>
        <v>438.76227049730556</v>
      </c>
      <c r="G38">
        <f t="shared" si="6"/>
        <v>545.81380429848093</v>
      </c>
      <c r="H38">
        <f t="shared" si="7"/>
        <v>422.39248725006314</v>
      </c>
      <c r="I38" t="str">
        <f t="shared" si="8"/>
        <v/>
      </c>
      <c r="J38">
        <f t="shared" si="10"/>
        <v>363.36978324724237</v>
      </c>
      <c r="K38">
        <f t="shared" si="9"/>
        <v>363.36978324724237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3"/>
      <c r="E39">
        <f t="shared" si="4"/>
        <v>653.74086757723046</v>
      </c>
      <c r="F39">
        <f t="shared" si="5"/>
        <v>396.09196700294939</v>
      </c>
      <c r="G39">
        <f t="shared" si="6"/>
        <v>474.7915440138201</v>
      </c>
      <c r="H39">
        <f t="shared" si="7"/>
        <v>367.43002764295136</v>
      </c>
      <c r="I39" t="str">
        <f t="shared" si="8"/>
        <v/>
      </c>
      <c r="J39">
        <f t="shared" si="10"/>
        <v>375.66193935999797</v>
      </c>
      <c r="K39">
        <f t="shared" si="9"/>
        <v>375.66193935999797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146.25</v>
      </c>
      <c r="D40" s="3"/>
      <c r="E40">
        <f t="shared" si="4"/>
        <v>736.41356592235763</v>
      </c>
      <c r="F40">
        <f t="shared" si="5"/>
        <v>446.18213778624437</v>
      </c>
      <c r="G40">
        <f t="shared" si="6"/>
        <v>559.26082620429918</v>
      </c>
      <c r="H40">
        <f t="shared" si="7"/>
        <v>432.79882176225982</v>
      </c>
      <c r="I40" t="str">
        <f t="shared" si="8"/>
        <v/>
      </c>
      <c r="J40">
        <f t="shared" si="10"/>
        <v>360.38331602398449</v>
      </c>
      <c r="K40">
        <f t="shared" si="9"/>
        <v>360.38331602398449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3"/>
      <c r="E41">
        <f t="shared" si="4"/>
        <v>664.79621760375153</v>
      </c>
      <c r="F41">
        <f t="shared" si="5"/>
        <v>402.79024082226749</v>
      </c>
      <c r="G41">
        <f t="shared" si="6"/>
        <v>486.48881557927086</v>
      </c>
      <c r="H41">
        <f t="shared" si="7"/>
        <v>376.48227145147962</v>
      </c>
      <c r="I41" t="str">
        <f t="shared" si="8"/>
        <v/>
      </c>
      <c r="J41">
        <f t="shared" si="10"/>
        <v>373.30796937078787</v>
      </c>
      <c r="K41">
        <f t="shared" si="9"/>
        <v>373.30796937078787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153.62</v>
      </c>
      <c r="D42" s="3"/>
      <c r="E42">
        <f t="shared" si="4"/>
        <v>753.7637662092867</v>
      </c>
      <c r="F42">
        <f t="shared" si="5"/>
        <v>456.69436870277497</v>
      </c>
      <c r="G42">
        <f t="shared" si="6"/>
        <v>576.80602804707314</v>
      </c>
      <c r="H42">
        <f t="shared" si="7"/>
        <v>446.37664150098698</v>
      </c>
      <c r="I42" t="str">
        <f t="shared" si="8"/>
        <v/>
      </c>
      <c r="J42">
        <f t="shared" si="10"/>
        <v>357.31772720178793</v>
      </c>
      <c r="K42">
        <f t="shared" si="9"/>
        <v>357.31772720178793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3"/>
      <c r="E43">
        <f t="shared" si="4"/>
        <v>680.45908431231248</v>
      </c>
      <c r="F43">
        <f t="shared" si="5"/>
        <v>412.28014116533575</v>
      </c>
      <c r="G43">
        <f t="shared" si="6"/>
        <v>501.75100463964372</v>
      </c>
      <c r="H43">
        <f t="shared" si="7"/>
        <v>388.29332120383481</v>
      </c>
      <c r="I43" t="str">
        <f t="shared" si="8"/>
        <v/>
      </c>
      <c r="J43">
        <f t="shared" si="10"/>
        <v>370.98681996150094</v>
      </c>
      <c r="K43">
        <f t="shared" si="9"/>
        <v>370.98681996150094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27+178.8</f>
        <v>205.8</v>
      </c>
      <c r="D44" s="3">
        <v>387</v>
      </c>
      <c r="E44">
        <f t="shared" si="4"/>
        <v>820.08339511691179</v>
      </c>
      <c r="F44">
        <f t="shared" si="5"/>
        <v>496.87645547100595</v>
      </c>
      <c r="G44">
        <f t="shared" si="6"/>
        <v>642.26227399750087</v>
      </c>
      <c r="H44">
        <f t="shared" si="7"/>
        <v>497.03169330677366</v>
      </c>
      <c r="I44">
        <f t="shared" si="8"/>
        <v>381.41735978778485</v>
      </c>
      <c r="J44">
        <f t="shared" si="10"/>
        <v>346.84476216423235</v>
      </c>
      <c r="K44">
        <f t="shared" si="9"/>
        <v>381.41735978778485</v>
      </c>
      <c r="L44">
        <f t="shared" si="1"/>
        <v>-5.5826402122151535</v>
      </c>
      <c r="M44">
        <f t="shared" si="2"/>
        <v>1.4425426904948717</v>
      </c>
    </row>
    <row r="45" spans="1:13">
      <c r="A45">
        <f t="shared" si="3"/>
        <v>43</v>
      </c>
      <c r="B45" s="4">
        <v>43218</v>
      </c>
      <c r="C45" s="3"/>
      <c r="D45" s="3"/>
      <c r="E45">
        <f t="shared" si="4"/>
        <v>740.32902763071411</v>
      </c>
      <c r="F45">
        <f t="shared" si="5"/>
        <v>448.55445839017915</v>
      </c>
      <c r="G45">
        <f t="shared" si="6"/>
        <v>558.68996777212749</v>
      </c>
      <c r="H45">
        <f t="shared" si="7"/>
        <v>432.35704782555518</v>
      </c>
      <c r="I45" t="str">
        <f t="shared" si="8"/>
        <v/>
      </c>
      <c r="J45">
        <f t="shared" si="10"/>
        <v>363.19741056462402</v>
      </c>
      <c r="K45">
        <f t="shared" si="9"/>
        <v>363.19741056462402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3"/>
      <c r="E46">
        <f t="shared" si="4"/>
        <v>668.33089465797912</v>
      </c>
      <c r="F46">
        <f t="shared" si="5"/>
        <v>404.93184961034558</v>
      </c>
      <c r="G46">
        <f t="shared" si="6"/>
        <v>485.99223825878249</v>
      </c>
      <c r="H46">
        <f t="shared" si="7"/>
        <v>376.09798192296057</v>
      </c>
      <c r="I46" t="str">
        <f t="shared" si="8"/>
        <v/>
      </c>
      <c r="J46">
        <f t="shared" si="10"/>
        <v>375.83386768738501</v>
      </c>
      <c r="K46">
        <f t="shared" si="9"/>
        <v>375.83386768738501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144.13</v>
      </c>
      <c r="D47" s="3"/>
      <c r="E47">
        <f t="shared" si="4"/>
        <v>747.46469050079952</v>
      </c>
      <c r="F47">
        <f t="shared" si="5"/>
        <v>452.87785146878019</v>
      </c>
      <c r="G47">
        <f t="shared" si="6"/>
        <v>566.88406624826894</v>
      </c>
      <c r="H47">
        <f t="shared" si="7"/>
        <v>438.69826823598038</v>
      </c>
      <c r="I47" t="str">
        <f t="shared" si="8"/>
        <v/>
      </c>
      <c r="J47">
        <f t="shared" si="10"/>
        <v>361.17958323279976</v>
      </c>
      <c r="K47">
        <f t="shared" si="9"/>
        <v>361.17958323279976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3"/>
      <c r="E48">
        <f t="shared" si="4"/>
        <v>674.77260337390533</v>
      </c>
      <c r="F48">
        <f t="shared" si="5"/>
        <v>408.8347860836414</v>
      </c>
      <c r="G48">
        <f t="shared" si="6"/>
        <v>493.12010610794545</v>
      </c>
      <c r="H48">
        <f t="shared" si="7"/>
        <v>381.61407148663028</v>
      </c>
      <c r="I48" t="str">
        <f t="shared" si="8"/>
        <v/>
      </c>
      <c r="J48">
        <f t="shared" si="10"/>
        <v>374.22071459701107</v>
      </c>
      <c r="K48">
        <f t="shared" si="9"/>
        <v>374.22071459701107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170.4</v>
      </c>
      <c r="D49" s="3"/>
      <c r="E49">
        <f t="shared" si="4"/>
        <v>779.54993316799448</v>
      </c>
      <c r="F49">
        <f t="shared" si="5"/>
        <v>472.31782762770501</v>
      </c>
      <c r="G49">
        <f t="shared" si="6"/>
        <v>599.35444329072982</v>
      </c>
      <c r="H49">
        <f t="shared" si="7"/>
        <v>463.82633061347963</v>
      </c>
      <c r="I49" t="str">
        <f t="shared" si="8"/>
        <v/>
      </c>
      <c r="J49">
        <f t="shared" si="10"/>
        <v>355.49149701422539</v>
      </c>
      <c r="K49">
        <f t="shared" si="9"/>
        <v>355.49149701422539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3"/>
      <c r="E50">
        <f t="shared" si="4"/>
        <v>703.73750700021708</v>
      </c>
      <c r="F50">
        <f t="shared" si="5"/>
        <v>426.38419475670611</v>
      </c>
      <c r="G50">
        <f t="shared" si="6"/>
        <v>521.36538009934895</v>
      </c>
      <c r="H50">
        <f t="shared" si="7"/>
        <v>403.4724258197943</v>
      </c>
      <c r="I50" t="str">
        <f t="shared" si="8"/>
        <v/>
      </c>
      <c r="J50">
        <f t="shared" si="10"/>
        <v>369.91176893691187</v>
      </c>
      <c r="K50">
        <f t="shared" si="9"/>
        <v>369.91176893691187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28+162.4</f>
        <v>190.4</v>
      </c>
      <c r="D51" s="3">
        <v>388</v>
      </c>
      <c r="E51">
        <f t="shared" si="4"/>
        <v>825.6979555090976</v>
      </c>
      <c r="F51">
        <f t="shared" si="5"/>
        <v>500.27823495259082</v>
      </c>
      <c r="G51">
        <f t="shared" si="6"/>
        <v>643.92439213383057</v>
      </c>
      <c r="H51">
        <f t="shared" si="7"/>
        <v>498.3179675053716</v>
      </c>
      <c r="I51">
        <f t="shared" si="8"/>
        <v>380.9457999424788</v>
      </c>
      <c r="J51">
        <f t="shared" si="10"/>
        <v>348.96026744721917</v>
      </c>
      <c r="K51">
        <f t="shared" si="9"/>
        <v>380.9457999424788</v>
      </c>
      <c r="L51">
        <f t="shared" si="1"/>
        <v>-7.0542000575212001</v>
      </c>
      <c r="M51">
        <f t="shared" si="2"/>
        <v>1.818092798330206</v>
      </c>
    </row>
    <row r="52" spans="1:13">
      <c r="A52">
        <f t="shared" si="3"/>
        <v>50</v>
      </c>
      <c r="B52" s="4">
        <v>43225</v>
      </c>
      <c r="C52" s="3"/>
      <c r="D52" s="3"/>
      <c r="E52">
        <f t="shared" si="4"/>
        <v>745.39756341679504</v>
      </c>
      <c r="F52">
        <f t="shared" si="5"/>
        <v>451.62540960174073</v>
      </c>
      <c r="G52">
        <f t="shared" si="6"/>
        <v>560.13580814858267</v>
      </c>
      <c r="H52">
        <f t="shared" si="7"/>
        <v>433.47594974406275</v>
      </c>
      <c r="I52" t="str">
        <f t="shared" si="8"/>
        <v/>
      </c>
      <c r="J52">
        <f t="shared" si="10"/>
        <v>365.14945985767804</v>
      </c>
      <c r="K52">
        <f t="shared" si="9"/>
        <v>365.14945985767804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3"/>
      <c r="E53">
        <f t="shared" si="4"/>
        <v>672.90650756803666</v>
      </c>
      <c r="F53">
        <f t="shared" si="5"/>
        <v>407.70414610835314</v>
      </c>
      <c r="G53">
        <f t="shared" si="6"/>
        <v>487.24994332107377</v>
      </c>
      <c r="H53">
        <f t="shared" si="7"/>
        <v>377.07129033931881</v>
      </c>
      <c r="I53" t="str">
        <f t="shared" si="8"/>
        <v/>
      </c>
      <c r="J53">
        <f t="shared" si="10"/>
        <v>377.63285576903434</v>
      </c>
      <c r="K53">
        <f t="shared" si="9"/>
        <v>377.63285576903434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154.4</v>
      </c>
      <c r="D54" s="3"/>
      <c r="E54">
        <f t="shared" si="4"/>
        <v>761.86531804025185</v>
      </c>
      <c r="F54">
        <f t="shared" si="5"/>
        <v>461.60297968252871</v>
      </c>
      <c r="G54">
        <f t="shared" si="6"/>
        <v>578.24811649715696</v>
      </c>
      <c r="H54">
        <f t="shared" si="7"/>
        <v>447.49263989177228</v>
      </c>
      <c r="I54" t="str">
        <f t="shared" si="8"/>
        <v/>
      </c>
      <c r="J54">
        <f t="shared" si="10"/>
        <v>361.11033979075643</v>
      </c>
      <c r="K54">
        <f t="shared" si="9"/>
        <v>361.11033979075643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3"/>
      <c r="E55">
        <f t="shared" si="4"/>
        <v>687.77274780681989</v>
      </c>
      <c r="F55">
        <f t="shared" si="5"/>
        <v>416.71138220167018</v>
      </c>
      <c r="G55">
        <f t="shared" si="6"/>
        <v>503.00544598287763</v>
      </c>
      <c r="H55">
        <f t="shared" si="7"/>
        <v>389.26410390464775</v>
      </c>
      <c r="I55" t="str">
        <f t="shared" si="8"/>
        <v/>
      </c>
      <c r="J55">
        <f t="shared" si="10"/>
        <v>374.44727829702242</v>
      </c>
      <c r="K55">
        <f t="shared" si="9"/>
        <v>374.44727829702242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153.02000000000001</v>
      </c>
      <c r="D56" s="3"/>
      <c r="E56">
        <f t="shared" si="4"/>
        <v>773.90579362363314</v>
      </c>
      <c r="F56">
        <f t="shared" si="5"/>
        <v>468.89812657329435</v>
      </c>
      <c r="G56">
        <f t="shared" si="6"/>
        <v>590.57348520824382</v>
      </c>
      <c r="H56">
        <f t="shared" si="7"/>
        <v>457.03095333337052</v>
      </c>
      <c r="I56" t="str">
        <f t="shared" si="8"/>
        <v/>
      </c>
      <c r="J56">
        <f t="shared" si="10"/>
        <v>358.86717323992383</v>
      </c>
      <c r="K56">
        <f t="shared" si="9"/>
        <v>358.86717323992383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3"/>
      <c r="E57">
        <f t="shared" si="4"/>
        <v>698.64226867985894</v>
      </c>
      <c r="F57">
        <f t="shared" si="5"/>
        <v>423.29706487275246</v>
      </c>
      <c r="G57">
        <f t="shared" si="6"/>
        <v>513.72701585668824</v>
      </c>
      <c r="H57">
        <f t="shared" si="7"/>
        <v>397.56127508382826</v>
      </c>
      <c r="I57" t="str">
        <f t="shared" si="8"/>
        <v/>
      </c>
      <c r="J57">
        <f t="shared" si="10"/>
        <v>372.73578978892419</v>
      </c>
      <c r="K57">
        <f t="shared" si="9"/>
        <v>372.73578978892419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22+166.5</f>
        <v>188.5</v>
      </c>
      <c r="D58" s="3">
        <v>380</v>
      </c>
      <c r="E58">
        <f t="shared" si="4"/>
        <v>819.19823692716034</v>
      </c>
      <c r="F58">
        <f t="shared" si="5"/>
        <v>496.34015115552575</v>
      </c>
      <c r="G58">
        <f t="shared" si="6"/>
        <v>635.37994539402325</v>
      </c>
      <c r="H58">
        <f t="shared" si="7"/>
        <v>491.7056207999936</v>
      </c>
      <c r="I58">
        <f t="shared" si="8"/>
        <v>383.30087949080746</v>
      </c>
      <c r="J58">
        <f t="shared" si="10"/>
        <v>351.63453035553215</v>
      </c>
      <c r="K58">
        <f t="shared" si="9"/>
        <v>383.30087949080746</v>
      </c>
      <c r="L58">
        <f t="shared" si="1"/>
        <v>3.3008794908074606</v>
      </c>
      <c r="M58">
        <f t="shared" si="2"/>
        <v>0.86865249758091068</v>
      </c>
    </row>
    <row r="59" spans="1:13">
      <c r="A59">
        <f t="shared" si="3"/>
        <v>57</v>
      </c>
      <c r="B59" s="4">
        <v>43232</v>
      </c>
      <c r="C59" s="3"/>
      <c r="D59" s="3"/>
      <c r="E59">
        <f t="shared" si="4"/>
        <v>739.52995243199643</v>
      </c>
      <c r="F59">
        <f t="shared" si="5"/>
        <v>448.07031049161446</v>
      </c>
      <c r="G59">
        <f t="shared" si="6"/>
        <v>552.70317997320865</v>
      </c>
      <c r="H59">
        <f t="shared" si="7"/>
        <v>427.72401331981598</v>
      </c>
      <c r="I59" t="str">
        <f t="shared" si="8"/>
        <v/>
      </c>
      <c r="J59">
        <f t="shared" si="10"/>
        <v>367.34629717179848</v>
      </c>
      <c r="K59">
        <f t="shared" si="9"/>
        <v>367.34629717179848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3"/>
      <c r="E60">
        <f t="shared" si="4"/>
        <v>667.60953074743907</v>
      </c>
      <c r="F60">
        <f t="shared" si="5"/>
        <v>404.49478583718781</v>
      </c>
      <c r="G60">
        <f t="shared" si="6"/>
        <v>480.78446190657911</v>
      </c>
      <c r="H60">
        <f t="shared" si="7"/>
        <v>372.0678060843768</v>
      </c>
      <c r="I60" t="str">
        <f t="shared" si="8"/>
        <v/>
      </c>
      <c r="J60">
        <f t="shared" si="10"/>
        <v>379.42697975281101</v>
      </c>
      <c r="K60">
        <f t="shared" si="9"/>
        <v>379.42697975281101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3"/>
      <c r="E61">
        <f t="shared" si="4"/>
        <v>602.68348033651876</v>
      </c>
      <c r="F61">
        <f t="shared" si="5"/>
        <v>365.15704776323145</v>
      </c>
      <c r="G61">
        <f t="shared" si="6"/>
        <v>418.22393499165975</v>
      </c>
      <c r="H61">
        <f t="shared" si="7"/>
        <v>323.65368324768758</v>
      </c>
      <c r="I61" t="str">
        <f t="shared" si="8"/>
        <v/>
      </c>
      <c r="J61">
        <f t="shared" si="10"/>
        <v>388.50336451554392</v>
      </c>
      <c r="K61">
        <f t="shared" si="9"/>
        <v>388.50336451554392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3"/>
      <c r="E62">
        <f t="shared" si="4"/>
        <v>544.07158786945217</v>
      </c>
      <c r="F62">
        <f t="shared" si="5"/>
        <v>329.64496502763109</v>
      </c>
      <c r="G62">
        <f t="shared" si="6"/>
        <v>363.80389479786248</v>
      </c>
      <c r="H62">
        <f t="shared" si="7"/>
        <v>281.53929194303652</v>
      </c>
      <c r="I62" t="str">
        <f t="shared" si="8"/>
        <v/>
      </c>
      <c r="J62">
        <f t="shared" si="10"/>
        <v>395.10567308459457</v>
      </c>
      <c r="K62">
        <f t="shared" si="9"/>
        <v>395.10567308459457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3"/>
      <c r="E63">
        <f t="shared" si="4"/>
        <v>491.15979180564653</v>
      </c>
      <c r="F63">
        <f t="shared" si="5"/>
        <v>297.58648678342706</v>
      </c>
      <c r="G63">
        <f t="shared" si="6"/>
        <v>316.46508675485921</v>
      </c>
      <c r="H63">
        <f t="shared" si="7"/>
        <v>244.90489993010976</v>
      </c>
      <c r="I63" t="str">
        <f t="shared" si="8"/>
        <v/>
      </c>
      <c r="J63">
        <f t="shared" si="10"/>
        <v>399.6815868533173</v>
      </c>
      <c r="K63">
        <f t="shared" si="9"/>
        <v>399.6815868533173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3"/>
      <c r="E64">
        <f t="shared" si="4"/>
        <v>443.39374903078038</v>
      </c>
      <c r="F64">
        <f t="shared" si="5"/>
        <v>268.64574469893648</v>
      </c>
      <c r="G64">
        <f t="shared" si="6"/>
        <v>275.28608837573387</v>
      </c>
      <c r="H64">
        <f t="shared" si="7"/>
        <v>213.03743998160095</v>
      </c>
      <c r="I64" t="str">
        <f t="shared" si="8"/>
        <v/>
      </c>
      <c r="J64">
        <f t="shared" si="10"/>
        <v>402.6083047173355</v>
      </c>
      <c r="K64">
        <f t="shared" si="9"/>
        <v>402.6083047173355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25</v>
      </c>
      <c r="D65" s="3">
        <v>404</v>
      </c>
      <c r="E65">
        <f t="shared" si="4"/>
        <v>425.27302714829131</v>
      </c>
      <c r="F65">
        <f t="shared" si="5"/>
        <v>257.6666660916157</v>
      </c>
      <c r="G65">
        <f t="shared" si="6"/>
        <v>264.4653743018265</v>
      </c>
      <c r="H65">
        <f t="shared" si="7"/>
        <v>204.66354343390563</v>
      </c>
      <c r="I65">
        <f t="shared" si="8"/>
        <v>404.20290371013391</v>
      </c>
      <c r="J65">
        <f t="shared" si="10"/>
        <v>400.00312265771015</v>
      </c>
      <c r="K65">
        <f t="shared" si="9"/>
        <v>404.20290371013391</v>
      </c>
      <c r="L65">
        <f t="shared" si="1"/>
        <v>0.20290371013390995</v>
      </c>
      <c r="M65">
        <f t="shared" si="2"/>
        <v>5.0223690627205435E-2</v>
      </c>
    </row>
    <row r="66" spans="1:13">
      <c r="A66">
        <f t="shared" si="3"/>
        <v>64</v>
      </c>
      <c r="B66" s="4">
        <v>43239</v>
      </c>
      <c r="C66" s="3"/>
      <c r="D66" s="3"/>
      <c r="E66">
        <f t="shared" si="4"/>
        <v>383.91457325066392</v>
      </c>
      <c r="F66">
        <f t="shared" si="5"/>
        <v>232.60818777248761</v>
      </c>
      <c r="G66">
        <f t="shared" si="6"/>
        <v>230.05267073511158</v>
      </c>
      <c r="H66">
        <f t="shared" si="7"/>
        <v>178.03236016578342</v>
      </c>
      <c r="I66" t="str">
        <f t="shared" si="8"/>
        <v/>
      </c>
      <c r="J66">
        <f t="shared" si="10"/>
        <v>401.57582760670414</v>
      </c>
      <c r="K66">
        <f t="shared" si="9"/>
        <v>401.57582760670414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3"/>
      <c r="E67">
        <f t="shared" si="4"/>
        <v>346.57829240330551</v>
      </c>
      <c r="F67">
        <f t="shared" si="5"/>
        <v>209.98668488830748</v>
      </c>
      <c r="G67">
        <f t="shared" si="6"/>
        <v>200.11780919175001</v>
      </c>
      <c r="H67">
        <f t="shared" si="7"/>
        <v>154.86647369825801</v>
      </c>
      <c r="I67" t="str">
        <f t="shared" si="8"/>
        <v/>
      </c>
      <c r="J67">
        <f t="shared" si="10"/>
        <v>402.12021119004953</v>
      </c>
      <c r="K67">
        <f t="shared" si="9"/>
        <v>402.12021119004953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3"/>
      <c r="E68">
        <f t="shared" ref="E68:E120" si="14">(E67*EXP(-1/$O$5)+C68)</f>
        <v>312.87302211048171</v>
      </c>
      <c r="F68">
        <f t="shared" ref="F68:F131" si="15">E68*$O$3</f>
        <v>189.56515784177708</v>
      </c>
      <c r="G68">
        <f t="shared" ref="G68:G120" si="16">(G67*EXP(-1/$O$6)+C68)</f>
        <v>174.07812492564778</v>
      </c>
      <c r="H68">
        <f t="shared" ref="H68:H131" si="17">G68*$O$4</f>
        <v>134.71497346549654</v>
      </c>
      <c r="I68" t="str">
        <f t="shared" ref="I68:I120" si="18">IF(ISBLANK(D68),"",($O$2+((E67*EXP(-1/$O$5))*$O$3)-((G67*EXP(-1/$O$6))*$O$4)))</f>
        <v/>
      </c>
      <c r="J68">
        <f t="shared" si="10"/>
        <v>401.85018437628059</v>
      </c>
      <c r="K68">
        <f t="shared" ref="K68:K120" si="19">IF(I68="",J68,I68)</f>
        <v>401.85018437628059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3"/>
      <c r="E69">
        <f t="shared" si="14"/>
        <v>282.44564102887927</v>
      </c>
      <c r="F69">
        <f t="shared" si="15"/>
        <v>171.12965560979146</v>
      </c>
      <c r="G69">
        <f t="shared" si="16"/>
        <v>151.4267705609017</v>
      </c>
      <c r="H69">
        <f t="shared" si="17"/>
        <v>117.18562218423892</v>
      </c>
      <c r="I69" t="str">
        <f t="shared" si="18"/>
        <v/>
      </c>
      <c r="J69">
        <f t="shared" si="10"/>
        <v>400.94403342555256</v>
      </c>
      <c r="K69">
        <f t="shared" si="19"/>
        <v>400.94403342555256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3"/>
      <c r="E70">
        <f t="shared" si="14"/>
        <v>254.97736940721018</v>
      </c>
      <c r="F70">
        <f t="shared" si="15"/>
        <v>154.48703423426167</v>
      </c>
      <c r="G70">
        <f t="shared" si="16"/>
        <v>131.72285060111861</v>
      </c>
      <c r="H70">
        <f t="shared" si="17"/>
        <v>101.93722118220492</v>
      </c>
      <c r="I70" t="str">
        <f t="shared" si="18"/>
        <v/>
      </c>
      <c r="J70">
        <f t="shared" si="10"/>
        <v>399.54981305205672</v>
      </c>
      <c r="K70">
        <f t="shared" si="19"/>
        <v>399.54981305205672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3"/>
      <c r="E71">
        <f t="shared" si="14"/>
        <v>230.18042931373643</v>
      </c>
      <c r="F71">
        <f t="shared" si="15"/>
        <v>139.4629333031416</v>
      </c>
      <c r="G71">
        <f t="shared" si="16"/>
        <v>114.58283965387959</v>
      </c>
      <c r="H71">
        <f t="shared" si="17"/>
        <v>88.672969163510146</v>
      </c>
      <c r="I71" t="str">
        <f t="shared" si="18"/>
        <v/>
      </c>
      <c r="J71">
        <f t="shared" si="10"/>
        <v>397.78996413963148</v>
      </c>
      <c r="K71">
        <f t="shared" si="19"/>
        <v>397.78996413963148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29</v>
      </c>
      <c r="D72" s="3">
        <v>394</v>
      </c>
      <c r="E72">
        <f t="shared" si="14"/>
        <v>236.79502966178839</v>
      </c>
      <c r="F72">
        <f t="shared" si="15"/>
        <v>143.4706222709554</v>
      </c>
      <c r="G72">
        <f t="shared" si="16"/>
        <v>128.67311733105771</v>
      </c>
      <c r="H72">
        <f t="shared" si="17"/>
        <v>99.577104213294689</v>
      </c>
      <c r="I72">
        <f t="shared" si="18"/>
        <v>395.76526407847228</v>
      </c>
      <c r="J72">
        <f t="shared" si="10"/>
        <v>390.89351805766069</v>
      </c>
      <c r="K72">
        <f t="shared" si="19"/>
        <v>395.76526407847228</v>
      </c>
      <c r="L72">
        <f t="shared" si="11"/>
        <v>1.7652640784722848</v>
      </c>
      <c r="M72">
        <f t="shared" si="12"/>
        <v>0.44803656814017379</v>
      </c>
    </row>
    <row r="73" spans="1:13">
      <c r="A73">
        <f t="shared" si="13"/>
        <v>71</v>
      </c>
      <c r="B73" s="4">
        <v>43246</v>
      </c>
      <c r="C73" s="3"/>
      <c r="D73" s="3"/>
      <c r="E73">
        <f t="shared" si="14"/>
        <v>213.76634998481597</v>
      </c>
      <c r="F73">
        <f t="shared" si="15"/>
        <v>129.51788429308183</v>
      </c>
      <c r="G73">
        <f t="shared" si="16"/>
        <v>111.92994308600406</v>
      </c>
      <c r="H73">
        <f t="shared" si="17"/>
        <v>86.619954800558432</v>
      </c>
      <c r="I73" t="str">
        <f t="shared" si="18"/>
        <v/>
      </c>
      <c r="J73">
        <f t="shared" ref="J73:J120" si="20">$O$2+F73-H73</f>
        <v>389.89792949252336</v>
      </c>
      <c r="K73">
        <f t="shared" si="19"/>
        <v>389.89792949252336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3"/>
      <c r="E74">
        <f t="shared" si="14"/>
        <v>192.97724471285559</v>
      </c>
      <c r="F74">
        <f t="shared" si="15"/>
        <v>116.92207147520044</v>
      </c>
      <c r="G74">
        <f t="shared" si="16"/>
        <v>97.365420369839441</v>
      </c>
      <c r="H74">
        <f t="shared" si="17"/>
        <v>75.348812650539443</v>
      </c>
      <c r="I74" t="str">
        <f t="shared" si="18"/>
        <v/>
      </c>
      <c r="J74">
        <f t="shared" si="20"/>
        <v>388.57325882466097</v>
      </c>
      <c r="K74">
        <f t="shared" si="19"/>
        <v>388.57325882466097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3"/>
      <c r="E75">
        <f t="shared" si="14"/>
        <v>174.2099118014157</v>
      </c>
      <c r="F75">
        <f t="shared" si="15"/>
        <v>105.55122076513184</v>
      </c>
      <c r="G75">
        <f t="shared" si="16"/>
        <v>84.69605918151268</v>
      </c>
      <c r="H75">
        <f t="shared" si="17"/>
        <v>65.544291507867328</v>
      </c>
      <c r="I75" t="str">
        <f t="shared" si="18"/>
        <v/>
      </c>
      <c r="J75">
        <f t="shared" si="20"/>
        <v>387.00692925726452</v>
      </c>
      <c r="K75">
        <f t="shared" si="19"/>
        <v>387.00692925726452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3"/>
      <c r="E76">
        <f t="shared" si="14"/>
        <v>157.26773078875485</v>
      </c>
      <c r="F76">
        <f t="shared" si="15"/>
        <v>95.286202719840233</v>
      </c>
      <c r="G76">
        <f t="shared" si="16"/>
        <v>73.675257741714489</v>
      </c>
      <c r="H76">
        <f t="shared" si="17"/>
        <v>57.01555204582953</v>
      </c>
      <c r="I76" t="str">
        <f t="shared" si="18"/>
        <v/>
      </c>
      <c r="J76">
        <f t="shared" si="20"/>
        <v>385.27065067401071</v>
      </c>
      <c r="K76">
        <f t="shared" si="19"/>
        <v>385.27065067401071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3"/>
      <c r="E77">
        <f t="shared" si="14"/>
        <v>141.97320285448464</v>
      </c>
      <c r="F77">
        <f t="shared" si="15"/>
        <v>86.019473417268429</v>
      </c>
      <c r="G77">
        <f t="shared" si="16"/>
        <v>64.088502532038532</v>
      </c>
      <c r="H77">
        <f t="shared" si="17"/>
        <v>49.596587289382825</v>
      </c>
      <c r="I77" t="str">
        <f t="shared" si="18"/>
        <v/>
      </c>
      <c r="J77">
        <f t="shared" si="20"/>
        <v>383.42288612788559</v>
      </c>
      <c r="K77">
        <f t="shared" si="19"/>
        <v>383.42288612788559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3"/>
      <c r="E78">
        <f t="shared" si="14"/>
        <v>128.16609121063183</v>
      </c>
      <c r="F78">
        <f t="shared" si="15"/>
        <v>77.653947746660236</v>
      </c>
      <c r="G78">
        <f t="shared" si="16"/>
        <v>55.749192913560179</v>
      </c>
      <c r="H78">
        <f t="shared" si="17"/>
        <v>43.142991385510868</v>
      </c>
      <c r="I78" t="str">
        <f t="shared" si="18"/>
        <v/>
      </c>
      <c r="J78">
        <f t="shared" si="20"/>
        <v>381.5109563611494</v>
      </c>
      <c r="K78">
        <f t="shared" si="19"/>
        <v>381.5109563611494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28</v>
      </c>
      <c r="D79" s="3">
        <v>380</v>
      </c>
      <c r="E79">
        <f t="shared" si="14"/>
        <v>143.70174234252065</v>
      </c>
      <c r="F79">
        <f t="shared" si="15"/>
        <v>87.066770044746846</v>
      </c>
      <c r="G79">
        <f t="shared" si="16"/>
        <v>76.495009053451355</v>
      </c>
      <c r="H79">
        <f t="shared" si="17"/>
        <v>59.197691377248553</v>
      </c>
      <c r="I79">
        <f t="shared" si="18"/>
        <v>379.57283344621294</v>
      </c>
      <c r="J79">
        <f t="shared" si="20"/>
        <v>374.86907866749829</v>
      </c>
      <c r="K79">
        <f t="shared" si="19"/>
        <v>379.57283344621294</v>
      </c>
      <c r="L79">
        <f t="shared" si="11"/>
        <v>-0.42716655378706037</v>
      </c>
      <c r="M79">
        <f t="shared" si="12"/>
        <v>0.11241225099659484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129.72652758334556</v>
      </c>
      <c r="F80">
        <f t="shared" si="15"/>
        <v>78.599393171453286</v>
      </c>
      <c r="G80">
        <f t="shared" si="16"/>
        <v>66.541342801909053</v>
      </c>
      <c r="H80">
        <f t="shared" si="17"/>
        <v>51.494782780699403</v>
      </c>
      <c r="I80" t="str">
        <f t="shared" si="18"/>
        <v/>
      </c>
      <c r="J80">
        <f t="shared" si="20"/>
        <v>374.10461039075392</v>
      </c>
      <c r="K80">
        <f t="shared" si="19"/>
        <v>374.10461039075392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117.1104238856045</v>
      </c>
      <c r="F81">
        <f t="shared" si="15"/>
        <v>70.955481680848649</v>
      </c>
      <c r="G81">
        <f t="shared" si="16"/>
        <v>57.882865257094821</v>
      </c>
      <c r="H81">
        <f t="shared" si="17"/>
        <v>44.794190312809192</v>
      </c>
      <c r="I81" t="str">
        <f t="shared" si="18"/>
        <v/>
      </c>
      <c r="J81">
        <f t="shared" si="20"/>
        <v>373.16129136803949</v>
      </c>
      <c r="K81">
        <f t="shared" si="19"/>
        <v>373.16129136803949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105.72125561485156</v>
      </c>
      <c r="F82">
        <f t="shared" si="15"/>
        <v>64.054952301970275</v>
      </c>
      <c r="G82">
        <f t="shared" si="16"/>
        <v>50.351044167309347</v>
      </c>
      <c r="H82">
        <f t="shared" si="17"/>
        <v>38.965490821183266</v>
      </c>
      <c r="I82" t="str">
        <f t="shared" si="18"/>
        <v/>
      </c>
      <c r="J82">
        <f t="shared" si="20"/>
        <v>372.08946148078701</v>
      </c>
      <c r="K82">
        <f t="shared" si="19"/>
        <v>372.08946148078701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95.439701419735727</v>
      </c>
      <c r="F83">
        <f t="shared" si="15"/>
        <v>57.825509984736293</v>
      </c>
      <c r="G83">
        <f t="shared" si="16"/>
        <v>43.799276996357548</v>
      </c>
      <c r="H83">
        <f t="shared" si="17"/>
        <v>33.89523204533841</v>
      </c>
      <c r="I83" t="str">
        <f t="shared" si="18"/>
        <v/>
      </c>
      <c r="J83">
        <f t="shared" si="20"/>
        <v>370.93027793939791</v>
      </c>
      <c r="K83">
        <f t="shared" si="19"/>
        <v>370.93027793939791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86.158044133262493</v>
      </c>
      <c r="F84">
        <f t="shared" si="15"/>
        <v>52.20189048352448</v>
      </c>
      <c r="G84">
        <f t="shared" si="16"/>
        <v>38.100037390072053</v>
      </c>
      <c r="H84">
        <f t="shared" si="17"/>
        <v>29.484724334147309</v>
      </c>
      <c r="I84" t="str">
        <f t="shared" si="18"/>
        <v/>
      </c>
      <c r="J84">
        <f t="shared" si="20"/>
        <v>369.71716614937719</v>
      </c>
      <c r="K84">
        <f t="shared" si="19"/>
        <v>369.71716614937719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77.779042248074148</v>
      </c>
      <c r="F85">
        <f t="shared" si="15"/>
        <v>47.125176600659273</v>
      </c>
      <c r="G85">
        <f t="shared" si="16"/>
        <v>33.142392949673756</v>
      </c>
      <c r="H85">
        <f t="shared" si="17"/>
        <v>25.648119708925829</v>
      </c>
      <c r="I85" t="str">
        <f t="shared" si="18"/>
        <v/>
      </c>
      <c r="J85">
        <f t="shared" si="20"/>
        <v>368.47705689173347</v>
      </c>
      <c r="K85">
        <f t="shared" si="19"/>
        <v>368.47705689173347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70.21491114248937</v>
      </c>
      <c r="F86">
        <f t="shared" si="15"/>
        <v>42.54218092626796</v>
      </c>
      <c r="G86">
        <f t="shared" si="16"/>
        <v>28.829845996865242</v>
      </c>
      <c r="H86">
        <f t="shared" si="17"/>
        <v>22.310740882238395</v>
      </c>
      <c r="I86" t="str">
        <f t="shared" si="18"/>
        <v/>
      </c>
      <c r="J86">
        <f t="shared" si="20"/>
        <v>367.23144004402957</v>
      </c>
      <c r="K86">
        <f t="shared" si="19"/>
        <v>367.23144004402957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63.386403383872356</v>
      </c>
      <c r="F87">
        <f t="shared" si="15"/>
        <v>38.404888607632259</v>
      </c>
      <c r="G87">
        <f t="shared" si="16"/>
        <v>25.078455302399899</v>
      </c>
      <c r="H87">
        <f t="shared" si="17"/>
        <v>19.407627707740094</v>
      </c>
      <c r="I87" t="str">
        <f t="shared" si="18"/>
        <v/>
      </c>
      <c r="J87">
        <f t="shared" si="20"/>
        <v>365.99726089989213</v>
      </c>
      <c r="K87">
        <f t="shared" si="19"/>
        <v>365.99726089989213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57.221978473909353</v>
      </c>
      <c r="F88">
        <f t="shared" si="15"/>
        <v>34.669954310074715</v>
      </c>
      <c r="G88">
        <f t="shared" si="16"/>
        <v>21.815202218661</v>
      </c>
      <c r="H88">
        <f t="shared" si="17"/>
        <v>16.882272768543388</v>
      </c>
      <c r="I88" t="str">
        <f t="shared" si="18"/>
        <v/>
      </c>
      <c r="J88">
        <f t="shared" si="20"/>
        <v>364.78768154153136</v>
      </c>
      <c r="K88">
        <f t="shared" si="19"/>
        <v>364.78768154153136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51.657053337429964</v>
      </c>
      <c r="F89">
        <f t="shared" si="15"/>
        <v>31.298248099170163</v>
      </c>
      <c r="G89">
        <f t="shared" si="16"/>
        <v>18.976569413967454</v>
      </c>
      <c r="H89">
        <f t="shared" si="17"/>
        <v>14.68552149306916</v>
      </c>
      <c r="I89" t="str">
        <f t="shared" si="18"/>
        <v/>
      </c>
      <c r="J89">
        <f t="shared" si="20"/>
        <v>363.61272660610098</v>
      </c>
      <c r="K89">
        <f t="shared" si="19"/>
        <v>363.61272660610098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46.633325702339668</v>
      </c>
      <c r="F90">
        <f t="shared" si="15"/>
        <v>28.254445486608365</v>
      </c>
      <c r="G90">
        <f t="shared" si="16"/>
        <v>16.507304544492474</v>
      </c>
      <c r="H90">
        <f t="shared" si="17"/>
        <v>12.77461538977396</v>
      </c>
      <c r="I90" t="str">
        <f t="shared" si="18"/>
        <v/>
      </c>
      <c r="J90">
        <f t="shared" si="20"/>
        <v>362.47983009683441</v>
      </c>
      <c r="K90">
        <f t="shared" si="19"/>
        <v>362.47983009683441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42.098163281891281</v>
      </c>
      <c r="F91">
        <f t="shared" si="15"/>
        <v>25.506657344724999</v>
      </c>
      <c r="G91">
        <f t="shared" si="16"/>
        <v>14.359344799384994</v>
      </c>
      <c r="H91">
        <f t="shared" si="17"/>
        <v>11.112359777871538</v>
      </c>
      <c r="I91" t="str">
        <f t="shared" si="18"/>
        <v/>
      </c>
      <c r="J91">
        <f t="shared" si="20"/>
        <v>361.39429756685348</v>
      </c>
      <c r="K91">
        <f t="shared" si="19"/>
        <v>361.39429756685348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38.004052359916983</v>
      </c>
      <c r="F92">
        <f t="shared" si="15"/>
        <v>23.026095812411917</v>
      </c>
      <c r="G92">
        <f t="shared" si="16"/>
        <v>12.490881385987317</v>
      </c>
      <c r="H92">
        <f t="shared" si="17"/>
        <v>9.6663998144089867</v>
      </c>
      <c r="I92" t="str">
        <f t="shared" si="18"/>
        <v/>
      </c>
      <c r="J92">
        <f t="shared" si="20"/>
        <v>360.35969599800296</v>
      </c>
      <c r="K92">
        <f t="shared" si="19"/>
        <v>360.35969599800296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34.308100001991946</v>
      </c>
      <c r="F93">
        <f t="shared" si="15"/>
        <v>20.78677269218986</v>
      </c>
      <c r="G93">
        <f t="shared" si="16"/>
        <v>10.86554574589551</v>
      </c>
      <c r="H93">
        <f t="shared" si="17"/>
        <v>8.4085907259838066</v>
      </c>
      <c r="I93" t="str">
        <f t="shared" si="18"/>
        <v/>
      </c>
      <c r="J93">
        <f t="shared" si="20"/>
        <v>359.37818196620606</v>
      </c>
      <c r="K93">
        <f t="shared" si="19"/>
        <v>359.37818196620606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30.971584677325474</v>
      </c>
      <c r="F94">
        <f t="shared" si="15"/>
        <v>18.765227178628248</v>
      </c>
      <c r="G94">
        <f t="shared" si="16"/>
        <v>9.4517016620293663</v>
      </c>
      <c r="H94">
        <f t="shared" si="17"/>
        <v>7.3144499870269239</v>
      </c>
      <c r="I94" t="str">
        <f t="shared" si="18"/>
        <v/>
      </c>
      <c r="J94">
        <f t="shared" si="20"/>
        <v>358.45077719160133</v>
      </c>
      <c r="K94">
        <f t="shared" si="19"/>
        <v>358.45077719160133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27.959550583362184</v>
      </c>
      <c r="F95">
        <f t="shared" si="15"/>
        <v>16.940280065593548</v>
      </c>
      <c r="G95">
        <f t="shared" si="16"/>
        <v>8.2218294779859633</v>
      </c>
      <c r="H95">
        <f t="shared" si="17"/>
        <v>6.3626807816191482</v>
      </c>
      <c r="I95" t="str">
        <f t="shared" si="18"/>
        <v/>
      </c>
      <c r="J95">
        <f t="shared" si="20"/>
        <v>357.57759928397439</v>
      </c>
      <c r="K95">
        <f t="shared" si="19"/>
        <v>357.57759928397439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25.240441422937707</v>
      </c>
      <c r="F96">
        <f t="shared" si="15"/>
        <v>15.292811857219633</v>
      </c>
      <c r="G96">
        <f t="shared" si="16"/>
        <v>7.1519904438630935</v>
      </c>
      <c r="H96">
        <f t="shared" si="17"/>
        <v>5.5347574733012719</v>
      </c>
      <c r="I96" t="str">
        <f t="shared" si="18"/>
        <v/>
      </c>
      <c r="J96">
        <f t="shared" si="20"/>
        <v>356.75805438391836</v>
      </c>
      <c r="K96">
        <f t="shared" si="19"/>
        <v>356.75805438391836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22.78576979716745</v>
      </c>
      <c r="F97">
        <f t="shared" si="15"/>
        <v>13.805562457926406</v>
      </c>
      <c r="G97">
        <f t="shared" si="16"/>
        <v>6.2213607623542027</v>
      </c>
      <c r="H97">
        <f t="shared" si="17"/>
        <v>4.8145650142877017</v>
      </c>
      <c r="I97" t="str">
        <f t="shared" si="18"/>
        <v/>
      </c>
      <c r="J97">
        <f t="shared" si="20"/>
        <v>355.99099744363866</v>
      </c>
      <c r="K97">
        <f t="shared" si="19"/>
        <v>355.99099744363866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20.569818750383817</v>
      </c>
      <c r="F98">
        <f t="shared" si="15"/>
        <v>12.462950342891263</v>
      </c>
      <c r="G98">
        <f t="shared" si="16"/>
        <v>5.4118262655918867</v>
      </c>
      <c r="H98">
        <f t="shared" si="17"/>
        <v>4.1880852753927682</v>
      </c>
      <c r="I98" t="str">
        <f t="shared" si="18"/>
        <v/>
      </c>
      <c r="J98">
        <f t="shared" si="20"/>
        <v>355.27486506749847</v>
      </c>
      <c r="K98">
        <f t="shared" si="19"/>
        <v>355.27486506749847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18.569372340285835</v>
      </c>
      <c r="F99">
        <f t="shared" si="15"/>
        <v>11.250909314469414</v>
      </c>
      <c r="G99">
        <f t="shared" si="16"/>
        <v>4.7076298333594</v>
      </c>
      <c r="H99">
        <f t="shared" si="17"/>
        <v>3.6431241912633525</v>
      </c>
      <c r="I99" t="str">
        <f t="shared" si="18"/>
        <v/>
      </c>
      <c r="J99">
        <f t="shared" si="20"/>
        <v>354.6077851232061</v>
      </c>
      <c r="K99">
        <f t="shared" si="19"/>
        <v>354.6077851232061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16.763472410554833</v>
      </c>
      <c r="F100">
        <f t="shared" si="15"/>
        <v>10.156741134302619</v>
      </c>
      <c r="G100">
        <f t="shared" si="16"/>
        <v>4.0950646898698322</v>
      </c>
      <c r="H100">
        <f t="shared" si="17"/>
        <v>3.1690744099577932</v>
      </c>
      <c r="I100" t="str">
        <f t="shared" si="18"/>
        <v/>
      </c>
      <c r="J100">
        <f t="shared" si="20"/>
        <v>353.98766672434482</v>
      </c>
      <c r="K100">
        <f t="shared" si="19"/>
        <v>353.98766672434482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15.133199017706136</v>
      </c>
      <c r="F101">
        <f t="shared" si="15"/>
        <v>9.1689824871812853</v>
      </c>
      <c r="G101">
        <f t="shared" si="16"/>
        <v>3.5622076093123543</v>
      </c>
      <c r="H101">
        <f t="shared" si="17"/>
        <v>2.7567088269825462</v>
      </c>
      <c r="I101" t="str">
        <f t="shared" si="18"/>
        <v/>
      </c>
      <c r="J101">
        <f t="shared" si="20"/>
        <v>353.41227366019871</v>
      </c>
      <c r="K101">
        <f t="shared" si="19"/>
        <v>353.41227366019871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13.661472211766066</v>
      </c>
      <c r="F102">
        <f t="shared" si="15"/>
        <v>8.2772848828749357</v>
      </c>
      <c r="G102">
        <f t="shared" si="16"/>
        <v>3.0986868371659808</v>
      </c>
      <c r="H102">
        <f t="shared" si="17"/>
        <v>2.3980009850461981</v>
      </c>
      <c r="I102" t="str">
        <f t="shared" si="18"/>
        <v/>
      </c>
      <c r="J102">
        <f t="shared" si="20"/>
        <v>352.87928389782871</v>
      </c>
      <c r="K102">
        <f t="shared" si="19"/>
        <v>352.87928389782871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12.332873094082016</v>
      </c>
      <c r="F103">
        <f t="shared" si="15"/>
        <v>7.4723062376938012</v>
      </c>
      <c r="G103">
        <f t="shared" si="16"/>
        <v>2.6954802100036068</v>
      </c>
      <c r="H103">
        <f t="shared" si="17"/>
        <v>2.0859688437160231</v>
      </c>
      <c r="I103" t="str">
        <f t="shared" si="18"/>
        <v/>
      </c>
      <c r="J103">
        <f t="shared" si="20"/>
        <v>352.38633739397778</v>
      </c>
      <c r="K103">
        <f t="shared" si="19"/>
        <v>352.38633739397778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11.133482277534835</v>
      </c>
      <c r="F104">
        <f t="shared" si="15"/>
        <v>6.7456129999097589</v>
      </c>
      <c r="G104">
        <f t="shared" si="16"/>
        <v>2.3447395443052015</v>
      </c>
      <c r="H104">
        <f t="shared" si="17"/>
        <v>1.814538878043928</v>
      </c>
      <c r="I104" t="str">
        <f t="shared" si="18"/>
        <v/>
      </c>
      <c r="J104">
        <f t="shared" si="20"/>
        <v>351.93107412186583</v>
      </c>
      <c r="K104">
        <f t="shared" si="19"/>
        <v>351.93107412186583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10.05073405674322</v>
      </c>
      <c r="F105">
        <f t="shared" si="15"/>
        <v>6.0895917936301469</v>
      </c>
      <c r="G105">
        <f t="shared" si="16"/>
        <v>2.0396378761101004</v>
      </c>
      <c r="H105">
        <f t="shared" si="17"/>
        <v>1.5784278609202247</v>
      </c>
      <c r="I105" t="str">
        <f t="shared" si="18"/>
        <v/>
      </c>
      <c r="J105">
        <f t="shared" si="20"/>
        <v>351.51116393270991</v>
      </c>
      <c r="K105">
        <f t="shared" si="19"/>
        <v>351.51116393270991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9.0732847604393161</v>
      </c>
      <c r="F106">
        <f t="shared" si="15"/>
        <v>5.4973696554403171</v>
      </c>
      <c r="G106">
        <f t="shared" si="16"/>
        <v>1.7742365781166787</v>
      </c>
      <c r="H106">
        <f t="shared" si="17"/>
        <v>1.3730400281172048</v>
      </c>
      <c r="I106" t="str">
        <f t="shared" si="18"/>
        <v/>
      </c>
      <c r="J106">
        <f t="shared" si="20"/>
        <v>351.12432962732311</v>
      </c>
      <c r="K106">
        <f t="shared" si="19"/>
        <v>351.12432962732311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8.1908939067776192</v>
      </c>
      <c r="F107">
        <f t="shared" si="15"/>
        <v>4.9627420281549783</v>
      </c>
      <c r="G107">
        <f t="shared" si="16"/>
        <v>1.5433697677407003</v>
      </c>
      <c r="H107">
        <f t="shared" si="17"/>
        <v>1.1943776243996345</v>
      </c>
      <c r="I107" t="str">
        <f t="shared" si="18"/>
        <v/>
      </c>
      <c r="J107">
        <f t="shared" si="20"/>
        <v>350.76836440375536</v>
      </c>
      <c r="K107">
        <f t="shared" si="19"/>
        <v>350.76836440375536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7.3943169164722971</v>
      </c>
      <c r="F108">
        <f t="shared" si="15"/>
        <v>4.4801077572876302</v>
      </c>
      <c r="G108">
        <f t="shared" si="16"/>
        <v>1.3425437562021321</v>
      </c>
      <c r="H108">
        <f t="shared" si="17"/>
        <v>1.0389630895340094</v>
      </c>
      <c r="I108" t="str">
        <f t="shared" si="18"/>
        <v/>
      </c>
      <c r="J108">
        <f t="shared" si="20"/>
        <v>350.44114466775358</v>
      </c>
      <c r="K108">
        <f t="shared" si="19"/>
        <v>350.44114466775358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6.6752082597463946</v>
      </c>
      <c r="F109">
        <f t="shared" si="15"/>
        <v>4.0444104092129942</v>
      </c>
      <c r="G109">
        <f t="shared" si="16"/>
        <v>1.16784958147512</v>
      </c>
      <c r="H109">
        <f t="shared" si="17"/>
        <v>0.90377136959229898</v>
      </c>
      <c r="I109" t="str">
        <f t="shared" si="18"/>
        <v/>
      </c>
      <c r="J109">
        <f t="shared" si="20"/>
        <v>350.14063903962074</v>
      </c>
      <c r="K109">
        <f t="shared" si="19"/>
        <v>350.14063903962074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6.0260340223887168</v>
      </c>
      <c r="F110">
        <f t="shared" si="15"/>
        <v>3.6510852962281222</v>
      </c>
      <c r="G110">
        <f t="shared" si="16"/>
        <v>1.0158869226056491</v>
      </c>
      <c r="H110">
        <f t="shared" si="17"/>
        <v>0.78617103602890082</v>
      </c>
      <c r="I110" t="str">
        <f t="shared" si="18"/>
        <v/>
      </c>
      <c r="J110">
        <f t="shared" si="20"/>
        <v>349.86491426019921</v>
      </c>
      <c r="K110">
        <f t="shared" si="19"/>
        <v>349.86491426019921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5.4399929748957305</v>
      </c>
      <c r="F111">
        <f t="shared" si="15"/>
        <v>3.2960116535075326</v>
      </c>
      <c r="G111">
        <f t="shared" si="16"/>
        <v>0.88369791443313761</v>
      </c>
      <c r="H111">
        <f t="shared" si="17"/>
        <v>0.68387306644773571</v>
      </c>
      <c r="I111" t="str">
        <f t="shared" si="18"/>
        <v/>
      </c>
      <c r="J111">
        <f t="shared" si="20"/>
        <v>349.6121385870598</v>
      </c>
      <c r="K111">
        <f t="shared" si="19"/>
        <v>349.6121385870598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4.9109453177604268</v>
      </c>
      <c r="F112">
        <f t="shared" si="15"/>
        <v>2.975469466922771</v>
      </c>
      <c r="G112">
        <f t="shared" si="16"/>
        <v>0.76870957445784383</v>
      </c>
      <c r="H112">
        <f t="shared" si="17"/>
        <v>0.59488629010677063</v>
      </c>
      <c r="I112" t="str">
        <f t="shared" si="18"/>
        <v/>
      </c>
      <c r="J112">
        <f t="shared" si="20"/>
        <v>349.380583176816</v>
      </c>
      <c r="K112">
        <f t="shared" si="19"/>
        <v>349.380583176816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4.4333483563910887</v>
      </c>
      <c r="F113">
        <f t="shared" si="15"/>
        <v>2.6861004994227171</v>
      </c>
      <c r="G113">
        <f t="shared" si="16"/>
        <v>0.66868372122640007</v>
      </c>
      <c r="H113">
        <f t="shared" si="17"/>
        <v>0.51747863093251756</v>
      </c>
      <c r="I113" t="str">
        <f t="shared" si="18"/>
        <v/>
      </c>
      <c r="J113">
        <f t="shared" si="20"/>
        <v>349.16862186849016</v>
      </c>
      <c r="K113">
        <f t="shared" si="19"/>
        <v>349.16862186849016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4.002198431742829</v>
      </c>
      <c r="F114">
        <f t="shared" si="15"/>
        <v>2.4248731076581538</v>
      </c>
      <c r="G114">
        <f t="shared" si="16"/>
        <v>0.58167340942584689</v>
      </c>
      <c r="H114">
        <f t="shared" si="17"/>
        <v>0.45014339366222511</v>
      </c>
      <c r="I114" t="str">
        <f t="shared" si="18"/>
        <v/>
      </c>
      <c r="J114">
        <f t="shared" si="20"/>
        <v>348.97472971399588</v>
      </c>
      <c r="K114">
        <f t="shared" si="19"/>
        <v>348.97472971399588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3.6129784982842357</v>
      </c>
      <c r="F115">
        <f t="shared" si="15"/>
        <v>2.1890504802435404</v>
      </c>
      <c r="G115">
        <f t="shared" si="16"/>
        <v>0.50598503372049919</v>
      </c>
      <c r="H115">
        <f t="shared" si="17"/>
        <v>0.39156993689304448</v>
      </c>
      <c r="I115" t="str">
        <f t="shared" si="18"/>
        <v/>
      </c>
      <c r="J115">
        <f t="shared" si="20"/>
        <v>348.7974805433505</v>
      </c>
      <c r="K115">
        <f t="shared" si="19"/>
        <v>348.7974805433505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3.2616108000871362</v>
      </c>
      <c r="F116">
        <f t="shared" si="15"/>
        <v>1.976161964896523</v>
      </c>
      <c r="G116">
        <f t="shared" si="16"/>
        <v>0.44014536370477292</v>
      </c>
      <c r="H116">
        <f t="shared" si="17"/>
        <v>0.34061816220605273</v>
      </c>
      <c r="I116" t="str">
        <f t="shared" si="18"/>
        <v/>
      </c>
      <c r="J116">
        <f t="shared" si="20"/>
        <v>348.63554380269045</v>
      </c>
      <c r="K116">
        <f t="shared" si="19"/>
        <v>348.63554380269045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2.944414149239186</v>
      </c>
      <c r="F117">
        <f t="shared" si="15"/>
        <v>1.7839771840570875</v>
      </c>
      <c r="G117">
        <f t="shared" si="16"/>
        <v>0.38287286832641798</v>
      </c>
      <c r="H117">
        <f t="shared" si="17"/>
        <v>0.29629632281070489</v>
      </c>
      <c r="I117" t="str">
        <f t="shared" si="18"/>
        <v/>
      </c>
      <c r="J117">
        <f t="shared" si="20"/>
        <v>348.48768086124642</v>
      </c>
      <c r="K117">
        <f t="shared" si="19"/>
        <v>348.48768086124642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2.6580653589963297</v>
      </c>
      <c r="F118">
        <f t="shared" si="15"/>
        <v>1.610482667802436</v>
      </c>
      <c r="G118">
        <f t="shared" si="16"/>
        <v>0.33305277162665919</v>
      </c>
      <c r="H118">
        <f t="shared" si="17"/>
        <v>0.25774171976782917</v>
      </c>
      <c r="I118" t="str">
        <f t="shared" si="18"/>
        <v/>
      </c>
      <c r="J118">
        <f t="shared" si="20"/>
        <v>348.35274094803464</v>
      </c>
      <c r="K118">
        <f t="shared" si="19"/>
        <v>348.35274094803464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2.3995644276203159</v>
      </c>
      <c r="F119">
        <f t="shared" si="15"/>
        <v>1.4538607592467132</v>
      </c>
      <c r="G119">
        <f t="shared" si="16"/>
        <v>0.2897153542716725</v>
      </c>
      <c r="H119">
        <f t="shared" si="17"/>
        <v>0.22420391005432386</v>
      </c>
      <c r="I119" t="str">
        <f t="shared" si="18"/>
        <v/>
      </c>
      <c r="J119">
        <f t="shared" si="20"/>
        <v>348.22965684919239</v>
      </c>
      <c r="K119">
        <f t="shared" si="19"/>
        <v>348.22965684919239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2.1662031081413917</v>
      </c>
      <c r="F120">
        <f t="shared" si="15"/>
        <v>1.3124705714229559</v>
      </c>
      <c r="G120">
        <f t="shared" si="16"/>
        <v>0.25201707852727007</v>
      </c>
      <c r="H120">
        <f t="shared" si="17"/>
        <v>0.19503009962425816</v>
      </c>
      <c r="I120" t="str">
        <f t="shared" si="18"/>
        <v/>
      </c>
      <c r="J120">
        <f t="shared" si="20"/>
        <v>348.11744047179872</v>
      </c>
      <c r="K120">
        <f t="shared" si="19"/>
        <v>348.11744047179872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1.9555365347597629</v>
      </c>
      <c r="F121">
        <f t="shared" si="15"/>
        <v>1.1848307961374633</v>
      </c>
      <c r="G121">
        <f t="shared" ref="G121:G150" si="23">(G120*EXP(-1/$O$6)+C121)</f>
        <v>0.21922416928535665</v>
      </c>
      <c r="H121">
        <f t="shared" si="17"/>
        <v>0.16965243715076997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348.0151783589867</v>
      </c>
      <c r="K121">
        <f t="shared" ref="K121:K150" si="26">IF(I121="",J121,I121)</f>
        <v>348.0151783589867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1.7653576086230112</v>
      </c>
      <c r="F122">
        <f t="shared" si="15"/>
        <v>1.0696041846894411</v>
      </c>
      <c r="G122">
        <f t="shared" si="23"/>
        <v>0.19069833155634472</v>
      </c>
      <c r="H122">
        <f t="shared" si="17"/>
        <v>0.14757696112880417</v>
      </c>
      <c r="I122" t="str">
        <f t="shared" si="24"/>
        <v/>
      </c>
      <c r="J122">
        <f t="shared" si="25"/>
        <v>347.92202722356069</v>
      </c>
      <c r="K122">
        <f t="shared" si="26"/>
        <v>347.92202722356069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1.5936738746259305</v>
      </c>
      <c r="F123">
        <f t="shared" si="15"/>
        <v>0.96558353786444917</v>
      </c>
      <c r="G123">
        <f t="shared" si="23"/>
        <v>0.16588432642678821</v>
      </c>
      <c r="H123">
        <f t="shared" si="17"/>
        <v>0.12837398520044624</v>
      </c>
      <c r="I123" t="str">
        <f t="shared" si="24"/>
        <v/>
      </c>
      <c r="J123">
        <f t="shared" si="25"/>
        <v>347.83720955266404</v>
      </c>
      <c r="K123">
        <f t="shared" si="26"/>
        <v>347.83720955266404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1.4386866469770287</v>
      </c>
      <c r="F124">
        <f t="shared" si="15"/>
        <v>0.8716790584224704</v>
      </c>
      <c r="G124">
        <f t="shared" si="23"/>
        <v>0.14429916365544462</v>
      </c>
      <c r="H124">
        <f t="shared" si="17"/>
        <v>0.11166973455877617</v>
      </c>
      <c r="I124" t="str">
        <f t="shared" si="24"/>
        <v/>
      </c>
      <c r="J124">
        <f t="shared" si="25"/>
        <v>347.76000932386364</v>
      </c>
      <c r="K124">
        <f t="shared" si="26"/>
        <v>347.76000932386364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1.2987721648356925</v>
      </c>
      <c r="F125">
        <f t="shared" si="15"/>
        <v>0.78690693357590202</v>
      </c>
      <c r="G125">
        <f t="shared" si="23"/>
        <v>0.12552270054790576</v>
      </c>
      <c r="H125">
        <f t="shared" si="17"/>
        <v>9.7139070637686939E-2</v>
      </c>
      <c r="I125" t="str">
        <f t="shared" si="24"/>
        <v/>
      </c>
      <c r="J125">
        <f t="shared" si="25"/>
        <v>347.6897678629382</v>
      </c>
      <c r="K125">
        <f t="shared" si="26"/>
        <v>347.6897678629382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1.1724645805925271</v>
      </c>
      <c r="F126">
        <f t="shared" si="15"/>
        <v>0.71037902783906848</v>
      </c>
      <c r="G126">
        <f t="shared" si="23"/>
        <v>0.10918946412233574</v>
      </c>
      <c r="H126">
        <f t="shared" si="17"/>
        <v>8.4499162477967557E-2</v>
      </c>
      <c r="I126" t="str">
        <f t="shared" si="24"/>
        <v/>
      </c>
      <c r="J126">
        <f t="shared" si="25"/>
        <v>347.62587986536107</v>
      </c>
      <c r="K126">
        <f t="shared" si="26"/>
        <v>347.62587986536107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1.0584406025655164</v>
      </c>
      <c r="F127">
        <f t="shared" si="15"/>
        <v>0.64129357826392119</v>
      </c>
      <c r="G127">
        <f t="shared" si="23"/>
        <v>9.498153738950732E-2</v>
      </c>
      <c r="H127">
        <f t="shared" si="17"/>
        <v>7.3503981586455672E-2</v>
      </c>
      <c r="I127" t="str">
        <f t="shared" si="24"/>
        <v/>
      </c>
      <c r="J127">
        <f t="shared" si="25"/>
        <v>347.56778959667747</v>
      </c>
      <c r="K127">
        <f t="shared" si="26"/>
        <v>347.56778959667747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0.95550563121752519</v>
      </c>
      <c r="F128">
        <f t="shared" si="15"/>
        <v>0.57892679457833274</v>
      </c>
      <c r="G128">
        <f t="shared" si="23"/>
        <v>8.2622371282697282E-2</v>
      </c>
      <c r="H128">
        <f t="shared" si="17"/>
        <v>6.393951313388177E-2</v>
      </c>
      <c r="I128" t="str">
        <f t="shared" si="24"/>
        <v/>
      </c>
      <c r="J128">
        <f t="shared" si="25"/>
        <v>347.51498728144441</v>
      </c>
      <c r="K128">
        <f t="shared" si="26"/>
        <v>347.51498728144441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0.86258124364790512</v>
      </c>
      <c r="F129">
        <f t="shared" si="15"/>
        <v>0.52262527622381894</v>
      </c>
      <c r="G129">
        <f t="shared" si="23"/>
        <v>7.1871401790238917E-2</v>
      </c>
      <c r="H129">
        <f t="shared" si="17"/>
        <v>5.5619590280142989E-2</v>
      </c>
      <c r="I129" t="str">
        <f t="shared" si="24"/>
        <v/>
      </c>
      <c r="J129">
        <f t="shared" si="25"/>
        <v>347.46700568594372</v>
      </c>
      <c r="K129">
        <f t="shared" si="26"/>
        <v>347.46700568594372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0.77869389523648036</v>
      </c>
      <c r="F130">
        <f t="shared" si="15"/>
        <v>0.47179916684796952</v>
      </c>
      <c r="G130">
        <f t="shared" si="23"/>
        <v>6.2519367516334065E-2</v>
      </c>
      <c r="H130">
        <f t="shared" si="17"/>
        <v>4.838227054456095E-2</v>
      </c>
      <c r="I130" t="str">
        <f t="shared" si="24"/>
        <v/>
      </c>
      <c r="J130">
        <f t="shared" si="25"/>
        <v>347.42341689630342</v>
      </c>
      <c r="K130">
        <f t="shared" si="26"/>
        <v>347.42341689630342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0.70296472006997746</v>
      </c>
      <c r="F131">
        <f t="shared" si="15"/>
        <v>0.4259159745329848</v>
      </c>
      <c r="G131">
        <f t="shared" si="23"/>
        <v>5.4384236529157227E-2</v>
      </c>
      <c r="H131">
        <f t="shared" si="17"/>
        <v>4.2086683689268489E-2</v>
      </c>
      <c r="I131" t="str">
        <f t="shared" si="24"/>
        <v/>
      </c>
      <c r="J131">
        <f t="shared" si="25"/>
        <v>347.38382929084372</v>
      </c>
      <c r="K131">
        <f t="shared" si="26"/>
        <v>347.38382929084372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0.63460032329262228</v>
      </c>
      <c r="F132">
        <f t="shared" ref="F132:F150" si="29">E132*$O$3</f>
        <v>0.38449499301646101</v>
      </c>
      <c r="G132">
        <f t="shared" si="23"/>
        <v>4.7307663214708515E-2</v>
      </c>
      <c r="H132">
        <f t="shared" ref="H132:H150" si="30">G132*$O$4</f>
        <v>3.661028976160078E-2</v>
      </c>
      <c r="I132" t="str">
        <f t="shared" si="24"/>
        <v/>
      </c>
      <c r="J132">
        <f t="shared" si="25"/>
        <v>347.34788470325486</v>
      </c>
      <c r="K132">
        <f t="shared" si="26"/>
        <v>347.34788470325486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0.57288446891475819</v>
      </c>
      <c r="F133">
        <f t="shared" si="29"/>
        <v>0.34710226545700806</v>
      </c>
      <c r="G133">
        <f t="shared" si="23"/>
        <v>4.1151906171127538E-2</v>
      </c>
      <c r="H133">
        <f t="shared" si="30"/>
        <v>3.1846493924873716E-2</v>
      </c>
      <c r="I133" t="str">
        <f t="shared" si="24"/>
        <v/>
      </c>
      <c r="J133">
        <f t="shared" si="25"/>
        <v>347.31525577153212</v>
      </c>
      <c r="K133">
        <f t="shared" si="26"/>
        <v>347.31525577153212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0.51717057599482019</v>
      </c>
      <c r="F134">
        <f t="shared" si="29"/>
        <v>0.31334603798138227</v>
      </c>
      <c r="G134">
        <f t="shared" si="23"/>
        <v>3.5797147152065674E-2</v>
      </c>
      <c r="H134">
        <f t="shared" si="30"/>
        <v>2.7702571651611881E-2</v>
      </c>
      <c r="I134" t="str">
        <f t="shared" si="24"/>
        <v/>
      </c>
      <c r="J134">
        <f t="shared" si="25"/>
        <v>347.28564346632976</v>
      </c>
      <c r="K134">
        <f t="shared" si="26"/>
        <v>347.28564346632976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0.4668749445791161</v>
      </c>
      <c r="F135">
        <f t="shared" si="29"/>
        <v>0.28287265538113038</v>
      </c>
      <c r="G135">
        <f t="shared" si="23"/>
        <v>3.1139158873901878E-2</v>
      </c>
      <c r="H135">
        <f t="shared" si="30"/>
        <v>2.4097863894313558E-2</v>
      </c>
      <c r="I135" t="str">
        <f t="shared" si="24"/>
        <v/>
      </c>
      <c r="J135">
        <f t="shared" si="25"/>
        <v>347.25877479148681</v>
      </c>
      <c r="K135">
        <f t="shared" si="26"/>
        <v>347.25877479148681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0.42147064042935006</v>
      </c>
      <c r="F136">
        <f t="shared" si="29"/>
        <v>0.25536285595902763</v>
      </c>
      <c r="G136">
        <f t="shared" si="23"/>
        <v>2.7087276292020061E-2</v>
      </c>
      <c r="H136">
        <f t="shared" si="30"/>
        <v>2.0962207103796888E-2</v>
      </c>
      <c r="I136" t="str">
        <f t="shared" si="24"/>
        <v/>
      </c>
      <c r="J136">
        <f t="shared" si="25"/>
        <v>347.23440064885523</v>
      </c>
      <c r="K136">
        <f t="shared" si="26"/>
        <v>347.23440064885523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0.38048197446976989</v>
      </c>
      <c r="F137">
        <f t="shared" si="29"/>
        <v>0.23052842670738083</v>
      </c>
      <c r="G137">
        <f t="shared" si="23"/>
        <v>2.356263185821543E-2</v>
      </c>
      <c r="H137">
        <f t="shared" si="30"/>
        <v>1.8234567536343442E-2</v>
      </c>
      <c r="I137" t="str">
        <f t="shared" si="24"/>
        <v/>
      </c>
      <c r="J137">
        <f t="shared" si="25"/>
        <v>347.21229385917104</v>
      </c>
      <c r="K137">
        <f t="shared" si="26"/>
        <v>347.21229385917104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0.34347951911654317</v>
      </c>
      <c r="F138">
        <f t="shared" si="29"/>
        <v>0.20810918377536858</v>
      </c>
      <c r="G138">
        <f t="shared" si="23"/>
        <v>2.0496620409537099E-2</v>
      </c>
      <c r="H138">
        <f t="shared" si="30"/>
        <v>1.5861853267218434E-2</v>
      </c>
      <c r="I138" t="str">
        <f t="shared" si="24"/>
        <v/>
      </c>
      <c r="J138">
        <f t="shared" si="25"/>
        <v>347.19224733050817</v>
      </c>
      <c r="K138">
        <f t="shared" si="26"/>
        <v>347.19224733050817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0.31007560927674216</v>
      </c>
      <c r="F139">
        <f t="shared" si="29"/>
        <v>0.18787024659056287</v>
      </c>
      <c r="G139">
        <f t="shared" si="23"/>
        <v>1.7829563808517222E-2</v>
      </c>
      <c r="H139">
        <f t="shared" si="30"/>
        <v>1.3797880787098768E-2</v>
      </c>
      <c r="I139" t="str">
        <f t="shared" si="24"/>
        <v/>
      </c>
      <c r="J139">
        <f t="shared" si="25"/>
        <v>347.17407236580345</v>
      </c>
      <c r="K139">
        <f t="shared" si="26"/>
        <v>347.17407236580345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0.27992028088207516</v>
      </c>
      <c r="F140">
        <f t="shared" si="29"/>
        <v>0.16959957707631149</v>
      </c>
      <c r="G140">
        <f t="shared" si="23"/>
        <v>1.5509549342781946E-2</v>
      </c>
      <c r="H140">
        <f t="shared" si="30"/>
        <v>1.2002476066806727E-2</v>
      </c>
      <c r="I140" t="str">
        <f t="shared" si="24"/>
        <v/>
      </c>
      <c r="J140">
        <f t="shared" si="25"/>
        <v>347.15759710100951</v>
      </c>
      <c r="K140">
        <f t="shared" si="26"/>
        <v>347.15759710100951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0.25269760440643935</v>
      </c>
      <c r="F141">
        <f t="shared" si="29"/>
        <v>0.15310575818400293</v>
      </c>
      <c r="G141">
        <f t="shared" si="23"/>
        <v>1.3491419274165221E-2</v>
      </c>
      <c r="H141">
        <f t="shared" si="30"/>
        <v>1.0440692593094882E-2</v>
      </c>
      <c r="I141" t="str">
        <f t="shared" si="24"/>
        <v/>
      </c>
      <c r="J141">
        <f t="shared" si="25"/>
        <v>347.1426650655909</v>
      </c>
      <c r="K141">
        <f t="shared" si="26"/>
        <v>347.1426650655909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0.22812237495451287</v>
      </c>
      <c r="F142">
        <f t="shared" si="29"/>
        <v>0.13821598846647426</v>
      </c>
      <c r="G142">
        <f t="shared" si="23"/>
        <v>1.173589186948408E-2</v>
      </c>
      <c r="H142">
        <f t="shared" si="30"/>
        <v>9.0821311550015899E-3</v>
      </c>
      <c r="I142" t="str">
        <f t="shared" si="24"/>
        <v/>
      </c>
      <c r="J142">
        <f t="shared" si="25"/>
        <v>347.12913385731144</v>
      </c>
      <c r="K142">
        <f t="shared" si="26"/>
        <v>347.12913385731144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0.20593712424430591</v>
      </c>
      <c r="F143">
        <f t="shared" si="29"/>
        <v>0.12477427168222971</v>
      </c>
      <c r="G143">
        <f t="shared" si="23"/>
        <v>1.0208796804348417E-2</v>
      </c>
      <c r="H143">
        <f t="shared" si="30"/>
        <v>7.900348140812358E-3</v>
      </c>
      <c r="I143" t="str">
        <f t="shared" si="24"/>
        <v/>
      </c>
      <c r="J143">
        <f t="shared" si="25"/>
        <v>347.11687392354139</v>
      </c>
      <c r="K143">
        <f t="shared" si="26"/>
        <v>347.11687392354139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0.18590942317898967</v>
      </c>
      <c r="F144">
        <f t="shared" si="29"/>
        <v>0.11263978246342464</v>
      </c>
      <c r="G144">
        <f t="shared" si="23"/>
        <v>8.8804100575831241E-3</v>
      </c>
      <c r="H144">
        <f t="shared" si="30"/>
        <v>6.8723408284700497E-3</v>
      </c>
      <c r="I144" t="str">
        <f t="shared" si="24"/>
        <v/>
      </c>
      <c r="J144">
        <f t="shared" si="25"/>
        <v>347.10576744163495</v>
      </c>
      <c r="K144">
        <f t="shared" si="26"/>
        <v>347.10576744163495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0.16782944674775072</v>
      </c>
      <c r="F145">
        <f t="shared" si="29"/>
        <v>0.10168539092514378</v>
      </c>
      <c r="G145">
        <f t="shared" si="23"/>
        <v>7.724875350367688E-3</v>
      </c>
      <c r="H145">
        <f t="shared" si="30"/>
        <v>5.9780996509098214E-3</v>
      </c>
      <c r="I145" t="str">
        <f t="shared" si="24"/>
        <v/>
      </c>
      <c r="J145">
        <f t="shared" si="25"/>
        <v>347.09570729127421</v>
      </c>
      <c r="K145">
        <f t="shared" si="26"/>
        <v>347.09570729127421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0.1515077757437705</v>
      </c>
      <c r="F146">
        <f t="shared" si="29"/>
        <v>9.1796330758689079E-2</v>
      </c>
      <c r="G146">
        <f t="shared" si="23"/>
        <v>6.7197008687410768E-3</v>
      </c>
      <c r="H146">
        <f t="shared" si="30"/>
        <v>5.2002187214227865E-3</v>
      </c>
      <c r="I146" t="str">
        <f t="shared" si="24"/>
        <v/>
      </c>
      <c r="J146">
        <f t="shared" si="25"/>
        <v>347.08659611203728</v>
      </c>
      <c r="K146">
        <f t="shared" si="26"/>
        <v>347.08659611203728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0.13677341226850165</v>
      </c>
      <c r="F147">
        <f t="shared" si="29"/>
        <v>8.2868996854837354E-2</v>
      </c>
      <c r="G147">
        <f t="shared" si="23"/>
        <v>5.8453214734669251E-3</v>
      </c>
      <c r="H147">
        <f t="shared" si="30"/>
        <v>4.5235570381501437E-3</v>
      </c>
      <c r="I147" t="str">
        <f t="shared" si="24"/>
        <v/>
      </c>
      <c r="J147">
        <f t="shared" si="25"/>
        <v>347.07834543981664</v>
      </c>
      <c r="K147">
        <f t="shared" si="26"/>
        <v>347.07834543981664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0.12347198823119601</v>
      </c>
      <c r="F148">
        <f t="shared" si="29"/>
        <v>7.4809859860079569E-2</v>
      </c>
      <c r="G148">
        <f t="shared" si="23"/>
        <v>5.0847178759275352E-3</v>
      </c>
      <c r="H148">
        <f t="shared" si="30"/>
        <v>3.9349437732494278E-3</v>
      </c>
      <c r="I148" t="str">
        <f t="shared" si="24"/>
        <v/>
      </c>
      <c r="J148">
        <f t="shared" si="25"/>
        <v>347.07087491608684</v>
      </c>
      <c r="K148">
        <f t="shared" si="26"/>
        <v>347.07087491608684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0.1114641480746002</v>
      </c>
      <c r="F149">
        <f t="shared" si="29"/>
        <v>6.7534486293930052E-2</v>
      </c>
      <c r="G149">
        <f t="shared" si="23"/>
        <v>4.4230853675259916E-3</v>
      </c>
      <c r="H149">
        <f t="shared" si="30"/>
        <v>3.4229219103571558E-3</v>
      </c>
      <c r="I149" t="str">
        <f t="shared" si="24"/>
        <v/>
      </c>
      <c r="J149">
        <f t="shared" si="25"/>
        <v>347.06411156438355</v>
      </c>
      <c r="K149">
        <f t="shared" si="26"/>
        <v>347.06411156438355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0.1006240887830567</v>
      </c>
      <c r="F150">
        <f t="shared" si="29"/>
        <v>6.0966653961329512E-2</v>
      </c>
      <c r="G150">
        <f t="shared" si="23"/>
        <v>3.8475456546060195E-3</v>
      </c>
      <c r="H150">
        <f t="shared" si="30"/>
        <v>2.9775252403995162E-3</v>
      </c>
      <c r="I150" t="str">
        <f t="shared" si="24"/>
        <v/>
      </c>
      <c r="J150">
        <f t="shared" si="25"/>
        <v>347.05798912872092</v>
      </c>
      <c r="K150">
        <f t="shared" si="26"/>
        <v>347.05798912872092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&amp;CKenneth Vanhove&amp;REdwards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650.44798407716246</v>
      </c>
      <c r="S2">
        <f>SQRT(R2/11)</f>
        <v>7.6897096769712752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0.61214820792640023</v>
      </c>
      <c r="Q3" t="s">
        <v>20</v>
      </c>
      <c r="R3">
        <f>RSQ(D2:D100,I2:I100)</f>
        <v>0.9136198221842925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0.90267091140995492</v>
      </c>
      <c r="Q4" t="s">
        <v>21</v>
      </c>
      <c r="R4">
        <f>1-((1-$R$3)*($Y$3-1))/(Y3-Y4-1)</f>
        <v>0.82723964436858499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104.79</v>
      </c>
      <c r="D5" s="3"/>
      <c r="E5">
        <f t="shared" si="4"/>
        <v>104.79</v>
      </c>
      <c r="F5">
        <f t="shared" si="5"/>
        <v>64.147010708607482</v>
      </c>
      <c r="G5">
        <f t="shared" si="6"/>
        <v>104.79</v>
      </c>
      <c r="H5">
        <f t="shared" si="7"/>
        <v>94.590884806649186</v>
      </c>
      <c r="I5" t="str">
        <f t="shared" si="8"/>
        <v/>
      </c>
      <c r="J5">
        <f t="shared" si="0"/>
        <v>316.5561259019583</v>
      </c>
      <c r="K5">
        <f t="shared" si="9"/>
        <v>316.5561259019583</v>
      </c>
      <c r="L5" t="str">
        <f t="shared" si="1"/>
        <v/>
      </c>
      <c r="M5" t="str">
        <f t="shared" si="2"/>
        <v/>
      </c>
      <c r="N5" s="1" t="s">
        <v>14</v>
      </c>
      <c r="O5" s="5">
        <v>12.126611327023843</v>
      </c>
      <c r="Q5" s="1" t="s">
        <v>22</v>
      </c>
      <c r="R5">
        <f>LARGE(L2:L150,1)/LARGE(D2:D100,1)*100</f>
        <v>3.4527793253528665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96.495374974377768</v>
      </c>
      <c r="F6">
        <f t="shared" si="5"/>
        <v>59.069470863751363</v>
      </c>
      <c r="G6">
        <f t="shared" si="6"/>
        <v>91.247317362865587</v>
      </c>
      <c r="H6">
        <f t="shared" si="7"/>
        <v>82.366299127651288</v>
      </c>
      <c r="I6" t="str">
        <f t="shared" si="8"/>
        <v/>
      </c>
      <c r="J6">
        <f t="shared" si="0"/>
        <v>323.70317173610005</v>
      </c>
      <c r="K6">
        <f t="shared" si="9"/>
        <v>323.70317173610005</v>
      </c>
      <c r="L6" t="str">
        <f t="shared" si="1"/>
        <v/>
      </c>
      <c r="M6" t="str">
        <f t="shared" si="2"/>
        <v/>
      </c>
      <c r="N6" s="1" t="s">
        <v>15</v>
      </c>
      <c r="O6" s="5">
        <v>7.2262295484783667</v>
      </c>
      <c r="Q6" s="1" t="s">
        <v>45</v>
      </c>
      <c r="R6">
        <f>AVERAGE(M2:M150)</f>
        <v>1.647799116871463</v>
      </c>
      <c r="S6">
        <f>_xlfn.STDEV.P(M2:M150)</f>
        <v>1.4222327801422674</v>
      </c>
    </row>
    <row r="7" spans="1:25">
      <c r="A7">
        <f t="shared" si="3"/>
        <v>5</v>
      </c>
      <c r="B7" s="13">
        <f>Edwards!B7</f>
        <v>43180</v>
      </c>
      <c r="C7" s="3"/>
      <c r="D7" s="3"/>
      <c r="E7">
        <f t="shared" si="4"/>
        <v>88.857308821889205</v>
      </c>
      <c r="F7">
        <f t="shared" si="5"/>
        <v>54.393842356482189</v>
      </c>
      <c r="G7">
        <f t="shared" si="6"/>
        <v>79.454842312429733</v>
      </c>
      <c r="H7">
        <f t="shared" si="7"/>
        <v>71.721574926095201</v>
      </c>
      <c r="I7" t="str">
        <f t="shared" si="8"/>
        <v/>
      </c>
      <c r="J7">
        <f t="shared" si="0"/>
        <v>329.67226743038702</v>
      </c>
      <c r="K7">
        <f t="shared" si="9"/>
        <v>329.67226743038702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104.79</v>
      </c>
      <c r="D8" s="3"/>
      <c r="E8">
        <f t="shared" si="4"/>
        <v>186.61383179675812</v>
      </c>
      <c r="F8">
        <f t="shared" si="5"/>
        <v>114.23532270866417</v>
      </c>
      <c r="G8">
        <f t="shared" si="6"/>
        <v>173.97638431623932</v>
      </c>
      <c r="H8">
        <f t="shared" si="7"/>
        <v>157.04342139454835</v>
      </c>
      <c r="I8" t="str">
        <f t="shared" si="8"/>
        <v/>
      </c>
      <c r="J8">
        <f t="shared" si="0"/>
        <v>304.19190131411585</v>
      </c>
      <c r="K8">
        <f t="shared" si="9"/>
        <v>304.19190131411585</v>
      </c>
      <c r="L8" t="str">
        <f t="shared" si="1"/>
        <v/>
      </c>
      <c r="M8" t="str">
        <f t="shared" si="2"/>
        <v/>
      </c>
      <c r="O8">
        <f>1.1*O3</f>
        <v>0.6733630287190403</v>
      </c>
    </row>
    <row r="9" spans="1:25">
      <c r="A9">
        <f t="shared" si="3"/>
        <v>7</v>
      </c>
      <c r="B9" s="13">
        <f>Edwards!B9</f>
        <v>43182</v>
      </c>
      <c r="C9" s="3">
        <f>4+83.61</f>
        <v>87.61</v>
      </c>
      <c r="D9" s="3">
        <v>308</v>
      </c>
      <c r="E9">
        <f t="shared" si="4"/>
        <v>259.45246277921206</v>
      </c>
      <c r="F9">
        <f t="shared" si="5"/>
        <v>158.82336013238572</v>
      </c>
      <c r="G9">
        <f t="shared" si="6"/>
        <v>239.10230225544194</v>
      </c>
      <c r="H9">
        <f t="shared" si="7"/>
        <v>215.83069309713829</v>
      </c>
      <c r="I9">
        <f t="shared" si="8"/>
        <v>315.44536108744165</v>
      </c>
      <c r="J9">
        <f t="shared" si="0"/>
        <v>289.99266703524739</v>
      </c>
      <c r="K9">
        <f t="shared" si="9"/>
        <v>315.44536108744165</v>
      </c>
      <c r="L9">
        <f t="shared" si="1"/>
        <v>7.445361087441654</v>
      </c>
      <c r="M9">
        <f t="shared" si="2"/>
        <v>2.4173250283901475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238.91557098869984</v>
      </c>
      <c r="F10">
        <f t="shared" si="5"/>
        <v>146.25173862644527</v>
      </c>
      <c r="G10">
        <f t="shared" si="6"/>
        <v>208.20158083876441</v>
      </c>
      <c r="H10">
        <f t="shared" si="7"/>
        <v>187.93751073272088</v>
      </c>
      <c r="I10" t="str">
        <f t="shared" si="8"/>
        <v/>
      </c>
      <c r="J10">
        <f t="shared" si="0"/>
        <v>305.31422789372436</v>
      </c>
      <c r="K10">
        <f t="shared" si="9"/>
        <v>305.31422789372436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220.00427149319742</v>
      </c>
      <c r="F11">
        <f t="shared" si="5"/>
        <v>134.67522053071403</v>
      </c>
      <c r="G11">
        <f t="shared" si="6"/>
        <v>181.29435749828275</v>
      </c>
      <c r="H11">
        <f t="shared" si="7"/>
        <v>163.64914291645709</v>
      </c>
      <c r="I11" t="str">
        <f t="shared" si="8"/>
        <v/>
      </c>
      <c r="J11">
        <f t="shared" si="0"/>
        <v>318.02607761425691</v>
      </c>
      <c r="K11">
        <f t="shared" si="9"/>
        <v>318.02607761425691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98.2</v>
      </c>
      <c r="D12" s="3"/>
      <c r="E12">
        <f t="shared" si="4"/>
        <v>300.7898909600238</v>
      </c>
      <c r="F12">
        <f t="shared" si="5"/>
        <v>184.1279927135559</v>
      </c>
      <c r="G12">
        <f t="shared" si="6"/>
        <v>256.06452690850858</v>
      </c>
      <c r="H12">
        <f t="shared" si="7"/>
        <v>231.14199988426236</v>
      </c>
      <c r="I12" t="str">
        <f t="shared" si="8"/>
        <v/>
      </c>
      <c r="J12">
        <f t="shared" si="0"/>
        <v>299.98599282929348</v>
      </c>
      <c r="K12">
        <f t="shared" si="9"/>
        <v>299.98599282929348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276.98094586019369</v>
      </c>
      <c r="F13">
        <f t="shared" si="5"/>
        <v>169.55338963807685</v>
      </c>
      <c r="G13">
        <f t="shared" si="6"/>
        <v>222.97166859617059</v>
      </c>
      <c r="H13">
        <f t="shared" si="7"/>
        <v>201.27003931030373</v>
      </c>
      <c r="I13" t="str">
        <f t="shared" si="8"/>
        <v/>
      </c>
      <c r="J13">
        <f t="shared" si="0"/>
        <v>315.28335032777312</v>
      </c>
      <c r="K13">
        <f t="shared" si="9"/>
        <v>315.28335032777312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71.17</v>
      </c>
      <c r="D14" s="3"/>
      <c r="E14">
        <f t="shared" si="4"/>
        <v>326.22659157875</v>
      </c>
      <c r="F14">
        <f t="shared" si="5"/>
        <v>199.69902341286951</v>
      </c>
      <c r="G14">
        <f t="shared" si="6"/>
        <v>265.32561224661197</v>
      </c>
      <c r="H14">
        <f t="shared" si="7"/>
        <v>239.50171222705353</v>
      </c>
      <c r="I14" t="str">
        <f t="shared" si="8"/>
        <v/>
      </c>
      <c r="J14">
        <f t="shared" si="0"/>
        <v>307.19731118581603</v>
      </c>
      <c r="K14">
        <f t="shared" si="9"/>
        <v>307.19731118581603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300.4042110984318</v>
      </c>
      <c r="F15">
        <f t="shared" si="5"/>
        <v>183.89189947744907</v>
      </c>
      <c r="G15">
        <f t="shared" si="6"/>
        <v>231.03588458023873</v>
      </c>
      <c r="H15">
        <f t="shared" si="7"/>
        <v>208.54937250244924</v>
      </c>
      <c r="I15" t="str">
        <f t="shared" si="8"/>
        <v/>
      </c>
      <c r="J15">
        <f t="shared" si="0"/>
        <v>322.34252697499983</v>
      </c>
      <c r="K15">
        <f t="shared" si="9"/>
        <v>322.34252697499983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4+101.51</f>
        <v>105.51</v>
      </c>
      <c r="D16" s="3">
        <v>351</v>
      </c>
      <c r="E16">
        <f t="shared" si="4"/>
        <v>382.13579438711048</v>
      </c>
      <c r="F16">
        <f t="shared" si="5"/>
        <v>233.92374171860104</v>
      </c>
      <c r="G16">
        <f t="shared" si="6"/>
        <v>306.68763796644168</v>
      </c>
      <c r="H16">
        <f t="shared" si="7"/>
        <v>276.8380096813342</v>
      </c>
      <c r="I16">
        <f t="shared" si="8"/>
        <v>334.73878248181666</v>
      </c>
      <c r="J16">
        <f t="shared" si="0"/>
        <v>304.08573203726684</v>
      </c>
      <c r="K16">
        <f t="shared" si="9"/>
        <v>334.73878248181666</v>
      </c>
      <c r="L16">
        <f t="shared" si="1"/>
        <v>-16.261217518183344</v>
      </c>
      <c r="M16">
        <f t="shared" si="2"/>
        <v>4.6328255037559387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351.88793559038021</v>
      </c>
      <c r="F17">
        <f t="shared" si="5"/>
        <v>215.4075691625718</v>
      </c>
      <c r="G17">
        <f t="shared" si="6"/>
        <v>267.05243088836272</v>
      </c>
      <c r="H17">
        <f t="shared" si="7"/>
        <v>241.06046118424237</v>
      </c>
      <c r="I17" t="str">
        <f t="shared" si="8"/>
        <v/>
      </c>
      <c r="J17">
        <f t="shared" si="0"/>
        <v>321.3471079783294</v>
      </c>
      <c r="K17">
        <f t="shared" si="9"/>
        <v>321.3471079783294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324.03433814059952</v>
      </c>
      <c r="F18">
        <f t="shared" si="5"/>
        <v>198.3570393993852</v>
      </c>
      <c r="G18">
        <f t="shared" si="6"/>
        <v>232.53953539264396</v>
      </c>
      <c r="H18">
        <f t="shared" si="7"/>
        <v>209.9066743517254</v>
      </c>
      <c r="I18" t="str">
        <f t="shared" si="8"/>
        <v/>
      </c>
      <c r="J18">
        <f t="shared" si="0"/>
        <v>335.45036504765983</v>
      </c>
      <c r="K18">
        <f t="shared" si="9"/>
        <v>335.45036504765983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76.430000000000007</v>
      </c>
      <c r="D19" s="3"/>
      <c r="E19">
        <f t="shared" si="4"/>
        <v>374.81548490744791</v>
      </c>
      <c r="F19">
        <f t="shared" si="5"/>
        <v>229.44262738915896</v>
      </c>
      <c r="G19">
        <f t="shared" si="6"/>
        <v>278.91696235696054</v>
      </c>
      <c r="H19">
        <f t="shared" si="7"/>
        <v>251.77022861845367</v>
      </c>
      <c r="I19" t="str">
        <f t="shared" si="8"/>
        <v/>
      </c>
      <c r="J19">
        <f t="shared" si="0"/>
        <v>324.67239877070529</v>
      </c>
      <c r="K19">
        <f t="shared" si="9"/>
        <v>324.67239877070529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345.14706329179705</v>
      </c>
      <c r="F20">
        <f t="shared" si="5"/>
        <v>211.2811562651334</v>
      </c>
      <c r="G20">
        <f t="shared" si="6"/>
        <v>242.8707374947229</v>
      </c>
      <c r="H20">
        <f t="shared" si="7"/>
        <v>219.23234996916943</v>
      </c>
      <c r="I20" t="str">
        <f t="shared" si="8"/>
        <v/>
      </c>
      <c r="J20">
        <f t="shared" si="0"/>
        <v>339.04880629596397</v>
      </c>
      <c r="K20">
        <f t="shared" si="9"/>
        <v>339.04880629596397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86.23</v>
      </c>
      <c r="D21" s="3"/>
      <c r="E21">
        <f t="shared" si="4"/>
        <v>404.05703782467077</v>
      </c>
      <c r="F21">
        <f t="shared" si="5"/>
        <v>247.34279160442193</v>
      </c>
      <c r="G21">
        <f t="shared" si="6"/>
        <v>297.71299706397747</v>
      </c>
      <c r="H21">
        <f t="shared" si="7"/>
        <v>268.73686239832978</v>
      </c>
      <c r="I21" t="str">
        <f t="shared" si="8"/>
        <v/>
      </c>
      <c r="J21">
        <f t="shared" si="0"/>
        <v>325.60592920609213</v>
      </c>
      <c r="K21">
        <f t="shared" si="9"/>
        <v>325.60592920609213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372.07400874060448</v>
      </c>
      <c r="F22">
        <f t="shared" si="5"/>
        <v>227.76443766655282</v>
      </c>
      <c r="G22">
        <f t="shared" si="6"/>
        <v>259.23764029150323</v>
      </c>
      <c r="H22">
        <f t="shared" si="7"/>
        <v>234.00627703369727</v>
      </c>
      <c r="I22" t="str">
        <f t="shared" si="8"/>
        <v/>
      </c>
      <c r="J22">
        <f t="shared" si="0"/>
        <v>340.75816063285549</v>
      </c>
      <c r="K22">
        <f t="shared" si="9"/>
        <v>340.75816063285549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4+92.32</f>
        <v>96.32</v>
      </c>
      <c r="D23" s="3">
        <v>347</v>
      </c>
      <c r="E23">
        <f t="shared" si="4"/>
        <v>438.94258795347395</v>
      </c>
      <c r="F23">
        <f t="shared" si="5"/>
        <v>268.69791859829542</v>
      </c>
      <c r="G23">
        <f t="shared" si="6"/>
        <v>322.05470022024224</v>
      </c>
      <c r="H23">
        <f t="shared" si="7"/>
        <v>290.70940977166589</v>
      </c>
      <c r="I23">
        <f t="shared" si="8"/>
        <v>352.97165562616556</v>
      </c>
      <c r="J23">
        <f t="shared" si="0"/>
        <v>324.98850882662958</v>
      </c>
      <c r="K23">
        <f t="shared" si="9"/>
        <v>352.97165562616556</v>
      </c>
      <c r="L23">
        <f t="shared" si="1"/>
        <v>5.9716556261655569</v>
      </c>
      <c r="M23">
        <f t="shared" si="2"/>
        <v>1.7209382207969903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404.19820227878859</v>
      </c>
      <c r="F24">
        <f t="shared" si="5"/>
        <v>247.42920517203305</v>
      </c>
      <c r="G24">
        <f t="shared" si="6"/>
        <v>280.43350929667889</v>
      </c>
      <c r="H24">
        <f t="shared" si="7"/>
        <v>253.1391714267252</v>
      </c>
      <c r="I24" t="str">
        <f t="shared" si="8"/>
        <v/>
      </c>
      <c r="J24">
        <f t="shared" si="0"/>
        <v>341.29003374530794</v>
      </c>
      <c r="K24">
        <f t="shared" si="9"/>
        <v>341.29003374530794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372.20399935930044</v>
      </c>
      <c r="F25">
        <f t="shared" si="5"/>
        <v>227.84401119083478</v>
      </c>
      <c r="G25">
        <f t="shared" si="6"/>
        <v>244.19129136345236</v>
      </c>
      <c r="H25">
        <f t="shared" si="7"/>
        <v>220.4243755334214</v>
      </c>
      <c r="I25" t="str">
        <f t="shared" si="8"/>
        <v/>
      </c>
      <c r="J25">
        <f t="shared" si="0"/>
        <v>354.41963565741332</v>
      </c>
      <c r="K25">
        <f t="shared" si="9"/>
        <v>354.41963565741332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75.53</v>
      </c>
      <c r="D26" s="3"/>
      <c r="E26">
        <f t="shared" si="4"/>
        <v>418.27228919876666</v>
      </c>
      <c r="F26">
        <f t="shared" si="5"/>
        <v>256.04463225829801</v>
      </c>
      <c r="G26">
        <f t="shared" si="6"/>
        <v>288.16288730116344</v>
      </c>
      <c r="H26">
        <f t="shared" si="7"/>
        <v>260.1162561146653</v>
      </c>
      <c r="I26" t="str">
        <f t="shared" si="8"/>
        <v/>
      </c>
      <c r="J26">
        <f t="shared" si="0"/>
        <v>342.92837614363265</v>
      </c>
      <c r="K26">
        <f t="shared" si="9"/>
        <v>342.92837614363265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385.16405561242834</v>
      </c>
      <c r="F27">
        <f t="shared" si="5"/>
        <v>235.77748640081236</v>
      </c>
      <c r="G27">
        <f t="shared" si="6"/>
        <v>250.9217523596615</v>
      </c>
      <c r="H27">
        <f t="shared" si="7"/>
        <v>226.49976689507866</v>
      </c>
      <c r="I27" t="str">
        <f t="shared" si="8"/>
        <v/>
      </c>
      <c r="J27">
        <f t="shared" si="0"/>
        <v>356.27771950573367</v>
      </c>
      <c r="K27">
        <f t="shared" si="9"/>
        <v>356.27771950573367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58.12</v>
      </c>
      <c r="D28" s="3"/>
      <c r="E28">
        <f t="shared" si="4"/>
        <v>412.79649559092815</v>
      </c>
      <c r="F28">
        <f t="shared" si="5"/>
        <v>252.69263501428483</v>
      </c>
      <c r="G28">
        <f t="shared" si="6"/>
        <v>276.61352772982536</v>
      </c>
      <c r="H28">
        <f t="shared" si="7"/>
        <v>249.69098518420429</v>
      </c>
      <c r="I28" t="str">
        <f t="shared" si="8"/>
        <v/>
      </c>
      <c r="J28">
        <f t="shared" si="0"/>
        <v>350.00164983008057</v>
      </c>
      <c r="K28">
        <f t="shared" si="9"/>
        <v>350.00164983008057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380.12169701455946</v>
      </c>
      <c r="F29">
        <f t="shared" si="5"/>
        <v>232.69081562140465</v>
      </c>
      <c r="G29">
        <f t="shared" si="6"/>
        <v>240.86499047261375</v>
      </c>
      <c r="H29">
        <f t="shared" si="7"/>
        <v>217.42182047666438</v>
      </c>
      <c r="I29" t="str">
        <f t="shared" si="8"/>
        <v/>
      </c>
      <c r="J29">
        <f t="shared" si="0"/>
        <v>362.2689951447403</v>
      </c>
      <c r="K29">
        <f t="shared" si="9"/>
        <v>362.2689951447403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4+97.37</f>
        <v>101.37</v>
      </c>
      <c r="D30" s="3">
        <v>358</v>
      </c>
      <c r="E30">
        <f t="shared" si="4"/>
        <v>451.40326356824818</v>
      </c>
      <c r="F30">
        <f t="shared" si="5"/>
        <v>276.32569884543165</v>
      </c>
      <c r="G30">
        <f t="shared" si="6"/>
        <v>311.10646557169753</v>
      </c>
      <c r="H30">
        <f t="shared" si="7"/>
        <v>280.82675682313396</v>
      </c>
      <c r="I30">
        <f t="shared" si="8"/>
        <v>371.94922847442558</v>
      </c>
      <c r="J30">
        <f t="shared" si="0"/>
        <v>342.49894202229763</v>
      </c>
      <c r="K30">
        <f t="shared" si="9"/>
        <v>371.94922847442558</v>
      </c>
      <c r="L30">
        <f t="shared" si="1"/>
        <v>13.949228474425581</v>
      </c>
      <c r="M30">
        <f t="shared" si="2"/>
        <v>3.8964325347557489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415.67255637633343</v>
      </c>
      <c r="F31">
        <f t="shared" si="5"/>
        <v>254.45321046995809</v>
      </c>
      <c r="G31">
        <f t="shared" si="6"/>
        <v>270.9001851098397</v>
      </c>
      <c r="H31">
        <f t="shared" si="7"/>
        <v>244.53371699422451</v>
      </c>
      <c r="I31" t="str">
        <f t="shared" si="8"/>
        <v/>
      </c>
      <c r="J31">
        <f t="shared" si="0"/>
        <v>356.91949347573359</v>
      </c>
      <c r="K31">
        <f t="shared" si="9"/>
        <v>356.91949347573359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382.77010396118402</v>
      </c>
      <c r="F32">
        <f t="shared" si="5"/>
        <v>234.31203318764071</v>
      </c>
      <c r="G32">
        <f t="shared" si="6"/>
        <v>235.89001970012956</v>
      </c>
      <c r="H32">
        <f t="shared" si="7"/>
        <v>212.93105907522818</v>
      </c>
      <c r="I32" t="str">
        <f t="shared" si="8"/>
        <v/>
      </c>
      <c r="J32">
        <f t="shared" si="0"/>
        <v>368.38097411241256</v>
      </c>
      <c r="K32">
        <f t="shared" si="9"/>
        <v>368.38097411241256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69.11</v>
      </c>
      <c r="D33" s="3"/>
      <c r="E33">
        <f t="shared" si="4"/>
        <v>421.58203655612186</v>
      </c>
      <c r="F33">
        <f t="shared" si="5"/>
        <v>258.07068817179214</v>
      </c>
      <c r="G33">
        <f t="shared" si="6"/>
        <v>274.5144421253014</v>
      </c>
      <c r="H33">
        <f t="shared" si="7"/>
        <v>247.79620166844114</v>
      </c>
      <c r="I33" t="str">
        <f t="shared" si="8"/>
        <v/>
      </c>
      <c r="J33">
        <f t="shared" si="0"/>
        <v>357.27448650335106</v>
      </c>
      <c r="K33">
        <f t="shared" si="9"/>
        <v>357.27448650335106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388.21182078389933</v>
      </c>
      <c r="F34">
        <f t="shared" si="5"/>
        <v>237.64317038870882</v>
      </c>
      <c r="G34">
        <f t="shared" si="6"/>
        <v>239.03718314054177</v>
      </c>
      <c r="H34">
        <f t="shared" si="7"/>
        <v>215.77191196634115</v>
      </c>
      <c r="I34" t="str">
        <f t="shared" si="8"/>
        <v/>
      </c>
      <c r="J34">
        <f t="shared" si="0"/>
        <v>368.87125842236765</v>
      </c>
      <c r="K34">
        <f t="shared" si="9"/>
        <v>368.87125842236765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61.22</v>
      </c>
      <c r="D35" s="3"/>
      <c r="E35">
        <f t="shared" si="4"/>
        <v>418.70301570787581</v>
      </c>
      <c r="F35">
        <f t="shared" si="5"/>
        <v>256.30830071895559</v>
      </c>
      <c r="G35">
        <f t="shared" si="6"/>
        <v>269.36487748401981</v>
      </c>
      <c r="H35">
        <f t="shared" si="7"/>
        <v>243.147839460331</v>
      </c>
      <c r="I35" t="str">
        <f t="shared" si="8"/>
        <v/>
      </c>
      <c r="J35">
        <f t="shared" si="0"/>
        <v>360.16046125862459</v>
      </c>
      <c r="K35">
        <f t="shared" si="9"/>
        <v>360.16046125862459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385.5606880774335</v>
      </c>
      <c r="F36">
        <f t="shared" si="5"/>
        <v>236.02028425347069</v>
      </c>
      <c r="G36">
        <f t="shared" si="6"/>
        <v>234.55312970888215</v>
      </c>
      <c r="H36">
        <f t="shared" si="7"/>
        <v>211.72428736837404</v>
      </c>
      <c r="I36" t="str">
        <f t="shared" si="8"/>
        <v/>
      </c>
      <c r="J36">
        <f t="shared" si="0"/>
        <v>371.29599688509666</v>
      </c>
      <c r="K36">
        <f t="shared" si="9"/>
        <v>371.29599688509666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4+75.72</f>
        <v>79.72</v>
      </c>
      <c r="D37" s="3">
        <v>380</v>
      </c>
      <c r="E37">
        <f t="shared" si="4"/>
        <v>434.76173271696769</v>
      </c>
      <c r="F37">
        <f t="shared" si="5"/>
        <v>266.1386155576684</v>
      </c>
      <c r="G37">
        <f t="shared" si="6"/>
        <v>283.96032698730551</v>
      </c>
      <c r="H37">
        <f t="shared" si="7"/>
        <v>256.32272716589989</v>
      </c>
      <c r="I37">
        <f t="shared" si="8"/>
        <v>379.97635831347753</v>
      </c>
      <c r="J37">
        <f t="shared" si="0"/>
        <v>356.81588839176845</v>
      </c>
      <c r="K37">
        <f t="shared" si="9"/>
        <v>379.97635831347753</v>
      </c>
      <c r="L37">
        <f t="shared" si="1"/>
        <v>-2.3641686522466898E-2</v>
      </c>
      <c r="M37">
        <f t="shared" si="2"/>
        <v>6.2214964532807627E-3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400.34828154436485</v>
      </c>
      <c r="F38">
        <f t="shared" si="5"/>
        <v>245.07248309379688</v>
      </c>
      <c r="G38">
        <f t="shared" si="6"/>
        <v>247.26231582282421</v>
      </c>
      <c r="H38">
        <f t="shared" si="7"/>
        <v>223.19649998112484</v>
      </c>
      <c r="I38" t="str">
        <f t="shared" si="8"/>
        <v/>
      </c>
      <c r="J38">
        <f t="shared" si="0"/>
        <v>368.87598311267209</v>
      </c>
      <c r="K38">
        <f t="shared" si="9"/>
        <v>368.87598311267209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368.65881809305512</v>
      </c>
      <c r="F39">
        <f t="shared" si="5"/>
        <v>225.67383483192847</v>
      </c>
      <c r="G39">
        <f t="shared" si="6"/>
        <v>215.30702360685504</v>
      </c>
      <c r="H39">
        <f t="shared" si="7"/>
        <v>194.35138723216451</v>
      </c>
      <c r="I39" t="str">
        <f t="shared" si="8"/>
        <v/>
      </c>
      <c r="J39">
        <f t="shared" si="0"/>
        <v>378.32244759976402</v>
      </c>
      <c r="K39">
        <f t="shared" si="9"/>
        <v>378.32244759976402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62.88</v>
      </c>
      <c r="D40" s="3"/>
      <c r="E40">
        <f t="shared" si="4"/>
        <v>402.35772582784875</v>
      </c>
      <c r="F40">
        <f t="shared" si="5"/>
        <v>246.30256081085949</v>
      </c>
      <c r="G40">
        <f t="shared" si="6"/>
        <v>250.36151840355657</v>
      </c>
      <c r="H40">
        <f t="shared" si="7"/>
        <v>225.99405999931861</v>
      </c>
      <c r="I40" t="str">
        <f t="shared" si="8"/>
        <v/>
      </c>
      <c r="J40">
        <f t="shared" si="0"/>
        <v>367.30850081154091</v>
      </c>
      <c r="K40">
        <f t="shared" si="9"/>
        <v>367.30850081154091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370.5092053401674</v>
      </c>
      <c r="F41">
        <f t="shared" si="5"/>
        <v>226.80654606921811</v>
      </c>
      <c r="G41">
        <f t="shared" si="6"/>
        <v>218.00569639486821</v>
      </c>
      <c r="H41">
        <f t="shared" si="7"/>
        <v>196.78740065731762</v>
      </c>
      <c r="I41" t="str">
        <f t="shared" si="8"/>
        <v/>
      </c>
      <c r="J41">
        <f t="shared" si="0"/>
        <v>377.01914541190052</v>
      </c>
      <c r="K41">
        <f t="shared" si="9"/>
        <v>377.01914541190052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68.77</v>
      </c>
      <c r="D42" s="3"/>
      <c r="E42">
        <f t="shared" si="4"/>
        <v>409.95164615667693</v>
      </c>
      <c r="F42">
        <f t="shared" si="5"/>
        <v>250.95116553128753</v>
      </c>
      <c r="G42">
        <f t="shared" si="6"/>
        <v>258.60142442842886</v>
      </c>
      <c r="H42">
        <f t="shared" si="7"/>
        <v>233.43198348072247</v>
      </c>
      <c r="I42" t="str">
        <f t="shared" si="8"/>
        <v/>
      </c>
      <c r="J42">
        <f t="shared" si="0"/>
        <v>364.51918205056506</v>
      </c>
      <c r="K42">
        <f t="shared" si="9"/>
        <v>364.51918205056506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377.50203089275664</v>
      </c>
      <c r="F43">
        <f t="shared" si="5"/>
        <v>231.08719169957755</v>
      </c>
      <c r="G43">
        <f t="shared" si="6"/>
        <v>225.18070660664137</v>
      </c>
      <c r="H43">
        <f t="shared" si="7"/>
        <v>203.26407366455462</v>
      </c>
      <c r="I43" t="str">
        <f t="shared" si="8"/>
        <v/>
      </c>
      <c r="J43">
        <f t="shared" si="0"/>
        <v>374.82311803502284</v>
      </c>
      <c r="K43">
        <f t="shared" si="9"/>
        <v>374.82311803502284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4+92.03</f>
        <v>96.03</v>
      </c>
      <c r="D44" s="3">
        <v>387</v>
      </c>
      <c r="E44">
        <f t="shared" si="4"/>
        <v>443.65095643272912</v>
      </c>
      <c r="F44">
        <f t="shared" si="5"/>
        <v>271.58013792512861</v>
      </c>
      <c r="G44">
        <f t="shared" si="6"/>
        <v>292.10916213121982</v>
      </c>
      <c r="H44">
        <f t="shared" si="7"/>
        <v>263.67844361218647</v>
      </c>
      <c r="I44">
        <f t="shared" si="8"/>
        <v>382.80058952846787</v>
      </c>
      <c r="J44">
        <f t="shared" si="0"/>
        <v>354.90169431294214</v>
      </c>
      <c r="K44">
        <f t="shared" si="9"/>
        <v>382.80058952846787</v>
      </c>
      <c r="L44">
        <f t="shared" si="1"/>
        <v>-4.1994104715321328</v>
      </c>
      <c r="M44">
        <f t="shared" si="2"/>
        <v>1.085118984892024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408.53388108328585</v>
      </c>
      <c r="F45">
        <f t="shared" si="5"/>
        <v>250.08328318235053</v>
      </c>
      <c r="G45">
        <f t="shared" si="6"/>
        <v>254.35802482668356</v>
      </c>
      <c r="H45">
        <f t="shared" si="7"/>
        <v>229.60159009473838</v>
      </c>
      <c r="I45" t="str">
        <f t="shared" si="8"/>
        <v/>
      </c>
      <c r="J45">
        <f t="shared" si="0"/>
        <v>367.48169308761214</v>
      </c>
      <c r="K45">
        <f t="shared" si="9"/>
        <v>367.48169308761214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376.19648864270943</v>
      </c>
      <c r="F46">
        <f t="shared" si="5"/>
        <v>230.28800635083894</v>
      </c>
      <c r="G46">
        <f t="shared" si="6"/>
        <v>221.48570870457141</v>
      </c>
      <c r="H46">
        <f t="shared" si="7"/>
        <v>199.92870654063526</v>
      </c>
      <c r="I46" t="str">
        <f t="shared" si="8"/>
        <v/>
      </c>
      <c r="J46">
        <f t="shared" si="0"/>
        <v>377.35929981020365</v>
      </c>
      <c r="K46">
        <f t="shared" si="9"/>
        <v>377.35929981020365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61.5</v>
      </c>
      <c r="D47" s="3"/>
      <c r="E47">
        <f t="shared" si="4"/>
        <v>407.91875403781364</v>
      </c>
      <c r="F47">
        <f t="shared" si="5"/>
        <v>249.70673426381765</v>
      </c>
      <c r="G47">
        <f t="shared" si="6"/>
        <v>254.36169246593403</v>
      </c>
      <c r="H47">
        <f t="shared" si="7"/>
        <v>229.60490076600334</v>
      </c>
      <c r="I47" t="str">
        <f t="shared" si="8"/>
        <v/>
      </c>
      <c r="J47">
        <f t="shared" si="0"/>
        <v>367.10183349781437</v>
      </c>
      <c r="K47">
        <f t="shared" si="9"/>
        <v>367.10183349781437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375.63005181753789</v>
      </c>
      <c r="F48">
        <f t="shared" si="5"/>
        <v>229.94126306340667</v>
      </c>
      <c r="G48">
        <f t="shared" si="6"/>
        <v>221.48890235131881</v>
      </c>
      <c r="H48">
        <f t="shared" si="7"/>
        <v>199.93158935265546</v>
      </c>
      <c r="I48" t="str">
        <f t="shared" si="8"/>
        <v/>
      </c>
      <c r="J48">
        <f t="shared" si="0"/>
        <v>377.00967371075126</v>
      </c>
      <c r="K48">
        <f t="shared" si="9"/>
        <v>377.00967371075126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86.27</v>
      </c>
      <c r="D49" s="3"/>
      <c r="E49">
        <f t="shared" si="4"/>
        <v>432.1671533712975</v>
      </c>
      <c r="F49">
        <f t="shared" si="5"/>
        <v>264.55034846089353</v>
      </c>
      <c r="G49">
        <f t="shared" si="6"/>
        <v>279.13447337726438</v>
      </c>
      <c r="H49">
        <f t="shared" si="7"/>
        <v>251.96656948939304</v>
      </c>
      <c r="I49" t="str">
        <f t="shared" si="8"/>
        <v/>
      </c>
      <c r="J49">
        <f t="shared" si="0"/>
        <v>359.58377897150046</v>
      </c>
      <c r="K49">
        <f t="shared" si="9"/>
        <v>359.58377897150046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397.95907544777913</v>
      </c>
      <c r="F50">
        <f t="shared" si="5"/>
        <v>243.6099348634051</v>
      </c>
      <c r="G50">
        <f t="shared" si="6"/>
        <v>243.0601381732188</v>
      </c>
      <c r="H50">
        <f t="shared" si="7"/>
        <v>219.40331645224899</v>
      </c>
      <c r="I50" t="str">
        <f t="shared" si="8"/>
        <v/>
      </c>
      <c r="J50">
        <f t="shared" si="0"/>
        <v>371.20661841115611</v>
      </c>
      <c r="K50">
        <f t="shared" si="9"/>
        <v>371.20661841115611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4+79.745</f>
        <v>83.745000000000005</v>
      </c>
      <c r="D51" s="3">
        <v>388</v>
      </c>
      <c r="E51">
        <f t="shared" si="4"/>
        <v>450.20372897977035</v>
      </c>
      <c r="F51">
        <f t="shared" si="5"/>
        <v>275.59140589674922</v>
      </c>
      <c r="G51">
        <f t="shared" si="6"/>
        <v>295.39292028011886</v>
      </c>
      <c r="H51">
        <f t="shared" si="7"/>
        <v>266.64259657330302</v>
      </c>
      <c r="I51">
        <f t="shared" si="8"/>
        <v>380.27863312667648</v>
      </c>
      <c r="J51">
        <f t="shared" si="0"/>
        <v>355.94880932344614</v>
      </c>
      <c r="K51">
        <f t="shared" si="9"/>
        <v>380.27863312667648</v>
      </c>
      <c r="L51">
        <f t="shared" si="1"/>
        <v>-7.7213668733235181</v>
      </c>
      <c r="M51">
        <f t="shared" si="2"/>
        <v>1.9900430085885354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414.56797063427882</v>
      </c>
      <c r="F52">
        <f t="shared" si="5"/>
        <v>253.77704028745831</v>
      </c>
      <c r="G52">
        <f t="shared" si="6"/>
        <v>257.21740188513843</v>
      </c>
      <c r="H52">
        <f t="shared" si="7"/>
        <v>232.18266659015856</v>
      </c>
      <c r="I52" t="str">
        <f t="shared" si="8"/>
        <v/>
      </c>
      <c r="J52">
        <f t="shared" si="0"/>
        <v>368.59437369729972</v>
      </c>
      <c r="K52">
        <f t="shared" si="9"/>
        <v>368.59437369729972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381.75295141446281</v>
      </c>
      <c r="F53">
        <f t="shared" si="5"/>
        <v>233.68938507897755</v>
      </c>
      <c r="G53">
        <f t="shared" si="6"/>
        <v>223.97555015807774</v>
      </c>
      <c r="H53">
        <f t="shared" si="7"/>
        <v>202.17621399473811</v>
      </c>
      <c r="I53" t="str">
        <f t="shared" si="8"/>
        <v/>
      </c>
      <c r="J53">
        <f t="shared" si="0"/>
        <v>378.5131710842395</v>
      </c>
      <c r="K53">
        <f t="shared" si="9"/>
        <v>378.5131710842395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73.22</v>
      </c>
      <c r="D54" s="3"/>
      <c r="E54">
        <f t="shared" si="4"/>
        <v>424.75539645303945</v>
      </c>
      <c r="F54">
        <f t="shared" si="5"/>
        <v>260.01325474579573</v>
      </c>
      <c r="G54">
        <f t="shared" si="6"/>
        <v>268.24975576673859</v>
      </c>
      <c r="H54">
        <f t="shared" si="7"/>
        <v>242.14125152345974</v>
      </c>
      <c r="I54" t="str">
        <f t="shared" si="8"/>
        <v/>
      </c>
      <c r="J54">
        <f t="shared" si="0"/>
        <v>364.87200322233599</v>
      </c>
      <c r="K54">
        <f t="shared" si="9"/>
        <v>364.87200322233599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391.13399420866995</v>
      </c>
      <c r="F55">
        <f t="shared" si="5"/>
        <v>239.43197361393231</v>
      </c>
      <c r="G55">
        <f t="shared" si="6"/>
        <v>233.58212231089587</v>
      </c>
      <c r="H55">
        <f t="shared" si="7"/>
        <v>210.84778723544795</v>
      </c>
      <c r="I55" t="str">
        <f t="shared" si="8"/>
        <v/>
      </c>
      <c r="J55">
        <f t="shared" si="0"/>
        <v>375.58418637848433</v>
      </c>
      <c r="K55">
        <f t="shared" si="9"/>
        <v>375.58418637848433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69.55</v>
      </c>
      <c r="D56" s="3"/>
      <c r="E56">
        <f t="shared" si="4"/>
        <v>429.72388525996473</v>
      </c>
      <c r="F56">
        <f t="shared" si="5"/>
        <v>263.05470626505746</v>
      </c>
      <c r="G56">
        <f t="shared" si="6"/>
        <v>272.94480909241338</v>
      </c>
      <c r="H56">
        <f t="shared" si="7"/>
        <v>246.37933958806494</v>
      </c>
      <c r="I56" t="str">
        <f t="shared" si="8"/>
        <v/>
      </c>
      <c r="J56">
        <f t="shared" si="0"/>
        <v>363.67536667699255</v>
      </c>
      <c r="K56">
        <f t="shared" si="9"/>
        <v>363.67536667699255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395.70920358437616</v>
      </c>
      <c r="F57">
        <f t="shared" si="5"/>
        <v>242.23267983415894</v>
      </c>
      <c r="G57">
        <f t="shared" si="6"/>
        <v>237.67040383435636</v>
      </c>
      <c r="H57">
        <f t="shared" si="7"/>
        <v>214.53816004433051</v>
      </c>
      <c r="I57" t="str">
        <f t="shared" si="8"/>
        <v/>
      </c>
      <c r="J57">
        <f t="shared" si="0"/>
        <v>374.69451978982841</v>
      </c>
      <c r="K57">
        <f t="shared" si="9"/>
        <v>374.69451978982841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3+83.17</f>
        <v>86.17</v>
      </c>
      <c r="D58" s="3">
        <v>380</v>
      </c>
      <c r="E58">
        <f t="shared" si="4"/>
        <v>450.55694513490567</v>
      </c>
      <c r="F58">
        <f t="shared" si="5"/>
        <v>275.80762653312593</v>
      </c>
      <c r="G58">
        <f t="shared" si="6"/>
        <v>293.12473581862719</v>
      </c>
      <c r="H58">
        <f t="shared" si="7"/>
        <v>264.59517243820244</v>
      </c>
      <c r="I58">
        <f t="shared" si="8"/>
        <v>383.2467954541014</v>
      </c>
      <c r="J58">
        <f t="shared" si="0"/>
        <v>358.21245409492349</v>
      </c>
      <c r="K58">
        <f t="shared" si="9"/>
        <v>383.2467954541014</v>
      </c>
      <c r="L58">
        <f t="shared" si="1"/>
        <v>3.2467954541014024</v>
      </c>
      <c r="M58">
        <f t="shared" si="2"/>
        <v>0.85441985634247442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414.89322805709389</v>
      </c>
      <c r="F59">
        <f t="shared" si="5"/>
        <v>253.97614603594931</v>
      </c>
      <c r="G59">
        <f t="shared" si="6"/>
        <v>255.24234942407108</v>
      </c>
      <c r="H59">
        <f t="shared" si="7"/>
        <v>230.39984418504443</v>
      </c>
      <c r="I59" t="str">
        <f t="shared" si="8"/>
        <v/>
      </c>
      <c r="J59">
        <f t="shared" si="0"/>
        <v>370.57630185090488</v>
      </c>
      <c r="K59">
        <f t="shared" si="9"/>
        <v>370.57630185090488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382.05246317109743</v>
      </c>
      <c r="F60">
        <f t="shared" si="5"/>
        <v>233.87273066405433</v>
      </c>
      <c r="G60">
        <f t="shared" si="6"/>
        <v>222.25574637218861</v>
      </c>
      <c r="H60">
        <f t="shared" si="7"/>
        <v>200.62379714388328</v>
      </c>
      <c r="I60" t="str">
        <f t="shared" si="8"/>
        <v/>
      </c>
      <c r="J60">
        <f t="shared" si="0"/>
        <v>380.24893352017102</v>
      </c>
      <c r="K60">
        <f t="shared" si="9"/>
        <v>380.24893352017102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351.81120043496225</v>
      </c>
      <c r="F61">
        <f t="shared" si="5"/>
        <v>215.36059587469774</v>
      </c>
      <c r="G61">
        <f t="shared" si="6"/>
        <v>193.5322132354581</v>
      </c>
      <c r="H61">
        <f t="shared" si="7"/>
        <v>174.69589930843671</v>
      </c>
      <c r="I61" t="str">
        <f t="shared" si="8"/>
        <v/>
      </c>
      <c r="J61">
        <f t="shared" si="0"/>
        <v>387.66469656626106</v>
      </c>
      <c r="K61">
        <f t="shared" si="9"/>
        <v>387.66469656626106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323.96367693632646</v>
      </c>
      <c r="F62">
        <f t="shared" si="5"/>
        <v>198.31378426981954</v>
      </c>
      <c r="G62">
        <f t="shared" si="6"/>
        <v>168.52080619365989</v>
      </c>
      <c r="H62">
        <f t="shared" si="7"/>
        <v>152.11882971837136</v>
      </c>
      <c r="I62" t="str">
        <f t="shared" si="8"/>
        <v/>
      </c>
      <c r="J62">
        <f t="shared" si="0"/>
        <v>393.19495455144818</v>
      </c>
      <c r="K62">
        <f t="shared" si="9"/>
        <v>393.19495455144818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298.32041687230651</v>
      </c>
      <c r="F63">
        <f t="shared" si="5"/>
        <v>182.61630857623908</v>
      </c>
      <c r="G63">
        <f t="shared" si="6"/>
        <v>146.74178342397985</v>
      </c>
      <c r="H63">
        <f t="shared" si="7"/>
        <v>132.4595393852461</v>
      </c>
      <c r="I63" t="str">
        <f t="shared" si="8"/>
        <v/>
      </c>
      <c r="J63">
        <f t="shared" si="0"/>
        <v>397.15676919099303</v>
      </c>
      <c r="K63">
        <f t="shared" si="9"/>
        <v>397.15676919099303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274.70694234760862</v>
      </c>
      <c r="F64">
        <f t="shared" si="5"/>
        <v>168.16136246302955</v>
      </c>
      <c r="G64">
        <f t="shared" si="6"/>
        <v>127.77740321100084</v>
      </c>
      <c r="H64">
        <f t="shared" si="7"/>
        <v>115.34094501407144</v>
      </c>
      <c r="I64" t="str">
        <f t="shared" si="8"/>
        <v/>
      </c>
      <c r="J64">
        <f t="shared" si="0"/>
        <v>399.82041744895804</v>
      </c>
      <c r="K64">
        <f t="shared" si="9"/>
        <v>399.82041744895804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</v>
      </c>
      <c r="D65" s="3">
        <v>404</v>
      </c>
      <c r="E65">
        <f t="shared" si="4"/>
        <v>256.96258621907879</v>
      </c>
      <c r="F65">
        <f t="shared" si="5"/>
        <v>157.29918665814219</v>
      </c>
      <c r="G65">
        <f t="shared" si="6"/>
        <v>115.2639112758568</v>
      </c>
      <c r="H65">
        <f t="shared" si="7"/>
        <v>104.04537984405384</v>
      </c>
      <c r="I65">
        <f t="shared" si="8"/>
        <v>401.41589762802255</v>
      </c>
      <c r="J65">
        <f t="shared" si="0"/>
        <v>400.25380681408831</v>
      </c>
      <c r="K65">
        <f t="shared" si="9"/>
        <v>401.41589762802255</v>
      </c>
      <c r="L65">
        <f t="shared" si="1"/>
        <v>-2.5841023719774512</v>
      </c>
      <c r="M65">
        <f t="shared" si="2"/>
        <v>0.63962929999441864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236.62277995606337</v>
      </c>
      <c r="F66">
        <f t="shared" si="5"/>
        <v>144.84821070466714</v>
      </c>
      <c r="G66">
        <f t="shared" si="6"/>
        <v>100.36761802341145</v>
      </c>
      <c r="H66">
        <f t="shared" si="7"/>
        <v>90.598929237239034</v>
      </c>
      <c r="I66" t="str">
        <f t="shared" si="8"/>
        <v/>
      </c>
      <c r="J66">
        <f t="shared" si="0"/>
        <v>401.24928146742815</v>
      </c>
      <c r="K66">
        <f t="shared" si="9"/>
        <v>401.24928146742815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217.89296573470762</v>
      </c>
      <c r="F67">
        <f t="shared" si="5"/>
        <v>133.38278849426979</v>
      </c>
      <c r="G67">
        <f t="shared" si="6"/>
        <v>87.396468124220746</v>
      </c>
      <c r="H67">
        <f t="shared" si="7"/>
        <v>78.890249535701415</v>
      </c>
      <c r="I67" t="str">
        <f t="shared" si="8"/>
        <v/>
      </c>
      <c r="J67">
        <f t="shared" ref="J67:J130" si="10">$O$2+F67-H67</f>
        <v>401.49253895856839</v>
      </c>
      <c r="K67">
        <f t="shared" si="9"/>
        <v>401.49253895856839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200.64570505630169</v>
      </c>
      <c r="F68">
        <f t="shared" ref="F68:F131" si="15">E68*$O$3</f>
        <v>122.82490877834414</v>
      </c>
      <c r="G68">
        <f t="shared" ref="G68:G131" si="16">(G67*EXP(-1/$O$6)+C68)</f>
        <v>76.101662976661288</v>
      </c>
      <c r="H68">
        <f t="shared" ref="H68:H131" si="17">G68*$O$4</f>
        <v>68.694757478956063</v>
      </c>
      <c r="I68" t="str">
        <f t="shared" ref="I68:I131" si="18">IF(ISBLANK(D68),"",($O$2+((E67*EXP(-1/$O$5))*$O$3)-((G67*EXP(-1/$O$6))*$O$4)))</f>
        <v/>
      </c>
      <c r="J68">
        <f t="shared" si="10"/>
        <v>401.1301512993881</v>
      </c>
      <c r="K68">
        <f t="shared" ref="K68:K131" si="19">IF(I68="",J68,I68)</f>
        <v>401.1301512993881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184.76364678314948</v>
      </c>
      <c r="F69">
        <f t="shared" si="15"/>
        <v>113.10273526825137</v>
      </c>
      <c r="G69">
        <f t="shared" si="16"/>
        <v>66.26655781537599</v>
      </c>
      <c r="H69">
        <f t="shared" si="17"/>
        <v>59.816894139205914</v>
      </c>
      <c r="I69" t="str">
        <f t="shared" si="18"/>
        <v/>
      </c>
      <c r="J69">
        <f t="shared" si="10"/>
        <v>400.28584112904548</v>
      </c>
      <c r="K69">
        <f t="shared" si="19"/>
        <v>400.28584112904548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170.13872867614748</v>
      </c>
      <c r="F70">
        <f t="shared" si="15"/>
        <v>104.15011785797972</v>
      </c>
      <c r="G70">
        <f t="shared" si="16"/>
        <v>57.702506265142603</v>
      </c>
      <c r="H70">
        <f t="shared" si="17"/>
        <v>52.086373920994909</v>
      </c>
      <c r="I70" t="str">
        <f t="shared" si="18"/>
        <v/>
      </c>
      <c r="J70">
        <f t="shared" si="10"/>
        <v>399.06374393698479</v>
      </c>
      <c r="K70">
        <f t="shared" si="19"/>
        <v>399.06374393698479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156.67144213444763</v>
      </c>
      <c r="F71">
        <f t="shared" si="15"/>
        <v>95.906142535846826</v>
      </c>
      <c r="G71">
        <f t="shared" si="16"/>
        <v>50.245241929651748</v>
      </c>
      <c r="H71">
        <f t="shared" si="17"/>
        <v>45.354918326652424</v>
      </c>
      <c r="I71" t="str">
        <f t="shared" si="18"/>
        <v/>
      </c>
      <c r="J71">
        <f t="shared" si="10"/>
        <v>397.5512242091944</v>
      </c>
      <c r="K71">
        <f t="shared" si="19"/>
        <v>397.5512242091944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5</v>
      </c>
      <c r="D72" s="3">
        <v>394</v>
      </c>
      <c r="E72">
        <f t="shared" si="14"/>
        <v>149.27015513445988</v>
      </c>
      <c r="F72">
        <f t="shared" si="15"/>
        <v>91.375457962455371</v>
      </c>
      <c r="G72">
        <f t="shared" si="16"/>
        <v>48.75172761073474</v>
      </c>
      <c r="H72">
        <f t="shared" si="17"/>
        <v>44.006766395191789</v>
      </c>
      <c r="I72">
        <f t="shared" si="18"/>
        <v>395.82130508468134</v>
      </c>
      <c r="J72">
        <f t="shared" si="10"/>
        <v>394.36869156726357</v>
      </c>
      <c r="K72">
        <f t="shared" si="19"/>
        <v>395.82130508468134</v>
      </c>
      <c r="L72">
        <f t="shared" si="11"/>
        <v>1.8213050846813417</v>
      </c>
      <c r="M72">
        <f t="shared" si="12"/>
        <v>0.4622601737769903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137.45471506998041</v>
      </c>
      <c r="F73">
        <f t="shared" si="15"/>
        <v>84.142657501122471</v>
      </c>
      <c r="G73">
        <f t="shared" si="16"/>
        <v>42.451229709749875</v>
      </c>
      <c r="H73">
        <f t="shared" si="17"/>
        <v>38.319490212573278</v>
      </c>
      <c r="I73" t="str">
        <f t="shared" si="18"/>
        <v/>
      </c>
      <c r="J73">
        <f t="shared" si="10"/>
        <v>392.8231672885492</v>
      </c>
      <c r="K73">
        <f t="shared" si="19"/>
        <v>392.8231672885492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126.57452307161</v>
      </c>
      <c r="F74">
        <f t="shared" si="15"/>
        <v>77.482367467424865</v>
      </c>
      <c r="G74">
        <f t="shared" si="16"/>
        <v>36.964985492599055</v>
      </c>
      <c r="H74">
        <f t="shared" si="17"/>
        <v>33.367217144860149</v>
      </c>
      <c r="I74" t="str">
        <f t="shared" si="18"/>
        <v/>
      </c>
      <c r="J74">
        <f t="shared" si="10"/>
        <v>391.11515032256472</v>
      </c>
      <c r="K74">
        <f t="shared" si="19"/>
        <v>391.11515032256472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116.55554982343769</v>
      </c>
      <c r="F75">
        <f t="shared" si="15"/>
        <v>71.349270948293636</v>
      </c>
      <c r="G75">
        <f t="shared" si="16"/>
        <v>32.18776374231232</v>
      </c>
      <c r="H75">
        <f t="shared" si="17"/>
        <v>29.054958033521363</v>
      </c>
      <c r="I75" t="str">
        <f t="shared" si="18"/>
        <v/>
      </c>
      <c r="J75">
        <f t="shared" si="10"/>
        <v>389.29431291477226</v>
      </c>
      <c r="K75">
        <f t="shared" si="19"/>
        <v>389.29431291477226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107.32962578067935</v>
      </c>
      <c r="F76">
        <f t="shared" si="15"/>
        <v>65.701638079054035</v>
      </c>
      <c r="G76">
        <f t="shared" si="16"/>
        <v>28.027932945850846</v>
      </c>
      <c r="H76">
        <f t="shared" si="17"/>
        <v>25.299999777168285</v>
      </c>
      <c r="I76" t="str">
        <f t="shared" si="18"/>
        <v/>
      </c>
      <c r="J76">
        <f t="shared" si="10"/>
        <v>387.40163830188573</v>
      </c>
      <c r="K76">
        <f t="shared" si="19"/>
        <v>387.40163830188573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98.833977341027733</v>
      </c>
      <c r="F77">
        <f t="shared" si="15"/>
        <v>60.501042111548571</v>
      </c>
      <c r="G77">
        <f t="shared" si="16"/>
        <v>24.405703717293331</v>
      </c>
      <c r="H77">
        <f t="shared" si="17"/>
        <v>22.030318818090496</v>
      </c>
      <c r="I77" t="str">
        <f t="shared" si="18"/>
        <v/>
      </c>
      <c r="J77">
        <f t="shared" si="10"/>
        <v>385.47072329345809</v>
      </c>
      <c r="K77">
        <f t="shared" si="19"/>
        <v>385.47072329345809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91.010799730237864</v>
      </c>
      <c r="F78">
        <f t="shared" si="15"/>
        <v>55.712097956813615</v>
      </c>
      <c r="G78">
        <f t="shared" si="16"/>
        <v>21.251598363927215</v>
      </c>
      <c r="H78">
        <f t="shared" si="17"/>
        <v>19.183199664084487</v>
      </c>
      <c r="I78" t="str">
        <f t="shared" si="18"/>
        <v/>
      </c>
      <c r="J78">
        <f t="shared" si="10"/>
        <v>383.52889829272914</v>
      </c>
      <c r="K78">
        <f t="shared" si="19"/>
        <v>383.52889829272914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</v>
      </c>
      <c r="D79" s="3">
        <v>380</v>
      </c>
      <c r="E79">
        <f t="shared" si="14"/>
        <v>87.806863695842168</v>
      </c>
      <c r="F79">
        <f t="shared" si="15"/>
        <v>53.750814255047473</v>
      </c>
      <c r="G79">
        <f t="shared" si="16"/>
        <v>22.505118240112811</v>
      </c>
      <c r="H79">
        <f t="shared" si="17"/>
        <v>20.314715593191433</v>
      </c>
      <c r="I79">
        <f t="shared" si="18"/>
        <v>381.59818947579026</v>
      </c>
      <c r="J79">
        <f t="shared" si="10"/>
        <v>380.43609866185608</v>
      </c>
      <c r="K79">
        <f t="shared" si="19"/>
        <v>381.59818947579026</v>
      </c>
      <c r="L79">
        <f t="shared" si="11"/>
        <v>1.5981894757902637</v>
      </c>
      <c r="M79">
        <f t="shared" si="12"/>
        <v>0.4205761778395431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80.856534379753484</v>
      </c>
      <c r="F80">
        <f t="shared" si="15"/>
        <v>49.496182619705465</v>
      </c>
      <c r="G80">
        <f t="shared" si="16"/>
        <v>19.596637716808747</v>
      </c>
      <c r="H80">
        <f t="shared" si="17"/>
        <v>17.689314828402448</v>
      </c>
      <c r="I80" t="str">
        <f t="shared" si="18"/>
        <v/>
      </c>
      <c r="J80">
        <f t="shared" si="10"/>
        <v>378.80686779130298</v>
      </c>
      <c r="K80">
        <f t="shared" si="19"/>
        <v>378.80686779130298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74.45635656172324</v>
      </c>
      <c r="F81">
        <f t="shared" si="15"/>
        <v>45.578325237987954</v>
      </c>
      <c r="G81">
        <f t="shared" si="16"/>
        <v>17.064038753609594</v>
      </c>
      <c r="H81">
        <f t="shared" si="17"/>
        <v>15.403211414055564</v>
      </c>
      <c r="I81" t="str">
        <f t="shared" si="18"/>
        <v/>
      </c>
      <c r="J81">
        <f t="shared" si="10"/>
        <v>377.17511382393235</v>
      </c>
      <c r="K81">
        <f t="shared" si="19"/>
        <v>377.17511382393235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68.562783143901669</v>
      </c>
      <c r="F82">
        <f t="shared" si="15"/>
        <v>41.970584831985811</v>
      </c>
      <c r="G82">
        <f t="shared" si="16"/>
        <v>14.85874376985258</v>
      </c>
      <c r="H82">
        <f t="shared" si="17"/>
        <v>13.412555781139819</v>
      </c>
      <c r="I82" t="str">
        <f t="shared" si="18"/>
        <v/>
      </c>
      <c r="J82">
        <f t="shared" si="10"/>
        <v>375.55802905084602</v>
      </c>
      <c r="K82">
        <f t="shared" si="19"/>
        <v>375.55802905084602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63.13571398757265</v>
      </c>
      <c r="F83">
        <f t="shared" si="15"/>
        <v>38.648414173646358</v>
      </c>
      <c r="G83">
        <f t="shared" si="16"/>
        <v>12.938453176650826</v>
      </c>
      <c r="H83">
        <f t="shared" si="17"/>
        <v>11.679165321202428</v>
      </c>
      <c r="I83" t="str">
        <f t="shared" si="18"/>
        <v/>
      </c>
      <c r="J83">
        <f t="shared" si="10"/>
        <v>373.96924885244391</v>
      </c>
      <c r="K83">
        <f t="shared" si="19"/>
        <v>373.96924885244391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58.138223070005623</v>
      </c>
      <c r="F84">
        <f t="shared" si="15"/>
        <v>35.589209064329239</v>
      </c>
      <c r="G84">
        <f t="shared" si="16"/>
        <v>11.266334031820158</v>
      </c>
      <c r="H84">
        <f t="shared" si="17"/>
        <v>10.169792008752093</v>
      </c>
      <c r="I84" t="str">
        <f t="shared" si="18"/>
        <v/>
      </c>
      <c r="J84">
        <f t="shared" si="10"/>
        <v>372.41941705557713</v>
      </c>
      <c r="K84">
        <f t="shared" si="19"/>
        <v>372.41941705557713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53.536307238135436</v>
      </c>
      <c r="F85">
        <f t="shared" si="15"/>
        <v>32.772154534821773</v>
      </c>
      <c r="G85">
        <f t="shared" si="16"/>
        <v>9.8103135501245049</v>
      </c>
      <c r="H85">
        <f t="shared" si="17"/>
        <v>8.8554846735083181</v>
      </c>
      <c r="I85" t="str">
        <f t="shared" si="18"/>
        <v/>
      </c>
      <c r="J85">
        <f t="shared" si="10"/>
        <v>370.91666986131344</v>
      </c>
      <c r="K85">
        <f t="shared" si="19"/>
        <v>370.91666986131344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49.298654849578902</v>
      </c>
      <c r="F86">
        <f t="shared" si="15"/>
        <v>30.178083219351866</v>
      </c>
      <c r="G86">
        <f t="shared" si="16"/>
        <v>8.5424639177157289</v>
      </c>
      <c r="H86">
        <f t="shared" si="17"/>
        <v>7.711033690291111</v>
      </c>
      <c r="I86" t="str">
        <f t="shared" si="18"/>
        <v/>
      </c>
      <c r="J86">
        <f t="shared" si="10"/>
        <v>369.46704952906077</v>
      </c>
      <c r="K86">
        <f t="shared" si="19"/>
        <v>369.46704952906077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45.39643272681117</v>
      </c>
      <c r="F87">
        <f t="shared" si="15"/>
        <v>27.789344939968846</v>
      </c>
      <c r="G87">
        <f t="shared" si="16"/>
        <v>7.4384666109422195</v>
      </c>
      <c r="H87">
        <f t="shared" si="17"/>
        <v>6.7144874351917316</v>
      </c>
      <c r="I87" t="str">
        <f t="shared" si="18"/>
        <v/>
      </c>
      <c r="J87">
        <f t="shared" si="10"/>
        <v>368.07485750477707</v>
      </c>
      <c r="K87">
        <f t="shared" si="19"/>
        <v>368.07485750477707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41.803089974928504</v>
      </c>
      <c r="F88">
        <f t="shared" si="15"/>
        <v>25.58968661393855</v>
      </c>
      <c r="G88">
        <f t="shared" si="16"/>
        <v>6.477145944667658</v>
      </c>
      <c r="H88">
        <f t="shared" si="17"/>
        <v>5.8467312332084482</v>
      </c>
      <c r="I88" t="str">
        <f t="shared" si="18"/>
        <v/>
      </c>
      <c r="J88">
        <f t="shared" si="10"/>
        <v>366.74295538073011</v>
      </c>
      <c r="K88">
        <f t="shared" si="19"/>
        <v>366.74295538073011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38.494177328164689</v>
      </c>
      <c r="F89">
        <f t="shared" si="15"/>
        <v>23.564141667037081</v>
      </c>
      <c r="G89">
        <f t="shared" si="16"/>
        <v>5.6400629031270881</v>
      </c>
      <c r="H89">
        <f t="shared" si="17"/>
        <v>5.091120721175205</v>
      </c>
      <c r="I89" t="str">
        <f t="shared" si="18"/>
        <v/>
      </c>
      <c r="J89">
        <f t="shared" si="10"/>
        <v>365.47302094586183</v>
      </c>
      <c r="K89">
        <f t="shared" si="19"/>
        <v>365.47302094586183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35.447180795986661</v>
      </c>
      <c r="F90">
        <f t="shared" si="15"/>
        <v>21.698928200306344</v>
      </c>
      <c r="G90">
        <f t="shared" si="16"/>
        <v>4.9111614626220286</v>
      </c>
      <c r="H90">
        <f t="shared" si="17"/>
        <v>4.4331625935464736</v>
      </c>
      <c r="I90" t="str">
        <f t="shared" si="18"/>
        <v/>
      </c>
      <c r="J90">
        <f t="shared" si="10"/>
        <v>364.26576560675989</v>
      </c>
      <c r="K90">
        <f t="shared" si="19"/>
        <v>364.26576560675989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32.641368476889923</v>
      </c>
      <c r="F91">
        <f t="shared" si="15"/>
        <v>19.98135521739346</v>
      </c>
      <c r="G91">
        <f t="shared" si="16"/>
        <v>4.2764606221981811</v>
      </c>
      <c r="H91">
        <f t="shared" si="17"/>
        <v>3.8602366074484151</v>
      </c>
      <c r="I91" t="str">
        <f t="shared" si="18"/>
        <v/>
      </c>
      <c r="J91">
        <f t="shared" si="10"/>
        <v>363.12111860994503</v>
      </c>
      <c r="K91">
        <f t="shared" si="19"/>
        <v>363.12111860994503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30.057649497607851</v>
      </c>
      <c r="F92">
        <f t="shared" si="15"/>
        <v>18.39973627444051</v>
      </c>
      <c r="G92">
        <f t="shared" si="16"/>
        <v>3.7237862351704845</v>
      </c>
      <c r="H92">
        <f t="shared" si="17"/>
        <v>3.361353514797186</v>
      </c>
      <c r="I92" t="str">
        <f t="shared" si="18"/>
        <v/>
      </c>
      <c r="J92">
        <f t="shared" si="10"/>
        <v>362.0383827596433</v>
      </c>
      <c r="K92">
        <f t="shared" si="19"/>
        <v>362.0383827596433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27.678444117951013</v>
      </c>
      <c r="F93">
        <f t="shared" si="15"/>
        <v>16.943309964994725</v>
      </c>
      <c r="G93">
        <f t="shared" si="16"/>
        <v>3.2425374977771888</v>
      </c>
      <c r="H93">
        <f t="shared" si="17"/>
        <v>2.9269442783994899</v>
      </c>
      <c r="I93" t="str">
        <f t="shared" si="18"/>
        <v/>
      </c>
      <c r="J93">
        <f t="shared" si="10"/>
        <v>361.01636568659524</v>
      </c>
      <c r="K93">
        <f t="shared" si="19"/>
        <v>361.01636568659524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25.487564117463911</v>
      </c>
      <c r="F94">
        <f t="shared" si="15"/>
        <v>15.602166698914756</v>
      </c>
      <c r="G94">
        <f t="shared" si="16"/>
        <v>2.8234836160002597</v>
      </c>
      <c r="H94">
        <f t="shared" si="17"/>
        <v>2.5486765290060296</v>
      </c>
      <c r="I94" t="str">
        <f t="shared" si="18"/>
        <v/>
      </c>
      <c r="J94">
        <f t="shared" si="10"/>
        <v>360.05349016990874</v>
      </c>
      <c r="K94">
        <f t="shared" si="19"/>
        <v>360.05349016990874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23.47010265004462</v>
      </c>
      <c r="F95">
        <f t="shared" si="15"/>
        <v>14.36718127707347</v>
      </c>
      <c r="G95">
        <f t="shared" si="16"/>
        <v>2.4585867504344594</v>
      </c>
      <c r="H95">
        <f t="shared" si="17"/>
        <v>2.2192947427951131</v>
      </c>
      <c r="I95" t="str">
        <f t="shared" si="18"/>
        <v/>
      </c>
      <c r="J95">
        <f t="shared" si="10"/>
        <v>359.14788653427837</v>
      </c>
      <c r="K95">
        <f t="shared" si="19"/>
        <v>359.14788653427837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21.612332817093165</v>
      </c>
      <c r="F96">
        <f t="shared" si="15"/>
        <v>13.22995080309251</v>
      </c>
      <c r="G96">
        <f t="shared" si="16"/>
        <v>2.1408478431246256</v>
      </c>
      <c r="H96">
        <f t="shared" si="17"/>
        <v>1.932481073743342</v>
      </c>
      <c r="I96" t="str">
        <f t="shared" si="18"/>
        <v/>
      </c>
      <c r="J96">
        <f t="shared" si="10"/>
        <v>358.29746972934913</v>
      </c>
      <c r="K96">
        <f t="shared" si="19"/>
        <v>358.29746972934913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19.901614269075818</v>
      </c>
      <c r="F97">
        <f t="shared" si="15"/>
        <v>12.182737509657237</v>
      </c>
      <c r="G97">
        <f t="shared" si="16"/>
        <v>1.86417236918789</v>
      </c>
      <c r="H97">
        <f t="shared" si="17"/>
        <v>1.6827341715200876</v>
      </c>
      <c r="I97" t="str">
        <f t="shared" si="18"/>
        <v/>
      </c>
      <c r="J97">
        <f t="shared" si="10"/>
        <v>357.50000333813711</v>
      </c>
      <c r="K97">
        <f t="shared" si="19"/>
        <v>357.50000333813711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18.32630720001811</v>
      </c>
      <c r="F98">
        <f t="shared" si="15"/>
        <v>11.218416110399772</v>
      </c>
      <c r="G98">
        <f t="shared" si="16"/>
        <v>1.6232534382133068</v>
      </c>
      <c r="H98">
        <f t="shared" si="17"/>
        <v>1.4652636605213487</v>
      </c>
      <c r="I98" t="str">
        <f t="shared" si="18"/>
        <v/>
      </c>
      <c r="J98">
        <f t="shared" si="10"/>
        <v>356.75315244987837</v>
      </c>
      <c r="K98">
        <f t="shared" si="19"/>
        <v>356.75315244987837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16.875693149741259</v>
      </c>
      <c r="F99">
        <f t="shared" si="15"/>
        <v>10.33042531912994</v>
      </c>
      <c r="G99">
        <f t="shared" si="16"/>
        <v>1.4134700032160734</v>
      </c>
      <c r="H99">
        <f t="shared" si="17"/>
        <v>1.2758982560536849</v>
      </c>
      <c r="I99" t="str">
        <f t="shared" si="18"/>
        <v/>
      </c>
      <c r="J99">
        <f t="shared" si="10"/>
        <v>356.05452706307625</v>
      </c>
      <c r="K99">
        <f t="shared" si="19"/>
        <v>356.05452706307625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15.539902074976819</v>
      </c>
      <c r="F100">
        <f t="shared" si="15"/>
        <v>9.5127232065488077</v>
      </c>
      <c r="G100">
        <f t="shared" si="16"/>
        <v>1.2307982247003311</v>
      </c>
      <c r="H100">
        <f t="shared" si="17"/>
        <v>1.1110057552520023</v>
      </c>
      <c r="I100" t="str">
        <f t="shared" si="18"/>
        <v/>
      </c>
      <c r="J100">
        <f t="shared" si="10"/>
        <v>355.4017174512968</v>
      </c>
      <c r="K100">
        <f t="shared" si="19"/>
        <v>355.4017174512968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14.309845193148192</v>
      </c>
      <c r="F101">
        <f t="shared" si="15"/>
        <v>8.7597460906898785</v>
      </c>
      <c r="G101">
        <f t="shared" si="16"/>
        <v>1.0717342897116391</v>
      </c>
      <c r="H101">
        <f t="shared" si="17"/>
        <v>0.96742336808330598</v>
      </c>
      <c r="I101" t="str">
        <f t="shared" si="18"/>
        <v/>
      </c>
      <c r="J101">
        <f t="shared" si="10"/>
        <v>354.79232272260657</v>
      </c>
      <c r="K101">
        <f t="shared" si="19"/>
        <v>354.79232272260657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13.177153141885025</v>
      </c>
      <c r="F102">
        <f t="shared" si="15"/>
        <v>8.066370681376652</v>
      </c>
      <c r="G102">
        <f t="shared" si="16"/>
        <v>0.93322720547746219</v>
      </c>
      <c r="H102">
        <f t="shared" si="17"/>
        <v>0.8423970521209061</v>
      </c>
      <c r="I102" t="str">
        <f t="shared" si="18"/>
        <v/>
      </c>
      <c r="J102">
        <f t="shared" si="10"/>
        <v>354.22397362925574</v>
      </c>
      <c r="K102">
        <f t="shared" si="19"/>
        <v>354.22397362925574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12.134119033505062</v>
      </c>
      <c r="F103">
        <f t="shared" si="15"/>
        <v>7.4278792211257469</v>
      </c>
      <c r="G103">
        <f t="shared" si="16"/>
        <v>0.81262027855579888</v>
      </c>
      <c r="H103">
        <f t="shared" si="17"/>
        <v>0.73352868747417443</v>
      </c>
      <c r="I103" t="str">
        <f t="shared" si="18"/>
        <v/>
      </c>
      <c r="J103">
        <f t="shared" si="10"/>
        <v>353.69435053365157</v>
      </c>
      <c r="K103">
        <f t="shared" si="19"/>
        <v>353.69435053365157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11.173646017003581</v>
      </c>
      <c r="F104">
        <f t="shared" si="15"/>
        <v>6.8399273853127012</v>
      </c>
      <c r="G104">
        <f t="shared" si="16"/>
        <v>0.70760015700812307</v>
      </c>
      <c r="H104">
        <f t="shared" si="17"/>
        <v>0.6387300786403497</v>
      </c>
      <c r="I104" t="str">
        <f t="shared" si="18"/>
        <v/>
      </c>
      <c r="J104">
        <f t="shared" si="10"/>
        <v>353.20119730667238</v>
      </c>
      <c r="K104">
        <f t="shared" si="19"/>
        <v>353.20119730667238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10.289198990759834</v>
      </c>
      <c r="F105">
        <f t="shared" si="15"/>
        <v>6.298514723191758</v>
      </c>
      <c r="G105">
        <f t="shared" si="16"/>
        <v>0.61615245817858311</v>
      </c>
      <c r="H105">
        <f t="shared" si="17"/>
        <v>0.55618290099154577</v>
      </c>
      <c r="I105" t="str">
        <f t="shared" si="18"/>
        <v/>
      </c>
      <c r="J105">
        <f t="shared" si="10"/>
        <v>352.74233182220024</v>
      </c>
      <c r="K105">
        <f t="shared" si="19"/>
        <v>352.74233182220024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9.4747601374115789</v>
      </c>
      <c r="F106">
        <f t="shared" si="15"/>
        <v>5.7999574386489918</v>
      </c>
      <c r="G106">
        <f t="shared" si="16"/>
        <v>0.5365231309793963</v>
      </c>
      <c r="H106">
        <f t="shared" si="17"/>
        <v>0.48430382363369429</v>
      </c>
      <c r="I106" t="str">
        <f t="shared" si="18"/>
        <v/>
      </c>
      <c r="J106">
        <f t="shared" si="10"/>
        <v>352.31565361501532</v>
      </c>
      <c r="K106">
        <f t="shared" si="19"/>
        <v>352.31565361501532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8.7247879783549696</v>
      </c>
      <c r="F107">
        <f t="shared" si="15"/>
        <v>5.3408633254877946</v>
      </c>
      <c r="G107">
        <f t="shared" si="16"/>
        <v>0.46718481157548691</v>
      </c>
      <c r="H107">
        <f t="shared" si="17"/>
        <v>0.42171413966173282</v>
      </c>
      <c r="I107" t="str">
        <f t="shared" si="18"/>
        <v/>
      </c>
      <c r="J107">
        <f t="shared" si="10"/>
        <v>351.91914918582609</v>
      </c>
      <c r="K107">
        <f t="shared" si="19"/>
        <v>351.91914918582609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8.0341796692747973</v>
      </c>
      <c r="F108">
        <f t="shared" si="15"/>
        <v>4.9181086867052857</v>
      </c>
      <c r="G108">
        <f t="shared" si="16"/>
        <v>0.40680752713941226</v>
      </c>
      <c r="H108">
        <f t="shared" si="17"/>
        <v>0.36721332129136325</v>
      </c>
      <c r="I108" t="str">
        <f t="shared" si="18"/>
        <v/>
      </c>
      <c r="J108">
        <f t="shared" si="10"/>
        <v>351.55089536541391</v>
      </c>
      <c r="K108">
        <f t="shared" si="19"/>
        <v>351.55089536541391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7.3982362801621706</v>
      </c>
      <c r="F109">
        <f t="shared" si="15"/>
        <v>4.5288170807173502</v>
      </c>
      <c r="G109">
        <f t="shared" si="16"/>
        <v>0.35423318574761431</v>
      </c>
      <c r="H109">
        <f t="shared" si="17"/>
        <v>0.31975599263045085</v>
      </c>
      <c r="I109" t="str">
        <f t="shared" si="18"/>
        <v/>
      </c>
      <c r="J109">
        <f t="shared" si="10"/>
        <v>351.20906108808691</v>
      </c>
      <c r="K109">
        <f t="shared" si="19"/>
        <v>351.20906108808691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6.8126308235833024</v>
      </c>
      <c r="F110">
        <f t="shared" si="15"/>
        <v>4.1703397499206742</v>
      </c>
      <c r="G110">
        <f t="shared" si="16"/>
        <v>0.3084533631107117</v>
      </c>
      <c r="H110">
        <f t="shared" si="17"/>
        <v>0.27843187840661188</v>
      </c>
      <c r="I110" t="str">
        <f t="shared" si="18"/>
        <v/>
      </c>
      <c r="J110">
        <f t="shared" si="10"/>
        <v>350.89190787151409</v>
      </c>
      <c r="K110">
        <f t="shared" si="19"/>
        <v>350.89190787151409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6.2733788136623216</v>
      </c>
      <c r="F111">
        <f t="shared" si="15"/>
        <v>3.8402375984268371</v>
      </c>
      <c r="G111">
        <f t="shared" si="16"/>
        <v>0.26858996006686064</v>
      </c>
      <c r="H111">
        <f t="shared" si="17"/>
        <v>0.2424483440491165</v>
      </c>
      <c r="I111" t="str">
        <f t="shared" si="18"/>
        <v/>
      </c>
      <c r="J111">
        <f t="shared" si="10"/>
        <v>350.59778925437769</v>
      </c>
      <c r="K111">
        <f t="shared" si="19"/>
        <v>350.59778925437769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5.7768111554600896</v>
      </c>
      <c r="F112">
        <f t="shared" si="15"/>
        <v>3.5362645963441315</v>
      </c>
      <c r="G112">
        <f t="shared" si="16"/>
        <v>0.23387835983109292</v>
      </c>
      <c r="H112">
        <f t="shared" si="17"/>
        <v>0.21111519222779804</v>
      </c>
      <c r="I112" t="str">
        <f t="shared" si="18"/>
        <v/>
      </c>
      <c r="J112">
        <f t="shared" si="10"/>
        <v>350.32514940411636</v>
      </c>
      <c r="K112">
        <f t="shared" si="19"/>
        <v>350.32514940411636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5.3195491802871437</v>
      </c>
      <c r="F113">
        <f t="shared" si="15"/>
        <v>3.2563524976891265</v>
      </c>
      <c r="G113">
        <f t="shared" si="16"/>
        <v>0.2036527619411605</v>
      </c>
      <c r="H113">
        <f t="shared" si="17"/>
        <v>0.18383142423258192</v>
      </c>
      <c r="I113" t="str">
        <f t="shared" si="18"/>
        <v/>
      </c>
      <c r="J113">
        <f t="shared" si="10"/>
        <v>350.07252107345653</v>
      </c>
      <c r="K113">
        <f t="shared" si="19"/>
        <v>350.07252107345653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4.8984816570899108</v>
      </c>
      <c r="F114">
        <f t="shared" si="15"/>
        <v>2.9985967679479324</v>
      </c>
      <c r="G114">
        <f t="shared" si="16"/>
        <v>0.17733341159146088</v>
      </c>
      <c r="H114">
        <f t="shared" si="17"/>
        <v>0.16007371226470066</v>
      </c>
      <c r="I114" t="str">
        <f t="shared" si="18"/>
        <v/>
      </c>
      <c r="J114">
        <f t="shared" si="10"/>
        <v>349.83852305568325</v>
      </c>
      <c r="K114">
        <f t="shared" si="19"/>
        <v>349.83852305568325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4.5107436234946299</v>
      </c>
      <c r="F115">
        <f t="shared" si="15"/>
        <v>2.7612436255376749</v>
      </c>
      <c r="G115">
        <f t="shared" si="16"/>
        <v>0.1544154794019057</v>
      </c>
      <c r="H115">
        <f t="shared" si="17"/>
        <v>0.13938636152752334</v>
      </c>
      <c r="I115" t="str">
        <f t="shared" si="18"/>
        <v/>
      </c>
      <c r="J115">
        <f t="shared" si="10"/>
        <v>349.6218572640102</v>
      </c>
      <c r="K115">
        <f t="shared" si="19"/>
        <v>349.6218572640102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4.1536968924744508</v>
      </c>
      <c r="F116">
        <f t="shared" si="15"/>
        <v>2.5426781089976926</v>
      </c>
      <c r="G116">
        <f t="shared" si="16"/>
        <v>0.13445937832545779</v>
      </c>
      <c r="H116">
        <f t="shared" si="17"/>
        <v>0.12137256958065692</v>
      </c>
      <c r="I116" t="str">
        <f t="shared" si="18"/>
        <v/>
      </c>
      <c r="J116">
        <f t="shared" si="10"/>
        <v>349.42130553941701</v>
      </c>
      <c r="K116">
        <f t="shared" si="19"/>
        <v>349.42130553941701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3.8249121020062007</v>
      </c>
      <c r="F117">
        <f t="shared" si="15"/>
        <v>2.3414130887190963</v>
      </c>
      <c r="G117">
        <f t="shared" si="16"/>
        <v>0.1170823319637051</v>
      </c>
      <c r="H117">
        <f t="shared" si="17"/>
        <v>0.10568681530368058</v>
      </c>
      <c r="I117" t="str">
        <f t="shared" si="18"/>
        <v/>
      </c>
      <c r="J117">
        <f t="shared" si="10"/>
        <v>349.23572627341542</v>
      </c>
      <c r="K117">
        <f t="shared" si="19"/>
        <v>349.23572627341542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3.522152185581866</v>
      </c>
      <c r="F118">
        <f t="shared" si="15"/>
        <v>2.1560791484479931</v>
      </c>
      <c r="G118">
        <f t="shared" si="16"/>
        <v>0.10195103256299819</v>
      </c>
      <c r="H118">
        <f t="shared" si="17"/>
        <v>9.2028231482827572E-2</v>
      </c>
      <c r="I118" t="str">
        <f t="shared" si="18"/>
        <v/>
      </c>
      <c r="J118">
        <f t="shared" si="10"/>
        <v>349.06405091696519</v>
      </c>
      <c r="K118">
        <f t="shared" si="19"/>
        <v>349.06405091696519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3.2433571511074177</v>
      </c>
      <c r="F119">
        <f t="shared" si="15"/>
        <v>1.9854152677156807</v>
      </c>
      <c r="G119">
        <f t="shared" si="16"/>
        <v>8.8775247864755602E-2</v>
      </c>
      <c r="H119">
        <f t="shared" si="17"/>
        <v>8.0134833900723595E-2</v>
      </c>
      <c r="I119" t="str">
        <f t="shared" si="18"/>
        <v/>
      </c>
      <c r="J119">
        <f t="shared" si="10"/>
        <v>348.90528043381494</v>
      </c>
      <c r="K119">
        <f t="shared" si="19"/>
        <v>348.90528043381494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2.9866300646239132</v>
      </c>
      <c r="F120">
        <f t="shared" si="15"/>
        <v>1.8282602417986373</v>
      </c>
      <c r="G120">
        <f t="shared" si="16"/>
        <v>7.7302254183437447E-2</v>
      </c>
      <c r="H120">
        <f t="shared" si="17"/>
        <v>6.9778496237807477E-2</v>
      </c>
      <c r="I120" t="str">
        <f t="shared" si="18"/>
        <v/>
      </c>
      <c r="J120">
        <f t="shared" si="10"/>
        <v>348.75848174556086</v>
      </c>
      <c r="K120">
        <f t="shared" si="19"/>
        <v>348.75848174556086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2.7502241434834866</v>
      </c>
      <c r="F121">
        <f t="shared" si="15"/>
        <v>1.6835447808293353</v>
      </c>
      <c r="G121">
        <f t="shared" si="16"/>
        <v>6.7311988933495756E-2</v>
      </c>
      <c r="H121">
        <f t="shared" si="17"/>
        <v>6.0760574399415415E-2</v>
      </c>
      <c r="I121" t="str">
        <f t="shared" si="18"/>
        <v/>
      </c>
      <c r="J121">
        <f t="shared" si="10"/>
        <v>348.62278420642991</v>
      </c>
      <c r="K121">
        <f t="shared" si="19"/>
        <v>348.62278420642991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2.5325308711616179</v>
      </c>
      <c r="F122">
        <f t="shared" si="15"/>
        <v>1.5502842342998695</v>
      </c>
      <c r="G122">
        <f t="shared" si="16"/>
        <v>5.8612829626303875E-2</v>
      </c>
      <c r="H122">
        <f t="shared" si="17"/>
        <v>5.2908096339092124E-2</v>
      </c>
      <c r="I122" t="str">
        <f t="shared" si="18"/>
        <v/>
      </c>
      <c r="J122">
        <f t="shared" si="10"/>
        <v>348.49737613796077</v>
      </c>
      <c r="K122">
        <f t="shared" si="19"/>
        <v>348.49737613796077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2.3320690528383232</v>
      </c>
      <c r="F123">
        <f t="shared" si="15"/>
        <v>1.427571891455597</v>
      </c>
      <c r="G123">
        <f t="shared" si="16"/>
        <v>5.1037918374338388E-2</v>
      </c>
      <c r="H123">
        <f t="shared" si="17"/>
        <v>4.6070444295430918E-2</v>
      </c>
      <c r="I123" t="str">
        <f t="shared" si="18"/>
        <v/>
      </c>
      <c r="J123">
        <f t="shared" si="10"/>
        <v>348.38150144716019</v>
      </c>
      <c r="K123">
        <f t="shared" si="19"/>
        <v>348.38150144716019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2.147474737281954</v>
      </c>
      <c r="F124">
        <f t="shared" si="15"/>
        <v>1.3145728119943654</v>
      </c>
      <c r="G124">
        <f t="shared" si="16"/>
        <v>4.4441961403218662E-2</v>
      </c>
      <c r="H124">
        <f t="shared" si="17"/>
        <v>4.011646580468943E-2</v>
      </c>
      <c r="I124" t="str">
        <f t="shared" si="18"/>
        <v/>
      </c>
      <c r="J124">
        <f t="shared" si="10"/>
        <v>348.27445634618965</v>
      </c>
      <c r="K124">
        <f t="shared" si="19"/>
        <v>348.27445634618965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1.9774919364636465</v>
      </c>
      <c r="F125">
        <f t="shared" si="15"/>
        <v>1.2105181450951281</v>
      </c>
      <c r="G125">
        <f t="shared" si="16"/>
        <v>3.8698442183297224E-2</v>
      </c>
      <c r="H125">
        <f t="shared" si="17"/>
        <v>3.4931958075742349E-2</v>
      </c>
      <c r="I125" t="str">
        <f t="shared" si="18"/>
        <v/>
      </c>
      <c r="J125">
        <f t="shared" si="10"/>
        <v>348.17558618701941</v>
      </c>
      <c r="K125">
        <f t="shared" si="19"/>
        <v>348.17558618701941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1.8209640797582591</v>
      </c>
      <c r="F126">
        <f t="shared" si="15"/>
        <v>1.1146998981223648</v>
      </c>
      <c r="G126">
        <f t="shared" si="16"/>
        <v>3.3697194726098167E-2</v>
      </c>
      <c r="H126">
        <f t="shared" si="17"/>
        <v>3.0417477475365759E-2</v>
      </c>
      <c r="I126" t="str">
        <f t="shared" si="18"/>
        <v/>
      </c>
      <c r="J126">
        <f t="shared" si="10"/>
        <v>348.08428242064701</v>
      </c>
      <c r="K126">
        <f t="shared" si="19"/>
        <v>348.08428242064701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1.6768261445857995</v>
      </c>
      <c r="F127">
        <f t="shared" si="15"/>
        <v>1.0264661194123321</v>
      </c>
      <c r="G127">
        <f t="shared" si="16"/>
        <v>2.9342290499194196E-2</v>
      </c>
      <c r="H127">
        <f t="shared" si="17"/>
        <v>2.6486432107763285E-2</v>
      </c>
      <c r="I127" t="str">
        <f t="shared" si="18"/>
        <v/>
      </c>
      <c r="J127">
        <f t="shared" si="10"/>
        <v>347.99997968730452</v>
      </c>
      <c r="K127">
        <f t="shared" si="19"/>
        <v>347.99997968730452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1.5440974099498701</v>
      </c>
      <c r="F128">
        <f t="shared" si="15"/>
        <v>0.9452164623646091</v>
      </c>
      <c r="G128">
        <f t="shared" si="16"/>
        <v>2.5550198428603572E-2</v>
      </c>
      <c r="H128">
        <f t="shared" si="17"/>
        <v>2.3063420902252784E-2</v>
      </c>
      <c r="I128" t="str">
        <f t="shared" si="18"/>
        <v/>
      </c>
      <c r="J128">
        <f t="shared" si="10"/>
        <v>347.92215304146237</v>
      </c>
      <c r="K128">
        <f t="shared" si="19"/>
        <v>347.92215304146237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1.4218747835678807</v>
      </c>
      <c r="F129">
        <f t="shared" si="15"/>
        <v>0.87039810065681633</v>
      </c>
      <c r="G129">
        <f t="shared" si="16"/>
        <v>2.2248182695858189E-2</v>
      </c>
      <c r="H129">
        <f t="shared" si="17"/>
        <v>2.0082787351285498E-2</v>
      </c>
      <c r="I129" t="str">
        <f t="shared" si="18"/>
        <v/>
      </c>
      <c r="J129">
        <f t="shared" si="10"/>
        <v>347.85031531330554</v>
      </c>
      <c r="K129">
        <f t="shared" si="19"/>
        <v>347.85031531330554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1.3093266571905227</v>
      </c>
      <c r="F130">
        <f t="shared" si="15"/>
        <v>0.80150196678944263</v>
      </c>
      <c r="G130">
        <f t="shared" si="16"/>
        <v>1.9372907598014948E-2</v>
      </c>
      <c r="H130">
        <f t="shared" si="17"/>
        <v>1.7487360158160995E-2</v>
      </c>
      <c r="I130" t="str">
        <f t="shared" si="18"/>
        <v/>
      </c>
      <c r="J130">
        <f t="shared" si="10"/>
        <v>347.78401460663127</v>
      </c>
      <c r="K130">
        <f t="shared" si="19"/>
        <v>347.78401460663127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1.2056872483018231</v>
      </c>
      <c r="F131">
        <f t="shared" si="15"/>
        <v>0.73805928836767376</v>
      </c>
      <c r="G131">
        <f t="shared" si="16"/>
        <v>1.6869222710540508E-2</v>
      </c>
      <c r="H131">
        <f t="shared" si="17"/>
        <v>1.522735663890111E-2</v>
      </c>
      <c r="I131" t="str">
        <f t="shared" si="18"/>
        <v/>
      </c>
      <c r="J131">
        <f t="shared" ref="J131:J150" si="20">$O$2+F131-H131</f>
        <v>347.72283193172876</v>
      </c>
      <c r="K131">
        <f t="shared" si="19"/>
        <v>347.72283193172876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1.1102513897004496</v>
      </c>
      <c r="F132">
        <f t="shared" ref="F132:F150" si="25">E132*$O$3</f>
        <v>0.67963839855292563</v>
      </c>
      <c r="G132">
        <f t="shared" ref="G132:G150" si="26">(G131*EXP(-1/$O$6)+C132)</f>
        <v>1.4689105051374647E-2</v>
      </c>
      <c r="H132">
        <f t="shared" ref="H132:H150" si="27">G132*$O$4</f>
        <v>1.3259427844520924E-2</v>
      </c>
      <c r="I132" t="str">
        <f t="shared" ref="I132:I150" si="28">IF(ISBLANK(D132),"",($O$2+((E131*EXP(-1/$O$5))*$O$3)-((G131*EXP(-1/$O$6))*$O$4)))</f>
        <v/>
      </c>
      <c r="J132">
        <f t="shared" si="20"/>
        <v>347.66637897070842</v>
      </c>
      <c r="K132">
        <f t="shared" ref="K132:K150" si="29">IF(I132="",J132,I132)</f>
        <v>347.66637897070842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1.0223697315103435</v>
      </c>
      <c r="F133">
        <f t="shared" si="25"/>
        <v>0.62584179898225178</v>
      </c>
      <c r="G133">
        <f t="shared" si="26"/>
        <v>1.2790737955904708E-2</v>
      </c>
      <c r="H133">
        <f t="shared" si="27"/>
        <v>1.1545827088262406E-2</v>
      </c>
      <c r="I133" t="str">
        <f t="shared" si="28"/>
        <v/>
      </c>
      <c r="J133">
        <f t="shared" si="20"/>
        <v>347.61429597189402</v>
      </c>
      <c r="K133">
        <f t="shared" si="29"/>
        <v>347.61429597189402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0.94144432297494518</v>
      </c>
      <c r="F134">
        <f t="shared" si="25"/>
        <v>0.57630345517159587</v>
      </c>
      <c r="G134">
        <f t="shared" si="26"/>
        <v>1.1137708994824769E-2</v>
      </c>
      <c r="H134">
        <f t="shared" si="27"/>
        <v>1.0053685929377327E-2</v>
      </c>
      <c r="I134" t="str">
        <f t="shared" si="28"/>
        <v/>
      </c>
      <c r="J134">
        <f t="shared" si="20"/>
        <v>347.56624976924218</v>
      </c>
      <c r="K134">
        <f t="shared" si="29"/>
        <v>347.56624976924218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0.86692454397334229</v>
      </c>
      <c r="F135">
        <f t="shared" si="25"/>
        <v>0.53068630600069322</v>
      </c>
      <c r="G135">
        <f t="shared" si="26"/>
        <v>9.6983115502053477E-3</v>
      </c>
      <c r="H135">
        <f t="shared" si="27"/>
        <v>8.7543837261615538E-3</v>
      </c>
      <c r="I135" t="str">
        <f t="shared" si="28"/>
        <v/>
      </c>
      <c r="J135">
        <f t="shared" si="20"/>
        <v>347.52193192227452</v>
      </c>
      <c r="K135">
        <f t="shared" si="29"/>
        <v>347.52193192227452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0.7983033585761915</v>
      </c>
      <c r="F136">
        <f t="shared" si="25"/>
        <v>0.48867997033404215</v>
      </c>
      <c r="G136">
        <f t="shared" si="26"/>
        <v>8.4449366533594066E-3</v>
      </c>
      <c r="H136">
        <f t="shared" si="27"/>
        <v>7.6229986656872698E-3</v>
      </c>
      <c r="I136" t="str">
        <f t="shared" si="28"/>
        <v/>
      </c>
      <c r="J136">
        <f t="shared" si="20"/>
        <v>347.48105697166835</v>
      </c>
      <c r="K136">
        <f t="shared" si="29"/>
        <v>347.48105697166835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0.7351138651504413</v>
      </c>
      <c r="F137">
        <f t="shared" si="25"/>
        <v>0.4499986351736921</v>
      </c>
      <c r="G137">
        <f t="shared" si="26"/>
        <v>7.3535434193948059E-3</v>
      </c>
      <c r="H137">
        <f t="shared" si="27"/>
        <v>6.6378297404777855E-3</v>
      </c>
      <c r="I137" t="str">
        <f t="shared" si="28"/>
        <v/>
      </c>
      <c r="J137">
        <f t="shared" si="20"/>
        <v>347.4433608054332</v>
      </c>
      <c r="K137">
        <f t="shared" si="29"/>
        <v>347.4433608054332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0.67692611953961257</v>
      </c>
      <c r="F138">
        <f t="shared" si="25"/>
        <v>0.414379110974746</v>
      </c>
      <c r="G138">
        <f t="shared" si="26"/>
        <v>6.4031979209001775E-3</v>
      </c>
      <c r="H138">
        <f t="shared" si="27"/>
        <v>5.7799805031972917E-3</v>
      </c>
      <c r="I138" t="str">
        <f t="shared" si="28"/>
        <v/>
      </c>
      <c r="J138">
        <f t="shared" si="20"/>
        <v>347.40859913047154</v>
      </c>
      <c r="K138">
        <f t="shared" si="29"/>
        <v>347.40859913047154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0.6233442097044124</v>
      </c>
      <c r="F139">
        <f t="shared" si="25"/>
        <v>0.38157904089185429</v>
      </c>
      <c r="G139">
        <f t="shared" si="26"/>
        <v>5.5756716559368221E-3</v>
      </c>
      <c r="H139">
        <f t="shared" si="27"/>
        <v>5.0329966153871437E-3</v>
      </c>
      <c r="I139" t="str">
        <f t="shared" si="28"/>
        <v/>
      </c>
      <c r="J139">
        <f t="shared" si="20"/>
        <v>347.37654604427644</v>
      </c>
      <c r="K139">
        <f t="shared" si="29"/>
        <v>347.37654604427644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0.57400356191940483</v>
      </c>
      <c r="F140">
        <f t="shared" si="25"/>
        <v>0.3513752517723342</v>
      </c>
      <c r="G140">
        <f t="shared" si="26"/>
        <v>4.8550919085828944E-3</v>
      </c>
      <c r="H140">
        <f t="shared" si="27"/>
        <v>4.3825502380996188E-3</v>
      </c>
      <c r="I140" t="str">
        <f t="shared" si="28"/>
        <v/>
      </c>
      <c r="J140">
        <f t="shared" si="20"/>
        <v>347.34699270153419</v>
      </c>
      <c r="K140">
        <f t="shared" si="29"/>
        <v>347.34699270153419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0.52856846019697901</v>
      </c>
      <c r="F141">
        <f t="shared" si="25"/>
        <v>0.32356223567599751</v>
      </c>
      <c r="G141">
        <f t="shared" si="26"/>
        <v>4.2276372956230948E-3</v>
      </c>
      <c r="H141">
        <f t="shared" si="27"/>
        <v>3.8161652107508159E-3</v>
      </c>
      <c r="I141" t="str">
        <f t="shared" si="28"/>
        <v/>
      </c>
      <c r="J141">
        <f t="shared" si="20"/>
        <v>347.31974607046521</v>
      </c>
      <c r="K141">
        <f t="shared" si="29"/>
        <v>347.31974607046521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0.48672976206066376</v>
      </c>
      <c r="F142">
        <f t="shared" si="25"/>
        <v>0.29795075158987849</v>
      </c>
      <c r="G142">
        <f t="shared" si="26"/>
        <v>3.6812726596889716E-3</v>
      </c>
      <c r="H142">
        <f t="shared" si="27"/>
        <v>3.3229777468699929E-3</v>
      </c>
      <c r="I142" t="str">
        <f t="shared" si="28"/>
        <v/>
      </c>
      <c r="J142">
        <f t="shared" si="20"/>
        <v>347.29462777384305</v>
      </c>
      <c r="K142">
        <f t="shared" si="29"/>
        <v>347.29462777384305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0.44820279512580796</v>
      </c>
      <c r="F143">
        <f t="shared" si="25"/>
        <v>0.27436653782386689</v>
      </c>
      <c r="G143">
        <f t="shared" si="26"/>
        <v>3.2055182238560917E-3</v>
      </c>
      <c r="H143">
        <f t="shared" si="27"/>
        <v>2.8935280566693982E-3</v>
      </c>
      <c r="I143" t="str">
        <f t="shared" si="28"/>
        <v/>
      </c>
      <c r="J143">
        <f t="shared" si="20"/>
        <v>347.27147300976719</v>
      </c>
      <c r="K143">
        <f t="shared" si="29"/>
        <v>347.27147300976719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0.4127254201758665</v>
      </c>
      <c r="F144">
        <f t="shared" si="25"/>
        <v>0.25264912632632724</v>
      </c>
      <c r="G144">
        <f t="shared" si="26"/>
        <v>2.7912485798706555E-3</v>
      </c>
      <c r="H144">
        <f t="shared" si="27"/>
        <v>2.519578899563587E-3</v>
      </c>
      <c r="I144" t="str">
        <f t="shared" si="28"/>
        <v/>
      </c>
      <c r="J144">
        <f t="shared" si="20"/>
        <v>347.25012954742675</v>
      </c>
      <c r="K144">
        <f t="shared" si="29"/>
        <v>347.25012954742675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0.38005624755537604</v>
      </c>
      <c r="F145">
        <f t="shared" si="25"/>
        <v>0.23265075085225578</v>
      </c>
      <c r="G145">
        <f t="shared" si="26"/>
        <v>2.4305176544145964E-3</v>
      </c>
      <c r="H145">
        <f t="shared" si="27"/>
        <v>2.1939575863084097E-3</v>
      </c>
      <c r="I145" t="str">
        <f t="shared" si="28"/>
        <v/>
      </c>
      <c r="J145">
        <f t="shared" si="20"/>
        <v>347.23045679326594</v>
      </c>
      <c r="K145">
        <f t="shared" si="29"/>
        <v>347.23045679326594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0.34997299474387777</v>
      </c>
      <c r="F146">
        <f t="shared" si="25"/>
        <v>0.21423534155510027</v>
      </c>
      <c r="G146">
        <f t="shared" si="26"/>
        <v>2.1164062961009289E-3</v>
      </c>
      <c r="H146">
        <f t="shared" si="27"/>
        <v>1.9104184002151925E-3</v>
      </c>
      <c r="I146" t="str">
        <f t="shared" si="28"/>
        <v/>
      </c>
      <c r="J146">
        <f t="shared" si="20"/>
        <v>347.21232492315488</v>
      </c>
      <c r="K146">
        <f t="shared" si="29"/>
        <v>347.21232492315488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0.32227097393564674</v>
      </c>
      <c r="F147">
        <f t="shared" si="25"/>
        <v>0.19727759916140181</v>
      </c>
      <c r="G147">
        <f t="shared" si="26"/>
        <v>1.8428895597775391E-3</v>
      </c>
      <c r="H147">
        <f t="shared" si="27"/>
        <v>1.6635227985522818E-3</v>
      </c>
      <c r="I147" t="str">
        <f t="shared" si="28"/>
        <v/>
      </c>
      <c r="J147">
        <f t="shared" si="20"/>
        <v>347.19561407636286</v>
      </c>
      <c r="K147">
        <f t="shared" si="29"/>
        <v>347.19561407636286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0.29676169933465169</v>
      </c>
      <c r="F148">
        <f t="shared" si="25"/>
        <v>0.18166214242890022</v>
      </c>
      <c r="G148">
        <f t="shared" si="26"/>
        <v>1.6047211425301341E-3</v>
      </c>
      <c r="H148">
        <f t="shared" si="27"/>
        <v>1.4485350962865004E-3</v>
      </c>
      <c r="I148" t="str">
        <f t="shared" si="28"/>
        <v/>
      </c>
      <c r="J148">
        <f t="shared" si="20"/>
        <v>347.18021360733258</v>
      </c>
      <c r="K148">
        <f t="shared" si="29"/>
        <v>347.18021360733258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0.27327160468871803</v>
      </c>
      <c r="F149">
        <f t="shared" si="25"/>
        <v>0.16728272308737041</v>
      </c>
      <c r="G149">
        <f t="shared" si="26"/>
        <v>1.3973327547604486E-3</v>
      </c>
      <c r="H149">
        <f t="shared" si="27"/>
        <v>1.2613316312825972E-3</v>
      </c>
      <c r="I149" t="str">
        <f t="shared" si="28"/>
        <v/>
      </c>
      <c r="J149">
        <f t="shared" si="20"/>
        <v>347.16602139145613</v>
      </c>
      <c r="K149">
        <f t="shared" si="29"/>
        <v>347.16602139145613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0.25164086233693839</v>
      </c>
      <c r="F150">
        <f t="shared" si="25"/>
        <v>0.15404150292061081</v>
      </c>
      <c r="G150">
        <f t="shared" si="26"/>
        <v>1.2167464961843103E-3</v>
      </c>
      <c r="H150">
        <f t="shared" si="27"/>
        <v>1.0983216686655606E-3</v>
      </c>
      <c r="I150" t="str">
        <f t="shared" si="28"/>
        <v/>
      </c>
      <c r="J150">
        <f t="shared" si="20"/>
        <v>347.15294318125194</v>
      </c>
      <c r="K150">
        <f t="shared" si="29"/>
        <v>347.15294318125194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647.68428561605413</v>
      </c>
      <c r="S2">
        <f>SQRT(R2/11)</f>
        <v>7.6733558239833677</v>
      </c>
    </row>
    <row r="3" spans="1:25">
      <c r="A3">
        <f>A2+1</f>
        <v>1</v>
      </c>
      <c r="B3" s="13">
        <f>Edwards!B3</f>
        <v>43176</v>
      </c>
      <c r="C3" s="3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0.58519171872623488</v>
      </c>
      <c r="Q3" t="s">
        <v>20</v>
      </c>
      <c r="R3">
        <f>RSQ(D2:D100,I2:I100)</f>
        <v>0.91399148357308424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0.86361138552435746</v>
      </c>
      <c r="Q4" t="s">
        <v>21</v>
      </c>
      <c r="R4">
        <f>1-((1-$R$3)*($Y$3-1))/(Y3-Y4-1)</f>
        <v>0.82798296714616848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113.03</v>
      </c>
      <c r="D5" s="3"/>
      <c r="E5">
        <f t="shared" si="4"/>
        <v>113.03</v>
      </c>
      <c r="F5">
        <f t="shared" si="5"/>
        <v>66.144219967626327</v>
      </c>
      <c r="G5">
        <f t="shared" si="6"/>
        <v>113.03</v>
      </c>
      <c r="H5">
        <f t="shared" si="7"/>
        <v>97.613994905818117</v>
      </c>
      <c r="I5" t="str">
        <f t="shared" si="8"/>
        <v/>
      </c>
      <c r="J5">
        <f t="shared" si="0"/>
        <v>315.53022506180821</v>
      </c>
      <c r="K5">
        <f t="shared" si="9"/>
        <v>315.53022506180821</v>
      </c>
      <c r="L5" t="str">
        <f t="shared" si="1"/>
        <v/>
      </c>
      <c r="M5" t="str">
        <f t="shared" si="2"/>
        <v/>
      </c>
      <c r="N5" s="1" t="s">
        <v>14</v>
      </c>
      <c r="O5" s="5">
        <v>10.543056073441495</v>
      </c>
      <c r="Q5" s="1" t="s">
        <v>22</v>
      </c>
      <c r="R5">
        <f>LARGE(L2:L150,1)/LARGE(D2:D100,1)*100</f>
        <v>3.2413209389957705</v>
      </c>
    </row>
    <row r="6" spans="1:25">
      <c r="A6">
        <f t="shared" si="3"/>
        <v>4</v>
      </c>
      <c r="B6" s="13">
        <f>Edwards!B6</f>
        <v>43179</v>
      </c>
      <c r="C6" s="3"/>
      <c r="D6" s="3"/>
      <c r="E6">
        <f t="shared" si="4"/>
        <v>102.80192837724711</v>
      </c>
      <c r="F6">
        <f t="shared" si="5"/>
        <v>60.158837155452531</v>
      </c>
      <c r="G6">
        <f t="shared" si="6"/>
        <v>96.801004868571027</v>
      </c>
      <c r="H6">
        <f t="shared" si="7"/>
        <v>83.598449934696703</v>
      </c>
      <c r="I6" t="str">
        <f t="shared" si="8"/>
        <v/>
      </c>
      <c r="J6">
        <f t="shared" si="0"/>
        <v>323.56038722075584</v>
      </c>
      <c r="K6">
        <f t="shared" si="9"/>
        <v>323.56038722075584</v>
      </c>
      <c r="L6" t="str">
        <f t="shared" si="1"/>
        <v/>
      </c>
      <c r="M6" t="str">
        <f t="shared" si="2"/>
        <v/>
      </c>
      <c r="N6" s="1" t="s">
        <v>15</v>
      </c>
      <c r="O6" s="5">
        <v>6.4517837672587763</v>
      </c>
      <c r="Q6" s="1" t="s">
        <v>45</v>
      </c>
      <c r="R6">
        <f>AVEDEV(M2:M150)</f>
        <v>1.2132892673559423</v>
      </c>
      <c r="S6">
        <f>_xlfn.STDEV.P(M2:M150)</f>
        <v>1.4338283020432554</v>
      </c>
    </row>
    <row r="7" spans="1:25">
      <c r="A7">
        <f t="shared" si="3"/>
        <v>5</v>
      </c>
      <c r="B7" s="13">
        <f>Edwards!B7</f>
        <v>43180</v>
      </c>
      <c r="C7" s="3"/>
      <c r="D7" s="3"/>
      <c r="E7">
        <f t="shared" si="4"/>
        <v>93.499393772278552</v>
      </c>
      <c r="F7">
        <f t="shared" si="5"/>
        <v>54.715070941460709</v>
      </c>
      <c r="G7">
        <f t="shared" si="6"/>
        <v>82.902190069584279</v>
      </c>
      <c r="H7">
        <f t="shared" si="7"/>
        <v>71.595275228997309</v>
      </c>
      <c r="I7" t="str">
        <f t="shared" si="8"/>
        <v/>
      </c>
      <c r="J7">
        <f t="shared" si="0"/>
        <v>330.11979571246337</v>
      </c>
      <c r="K7">
        <f t="shared" si="9"/>
        <v>330.11979571246337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113.03</v>
      </c>
      <c r="D8" s="3"/>
      <c r="E8">
        <f t="shared" si="4"/>
        <v>198.06864444743701</v>
      </c>
      <c r="F8">
        <f t="shared" si="5"/>
        <v>115.90813046997118</v>
      </c>
      <c r="G8">
        <f t="shared" si="6"/>
        <v>184.02898526533687</v>
      </c>
      <c r="H8">
        <f t="shared" si="7"/>
        <v>158.92952694163912</v>
      </c>
      <c r="I8" t="str">
        <f t="shared" si="8"/>
        <v/>
      </c>
      <c r="J8">
        <f t="shared" si="0"/>
        <v>303.97860352833209</v>
      </c>
      <c r="K8">
        <f t="shared" si="9"/>
        <v>303.97860352833209</v>
      </c>
      <c r="L8" t="str">
        <f t="shared" si="1"/>
        <v/>
      </c>
      <c r="M8" t="str">
        <f t="shared" si="2"/>
        <v/>
      </c>
      <c r="O8">
        <f>1.1*O3</f>
        <v>0.64371089059885844</v>
      </c>
    </row>
    <row r="9" spans="1:25">
      <c r="A9">
        <f t="shared" si="3"/>
        <v>7</v>
      </c>
      <c r="B9" s="13">
        <f>Edwards!B9</f>
        <v>43182</v>
      </c>
      <c r="C9" s="3">
        <f>16+105.78</f>
        <v>121.78</v>
      </c>
      <c r="D9" s="3">
        <v>308</v>
      </c>
      <c r="E9">
        <f t="shared" si="4"/>
        <v>301.92543572736304</v>
      </c>
      <c r="F9">
        <f t="shared" si="5"/>
        <v>176.68426466046293</v>
      </c>
      <c r="G9">
        <f t="shared" si="6"/>
        <v>279.38586303307136</v>
      </c>
      <c r="H9">
        <f t="shared" si="7"/>
        <v>241.28081226990912</v>
      </c>
      <c r="I9">
        <f t="shared" si="8"/>
        <v>316.30939941322919</v>
      </c>
      <c r="J9">
        <f t="shared" si="0"/>
        <v>282.40345239055387</v>
      </c>
      <c r="K9">
        <f t="shared" si="9"/>
        <v>316.30939941322919</v>
      </c>
      <c r="L9">
        <f t="shared" si="1"/>
        <v>8.3093994132291868</v>
      </c>
      <c r="M9">
        <f t="shared" si="2"/>
        <v>2.6978569523471387</v>
      </c>
    </row>
    <row r="10" spans="1:25">
      <c r="A10">
        <f t="shared" si="3"/>
        <v>8</v>
      </c>
      <c r="B10" s="13">
        <f>Edwards!B10</f>
        <v>43183</v>
      </c>
      <c r="C10" s="3"/>
      <c r="D10" s="3"/>
      <c r="E10">
        <f t="shared" si="4"/>
        <v>274.60423798030172</v>
      </c>
      <c r="F10">
        <f t="shared" si="5"/>
        <v>160.69612599320078</v>
      </c>
      <c r="G10">
        <f t="shared" si="6"/>
        <v>239.27127565844694</v>
      </c>
      <c r="H10">
        <f t="shared" si="7"/>
        <v>206.63739788757184</v>
      </c>
      <c r="I10" t="str">
        <f t="shared" si="8"/>
        <v/>
      </c>
      <c r="J10">
        <f t="shared" si="0"/>
        <v>301.05872810562892</v>
      </c>
      <c r="K10">
        <f t="shared" si="9"/>
        <v>301.05872810562892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3"/>
      <c r="E11">
        <f t="shared" si="4"/>
        <v>249.75533225638767</v>
      </c>
      <c r="F11">
        <f t="shared" si="5"/>
        <v>146.15475214415736</v>
      </c>
      <c r="G11">
        <f t="shared" si="6"/>
        <v>204.91639316926941</v>
      </c>
      <c r="H11">
        <f t="shared" si="7"/>
        <v>176.96813022156672</v>
      </c>
      <c r="I11" t="str">
        <f t="shared" si="8"/>
        <v/>
      </c>
      <c r="J11">
        <f t="shared" si="0"/>
        <v>316.18662192259058</v>
      </c>
      <c r="K11">
        <f t="shared" si="9"/>
        <v>316.18662192259058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110.8</v>
      </c>
      <c r="D12" s="3"/>
      <c r="E12">
        <f t="shared" si="4"/>
        <v>337.95500113648342</v>
      </c>
      <c r="F12">
        <f t="shared" si="5"/>
        <v>197.76846796718539</v>
      </c>
      <c r="G12">
        <f t="shared" si="6"/>
        <v>286.29422961008993</v>
      </c>
      <c r="H12">
        <f t="shared" si="7"/>
        <v>247.24695630119828</v>
      </c>
      <c r="I12" t="str">
        <f t="shared" si="8"/>
        <v/>
      </c>
      <c r="J12">
        <f t="shared" si="0"/>
        <v>297.52151166598713</v>
      </c>
      <c r="K12">
        <f t="shared" si="9"/>
        <v>297.52151166598713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3"/>
      <c r="E13">
        <f t="shared" si="4"/>
        <v>307.37349218406825</v>
      </c>
      <c r="F13">
        <f t="shared" si="5"/>
        <v>179.87242218207982</v>
      </c>
      <c r="G13">
        <f t="shared" si="6"/>
        <v>245.18772993302755</v>
      </c>
      <c r="H13">
        <f t="shared" si="7"/>
        <v>211.74691516103391</v>
      </c>
      <c r="I13" t="str">
        <f t="shared" si="8"/>
        <v/>
      </c>
      <c r="J13">
        <f t="shared" si="0"/>
        <v>315.12550702104591</v>
      </c>
      <c r="K13">
        <f t="shared" si="9"/>
        <v>315.12550702104591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95.62</v>
      </c>
      <c r="D14" s="3"/>
      <c r="E14">
        <f t="shared" si="4"/>
        <v>375.17930043856416</v>
      </c>
      <c r="F14">
        <f t="shared" si="5"/>
        <v>219.5518196541498</v>
      </c>
      <c r="G14">
        <f t="shared" si="6"/>
        <v>305.60335520623619</v>
      </c>
      <c r="H14">
        <f t="shared" si="7"/>
        <v>263.92253701055</v>
      </c>
      <c r="I14" t="str">
        <f t="shared" si="8"/>
        <v/>
      </c>
      <c r="J14">
        <f t="shared" si="0"/>
        <v>302.62928264359977</v>
      </c>
      <c r="K14">
        <f t="shared" si="9"/>
        <v>302.62928264359977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3"/>
      <c r="E15">
        <f t="shared" si="4"/>
        <v>341.22936894904848</v>
      </c>
      <c r="F15">
        <f t="shared" si="5"/>
        <v>199.68460089516219</v>
      </c>
      <c r="G15">
        <f t="shared" si="6"/>
        <v>261.72442603884377</v>
      </c>
      <c r="H15">
        <f t="shared" si="7"/>
        <v>226.02819419697309</v>
      </c>
      <c r="I15" t="str">
        <f t="shared" si="8"/>
        <v/>
      </c>
      <c r="J15">
        <f t="shared" si="0"/>
        <v>320.65640669818913</v>
      </c>
      <c r="K15">
        <f t="shared" si="9"/>
        <v>320.65640669818913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16+114.53</f>
        <v>130.53</v>
      </c>
      <c r="D16" s="3">
        <v>351</v>
      </c>
      <c r="E16">
        <f t="shared" si="4"/>
        <v>440.88156283210924</v>
      </c>
      <c r="F16">
        <f t="shared" si="5"/>
        <v>258.00023950843052</v>
      </c>
      <c r="G16">
        <f t="shared" si="6"/>
        <v>354.67569087153919</v>
      </c>
      <c r="H16">
        <f t="shared" si="7"/>
        <v>306.30196480537865</v>
      </c>
      <c r="I16">
        <f t="shared" si="8"/>
        <v>335.04039381021084</v>
      </c>
      <c r="J16">
        <f t="shared" si="0"/>
        <v>298.69827470305182</v>
      </c>
      <c r="K16">
        <f t="shared" si="9"/>
        <v>335.04039381021084</v>
      </c>
      <c r="L16">
        <f t="shared" si="1"/>
        <v>-15.959606189789156</v>
      </c>
      <c r="M16">
        <f t="shared" si="2"/>
        <v>4.5468963503672803</v>
      </c>
    </row>
    <row r="17" spans="1:13">
      <c r="A17">
        <f t="shared" si="3"/>
        <v>15</v>
      </c>
      <c r="B17" s="13">
        <f>Edwards!B17</f>
        <v>43190</v>
      </c>
      <c r="C17" s="3"/>
      <c r="D17" s="3"/>
      <c r="E17">
        <f t="shared" si="4"/>
        <v>400.98624122016514</v>
      </c>
      <c r="F17">
        <f t="shared" si="5"/>
        <v>234.65382768520104</v>
      </c>
      <c r="G17">
        <f t="shared" si="6"/>
        <v>303.75089161125061</v>
      </c>
      <c r="H17">
        <f t="shared" si="7"/>
        <v>262.32272835865109</v>
      </c>
      <c r="I17" t="str">
        <f t="shared" si="8"/>
        <v/>
      </c>
      <c r="J17">
        <f t="shared" si="0"/>
        <v>319.33109932654992</v>
      </c>
      <c r="K17">
        <f t="shared" si="9"/>
        <v>319.33109932654992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3"/>
      <c r="E18">
        <f t="shared" si="4"/>
        <v>364.70104264511144</v>
      </c>
      <c r="F18">
        <f t="shared" si="5"/>
        <v>213.42002996674265</v>
      </c>
      <c r="G18">
        <f t="shared" si="6"/>
        <v>260.13794158801608</v>
      </c>
      <c r="H18">
        <f t="shared" si="7"/>
        <v>224.65808816228093</v>
      </c>
      <c r="I18" t="str">
        <f t="shared" si="8"/>
        <v/>
      </c>
      <c r="J18">
        <f t="shared" si="0"/>
        <v>335.76194180446169</v>
      </c>
      <c r="K18">
        <f t="shared" si="9"/>
        <v>335.76194180446169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99.95</v>
      </c>
      <c r="D19" s="3"/>
      <c r="E19">
        <f t="shared" si="4"/>
        <v>431.64928749102086</v>
      </c>
      <c r="F19">
        <f t="shared" si="5"/>
        <v>252.59758843382517</v>
      </c>
      <c r="G19">
        <f t="shared" si="6"/>
        <v>322.73699593171364</v>
      </c>
      <c r="H19">
        <f t="shared" si="7"/>
        <v>278.71934421655612</v>
      </c>
      <c r="I19" t="str">
        <f t="shared" si="8"/>
        <v/>
      </c>
      <c r="J19">
        <f t="shared" si="0"/>
        <v>320.87824421726907</v>
      </c>
      <c r="K19">
        <f t="shared" si="9"/>
        <v>320.87824421726907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3"/>
      <c r="E20">
        <f t="shared" si="4"/>
        <v>392.58939340654405</v>
      </c>
      <c r="F20">
        <f t="shared" si="5"/>
        <v>229.74006188126549</v>
      </c>
      <c r="G20">
        <f t="shared" si="6"/>
        <v>276.39799623510396</v>
      </c>
      <c r="H20">
        <f t="shared" si="7"/>
        <v>238.70045648475426</v>
      </c>
      <c r="I20" t="str">
        <f t="shared" si="8"/>
        <v/>
      </c>
      <c r="J20">
        <f t="shared" si="0"/>
        <v>338.03960539651132</v>
      </c>
      <c r="K20">
        <f t="shared" si="9"/>
        <v>338.03960539651132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105.95</v>
      </c>
      <c r="D21" s="3"/>
      <c r="E21">
        <f t="shared" si="4"/>
        <v>463.01402461865371</v>
      </c>
      <c r="F21">
        <f t="shared" si="5"/>
        <v>270.95197286094117</v>
      </c>
      <c r="G21">
        <f t="shared" si="6"/>
        <v>342.66241068050584</v>
      </c>
      <c r="H21">
        <f t="shared" si="7"/>
        <v>295.92715925490802</v>
      </c>
      <c r="I21" t="str">
        <f t="shared" si="8"/>
        <v/>
      </c>
      <c r="J21">
        <f t="shared" si="0"/>
        <v>322.02481360603315</v>
      </c>
      <c r="K21">
        <f t="shared" si="9"/>
        <v>322.02481360603315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3"/>
      <c r="E22">
        <f t="shared" si="4"/>
        <v>421.11593910030763</v>
      </c>
      <c r="F22">
        <f t="shared" si="5"/>
        <v>246.43356018512148</v>
      </c>
      <c r="G22">
        <f t="shared" si="6"/>
        <v>293.46249389153257</v>
      </c>
      <c r="H22">
        <f t="shared" si="7"/>
        <v>253.43755094909974</v>
      </c>
      <c r="I22" t="str">
        <f t="shared" si="8"/>
        <v/>
      </c>
      <c r="J22">
        <f t="shared" si="0"/>
        <v>339.99600923602168</v>
      </c>
      <c r="K22">
        <f t="shared" si="9"/>
        <v>339.99600923602168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16+109.52</f>
        <v>125.52</v>
      </c>
      <c r="D23" s="3">
        <v>347</v>
      </c>
      <c r="E23">
        <f t="shared" si="4"/>
        <v>508.5292064930282</v>
      </c>
      <c r="F23">
        <f t="shared" si="5"/>
        <v>297.58708037014355</v>
      </c>
      <c r="G23">
        <f t="shared" si="6"/>
        <v>376.84676545994193</v>
      </c>
      <c r="H23">
        <f t="shared" si="7"/>
        <v>325.44915724923305</v>
      </c>
      <c r="I23">
        <f t="shared" si="8"/>
        <v>354.08515969741086</v>
      </c>
      <c r="J23">
        <f t="shared" si="0"/>
        <v>319.1379231209105</v>
      </c>
      <c r="K23">
        <f t="shared" si="9"/>
        <v>354.08515969741086</v>
      </c>
      <c r="L23">
        <f t="shared" si="1"/>
        <v>7.0851596974108588</v>
      </c>
      <c r="M23">
        <f t="shared" si="2"/>
        <v>2.0418327658244548</v>
      </c>
    </row>
    <row r="24" spans="1:13">
      <c r="A24">
        <f t="shared" si="3"/>
        <v>22</v>
      </c>
      <c r="B24" s="13">
        <f>Edwards!B24</f>
        <v>43197</v>
      </c>
      <c r="C24" s="3"/>
      <c r="D24" s="3"/>
      <c r="E24">
        <f t="shared" si="4"/>
        <v>462.51245743284608</v>
      </c>
      <c r="F24">
        <f t="shared" si="5"/>
        <v>270.65845989742172</v>
      </c>
      <c r="G24">
        <f t="shared" si="6"/>
        <v>322.73861433241689</v>
      </c>
      <c r="H24">
        <f t="shared" si="7"/>
        <v>278.7207418858298</v>
      </c>
      <c r="I24" t="str">
        <f t="shared" si="8"/>
        <v/>
      </c>
      <c r="J24">
        <f t="shared" si="0"/>
        <v>338.93771801159193</v>
      </c>
      <c r="K24">
        <f t="shared" si="9"/>
        <v>338.93771801159193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3"/>
      <c r="E25">
        <f t="shared" si="4"/>
        <v>420.65975867111382</v>
      </c>
      <c r="F25">
        <f t="shared" si="5"/>
        <v>246.16660717571227</v>
      </c>
      <c r="G25">
        <f t="shared" si="6"/>
        <v>276.39938226371896</v>
      </c>
      <c r="H25">
        <f t="shared" si="7"/>
        <v>238.70165347484684</v>
      </c>
      <c r="I25" t="str">
        <f t="shared" si="8"/>
        <v/>
      </c>
      <c r="J25">
        <f t="shared" si="0"/>
        <v>354.46495370086541</v>
      </c>
      <c r="K25">
        <f t="shared" si="9"/>
        <v>354.46495370086541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100.4</v>
      </c>
      <c r="D26" s="3"/>
      <c r="E26">
        <f t="shared" si="4"/>
        <v>482.99430577809335</v>
      </c>
      <c r="F26">
        <f t="shared" si="5"/>
        <v>282.64426793326709</v>
      </c>
      <c r="G26">
        <f t="shared" si="6"/>
        <v>337.11359770132071</v>
      </c>
      <c r="H26">
        <f t="shared" si="7"/>
        <v>291.13514118993845</v>
      </c>
      <c r="I26" t="str">
        <f t="shared" si="8"/>
        <v/>
      </c>
      <c r="J26">
        <f t="shared" si="0"/>
        <v>338.50912674332864</v>
      </c>
      <c r="K26">
        <f t="shared" si="9"/>
        <v>338.50912674332864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3"/>
      <c r="E27">
        <f t="shared" si="4"/>
        <v>439.28820692929082</v>
      </c>
      <c r="F27">
        <f t="shared" si="5"/>
        <v>257.06782082911764</v>
      </c>
      <c r="G27">
        <f t="shared" si="6"/>
        <v>288.71038673225729</v>
      </c>
      <c r="H27">
        <f t="shared" si="7"/>
        <v>249.33357710111778</v>
      </c>
      <c r="I27" t="str">
        <f t="shared" si="8"/>
        <v/>
      </c>
      <c r="J27">
        <f t="shared" si="0"/>
        <v>354.73424372799985</v>
      </c>
      <c r="K27">
        <f t="shared" si="9"/>
        <v>354.73424372799985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85</v>
      </c>
      <c r="D28" s="3"/>
      <c r="E28">
        <f t="shared" si="4"/>
        <v>484.53706790864607</v>
      </c>
      <c r="F28">
        <f t="shared" si="5"/>
        <v>283.54707955603095</v>
      </c>
      <c r="G28">
        <f t="shared" si="6"/>
        <v>332.25697205765073</v>
      </c>
      <c r="H28">
        <f t="shared" si="7"/>
        <v>286.94090398883549</v>
      </c>
      <c r="I28" t="str">
        <f t="shared" si="8"/>
        <v/>
      </c>
      <c r="J28">
        <f t="shared" si="0"/>
        <v>343.60617556719541</v>
      </c>
      <c r="K28">
        <f t="shared" si="9"/>
        <v>343.60617556719541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3"/>
      <c r="E29">
        <f t="shared" si="4"/>
        <v>440.69136469314299</v>
      </c>
      <c r="F29">
        <f t="shared" si="5"/>
        <v>257.88893713259034</v>
      </c>
      <c r="G29">
        <f t="shared" si="6"/>
        <v>284.55108174616754</v>
      </c>
      <c r="H29">
        <f t="shared" si="7"/>
        <v>245.74155395926246</v>
      </c>
      <c r="I29" t="str">
        <f t="shared" si="8"/>
        <v/>
      </c>
      <c r="J29">
        <f t="shared" si="0"/>
        <v>359.14738317332797</v>
      </c>
      <c r="K29">
        <f t="shared" si="9"/>
        <v>359.14738317332797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16+110.32</f>
        <v>126.32</v>
      </c>
      <c r="D30" s="3">
        <v>358</v>
      </c>
      <c r="E30">
        <f t="shared" si="4"/>
        <v>527.13325408878859</v>
      </c>
      <c r="F30">
        <f t="shared" si="5"/>
        <v>308.47401495797129</v>
      </c>
      <c r="G30">
        <f t="shared" si="6"/>
        <v>370.01486551772018</v>
      </c>
      <c r="H30">
        <f t="shared" si="7"/>
        <v>319.54905067436709</v>
      </c>
      <c r="I30">
        <f t="shared" si="8"/>
        <v>371.09493659354291</v>
      </c>
      <c r="J30">
        <f t="shared" si="0"/>
        <v>335.92496428360425</v>
      </c>
      <c r="K30">
        <f t="shared" si="9"/>
        <v>371.09493659354291</v>
      </c>
      <c r="L30">
        <f t="shared" si="1"/>
        <v>13.094936593542911</v>
      </c>
      <c r="M30">
        <f t="shared" si="2"/>
        <v>3.6578035177494166</v>
      </c>
    </row>
    <row r="31" spans="1:13">
      <c r="A31">
        <f t="shared" si="3"/>
        <v>29</v>
      </c>
      <c r="B31" s="13">
        <f>Edwards!B31</f>
        <v>43204</v>
      </c>
      <c r="C31" s="3"/>
      <c r="D31" s="3"/>
      <c r="E31">
        <f t="shared" si="4"/>
        <v>479.43302691410111</v>
      </c>
      <c r="F31">
        <f t="shared" si="5"/>
        <v>280.56023703398404</v>
      </c>
      <c r="G31">
        <f t="shared" si="6"/>
        <v>316.88764751326624</v>
      </c>
      <c r="H31">
        <f t="shared" si="7"/>
        <v>273.66778032448605</v>
      </c>
      <c r="I31" t="str">
        <f t="shared" si="8"/>
        <v/>
      </c>
      <c r="J31">
        <f t="shared" si="0"/>
        <v>353.89245670949805</v>
      </c>
      <c r="K31">
        <f t="shared" si="9"/>
        <v>353.89245670949805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3"/>
      <c r="E32">
        <f t="shared" si="4"/>
        <v>436.04918777767148</v>
      </c>
      <c r="F32">
        <f t="shared" si="5"/>
        <v>255.17237364479431</v>
      </c>
      <c r="G32">
        <f t="shared" si="6"/>
        <v>271.38850490773871</v>
      </c>
      <c r="H32">
        <f t="shared" si="7"/>
        <v>234.37420273875611</v>
      </c>
      <c r="I32" t="str">
        <f t="shared" si="8"/>
        <v/>
      </c>
      <c r="J32">
        <f t="shared" si="0"/>
        <v>367.79817090603819</v>
      </c>
      <c r="K32">
        <f t="shared" si="9"/>
        <v>367.79817090603819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96.63</v>
      </c>
      <c r="D33" s="3"/>
      <c r="E33">
        <f t="shared" si="4"/>
        <v>493.22114722531148</v>
      </c>
      <c r="F33">
        <f t="shared" si="5"/>
        <v>288.62893085690536</v>
      </c>
      <c r="G33">
        <f t="shared" si="6"/>
        <v>329.05218866538286</v>
      </c>
      <c r="H33">
        <f t="shared" si="7"/>
        <v>284.17321656313356</v>
      </c>
      <c r="I33" t="str">
        <f t="shared" si="8"/>
        <v/>
      </c>
      <c r="J33">
        <f t="shared" si="0"/>
        <v>351.45571429377173</v>
      </c>
      <c r="K33">
        <f t="shared" si="9"/>
        <v>351.45571429377173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3"/>
      <c r="E34">
        <f t="shared" si="4"/>
        <v>448.58962267716646</v>
      </c>
      <c r="F34">
        <f t="shared" si="5"/>
        <v>262.51093229720425</v>
      </c>
      <c r="G34">
        <f t="shared" si="6"/>
        <v>281.80644534204794</v>
      </c>
      <c r="H34">
        <f t="shared" si="7"/>
        <v>243.37125471154013</v>
      </c>
      <c r="I34" t="str">
        <f t="shared" si="8"/>
        <v/>
      </c>
      <c r="J34">
        <f t="shared" si="0"/>
        <v>366.13967758566412</v>
      </c>
      <c r="K34">
        <f t="shared" si="9"/>
        <v>366.13967758566412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86.13</v>
      </c>
      <c r="D35" s="3"/>
      <c r="E35">
        <f t="shared" si="4"/>
        <v>494.12679962164356</v>
      </c>
      <c r="F35">
        <f t="shared" si="5"/>
        <v>289.15891113928348</v>
      </c>
      <c r="G35">
        <f t="shared" si="6"/>
        <v>327.47430759577344</v>
      </c>
      <c r="H35">
        <f t="shared" si="7"/>
        <v>282.81054050641552</v>
      </c>
      <c r="I35" t="str">
        <f t="shared" si="8"/>
        <v/>
      </c>
      <c r="J35">
        <f t="shared" si="0"/>
        <v>353.3483706328679</v>
      </c>
      <c r="K35">
        <f t="shared" si="9"/>
        <v>353.3483706328679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3"/>
      <c r="E36">
        <f t="shared" si="4"/>
        <v>449.41332269293582</v>
      </c>
      <c r="F36">
        <f t="shared" si="5"/>
        <v>262.99295472514711</v>
      </c>
      <c r="G36">
        <f t="shared" si="6"/>
        <v>280.45511849872059</v>
      </c>
      <c r="H36">
        <f t="shared" si="7"/>
        <v>242.20423346407796</v>
      </c>
      <c r="I36" t="str">
        <f t="shared" si="8"/>
        <v/>
      </c>
      <c r="J36">
        <f t="shared" si="0"/>
        <v>367.78872126106916</v>
      </c>
      <c r="K36">
        <f t="shared" si="9"/>
        <v>367.78872126106916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16+99.45</f>
        <v>115.45</v>
      </c>
      <c r="D37" s="3">
        <v>380</v>
      </c>
      <c r="E37">
        <f t="shared" si="4"/>
        <v>524.1959631182857</v>
      </c>
      <c r="F37">
        <f t="shared" si="5"/>
        <v>306.75513660654366</v>
      </c>
      <c r="G37">
        <f t="shared" si="6"/>
        <v>355.63700602680984</v>
      </c>
      <c r="H37">
        <f t="shared" si="7"/>
        <v>307.13216751854753</v>
      </c>
      <c r="I37">
        <f t="shared" si="8"/>
        <v>378.76651961983936</v>
      </c>
      <c r="J37">
        <f t="shared" si="0"/>
        <v>346.62296908799607</v>
      </c>
      <c r="K37">
        <f t="shared" si="9"/>
        <v>378.76651961983936</v>
      </c>
      <c r="L37">
        <f t="shared" si="1"/>
        <v>-1.2334803801606427</v>
      </c>
      <c r="M37">
        <f t="shared" si="2"/>
        <v>0.32460010004227441</v>
      </c>
    </row>
    <row r="38" spans="1:13">
      <c r="A38">
        <f t="shared" si="3"/>
        <v>36</v>
      </c>
      <c r="B38" s="13">
        <f>Edwards!B38</f>
        <v>43211</v>
      </c>
      <c r="C38" s="3"/>
      <c r="D38" s="3"/>
      <c r="E38">
        <f t="shared" si="4"/>
        <v>476.76153106368287</v>
      </c>
      <c r="F38">
        <f t="shared" si="5"/>
        <v>278.9968997857078</v>
      </c>
      <c r="G38">
        <f t="shared" si="6"/>
        <v>304.57417988007825</v>
      </c>
      <c r="H38">
        <f t="shared" si="7"/>
        <v>263.03372948117925</v>
      </c>
      <c r="I38" t="str">
        <f t="shared" si="8"/>
        <v/>
      </c>
      <c r="J38">
        <f t="shared" si="0"/>
        <v>362.96317030452855</v>
      </c>
      <c r="K38">
        <f t="shared" si="9"/>
        <v>362.96317030452855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3"/>
      <c r="E39">
        <f t="shared" si="4"/>
        <v>433.61943527767318</v>
      </c>
      <c r="F39">
        <f t="shared" si="5"/>
        <v>253.75050260324093</v>
      </c>
      <c r="G39">
        <f t="shared" si="6"/>
        <v>260.84302105115881</v>
      </c>
      <c r="H39">
        <f t="shared" si="7"/>
        <v>225.26700281435041</v>
      </c>
      <c r="I39" t="str">
        <f t="shared" si="8"/>
        <v/>
      </c>
      <c r="J39">
        <f t="shared" si="0"/>
        <v>375.48349978889047</v>
      </c>
      <c r="K39">
        <f t="shared" si="9"/>
        <v>375.48349978889047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87.82</v>
      </c>
      <c r="D40" s="3"/>
      <c r="E40">
        <f t="shared" si="4"/>
        <v>482.20126274792261</v>
      </c>
      <c r="F40">
        <f t="shared" si="5"/>
        <v>282.18018571941764</v>
      </c>
      <c r="G40">
        <f t="shared" si="6"/>
        <v>311.21083916399186</v>
      </c>
      <c r="H40">
        <f t="shared" si="7"/>
        <v>268.76522400061299</v>
      </c>
      <c r="I40" t="str">
        <f t="shared" si="8"/>
        <v/>
      </c>
      <c r="J40">
        <f t="shared" si="0"/>
        <v>360.41496171880465</v>
      </c>
      <c r="K40">
        <f t="shared" si="9"/>
        <v>360.41496171880465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3"/>
      <c r="E41">
        <f t="shared" si="4"/>
        <v>438.56692627116746</v>
      </c>
      <c r="F41">
        <f t="shared" si="5"/>
        <v>256.64573336110641</v>
      </c>
      <c r="G41">
        <f t="shared" si="6"/>
        <v>266.52678012090286</v>
      </c>
      <c r="H41">
        <f t="shared" si="7"/>
        <v>230.17556185955868</v>
      </c>
      <c r="I41" t="str">
        <f t="shared" si="8"/>
        <v/>
      </c>
      <c r="J41">
        <f t="shared" si="0"/>
        <v>373.47017150154772</v>
      </c>
      <c r="K41">
        <f t="shared" si="9"/>
        <v>373.47017150154772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95.08</v>
      </c>
      <c r="D42" s="3"/>
      <c r="E42">
        <f t="shared" si="4"/>
        <v>493.96105585382617</v>
      </c>
      <c r="F42">
        <f t="shared" si="5"/>
        <v>289.06191925892625</v>
      </c>
      <c r="G42">
        <f t="shared" si="6"/>
        <v>323.33851667776764</v>
      </c>
      <c r="H42">
        <f t="shared" si="7"/>
        <v>279.23882438147746</v>
      </c>
      <c r="I42" t="str">
        <f t="shared" si="8"/>
        <v/>
      </c>
      <c r="J42">
        <f t="shared" si="0"/>
        <v>356.82309487744885</v>
      </c>
      <c r="K42">
        <f t="shared" si="9"/>
        <v>356.82309487744885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3"/>
      <c r="E43">
        <f t="shared" si="4"/>
        <v>449.26257705949212</v>
      </c>
      <c r="F43">
        <f t="shared" si="5"/>
        <v>262.90473962882174</v>
      </c>
      <c r="G43">
        <f t="shared" si="6"/>
        <v>276.9131498462454</v>
      </c>
      <c r="H43">
        <f t="shared" si="7"/>
        <v>239.14534900863001</v>
      </c>
      <c r="I43" t="str">
        <f t="shared" si="8"/>
        <v/>
      </c>
      <c r="J43">
        <f t="shared" si="0"/>
        <v>370.75939062019177</v>
      </c>
      <c r="K43">
        <f t="shared" si="9"/>
        <v>370.75939062019177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17+109.62</f>
        <v>126.62</v>
      </c>
      <c r="D44" s="3">
        <v>387</v>
      </c>
      <c r="E44">
        <f t="shared" si="4"/>
        <v>535.22885843977144</v>
      </c>
      <c r="F44">
        <f t="shared" si="5"/>
        <v>313.21149558225051</v>
      </c>
      <c r="G44">
        <f t="shared" si="6"/>
        <v>363.77359786284831</v>
      </c>
      <c r="H44">
        <f t="shared" si="7"/>
        <v>314.15902086751487</v>
      </c>
      <c r="I44">
        <f t="shared" si="8"/>
        <v>381.30597292471396</v>
      </c>
      <c r="J44">
        <f t="shared" si="0"/>
        <v>346.05247471473569</v>
      </c>
      <c r="K44">
        <f t="shared" si="9"/>
        <v>381.30597292471396</v>
      </c>
      <c r="L44">
        <f t="shared" si="1"/>
        <v>-5.6940270752860442</v>
      </c>
      <c r="M44">
        <f t="shared" si="2"/>
        <v>1.4713248256553086</v>
      </c>
    </row>
    <row r="45" spans="1:13">
      <c r="A45">
        <f t="shared" si="3"/>
        <v>43</v>
      </c>
      <c r="B45" s="13">
        <f>Edwards!B45</f>
        <v>43218</v>
      </c>
      <c r="C45" s="3"/>
      <c r="D45" s="3"/>
      <c r="E45">
        <f t="shared" si="4"/>
        <v>486.79606096400175</v>
      </c>
      <c r="F45">
        <f t="shared" si="5"/>
        <v>284.86902358468518</v>
      </c>
      <c r="G45">
        <f t="shared" si="6"/>
        <v>311.54250922568502</v>
      </c>
      <c r="H45">
        <f t="shared" si="7"/>
        <v>269.05165804212874</v>
      </c>
      <c r="I45" t="str">
        <f t="shared" si="8"/>
        <v/>
      </c>
      <c r="J45">
        <f t="shared" si="0"/>
        <v>362.8173655425565</v>
      </c>
      <c r="K45">
        <f t="shared" si="9"/>
        <v>362.8173655425565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3"/>
      <c r="E46">
        <f t="shared" si="4"/>
        <v>442.74594172827858</v>
      </c>
      <c r="F46">
        <f t="shared" si="5"/>
        <v>259.09125859903679</v>
      </c>
      <c r="G46">
        <f t="shared" si="6"/>
        <v>266.81082856164176</v>
      </c>
      <c r="H46">
        <f t="shared" si="7"/>
        <v>230.42086932702125</v>
      </c>
      <c r="I46" t="str">
        <f t="shared" si="8"/>
        <v/>
      </c>
      <c r="J46">
        <f t="shared" si="0"/>
        <v>375.67038927201554</v>
      </c>
      <c r="K46">
        <f t="shared" si="9"/>
        <v>375.67038927201554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87.23</v>
      </c>
      <c r="D47" s="3"/>
      <c r="E47">
        <f t="shared" si="4"/>
        <v>489.91191268572345</v>
      </c>
      <c r="F47">
        <f t="shared" si="5"/>
        <v>286.69239420901562</v>
      </c>
      <c r="G47">
        <f t="shared" si="6"/>
        <v>315.7317810721309</v>
      </c>
      <c r="H47">
        <f t="shared" si="7"/>
        <v>272.66956090577605</v>
      </c>
      <c r="I47" t="str">
        <f t="shared" si="8"/>
        <v/>
      </c>
      <c r="J47">
        <f t="shared" si="0"/>
        <v>361.02283330323962</v>
      </c>
      <c r="K47">
        <f t="shared" si="9"/>
        <v>361.02283330323962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3"/>
      <c r="E48">
        <f t="shared" si="4"/>
        <v>445.57984038819677</v>
      </c>
      <c r="F48">
        <f t="shared" si="5"/>
        <v>260.74963262653029</v>
      </c>
      <c r="G48">
        <f t="shared" si="6"/>
        <v>270.39859928095149</v>
      </c>
      <c r="H48">
        <f t="shared" si="7"/>
        <v>233.51930896886805</v>
      </c>
      <c r="I48" t="str">
        <f t="shared" si="8"/>
        <v/>
      </c>
      <c r="J48">
        <f t="shared" si="0"/>
        <v>374.23032365766221</v>
      </c>
      <c r="K48">
        <f t="shared" si="9"/>
        <v>374.23032365766221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107.42</v>
      </c>
      <c r="D49" s="3"/>
      <c r="E49">
        <f t="shared" si="4"/>
        <v>512.67937218377949</v>
      </c>
      <c r="F49">
        <f t="shared" si="5"/>
        <v>300.01572296371296</v>
      </c>
      <c r="G49">
        <f t="shared" si="6"/>
        <v>338.99441498230709</v>
      </c>
      <c r="H49">
        <f t="shared" si="7"/>
        <v>292.75943640788921</v>
      </c>
      <c r="I49" t="str">
        <f t="shared" si="8"/>
        <v/>
      </c>
      <c r="J49">
        <f t="shared" si="0"/>
        <v>354.25628655582375</v>
      </c>
      <c r="K49">
        <f t="shared" si="9"/>
        <v>354.25628655582375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3"/>
      <c r="E50">
        <f t="shared" si="4"/>
        <v>466.28707511040352</v>
      </c>
      <c r="F50">
        <f t="shared" si="5"/>
        <v>272.86733490368601</v>
      </c>
      <c r="G50">
        <f t="shared" si="6"/>
        <v>290.32115380979116</v>
      </c>
      <c r="H50">
        <f t="shared" si="7"/>
        <v>250.72465388870384</v>
      </c>
      <c r="I50" t="str">
        <f t="shared" si="8"/>
        <v/>
      </c>
      <c r="J50">
        <f t="shared" si="0"/>
        <v>369.14268101498214</v>
      </c>
      <c r="K50">
        <f t="shared" si="9"/>
        <v>369.14268101498214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17+103.145</f>
        <v>120.145</v>
      </c>
      <c r="D51" s="3">
        <v>388</v>
      </c>
      <c r="E51">
        <f t="shared" si="4"/>
        <v>544.23781163174158</v>
      </c>
      <c r="F51">
        <f t="shared" si="5"/>
        <v>318.48346038458374</v>
      </c>
      <c r="G51">
        <f t="shared" si="6"/>
        <v>368.78146309290236</v>
      </c>
      <c r="H51">
        <f t="shared" si="7"/>
        <v>318.48387029736108</v>
      </c>
      <c r="I51">
        <f t="shared" si="8"/>
        <v>380.45032095468304</v>
      </c>
      <c r="J51">
        <f t="shared" si="0"/>
        <v>346.99959008722266</v>
      </c>
      <c r="K51">
        <f t="shared" si="9"/>
        <v>380.45032095468304</v>
      </c>
      <c r="L51">
        <f t="shared" si="1"/>
        <v>-7.5496790453169638</v>
      </c>
      <c r="M51">
        <f t="shared" si="2"/>
        <v>1.9457935683806609</v>
      </c>
    </row>
    <row r="52" spans="1:13">
      <c r="A52">
        <f t="shared" si="3"/>
        <v>50</v>
      </c>
      <c r="B52" s="13">
        <f>Edwards!B52</f>
        <v>43225</v>
      </c>
      <c r="C52" s="3"/>
      <c r="D52" s="3"/>
      <c r="E52">
        <f t="shared" si="4"/>
        <v>494.98979502394059</v>
      </c>
      <c r="F52">
        <f t="shared" si="5"/>
        <v>289.66392890200649</v>
      </c>
      <c r="G52">
        <f t="shared" si="6"/>
        <v>315.83133862067405</v>
      </c>
      <c r="H52">
        <f t="shared" si="7"/>
        <v>272.75553993821279</v>
      </c>
      <c r="I52" t="str">
        <f t="shared" si="8"/>
        <v/>
      </c>
      <c r="J52">
        <f t="shared" si="0"/>
        <v>363.90838896379375</v>
      </c>
      <c r="K52">
        <f t="shared" si="9"/>
        <v>363.90838896379375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3"/>
      <c r="E53">
        <f t="shared" si="4"/>
        <v>450.1982257411251</v>
      </c>
      <c r="F53">
        <f t="shared" si="5"/>
        <v>263.45227348895048</v>
      </c>
      <c r="G53">
        <f t="shared" si="6"/>
        <v>270.48386222655199</v>
      </c>
      <c r="H53">
        <f t="shared" si="7"/>
        <v>233.59294301945198</v>
      </c>
      <c r="I53" t="str">
        <f t="shared" si="8"/>
        <v/>
      </c>
      <c r="J53">
        <f t="shared" si="0"/>
        <v>376.8593304694985</v>
      </c>
      <c r="K53">
        <f t="shared" si="9"/>
        <v>376.8593304694985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98.87</v>
      </c>
      <c r="D54" s="3"/>
      <c r="E54">
        <f t="shared" si="4"/>
        <v>508.32984038045538</v>
      </c>
      <c r="F54">
        <f t="shared" si="5"/>
        <v>297.4704129720713</v>
      </c>
      <c r="G54">
        <f t="shared" si="6"/>
        <v>330.51743576273873</v>
      </c>
      <c r="H54">
        <f t="shared" si="7"/>
        <v>285.43862063901662</v>
      </c>
      <c r="I54" t="str">
        <f t="shared" si="8"/>
        <v/>
      </c>
      <c r="J54">
        <f t="shared" si="0"/>
        <v>359.03179233305463</v>
      </c>
      <c r="K54">
        <f t="shared" si="9"/>
        <v>359.03179233305463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3"/>
      <c r="E55">
        <f t="shared" si="4"/>
        <v>462.33113193673387</v>
      </c>
      <c r="F55">
        <f t="shared" si="5"/>
        <v>270.55234971870294</v>
      </c>
      <c r="G55">
        <f t="shared" si="6"/>
        <v>283.06131034607171</v>
      </c>
      <c r="H55">
        <f t="shared" si="7"/>
        <v>244.45497041631111</v>
      </c>
      <c r="I55" t="str">
        <f t="shared" si="8"/>
        <v/>
      </c>
      <c r="J55">
        <f t="shared" si="0"/>
        <v>373.09737930239191</v>
      </c>
      <c r="K55">
        <f t="shared" si="9"/>
        <v>373.09737930239191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95.25</v>
      </c>
      <c r="D56" s="3"/>
      <c r="E56">
        <f t="shared" si="4"/>
        <v>515.74484129816597</v>
      </c>
      <c r="F56">
        <f t="shared" si="5"/>
        <v>301.809610103463</v>
      </c>
      <c r="G56">
        <f t="shared" si="6"/>
        <v>337.66899744239743</v>
      </c>
      <c r="H56">
        <f t="shared" si="7"/>
        <v>291.61479072984957</v>
      </c>
      <c r="I56" t="str">
        <f t="shared" si="8"/>
        <v/>
      </c>
      <c r="J56">
        <f t="shared" si="0"/>
        <v>357.19481937361343</v>
      </c>
      <c r="K56">
        <f t="shared" si="9"/>
        <v>357.19481937361343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3"/>
      <c r="E57">
        <f t="shared" si="4"/>
        <v>469.0751502792952</v>
      </c>
      <c r="F57">
        <f t="shared" si="5"/>
        <v>274.49889340370765</v>
      </c>
      <c r="G57">
        <f t="shared" si="6"/>
        <v>289.18604145259673</v>
      </c>
      <c r="H57">
        <f t="shared" si="7"/>
        <v>249.74435793318133</v>
      </c>
      <c r="I57" t="str">
        <f t="shared" si="8"/>
        <v/>
      </c>
      <c r="J57">
        <f t="shared" si="0"/>
        <v>371.75453547052626</v>
      </c>
      <c r="K57">
        <f t="shared" si="9"/>
        <v>371.75453547052626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16+106.37</f>
        <v>122.37</v>
      </c>
      <c r="D58" s="3">
        <v>380</v>
      </c>
      <c r="E58">
        <f t="shared" si="4"/>
        <v>548.99859420117252</v>
      </c>
      <c r="F58">
        <f t="shared" si="5"/>
        <v>321.26943091887091</v>
      </c>
      <c r="G58">
        <f t="shared" si="6"/>
        <v>370.03433165155798</v>
      </c>
      <c r="H58">
        <f t="shared" si="7"/>
        <v>319.5658618491816</v>
      </c>
      <c r="I58">
        <f t="shared" si="8"/>
        <v>382.77378369577559</v>
      </c>
      <c r="J58">
        <f t="shared" si="0"/>
        <v>348.70356906968937</v>
      </c>
      <c r="K58">
        <f t="shared" si="9"/>
        <v>382.77378369577559</v>
      </c>
      <c r="L58">
        <f t="shared" si="1"/>
        <v>2.7737836957755917</v>
      </c>
      <c r="M58">
        <f t="shared" si="2"/>
        <v>0.72994307783568202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499.3197749294726</v>
      </c>
      <c r="F59">
        <f t="shared" si="5"/>
        <v>292.19779728497485</v>
      </c>
      <c r="G59">
        <f t="shared" si="6"/>
        <v>316.90431867416515</v>
      </c>
      <c r="H59">
        <f t="shared" si="7"/>
        <v>273.68217772884827</v>
      </c>
      <c r="I59" t="str">
        <f t="shared" si="8"/>
        <v/>
      </c>
      <c r="J59">
        <f t="shared" si="0"/>
        <v>365.51561955612658</v>
      </c>
      <c r="K59">
        <f t="shared" si="9"/>
        <v>365.51561955612658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454.13638626597179</v>
      </c>
      <c r="F60">
        <f t="shared" si="5"/>
        <v>265.7568524151053</v>
      </c>
      <c r="G60">
        <f t="shared" si="6"/>
        <v>271.40278240156636</v>
      </c>
      <c r="H60">
        <f t="shared" si="7"/>
        <v>234.38653294498241</v>
      </c>
      <c r="I60" t="str">
        <f t="shared" si="8"/>
        <v/>
      </c>
      <c r="J60">
        <f t="shared" si="0"/>
        <v>378.37031947012292</v>
      </c>
      <c r="K60">
        <f t="shared" si="9"/>
        <v>378.37031947012292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413.04163721504256</v>
      </c>
      <c r="F61">
        <f t="shared" si="5"/>
        <v>241.70854558736872</v>
      </c>
      <c r="G61">
        <f t="shared" si="6"/>
        <v>232.4344161779859</v>
      </c>
      <c r="H61">
        <f t="shared" si="7"/>
        <v>200.73300819901553</v>
      </c>
      <c r="I61" t="str">
        <f t="shared" si="8"/>
        <v/>
      </c>
      <c r="J61">
        <f t="shared" si="0"/>
        <v>387.97553738835313</v>
      </c>
      <c r="K61">
        <f t="shared" si="9"/>
        <v>387.97553738835313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375.66554725118721</v>
      </c>
      <c r="F62">
        <f t="shared" si="5"/>
        <v>219.83636726215383</v>
      </c>
      <c r="G62">
        <f t="shared" si="6"/>
        <v>199.06117890886205</v>
      </c>
      <c r="H62">
        <f t="shared" si="7"/>
        <v>171.91150052159435</v>
      </c>
      <c r="I62" t="str">
        <f t="shared" si="8"/>
        <v/>
      </c>
      <c r="J62">
        <f t="shared" si="0"/>
        <v>394.92486674055942</v>
      </c>
      <c r="K62">
        <f t="shared" si="9"/>
        <v>394.92486674055942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341.67161534385463</v>
      </c>
      <c r="F63">
        <f t="shared" si="5"/>
        <v>199.9433998230393</v>
      </c>
      <c r="G63">
        <f t="shared" si="6"/>
        <v>170.47971466602002</v>
      </c>
      <c r="H63">
        <f t="shared" si="7"/>
        <v>147.22822258651865</v>
      </c>
      <c r="I63" t="str">
        <f t="shared" si="8"/>
        <v/>
      </c>
      <c r="J63">
        <f t="shared" si="0"/>
        <v>399.71517723652062</v>
      </c>
      <c r="K63">
        <f t="shared" si="9"/>
        <v>399.71517723652062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310.75379040181605</v>
      </c>
      <c r="F64">
        <f t="shared" si="5"/>
        <v>181.85054470593087</v>
      </c>
      <c r="G64">
        <f t="shared" si="6"/>
        <v>146.00201441544726</v>
      </c>
      <c r="H64">
        <f t="shared" si="7"/>
        <v>126.08900195867162</v>
      </c>
      <c r="I64" t="str">
        <f t="shared" si="8"/>
        <v/>
      </c>
      <c r="J64">
        <f t="shared" si="0"/>
        <v>402.76154274725923</v>
      </c>
      <c r="K64">
        <f t="shared" si="9"/>
        <v>402.76154274725923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17</v>
      </c>
      <c r="D65" s="3">
        <v>404</v>
      </c>
      <c r="E65">
        <f t="shared" si="4"/>
        <v>299.63371586167881</v>
      </c>
      <c r="F65">
        <f t="shared" si="5"/>
        <v>175.34316917342412</v>
      </c>
      <c r="G65">
        <f t="shared" si="6"/>
        <v>142.03885435946995</v>
      </c>
      <c r="H65">
        <f t="shared" si="7"/>
        <v>122.66637181167427</v>
      </c>
      <c r="I65">
        <f t="shared" si="8"/>
        <v>404.40993169731792</v>
      </c>
      <c r="J65">
        <f t="shared" si="0"/>
        <v>399.67679736174989</v>
      </c>
      <c r="K65">
        <f t="shared" si="9"/>
        <v>404.40993169731792</v>
      </c>
      <c r="L65">
        <f t="shared" si="1"/>
        <v>0.40993169731791568</v>
      </c>
      <c r="M65">
        <f t="shared" si="2"/>
        <v>0.10146824191037518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272.5198955801178</v>
      </c>
      <c r="F66">
        <f t="shared" si="5"/>
        <v>159.47638608162319</v>
      </c>
      <c r="G66">
        <f t="shared" si="6"/>
        <v>121.64473000422278</v>
      </c>
      <c r="H66">
        <f t="shared" si="7"/>
        <v>105.0537738206832</v>
      </c>
      <c r="I66" t="str">
        <f t="shared" si="8"/>
        <v/>
      </c>
      <c r="J66">
        <f t="shared" si="0"/>
        <v>401.42261226094001</v>
      </c>
      <c r="K66">
        <f t="shared" si="9"/>
        <v>401.42261226094001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247.85960175884395</v>
      </c>
      <c r="F67">
        <f t="shared" si="5"/>
        <v>145.045386356058</v>
      </c>
      <c r="G67">
        <f t="shared" si="6"/>
        <v>104.17882067924248</v>
      </c>
      <c r="H67">
        <f t="shared" si="7"/>
        <v>89.970015669094181</v>
      </c>
      <c r="I67" t="str">
        <f t="shared" si="8"/>
        <v/>
      </c>
      <c r="J67">
        <f t="shared" ref="J67:J130" si="10">$O$2+F67-H67</f>
        <v>402.07537068696377</v>
      </c>
      <c r="K67">
        <f t="shared" si="9"/>
        <v>402.07537068696377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225.43081507233182</v>
      </c>
      <c r="F68">
        <f t="shared" ref="F68:F131" si="15">E68*$O$3</f>
        <v>131.92024612603387</v>
      </c>
      <c r="G68">
        <f t="shared" ref="G68:G131" si="16">(G67*EXP(-1/$O$6)+C68)</f>
        <v>89.220689443274694</v>
      </c>
      <c r="H68">
        <f t="shared" ref="H68:H131" si="17">G68*$O$4</f>
        <v>77.052003227544873</v>
      </c>
      <c r="I68" t="str">
        <f t="shared" ref="I68:I131" si="18">IF(ISBLANK(D68),"",($O$2+((E67*EXP(-1/$O$5))*$O$3)-((G67*EXP(-1/$O$6))*$O$4)))</f>
        <v/>
      </c>
      <c r="J68">
        <f t="shared" si="10"/>
        <v>401.86824289848903</v>
      </c>
      <c r="K68">
        <f t="shared" ref="K68:K131" si="19">IF(I68="",J68,I68)</f>
        <v>401.86824289848903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205.03160669813585</v>
      </c>
      <c r="F69">
        <f t="shared" si="15"/>
        <v>119.98279831688353</v>
      </c>
      <c r="G69">
        <f t="shared" si="16"/>
        <v>76.410266240606006</v>
      </c>
      <c r="H69">
        <f t="shared" si="17"/>
        <v>65.988775896334786</v>
      </c>
      <c r="I69" t="str">
        <f t="shared" si="18"/>
        <v/>
      </c>
      <c r="J69">
        <f t="shared" si="10"/>
        <v>400.99402242054873</v>
      </c>
      <c r="K69">
        <f t="shared" si="19"/>
        <v>400.99402242054873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186.4783203295909</v>
      </c>
      <c r="F70">
        <f t="shared" si="15"/>
        <v>109.12556877885469</v>
      </c>
      <c r="G70">
        <f t="shared" si="16"/>
        <v>65.439180344737764</v>
      </c>
      <c r="H70">
        <f t="shared" si="17"/>
        <v>56.514021205097279</v>
      </c>
      <c r="I70" t="str">
        <f t="shared" si="18"/>
        <v/>
      </c>
      <c r="J70">
        <f t="shared" si="10"/>
        <v>399.61154757375743</v>
      </c>
      <c r="K70">
        <f t="shared" si="19"/>
        <v>399.61154757375743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169.60391869797351</v>
      </c>
      <c r="F71">
        <f t="shared" si="15"/>
        <v>99.250808685571727</v>
      </c>
      <c r="G71">
        <f t="shared" si="16"/>
        <v>56.043337301125874</v>
      </c>
      <c r="H71">
        <f t="shared" si="17"/>
        <v>48.399664176034221</v>
      </c>
      <c r="I71" t="str">
        <f t="shared" si="18"/>
        <v/>
      </c>
      <c r="J71">
        <f t="shared" si="10"/>
        <v>397.85114450953751</v>
      </c>
      <c r="K71">
        <f t="shared" si="19"/>
        <v>397.85114450953751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17</v>
      </c>
      <c r="D72" s="3">
        <v>394</v>
      </c>
      <c r="E72">
        <f t="shared" si="14"/>
        <v>171.25647971768129</v>
      </c>
      <c r="F72">
        <f t="shared" si="15"/>
        <v>100.2178737089945</v>
      </c>
      <c r="G72">
        <f t="shared" si="16"/>
        <v>64.996561682183966</v>
      </c>
      <c r="H72">
        <f t="shared" si="17"/>
        <v>56.131770688670258</v>
      </c>
      <c r="I72">
        <f t="shared" si="18"/>
        <v>395.81923735589231</v>
      </c>
      <c r="J72">
        <f t="shared" si="10"/>
        <v>391.08610302032423</v>
      </c>
      <c r="K72">
        <f t="shared" si="19"/>
        <v>395.81923735589231</v>
      </c>
      <c r="L72">
        <f t="shared" si="11"/>
        <v>1.8192373558923123</v>
      </c>
      <c r="M72">
        <f t="shared" si="12"/>
        <v>0.46173536951581529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155.75950068191227</v>
      </c>
      <c r="F73">
        <f t="shared" si="15"/>
        <v>91.149169911988395</v>
      </c>
      <c r="G73">
        <f t="shared" si="16"/>
        <v>55.664270404648917</v>
      </c>
      <c r="H73">
        <f t="shared" si="17"/>
        <v>48.072297688361338</v>
      </c>
      <c r="I73" t="str">
        <f t="shared" si="18"/>
        <v/>
      </c>
      <c r="J73">
        <f t="shared" si="10"/>
        <v>390.07687222362705</v>
      </c>
      <c r="K73">
        <f t="shared" si="19"/>
        <v>390.07687222362705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141.66484148613392</v>
      </c>
      <c r="F74">
        <f t="shared" si="15"/>
        <v>82.901092072350338</v>
      </c>
      <c r="G74">
        <f t="shared" si="16"/>
        <v>47.671921706147693</v>
      </c>
      <c r="H74">
        <f t="shared" si="17"/>
        <v>41.170014355254899</v>
      </c>
      <c r="I74" t="str">
        <f t="shared" si="18"/>
        <v/>
      </c>
      <c r="J74">
        <f t="shared" si="10"/>
        <v>388.73107771709545</v>
      </c>
      <c r="K74">
        <f t="shared" si="19"/>
        <v>388.73107771709545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128.84560637026988</v>
      </c>
      <c r="F75">
        <f t="shared" si="15"/>
        <v>75.399381842142148</v>
      </c>
      <c r="G75">
        <f t="shared" si="16"/>
        <v>40.82712487986322</v>
      </c>
      <c r="H75">
        <f t="shared" si="17"/>
        <v>35.258769884474638</v>
      </c>
      <c r="I75" t="str">
        <f t="shared" si="18"/>
        <v/>
      </c>
      <c r="J75">
        <f t="shared" si="10"/>
        <v>387.14061195766749</v>
      </c>
      <c r="K75">
        <f t="shared" si="19"/>
        <v>387.14061195766749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117.1863823568916</v>
      </c>
      <c r="F76">
        <f t="shared" si="15"/>
        <v>68.576500502739123</v>
      </c>
      <c r="G76">
        <f t="shared" si="16"/>
        <v>34.965112928119936</v>
      </c>
      <c r="H76">
        <f t="shared" si="17"/>
        <v>30.19626962086928</v>
      </c>
      <c r="I76" t="str">
        <f t="shared" si="18"/>
        <v/>
      </c>
      <c r="J76">
        <f t="shared" si="10"/>
        <v>385.38023088186986</v>
      </c>
      <c r="K76">
        <f t="shared" si="19"/>
        <v>385.38023088186986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106.58220017554511</v>
      </c>
      <c r="F77">
        <f t="shared" si="15"/>
        <v>62.371020906350857</v>
      </c>
      <c r="G77">
        <f t="shared" si="16"/>
        <v>29.944776314120798</v>
      </c>
      <c r="H77">
        <f t="shared" si="17"/>
        <v>25.860649761854823</v>
      </c>
      <c r="I77" t="str">
        <f t="shared" si="18"/>
        <v/>
      </c>
      <c r="J77">
        <f t="shared" si="10"/>
        <v>383.51037114449605</v>
      </c>
      <c r="K77">
        <f t="shared" si="19"/>
        <v>383.51037114449605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96.937589212915185</v>
      </c>
      <c r="F78">
        <f t="shared" si="15"/>
        <v>56.727074440683566</v>
      </c>
      <c r="G78">
        <f t="shared" si="16"/>
        <v>25.645266192793752</v>
      </c>
      <c r="H78">
        <f t="shared" si="17"/>
        <v>22.147543868899575</v>
      </c>
      <c r="I78" t="str">
        <f t="shared" si="18"/>
        <v/>
      </c>
      <c r="J78">
        <f t="shared" si="10"/>
        <v>381.57953057178401</v>
      </c>
      <c r="K78">
        <f t="shared" si="19"/>
        <v>381.57953057178401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17</v>
      </c>
      <c r="D79" s="3">
        <v>380</v>
      </c>
      <c r="E79">
        <f t="shared" si="14"/>
        <v>105.16571798043978</v>
      </c>
      <c r="F79">
        <f t="shared" si="15"/>
        <v>61.542107256052056</v>
      </c>
      <c r="G79">
        <f t="shared" si="16"/>
        <v>38.963085354192941</v>
      </c>
      <c r="H79">
        <f t="shared" si="17"/>
        <v>33.648964127038369</v>
      </c>
      <c r="I79">
        <f t="shared" si="18"/>
        <v>379.62627746458173</v>
      </c>
      <c r="J79">
        <f t="shared" si="10"/>
        <v>374.89314312901371</v>
      </c>
      <c r="K79">
        <f t="shared" si="19"/>
        <v>379.62627746458173</v>
      </c>
      <c r="L79">
        <f t="shared" si="11"/>
        <v>-0.37372253541826694</v>
      </c>
      <c r="M79">
        <f t="shared" si="12"/>
        <v>9.8348035636386041E-2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95.649284327762004</v>
      </c>
      <c r="F80">
        <f t="shared" si="15"/>
        <v>55.973169090697368</v>
      </c>
      <c r="G80">
        <f t="shared" si="16"/>
        <v>33.36871463386516</v>
      </c>
      <c r="H80">
        <f t="shared" si="17"/>
        <v>28.817601878119191</v>
      </c>
      <c r="I80" t="str">
        <f t="shared" si="18"/>
        <v/>
      </c>
      <c r="J80">
        <f t="shared" si="10"/>
        <v>374.15556721257815</v>
      </c>
      <c r="K80">
        <f t="shared" si="19"/>
        <v>374.15556721257815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86.993991655290927</v>
      </c>
      <c r="F81">
        <f t="shared" si="15"/>
        <v>50.908163495615433</v>
      </c>
      <c r="G81">
        <f t="shared" si="16"/>
        <v>28.577590973464908</v>
      </c>
      <c r="H81">
        <f t="shared" si="17"/>
        <v>24.6799329355424</v>
      </c>
      <c r="I81" t="str">
        <f t="shared" si="18"/>
        <v/>
      </c>
      <c r="J81">
        <f t="shared" si="10"/>
        <v>373.22823056007303</v>
      </c>
      <c r="K81">
        <f t="shared" si="19"/>
        <v>373.22823056007303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79.121915415359197</v>
      </c>
      <c r="F82">
        <f t="shared" si="15"/>
        <v>46.301489670825823</v>
      </c>
      <c r="G82">
        <f t="shared" si="16"/>
        <v>24.47438311027522</v>
      </c>
      <c r="H82">
        <f t="shared" si="17"/>
        <v>21.136355907718716</v>
      </c>
      <c r="I82" t="str">
        <f t="shared" si="18"/>
        <v/>
      </c>
      <c r="J82">
        <f t="shared" si="10"/>
        <v>372.16513376310712</v>
      </c>
      <c r="K82">
        <f t="shared" si="19"/>
        <v>372.16513376310712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71.962182443602231</v>
      </c>
      <c r="F83">
        <f t="shared" si="15"/>
        <v>42.111673227462475</v>
      </c>
      <c r="G83">
        <f t="shared" si="16"/>
        <v>20.960319195019235</v>
      </c>
      <c r="H83">
        <f t="shared" si="17"/>
        <v>18.101570301043346</v>
      </c>
      <c r="I83" t="str">
        <f t="shared" si="18"/>
        <v/>
      </c>
      <c r="J83">
        <f t="shared" si="10"/>
        <v>371.01010292641911</v>
      </c>
      <c r="K83">
        <f t="shared" si="19"/>
        <v>371.01010292641911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65.450332880098969</v>
      </c>
      <c r="F84">
        <f t="shared" si="15"/>
        <v>38.300992789309319</v>
      </c>
      <c r="G84">
        <f t="shared" si="16"/>
        <v>17.950809169635139</v>
      </c>
      <c r="H84">
        <f t="shared" si="17"/>
        <v>15.502523178271943</v>
      </c>
      <c r="I84" t="str">
        <f t="shared" si="18"/>
        <v/>
      </c>
      <c r="J84">
        <f t="shared" si="10"/>
        <v>369.79846961103738</v>
      </c>
      <c r="K84">
        <f t="shared" si="19"/>
        <v>369.79846961103738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59.527739830194776</v>
      </c>
      <c r="F85">
        <f t="shared" si="15"/>
        <v>34.835140383119828</v>
      </c>
      <c r="G85">
        <f t="shared" si="16"/>
        <v>15.37340852715775</v>
      </c>
      <c r="H85">
        <f t="shared" si="17"/>
        <v>13.276650638370675</v>
      </c>
      <c r="I85" t="str">
        <f t="shared" si="18"/>
        <v/>
      </c>
      <c r="J85">
        <f t="shared" si="10"/>
        <v>368.55848974474918</v>
      </c>
      <c r="K85">
        <f t="shared" si="19"/>
        <v>368.55848974474918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54.141081540149372</v>
      </c>
      <c r="F86">
        <f t="shared" si="15"/>
        <v>31.68291256017724</v>
      </c>
      <c r="G86">
        <f t="shared" si="16"/>
        <v>13.1660744376177</v>
      </c>
      <c r="H86">
        <f t="shared" si="17"/>
        <v>11.370371786987848</v>
      </c>
      <c r="I86" t="str">
        <f t="shared" si="18"/>
        <v/>
      </c>
      <c r="J86">
        <f t="shared" si="10"/>
        <v>367.31254077318937</v>
      </c>
      <c r="K86">
        <f t="shared" si="19"/>
        <v>367.31254077318937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49.241861335549245</v>
      </c>
      <c r="F87">
        <f t="shared" si="15"/>
        <v>28.815929468228994</v>
      </c>
      <c r="G87">
        <f t="shared" si="16"/>
        <v>11.275672261663271</v>
      </c>
      <c r="H87">
        <f t="shared" si="17"/>
        <v>9.7377989446135818</v>
      </c>
      <c r="I87" t="str">
        <f t="shared" si="18"/>
        <v/>
      </c>
      <c r="J87">
        <f t="shared" si="10"/>
        <v>366.07813052361541</v>
      </c>
      <c r="K87">
        <f t="shared" si="19"/>
        <v>366.07813052361541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44.785971000437648</v>
      </c>
      <c r="F88">
        <f t="shared" si="15"/>
        <v>26.208379344569419</v>
      </c>
      <c r="G88">
        <f t="shared" si="16"/>
        <v>9.65669650090841</v>
      </c>
      <c r="H88">
        <f t="shared" si="17"/>
        <v>8.3396330447377274</v>
      </c>
      <c r="I88" t="str">
        <f t="shared" si="18"/>
        <v/>
      </c>
      <c r="J88">
        <f t="shared" si="10"/>
        <v>364.86874629983168</v>
      </c>
      <c r="K88">
        <f t="shared" si="19"/>
        <v>364.86874629983168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40.733293666216554</v>
      </c>
      <c r="F89">
        <f t="shared" si="15"/>
        <v>23.836786129913722</v>
      </c>
      <c r="G89">
        <f t="shared" si="16"/>
        <v>8.2701753959015107</v>
      </c>
      <c r="H89">
        <f t="shared" si="17"/>
        <v>7.1422176321839554</v>
      </c>
      <c r="I89" t="str">
        <f t="shared" si="18"/>
        <v/>
      </c>
      <c r="J89">
        <f t="shared" si="10"/>
        <v>363.69456849772979</v>
      </c>
      <c r="K89">
        <f t="shared" si="19"/>
        <v>363.69456849772979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37.047342635085975</v>
      </c>
      <c r="F90">
        <f t="shared" si="15"/>
        <v>21.679798110865683</v>
      </c>
      <c r="G90">
        <f t="shared" si="16"/>
        <v>7.0827328033495398</v>
      </c>
      <c r="H90">
        <f t="shared" si="17"/>
        <v>6.1167286895995128</v>
      </c>
      <c r="I90" t="str">
        <f t="shared" si="18"/>
        <v/>
      </c>
      <c r="J90">
        <f t="shared" si="10"/>
        <v>362.56306942126616</v>
      </c>
      <c r="K90">
        <f t="shared" si="19"/>
        <v>362.56306942126616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33.694932886308429</v>
      </c>
      <c r="F91">
        <f t="shared" si="15"/>
        <v>19.717995688103965</v>
      </c>
      <c r="G91">
        <f t="shared" si="16"/>
        <v>6.0657847702364549</v>
      </c>
      <c r="H91">
        <f t="shared" si="17"/>
        <v>5.2384807897164514</v>
      </c>
      <c r="I91" t="str">
        <f t="shared" si="18"/>
        <v/>
      </c>
      <c r="J91">
        <f t="shared" si="10"/>
        <v>361.47951489838749</v>
      </c>
      <c r="K91">
        <f t="shared" si="19"/>
        <v>361.47951489838749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30.64588230783356</v>
      </c>
      <c r="F92">
        <f t="shared" si="15"/>
        <v>17.933716539603033</v>
      </c>
      <c r="G92">
        <f t="shared" si="16"/>
        <v>5.1948514648797932</v>
      </c>
      <c r="H92">
        <f t="shared" si="17"/>
        <v>4.4863328711780763</v>
      </c>
      <c r="I92" t="str">
        <f t="shared" si="18"/>
        <v/>
      </c>
      <c r="J92">
        <f t="shared" si="10"/>
        <v>360.44738366842495</v>
      </c>
      <c r="K92">
        <f t="shared" si="19"/>
        <v>360.44738366842495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27.872739963438466</v>
      </c>
      <c r="F93">
        <f t="shared" si="15"/>
        <v>16.310896604813969</v>
      </c>
      <c r="G93">
        <f t="shared" si="16"/>
        <v>4.4489679018254638</v>
      </c>
      <c r="H93">
        <f t="shared" si="17"/>
        <v>3.8421793338488821</v>
      </c>
      <c r="I93" t="str">
        <f t="shared" si="18"/>
        <v/>
      </c>
      <c r="J93">
        <f t="shared" si="10"/>
        <v>359.4687172709651</v>
      </c>
      <c r="K93">
        <f t="shared" si="19"/>
        <v>359.4687172709651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25.350538948943061</v>
      </c>
      <c r="F94">
        <f t="shared" si="15"/>
        <v>14.83492545816835</v>
      </c>
      <c r="G94">
        <f t="shared" si="16"/>
        <v>3.8101792756323358</v>
      </c>
      <c r="H94">
        <f t="shared" si="17"/>
        <v>3.2905142033250341</v>
      </c>
      <c r="I94" t="str">
        <f t="shared" si="18"/>
        <v/>
      </c>
      <c r="J94">
        <f t="shared" si="10"/>
        <v>358.54441125484334</v>
      </c>
      <c r="K94">
        <f t="shared" si="19"/>
        <v>358.54441125484334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23.056571612437917</v>
      </c>
      <c r="F95">
        <f t="shared" si="15"/>
        <v>13.492514769817062</v>
      </c>
      <c r="G95">
        <f t="shared" si="16"/>
        <v>3.2631087552916407</v>
      </c>
      <c r="H95">
        <f t="shared" si="17"/>
        <v>2.8180578732740753</v>
      </c>
      <c r="I95" t="str">
        <f t="shared" si="18"/>
        <v/>
      </c>
      <c r="J95">
        <f t="shared" si="10"/>
        <v>357.67445689654295</v>
      </c>
      <c r="K95">
        <f t="shared" si="19"/>
        <v>357.67445689654295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20.970185114807677</v>
      </c>
      <c r="F96">
        <f t="shared" si="15"/>
        <v>12.271578669341611</v>
      </c>
      <c r="G96">
        <f t="shared" si="16"/>
        <v>2.7945873352885329</v>
      </c>
      <c r="H96">
        <f t="shared" si="17"/>
        <v>2.413437440597352</v>
      </c>
      <c r="I96" t="str">
        <f t="shared" si="18"/>
        <v/>
      </c>
      <c r="J96">
        <f t="shared" si="10"/>
        <v>356.85814122874427</v>
      </c>
      <c r="K96">
        <f t="shared" si="19"/>
        <v>356.85814122874427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19.072595489959056</v>
      </c>
      <c r="F97">
        <f t="shared" si="15"/>
        <v>11.161124935339377</v>
      </c>
      <c r="G97">
        <f t="shared" si="16"/>
        <v>2.3933368331320199</v>
      </c>
      <c r="H97">
        <f t="shared" si="17"/>
        <v>2.0669129384876217</v>
      </c>
      <c r="I97" t="str">
        <f t="shared" si="18"/>
        <v/>
      </c>
      <c r="J97">
        <f t="shared" si="10"/>
        <v>356.09421199685175</v>
      </c>
      <c r="K97">
        <f t="shared" si="19"/>
        <v>356.09421199685175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17.346718530717308</v>
      </c>
      <c r="F98">
        <f t="shared" si="15"/>
        <v>10.151156031250689</v>
      </c>
      <c r="G98">
        <f t="shared" si="16"/>
        <v>2.0496984025138727</v>
      </c>
      <c r="H98">
        <f t="shared" si="17"/>
        <v>1.7701428773020678</v>
      </c>
      <c r="I98" t="str">
        <f t="shared" si="18"/>
        <v/>
      </c>
      <c r="J98">
        <f t="shared" si="10"/>
        <v>355.38101315394863</v>
      </c>
      <c r="K98">
        <f t="shared" si="19"/>
        <v>355.38101315394863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15.777015977838325</v>
      </c>
      <c r="F99">
        <f t="shared" si="15"/>
        <v>9.2325790964424783</v>
      </c>
      <c r="G99">
        <f t="shared" si="16"/>
        <v>1.7554000269030137</v>
      </c>
      <c r="H99">
        <f t="shared" si="17"/>
        <v>1.5159834493832061</v>
      </c>
      <c r="I99" t="str">
        <f t="shared" si="18"/>
        <v/>
      </c>
      <c r="J99">
        <f t="shared" si="10"/>
        <v>354.71659564705925</v>
      </c>
      <c r="K99">
        <f t="shared" si="19"/>
        <v>354.71659564705925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14.349355627359273</v>
      </c>
      <c r="F100">
        <f t="shared" si="15"/>
        <v>8.3971240821883431</v>
      </c>
      <c r="G100">
        <f t="shared" si="16"/>
        <v>1.5033573967135125</v>
      </c>
      <c r="H100">
        <f t="shared" si="17"/>
        <v>1.2983165643140477</v>
      </c>
      <c r="I100" t="str">
        <f t="shared" si="18"/>
        <v/>
      </c>
      <c r="J100">
        <f t="shared" si="10"/>
        <v>354.09880751787426</v>
      </c>
      <c r="K100">
        <f t="shared" si="19"/>
        <v>354.09880751787426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13.05088409681886</v>
      </c>
      <c r="F101">
        <f t="shared" si="15"/>
        <v>7.6372692955143142</v>
      </c>
      <c r="G101">
        <f t="shared" si="16"/>
        <v>1.2875033767890558</v>
      </c>
      <c r="H101">
        <f t="shared" si="17"/>
        <v>1.1119025750960854</v>
      </c>
      <c r="I101" t="str">
        <f t="shared" si="18"/>
        <v/>
      </c>
      <c r="J101">
        <f t="shared" si="10"/>
        <v>353.52536672041822</v>
      </c>
      <c r="K101">
        <f t="shared" si="19"/>
        <v>353.52536672041822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11.869911104847613</v>
      </c>
      <c r="F102">
        <f t="shared" si="15"/>
        <v>6.9461736805733967</v>
      </c>
      <c r="G102">
        <f t="shared" si="16"/>
        <v>1.1026419591688845</v>
      </c>
      <c r="H102">
        <f t="shared" si="17"/>
        <v>0.95225415009513237</v>
      </c>
      <c r="I102" t="str">
        <f t="shared" si="18"/>
        <v/>
      </c>
      <c r="J102">
        <f t="shared" si="10"/>
        <v>352.99391953047825</v>
      </c>
      <c r="K102">
        <f t="shared" si="19"/>
        <v>352.99391953047825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10.795804222284653</v>
      </c>
      <c r="F103">
        <f t="shared" si="15"/>
        <v>6.3176152278707001</v>
      </c>
      <c r="G103">
        <f t="shared" si="16"/>
        <v>0.94432318550648398</v>
      </c>
      <c r="H103">
        <f t="shared" si="17"/>
        <v>0.81552825461802947</v>
      </c>
      <c r="I103" t="str">
        <f t="shared" si="18"/>
        <v/>
      </c>
      <c r="J103">
        <f t="shared" si="10"/>
        <v>352.50208697325269</v>
      </c>
      <c r="K103">
        <f t="shared" si="19"/>
        <v>352.50208697325269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9.8188931472537284</v>
      </c>
      <c r="F104">
        <f t="shared" si="15"/>
        <v>5.7459349568306592</v>
      </c>
      <c r="G104">
        <f t="shared" si="16"/>
        <v>0.80873602829087543</v>
      </c>
      <c r="H104">
        <f t="shared" si="17"/>
        <v>0.69843364191574886</v>
      </c>
      <c r="I104" t="str">
        <f t="shared" si="18"/>
        <v/>
      </c>
      <c r="J104">
        <f t="shared" si="10"/>
        <v>352.04750131491488</v>
      </c>
      <c r="K104">
        <f t="shared" si="19"/>
        <v>352.04750131491488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8.9303826423765393</v>
      </c>
      <c r="F105">
        <f t="shared" si="15"/>
        <v>5.2259859673752622</v>
      </c>
      <c r="G105">
        <f t="shared" si="16"/>
        <v>0.69261665232216074</v>
      </c>
      <c r="H105">
        <f t="shared" si="17"/>
        <v>0.59815162674918343</v>
      </c>
      <c r="I105" t="str">
        <f t="shared" si="18"/>
        <v/>
      </c>
      <c r="J105">
        <f t="shared" si="10"/>
        <v>351.62783434062607</v>
      </c>
      <c r="K105">
        <f t="shared" si="19"/>
        <v>351.62783434062607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8.1222733502875677</v>
      </c>
      <c r="F106">
        <f t="shared" si="15"/>
        <v>4.7530871018190757</v>
      </c>
      <c r="G106">
        <f t="shared" si="16"/>
        <v>0.59316984812431073</v>
      </c>
      <c r="H106">
        <f t="shared" si="17"/>
        <v>0.51226823438990865</v>
      </c>
      <c r="I106" t="str">
        <f t="shared" si="18"/>
        <v/>
      </c>
      <c r="J106">
        <f t="shared" si="10"/>
        <v>351.24081886742914</v>
      </c>
      <c r="K106">
        <f t="shared" si="19"/>
        <v>351.24081886742914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7.387289774543798</v>
      </c>
      <c r="F107">
        <f t="shared" si="15"/>
        <v>4.3229807998940251</v>
      </c>
      <c r="G107">
        <f t="shared" si="16"/>
        <v>0.5080017460512336</v>
      </c>
      <c r="H107">
        <f t="shared" si="17"/>
        <v>0.43871609175609866</v>
      </c>
      <c r="I107" t="str">
        <f t="shared" si="18"/>
        <v/>
      </c>
      <c r="J107">
        <f t="shared" si="10"/>
        <v>350.88426470813795</v>
      </c>
      <c r="K107">
        <f t="shared" si="19"/>
        <v>350.88426470813795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6.7188147775335878</v>
      </c>
      <c r="F108">
        <f t="shared" si="15"/>
        <v>3.9317947674681055</v>
      </c>
      <c r="G108">
        <f t="shared" si="16"/>
        <v>0.43506219138943686</v>
      </c>
      <c r="H108">
        <f t="shared" si="17"/>
        <v>0.37572466189509474</v>
      </c>
      <c r="I108" t="str">
        <f t="shared" si="18"/>
        <v/>
      </c>
      <c r="J108">
        <f t="shared" si="10"/>
        <v>350.55607010557299</v>
      </c>
      <c r="K108">
        <f t="shared" si="19"/>
        <v>350.55607010557299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6.1108300056621898</v>
      </c>
      <c r="F109">
        <f t="shared" si="15"/>
        <v>3.5760071138573046</v>
      </c>
      <c r="G109">
        <f t="shared" si="16"/>
        <v>0.3725953933187654</v>
      </c>
      <c r="H109">
        <f t="shared" si="17"/>
        <v>0.32177762386401193</v>
      </c>
      <c r="I109" t="str">
        <f t="shared" si="18"/>
        <v/>
      </c>
      <c r="J109">
        <f t="shared" si="10"/>
        <v>350.25422948999329</v>
      </c>
      <c r="K109">
        <f t="shared" si="19"/>
        <v>350.25422948999329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5.5578617054553394</v>
      </c>
      <c r="F110">
        <f t="shared" si="15"/>
        <v>3.2524146438581329</v>
      </c>
      <c r="G110">
        <f t="shared" si="16"/>
        <v>0.31909765975985971</v>
      </c>
      <c r="H110">
        <f t="shared" si="17"/>
        <v>0.27557637206279245</v>
      </c>
      <c r="I110" t="str">
        <f t="shared" si="18"/>
        <v/>
      </c>
      <c r="J110">
        <f t="shared" si="10"/>
        <v>349.97683827179532</v>
      </c>
      <c r="K110">
        <f t="shared" si="19"/>
        <v>349.97683827179532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5.0549314427573586</v>
      </c>
      <c r="F111">
        <f t="shared" si="15"/>
        <v>2.9581040190304648</v>
      </c>
      <c r="G111">
        <f t="shared" si="16"/>
        <v>0.27328120070745643</v>
      </c>
      <c r="H111">
        <f t="shared" si="17"/>
        <v>0.23600875638072646</v>
      </c>
      <c r="I111" t="str">
        <f t="shared" si="18"/>
        <v/>
      </c>
      <c r="J111">
        <f t="shared" si="10"/>
        <v>349.72209526264976</v>
      </c>
      <c r="K111">
        <f t="shared" si="19"/>
        <v>349.72209526264976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4.5975112813433281</v>
      </c>
      <c r="F112">
        <f t="shared" si="15"/>
        <v>2.6904255285925567</v>
      </c>
      <c r="G112">
        <f t="shared" si="16"/>
        <v>0.2340431287284033</v>
      </c>
      <c r="H112">
        <f t="shared" si="17"/>
        <v>0.20212231067359193</v>
      </c>
      <c r="I112" t="str">
        <f t="shared" si="18"/>
        <v/>
      </c>
      <c r="J112">
        <f t="shared" si="10"/>
        <v>349.488303217919</v>
      </c>
      <c r="K112">
        <f t="shared" si="19"/>
        <v>349.488303217919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4.1814830174134512</v>
      </c>
      <c r="F113">
        <f t="shared" si="15"/>
        <v>2.4469692337847402</v>
      </c>
      <c r="G113">
        <f t="shared" si="16"/>
        <v>0.20043891040868586</v>
      </c>
      <c r="H113">
        <f t="shared" si="17"/>
        <v>0.17310132513103774</v>
      </c>
      <c r="I113" t="str">
        <f t="shared" si="18"/>
        <v/>
      </c>
      <c r="J113">
        <f t="shared" si="10"/>
        <v>349.2738679086537</v>
      </c>
      <c r="K113">
        <f t="shared" si="19"/>
        <v>349.2738679086537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3.8031011029533111</v>
      </c>
      <c r="F114">
        <f t="shared" si="15"/>
        <v>2.2255432709268876</v>
      </c>
      <c r="G114">
        <f t="shared" si="16"/>
        <v>0.1716596296763892</v>
      </c>
      <c r="H114">
        <f t="shared" si="17"/>
        <v>0.14824721062342458</v>
      </c>
      <c r="I114" t="str">
        <f t="shared" si="18"/>
        <v/>
      </c>
      <c r="J114">
        <f t="shared" si="10"/>
        <v>349.07729606030347</v>
      </c>
      <c r="K114">
        <f t="shared" si="19"/>
        <v>349.07729606030347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3.4589589241549659</v>
      </c>
      <c r="F115">
        <f t="shared" si="15"/>
        <v>2.0241541178296929</v>
      </c>
      <c r="G115">
        <f t="shared" si="16"/>
        <v>0.14701251568646598</v>
      </c>
      <c r="H115">
        <f t="shared" si="17"/>
        <v>0.12696168236141023</v>
      </c>
      <c r="I115" t="str">
        <f t="shared" si="18"/>
        <v/>
      </c>
      <c r="J115">
        <f t="shared" si="10"/>
        <v>348.8971924354683</v>
      </c>
      <c r="K115">
        <f t="shared" si="19"/>
        <v>348.8971924354683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3.1459581312998188</v>
      </c>
      <c r="F116">
        <f t="shared" si="15"/>
        <v>1.8409886458961151</v>
      </c>
      <c r="G116">
        <f t="shared" si="16"/>
        <v>0.12590426653725972</v>
      </c>
      <c r="H116">
        <f t="shared" si="17"/>
        <v>0.10873235806767087</v>
      </c>
      <c r="I116" t="str">
        <f t="shared" si="18"/>
        <v/>
      </c>
      <c r="J116">
        <f t="shared" si="10"/>
        <v>348.73225628782842</v>
      </c>
      <c r="K116">
        <f t="shared" si="19"/>
        <v>348.73225628782842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2.8612807439768391</v>
      </c>
      <c r="F117">
        <f t="shared" si="15"/>
        <v>1.6743977963260865</v>
      </c>
      <c r="G117">
        <f t="shared" si="16"/>
        <v>0.1078267673896058</v>
      </c>
      <c r="H117">
        <f t="shared" si="17"/>
        <v>9.3120423981950071E-2</v>
      </c>
      <c r="I117" t="str">
        <f t="shared" si="18"/>
        <v/>
      </c>
      <c r="J117">
        <f t="shared" si="10"/>
        <v>348.58127737234418</v>
      </c>
      <c r="K117">
        <f t="shared" si="19"/>
        <v>348.58127737234418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2.6023637804963577</v>
      </c>
      <c r="F118">
        <f t="shared" si="15"/>
        <v>1.5228817334595659</v>
      </c>
      <c r="G118">
        <f t="shared" si="16"/>
        <v>9.2344859197058357E-2</v>
      </c>
      <c r="H118">
        <f t="shared" si="17"/>
        <v>7.9750071797223265E-2</v>
      </c>
      <c r="I118" t="str">
        <f t="shared" si="18"/>
        <v/>
      </c>
      <c r="J118">
        <f t="shared" si="10"/>
        <v>348.44313166166233</v>
      </c>
      <c r="K118">
        <f t="shared" si="19"/>
        <v>348.44313166166233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2.3668761830852745</v>
      </c>
      <c r="F119">
        <f t="shared" si="15"/>
        <v>1.3850763415918623</v>
      </c>
      <c r="G119">
        <f t="shared" si="16"/>
        <v>7.9085863617817845E-2</v>
      </c>
      <c r="H119">
        <f t="shared" si="17"/>
        <v>6.8299452254374046E-2</v>
      </c>
      <c r="I119" t="str">
        <f t="shared" si="18"/>
        <v/>
      </c>
      <c r="J119">
        <f t="shared" si="10"/>
        <v>348.31677688933746</v>
      </c>
      <c r="K119">
        <f t="shared" si="19"/>
        <v>348.31677688933746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2.15269783111868</v>
      </c>
      <c r="F120">
        <f t="shared" si="15"/>
        <v>1.2597409436905784</v>
      </c>
      <c r="G120">
        <f t="shared" si="16"/>
        <v>6.7730611953494904E-2</v>
      </c>
      <c r="H120">
        <f t="shared" si="17"/>
        <v>5.8492927631570338E-2</v>
      </c>
      <c r="I120" t="str">
        <f t="shared" si="18"/>
        <v/>
      </c>
      <c r="J120">
        <f t="shared" si="10"/>
        <v>348.20124801605903</v>
      </c>
      <c r="K120">
        <f t="shared" si="19"/>
        <v>348.20124801605903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1.957900453441721</v>
      </c>
      <c r="F121">
        <f t="shared" si="15"/>
        <v>1.1457471314444354</v>
      </c>
      <c r="G121">
        <f t="shared" si="16"/>
        <v>5.8005762164571838E-2</v>
      </c>
      <c r="H121">
        <f t="shared" si="17"/>
        <v>5.0094436631342235E-2</v>
      </c>
      <c r="I121" t="str">
        <f t="shared" si="18"/>
        <v/>
      </c>
      <c r="J121">
        <f t="shared" si="10"/>
        <v>348.09565269481305</v>
      </c>
      <c r="K121">
        <f t="shared" si="19"/>
        <v>348.09565269481305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1.7807302679332517</v>
      </c>
      <c r="F122">
        <f t="shared" si="15"/>
        <v>1.0420686060796882</v>
      </c>
      <c r="G122">
        <f t="shared" si="16"/>
        <v>4.9677219018825901E-2</v>
      </c>
      <c r="H122">
        <f t="shared" si="17"/>
        <v>4.2901811945845199E-2</v>
      </c>
      <c r="I122" t="str">
        <f t="shared" si="18"/>
        <v/>
      </c>
      <c r="J122">
        <f t="shared" si="10"/>
        <v>347.99916679413383</v>
      </c>
      <c r="K122">
        <f t="shared" si="19"/>
        <v>347.99916679413383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1.6195921920133611</v>
      </c>
      <c r="F123">
        <f t="shared" si="15"/>
        <v>0.94777193847988905</v>
      </c>
      <c r="G123">
        <f t="shared" si="16"/>
        <v>4.2544498983441877E-2</v>
      </c>
      <c r="H123">
        <f t="shared" si="17"/>
        <v>3.6741913713529854E-2</v>
      </c>
      <c r="I123" t="str">
        <f t="shared" si="18"/>
        <v/>
      </c>
      <c r="J123">
        <f t="shared" si="10"/>
        <v>347.91103002476638</v>
      </c>
      <c r="K123">
        <f t="shared" si="19"/>
        <v>347.91103002476638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1.4730354819402478</v>
      </c>
      <c r="F124">
        <f t="shared" si="15"/>
        <v>0.86200816542134129</v>
      </c>
      <c r="G124">
        <f t="shared" si="16"/>
        <v>3.6435904213280301E-2</v>
      </c>
      <c r="H124">
        <f t="shared" si="17"/>
        <v>3.1466461720463773E-2</v>
      </c>
      <c r="I124" t="str">
        <f t="shared" si="18"/>
        <v/>
      </c>
      <c r="J124">
        <f t="shared" si="10"/>
        <v>347.83054170370087</v>
      </c>
      <c r="K124">
        <f t="shared" si="19"/>
        <v>347.83054170370087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1.339740671605459</v>
      </c>
      <c r="F125">
        <f t="shared" si="15"/>
        <v>0.78400514626423878</v>
      </c>
      <c r="G125">
        <f t="shared" si="16"/>
        <v>3.1204389464217764E-2</v>
      </c>
      <c r="H125">
        <f t="shared" si="17"/>
        <v>2.6948466019634767E-2</v>
      </c>
      <c r="I125" t="str">
        <f t="shared" si="18"/>
        <v/>
      </c>
      <c r="J125">
        <f t="shared" si="10"/>
        <v>347.7570566802446</v>
      </c>
      <c r="K125">
        <f t="shared" si="19"/>
        <v>347.7570566802446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1.2185076932360377</v>
      </c>
      <c r="F126">
        <f t="shared" si="15"/>
        <v>0.71306061128593667</v>
      </c>
      <c r="G126">
        <f t="shared" si="16"/>
        <v>2.6724022440471822E-2</v>
      </c>
      <c r="H126">
        <f t="shared" si="17"/>
        <v>2.307917004659989E-2</v>
      </c>
      <c r="I126" t="str">
        <f t="shared" si="18"/>
        <v/>
      </c>
      <c r="J126">
        <f t="shared" si="10"/>
        <v>347.68998144123935</v>
      </c>
      <c r="K126">
        <f t="shared" si="19"/>
        <v>347.68998144123935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1.1082450730529572</v>
      </c>
      <c r="F127">
        <f t="shared" si="15"/>
        <v>0.64853583906974177</v>
      </c>
      <c r="G127">
        <f t="shared" si="16"/>
        <v>2.2886952369883341E-2</v>
      </c>
      <c r="H127">
        <f t="shared" si="17"/>
        <v>1.9765432646584927E-2</v>
      </c>
      <c r="I127" t="str">
        <f t="shared" si="18"/>
        <v/>
      </c>
      <c r="J127">
        <f t="shared" si="10"/>
        <v>347.62877040642314</v>
      </c>
      <c r="K127">
        <f t="shared" si="19"/>
        <v>347.62877040642314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1.0079601046131743</v>
      </c>
      <c r="F128">
        <f t="shared" si="15"/>
        <v>0.58984990602605902</v>
      </c>
      <c r="G128">
        <f t="shared" si="16"/>
        <v>1.9600813835121918E-2</v>
      </c>
      <c r="H128">
        <f t="shared" si="17"/>
        <v>1.6927485993554633E-2</v>
      </c>
      <c r="I128" t="str">
        <f t="shared" si="18"/>
        <v/>
      </c>
      <c r="J128">
        <f t="shared" si="10"/>
        <v>347.57292242003251</v>
      </c>
      <c r="K128">
        <f t="shared" si="19"/>
        <v>347.57292242003251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0.91674991136482398</v>
      </c>
      <c r="F129">
        <f t="shared" si="15"/>
        <v>0.53647445627370483</v>
      </c>
      <c r="G129">
        <f t="shared" si="16"/>
        <v>1.6786503366200044E-2</v>
      </c>
      <c r="H129">
        <f t="shared" si="17"/>
        <v>1.449701543019331E-2</v>
      </c>
      <c r="I129" t="str">
        <f t="shared" si="18"/>
        <v/>
      </c>
      <c r="J129">
        <f t="shared" si="10"/>
        <v>347.5219774408435</v>
      </c>
      <c r="K129">
        <f t="shared" si="19"/>
        <v>347.5219774408435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0.83379331795075884</v>
      </c>
      <c r="F130">
        <f t="shared" si="15"/>
        <v>0.48792894479405458</v>
      </c>
      <c r="G130">
        <f t="shared" si="16"/>
        <v>1.4376275272740107E-2</v>
      </c>
      <c r="H130">
        <f t="shared" si="17"/>
        <v>1.2415515006970645E-2</v>
      </c>
      <c r="I130" t="str">
        <f t="shared" si="18"/>
        <v/>
      </c>
      <c r="J130">
        <f t="shared" si="10"/>
        <v>347.4755134297871</v>
      </c>
      <c r="K130">
        <f t="shared" si="19"/>
        <v>347.4755134297871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0.75834345707689232</v>
      </c>
      <c r="F131">
        <f t="shared" si="15"/>
        <v>0.44377631103162135</v>
      </c>
      <c r="G131">
        <f t="shared" si="16"/>
        <v>1.231211087913326E-2</v>
      </c>
      <c r="H131">
        <f t="shared" si="17"/>
        <v>1.0632879135057789E-2</v>
      </c>
      <c r="I131" t="str">
        <f t="shared" si="18"/>
        <v/>
      </c>
      <c r="J131">
        <f t="shared" ref="J131:J150" si="20">$O$2+F131-H131</f>
        <v>347.43314343189655</v>
      </c>
      <c r="K131">
        <f t="shared" si="19"/>
        <v>347.43314343189655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0.68972104538416923</v>
      </c>
      <c r="F132">
        <f t="shared" ref="F132:F150" si="25">E132*$O$3</f>
        <v>0.40361904399001747</v>
      </c>
      <c r="G132">
        <f t="shared" ref="G132:G150" si="26">(G131*EXP(-1/$O$6)+C132)</f>
        <v>1.0544321907045608E-2</v>
      </c>
      <c r="H132">
        <f t="shared" ref="H132:H150" si="27">G132*$O$4</f>
        <v>9.1061964515584924E-3</v>
      </c>
      <c r="I132" t="str">
        <f t="shared" ref="I132:I150" si="28">IF(ISBLANK(D132),"",($O$2+((E131*EXP(-1/$O$5))*$O$3)-((G131*EXP(-1/$O$6))*$O$4)))</f>
        <v/>
      </c>
      <c r="J132">
        <f t="shared" si="20"/>
        <v>347.39451284753846</v>
      </c>
      <c r="K132">
        <f t="shared" ref="K132:K150" si="29">IF(I132="",J132,I132)</f>
        <v>347.39451284753846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0.62730826778610427</v>
      </c>
      <c r="F133">
        <f t="shared" si="25"/>
        <v>0.36709560339692754</v>
      </c>
      <c r="G133">
        <f t="shared" si="26"/>
        <v>9.0303543860895518E-3</v>
      </c>
      <c r="H133">
        <f t="shared" si="27"/>
        <v>7.7987168631467561E-3</v>
      </c>
      <c r="I133" t="str">
        <f t="shared" si="28"/>
        <v/>
      </c>
      <c r="J133">
        <f t="shared" si="20"/>
        <v>347.3592968865338</v>
      </c>
      <c r="K133">
        <f t="shared" si="29"/>
        <v>347.3592968865338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0.57054321521190865</v>
      </c>
      <c r="F134">
        <f t="shared" si="25"/>
        <v>0.33387716471744894</v>
      </c>
      <c r="G134">
        <f t="shared" si="26"/>
        <v>7.7337643005642434E-3</v>
      </c>
      <c r="H134">
        <f t="shared" si="27"/>
        <v>6.6789669029290993E-3</v>
      </c>
      <c r="I134" t="str">
        <f t="shared" si="28"/>
        <v/>
      </c>
      <c r="J134">
        <f t="shared" si="20"/>
        <v>347.32719819781448</v>
      </c>
      <c r="K134">
        <f t="shared" si="29"/>
        <v>347.32719819781448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0.51891482567759817</v>
      </c>
      <c r="F135">
        <f t="shared" si="25"/>
        <v>0.30366465871079823</v>
      </c>
      <c r="G135">
        <f t="shared" si="26"/>
        <v>6.6233403141758834E-3</v>
      </c>
      <c r="H135">
        <f t="shared" si="27"/>
        <v>5.7199921055247679E-3</v>
      </c>
      <c r="I135" t="str">
        <f t="shared" si="28"/>
        <v/>
      </c>
      <c r="J135">
        <f t="shared" si="20"/>
        <v>347.29794466660525</v>
      </c>
      <c r="K135">
        <f t="shared" si="29"/>
        <v>347.29794466660525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0.47195828313899069</v>
      </c>
      <c r="F136">
        <f t="shared" si="25"/>
        <v>0.27618607887718893</v>
      </c>
      <c r="G136">
        <f t="shared" si="26"/>
        <v>5.6723524550892895E-3</v>
      </c>
      <c r="H136">
        <f t="shared" si="27"/>
        <v>4.8987081629221522E-3</v>
      </c>
      <c r="I136" t="str">
        <f t="shared" si="28"/>
        <v/>
      </c>
      <c r="J136">
        <f t="shared" si="20"/>
        <v>347.27128737071428</v>
      </c>
      <c r="K136">
        <f t="shared" si="29"/>
        <v>347.27128737071428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0.42925083270196435</v>
      </c>
      <c r="F137">
        <f t="shared" si="25"/>
        <v>0.25119403255353001</v>
      </c>
      <c r="G137">
        <f t="shared" si="26"/>
        <v>4.8579086757617367E-3</v>
      </c>
      <c r="H137">
        <f t="shared" si="27"/>
        <v>4.1953452422253904E-3</v>
      </c>
      <c r="I137" t="str">
        <f t="shared" si="28"/>
        <v/>
      </c>
      <c r="J137">
        <f t="shared" si="20"/>
        <v>347.2469986873113</v>
      </c>
      <c r="K137">
        <f t="shared" si="29"/>
        <v>347.2469986873113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0.39040797451385489</v>
      </c>
      <c r="F138">
        <f t="shared" si="25"/>
        <v>0.22846351361019085</v>
      </c>
      <c r="G138">
        <f t="shared" si="26"/>
        <v>4.1604037987568367E-3</v>
      </c>
      <c r="H138">
        <f t="shared" si="27"/>
        <v>3.5929720889851919E-3</v>
      </c>
      <c r="I138" t="str">
        <f t="shared" si="28"/>
        <v/>
      </c>
      <c r="J138">
        <f t="shared" si="20"/>
        <v>347.22487054152117</v>
      </c>
      <c r="K138">
        <f t="shared" si="29"/>
        <v>347.22487054152117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0.35508000206918011</v>
      </c>
      <c r="F139">
        <f t="shared" si="25"/>
        <v>0.20778987669617854</v>
      </c>
      <c r="G139">
        <f t="shared" si="26"/>
        <v>3.563047583638697E-3</v>
      </c>
      <c r="H139">
        <f t="shared" si="27"/>
        <v>3.0770884603954292E-3</v>
      </c>
      <c r="I139" t="str">
        <f t="shared" si="28"/>
        <v/>
      </c>
      <c r="J139">
        <f t="shared" si="20"/>
        <v>347.20471278823578</v>
      </c>
      <c r="K139">
        <f t="shared" si="29"/>
        <v>347.20471278823578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0.32294885376367877</v>
      </c>
      <c r="F140">
        <f t="shared" si="25"/>
        <v>0.18898699479463466</v>
      </c>
      <c r="G140">
        <f t="shared" si="26"/>
        <v>3.0514605546382353E-3</v>
      </c>
      <c r="H140">
        <f t="shared" si="27"/>
        <v>2.6352760774640506E-3</v>
      </c>
      <c r="I140" t="str">
        <f t="shared" si="28"/>
        <v/>
      </c>
      <c r="J140">
        <f t="shared" si="20"/>
        <v>347.18635171871716</v>
      </c>
      <c r="K140">
        <f t="shared" si="29"/>
        <v>347.18635171871716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0.29372524935086042</v>
      </c>
      <c r="F141">
        <f t="shared" si="25"/>
        <v>0.17188558350092192</v>
      </c>
      <c r="G141">
        <f t="shared" si="26"/>
        <v>2.6133278599114241E-3</v>
      </c>
      <c r="H141">
        <f t="shared" si="27"/>
        <v>2.2568996939275089E-3</v>
      </c>
      <c r="I141" t="str">
        <f t="shared" si="28"/>
        <v/>
      </c>
      <c r="J141">
        <f t="shared" si="20"/>
        <v>347.16962868380699</v>
      </c>
      <c r="K141">
        <f t="shared" si="29"/>
        <v>347.16962868380699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0.26714608552027075</v>
      </c>
      <c r="F142">
        <f t="shared" si="25"/>
        <v>0.15633167693659297</v>
      </c>
      <c r="G142">
        <f t="shared" si="26"/>
        <v>2.2381028301376453E-3</v>
      </c>
      <c r="H142">
        <f t="shared" si="27"/>
        <v>1.9328510860811576E-3</v>
      </c>
      <c r="I142" t="str">
        <f t="shared" si="28"/>
        <v/>
      </c>
      <c r="J142">
        <f t="shared" si="20"/>
        <v>347.15439882585054</v>
      </c>
      <c r="K142">
        <f t="shared" si="29"/>
        <v>347.15439882585054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0.24297206714957803</v>
      </c>
      <c r="F143">
        <f t="shared" si="25"/>
        <v>0.14218524157772772</v>
      </c>
      <c r="G143">
        <f t="shared" si="26"/>
        <v>1.9167531005619463E-3</v>
      </c>
      <c r="H143">
        <f t="shared" si="27"/>
        <v>1.6553298008844105E-3</v>
      </c>
      <c r="I143" t="str">
        <f t="shared" si="28"/>
        <v/>
      </c>
      <c r="J143">
        <f t="shared" si="20"/>
        <v>347.14052991177687</v>
      </c>
      <c r="K143">
        <f t="shared" si="29"/>
        <v>347.14052991177687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0.22098555290438465</v>
      </c>
      <c r="F144">
        <f t="shared" si="25"/>
        <v>0.12931891551778416</v>
      </c>
      <c r="G144">
        <f t="shared" si="26"/>
        <v>1.6415431851662884E-3</v>
      </c>
      <c r="H144">
        <f t="shared" si="27"/>
        <v>1.4176553845395253E-3</v>
      </c>
      <c r="I144" t="str">
        <f t="shared" si="28"/>
        <v/>
      </c>
      <c r="J144">
        <f t="shared" si="20"/>
        <v>347.12790126013323</v>
      </c>
      <c r="K144">
        <f t="shared" si="29"/>
        <v>347.12790126013323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0.20098859578946213</v>
      </c>
      <c r="F145">
        <f t="shared" si="25"/>
        <v>0.11761686181440784</v>
      </c>
      <c r="G145">
        <f t="shared" si="26"/>
        <v>1.4058482691254664E-3</v>
      </c>
      <c r="H145">
        <f t="shared" si="27"/>
        <v>1.2141065715364637E-3</v>
      </c>
      <c r="I145" t="str">
        <f t="shared" si="28"/>
        <v/>
      </c>
      <c r="J145">
        <f t="shared" si="20"/>
        <v>347.11640275524286</v>
      </c>
      <c r="K145">
        <f t="shared" si="29"/>
        <v>347.11640275524286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0.1828011610102783</v>
      </c>
      <c r="F146">
        <f t="shared" si="25"/>
        <v>0.10697372559675596</v>
      </c>
      <c r="G146">
        <f t="shared" si="26"/>
        <v>1.2039947371855829E-3</v>
      </c>
      <c r="H146">
        <f t="shared" si="27"/>
        <v>1.0397835631448759E-3</v>
      </c>
      <c r="I146" t="str">
        <f t="shared" si="28"/>
        <v/>
      </c>
      <c r="J146">
        <f t="shared" si="20"/>
        <v>347.10593394203357</v>
      </c>
      <c r="K146">
        <f t="shared" si="29"/>
        <v>347.10593394203357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0.16625950510002871</v>
      </c>
      <c r="F147">
        <f t="shared" si="25"/>
        <v>9.7293685544059011E-2</v>
      </c>
      <c r="G147">
        <f t="shared" si="26"/>
        <v>1.0311235991863708E-3</v>
      </c>
      <c r="H147">
        <f t="shared" si="27"/>
        <v>8.904900801402039E-4</v>
      </c>
      <c r="I147" t="str">
        <f t="shared" si="28"/>
        <v/>
      </c>
      <c r="J147">
        <f t="shared" si="20"/>
        <v>347.09640319546389</v>
      </c>
      <c r="K147">
        <f t="shared" si="29"/>
        <v>347.09640319546389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0.15121470171927542</v>
      </c>
      <c r="F148">
        <f t="shared" si="25"/>
        <v>8.8489591195777734E-2</v>
      </c>
      <c r="G148">
        <f t="shared" si="26"/>
        <v>8.8307352512552732E-4</v>
      </c>
      <c r="H148">
        <f t="shared" si="27"/>
        <v>7.6263235055353516E-4</v>
      </c>
      <c r="I148" t="str">
        <f t="shared" si="28"/>
        <v/>
      </c>
      <c r="J148">
        <f t="shared" si="20"/>
        <v>347.08772695884522</v>
      </c>
      <c r="K148">
        <f t="shared" si="29"/>
        <v>347.08772695884522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0.13753130085580587</v>
      </c>
      <c r="F149">
        <f t="shared" si="25"/>
        <v>8.0482178326463927E-2</v>
      </c>
      <c r="G149">
        <f t="shared" si="26"/>
        <v>7.5628067420138321E-4</v>
      </c>
      <c r="H149">
        <f t="shared" si="27"/>
        <v>6.5313260089235178E-4</v>
      </c>
      <c r="I149" t="str">
        <f t="shared" si="28"/>
        <v/>
      </c>
      <c r="J149">
        <f t="shared" si="20"/>
        <v>347.07982904572555</v>
      </c>
      <c r="K149">
        <f t="shared" si="29"/>
        <v>347.07982904572555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0.12508610935334141</v>
      </c>
      <c r="F150">
        <f t="shared" si="25"/>
        <v>7.3199355321259624E-2</v>
      </c>
      <c r="G150">
        <f t="shared" si="26"/>
        <v>6.4769290653255134E-4</v>
      </c>
      <c r="H150">
        <f t="shared" si="27"/>
        <v>5.5935496840487482E-4</v>
      </c>
      <c r="I150" t="str">
        <f t="shared" si="28"/>
        <v/>
      </c>
      <c r="J150">
        <f t="shared" si="20"/>
        <v>347.07264000035286</v>
      </c>
      <c r="K150">
        <f t="shared" si="29"/>
        <v>347.07264000035286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648.66142481245629</v>
      </c>
      <c r="S2">
        <f>SQRT(R2/11)</f>
        <v>7.6791419076284839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0.62754415156825438</v>
      </c>
      <c r="Q3" t="s">
        <v>20</v>
      </c>
      <c r="R3">
        <f>RSQ(D2:D100,I2:I100)</f>
        <v>0.91530064965341607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0.71555962327853673</v>
      </c>
      <c r="Q4" t="s">
        <v>21</v>
      </c>
      <c r="R4">
        <f>1-((1-$R$3)*($Y$3-1))/(Y3-Y4-1)</f>
        <v>0.83060129930683213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4">
        <v>360</v>
      </c>
      <c r="D5" s="3"/>
      <c r="E5">
        <f t="shared" si="4"/>
        <v>360</v>
      </c>
      <c r="F5">
        <f t="shared" si="5"/>
        <v>225.91589456457157</v>
      </c>
      <c r="G5">
        <f t="shared" si="6"/>
        <v>360</v>
      </c>
      <c r="H5">
        <f t="shared" si="7"/>
        <v>257.60146438027323</v>
      </c>
      <c r="I5" t="str">
        <f t="shared" si="8"/>
        <v/>
      </c>
      <c r="J5">
        <f t="shared" si="0"/>
        <v>315.31443018429832</v>
      </c>
      <c r="K5">
        <f t="shared" si="9"/>
        <v>315.31443018429832</v>
      </c>
      <c r="L5" t="str">
        <f t="shared" si="1"/>
        <v/>
      </c>
      <c r="M5" t="str">
        <f t="shared" si="2"/>
        <v/>
      </c>
      <c r="N5" s="1" t="s">
        <v>14</v>
      </c>
      <c r="O5" s="5">
        <v>9.0887724876710134</v>
      </c>
      <c r="Q5" s="1" t="s">
        <v>22</v>
      </c>
      <c r="R5">
        <f>LARGE(L2:L150,1)/LARGE(D2:D100,1)*100</f>
        <v>3.0029930258288489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322.49194928711665</v>
      </c>
      <c r="F6">
        <f t="shared" si="5"/>
        <v>202.37793670297614</v>
      </c>
      <c r="G6">
        <f t="shared" si="6"/>
        <v>316.13785458215432</v>
      </c>
      <c r="H6">
        <f t="shared" si="7"/>
        <v>226.21548412889118</v>
      </c>
      <c r="I6" t="str">
        <f t="shared" si="8"/>
        <v/>
      </c>
      <c r="J6">
        <f t="shared" si="0"/>
        <v>323.16245257408502</v>
      </c>
      <c r="K6">
        <f t="shared" si="9"/>
        <v>323.16245257408502</v>
      </c>
      <c r="L6" t="str">
        <f t="shared" si="1"/>
        <v/>
      </c>
      <c r="M6" t="str">
        <f t="shared" si="2"/>
        <v/>
      </c>
      <c r="N6" s="1" t="s">
        <v>15</v>
      </c>
      <c r="O6" s="5">
        <v>7.6967087701833998</v>
      </c>
      <c r="Q6" s="1" t="s">
        <v>45</v>
      </c>
      <c r="R6">
        <f>AVERAGE(M2:M150)</f>
        <v>1.4658915773387304</v>
      </c>
      <c r="S6">
        <f>_xlfn.STDEV.P(M2:M150)</f>
        <v>1.5893791917811981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288.8918259861228</v>
      </c>
      <c r="F7">
        <f t="shared" si="5"/>
        <v>181.2923758334652</v>
      </c>
      <c r="G7">
        <f t="shared" si="6"/>
        <v>277.61984194390931</v>
      </c>
      <c r="H7">
        <f t="shared" si="7"/>
        <v>198.65354951603067</v>
      </c>
      <c r="I7" t="str">
        <f t="shared" si="8"/>
        <v/>
      </c>
      <c r="J7">
        <f t="shared" si="0"/>
        <v>329.63882631743456</v>
      </c>
      <c r="K7">
        <f t="shared" si="9"/>
        <v>329.63882631743456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v>450</v>
      </c>
      <c r="D8" s="3"/>
      <c r="E8">
        <f t="shared" si="4"/>
        <v>708.79246693160894</v>
      </c>
      <c r="F8">
        <f t="shared" si="5"/>
        <v>444.79856729856652</v>
      </c>
      <c r="G8">
        <f t="shared" si="6"/>
        <v>693.79483672662298</v>
      </c>
      <c r="H8">
        <f t="shared" si="7"/>
        <v>496.45157200069622</v>
      </c>
      <c r="I8" t="str">
        <f t="shared" si="8"/>
        <v/>
      </c>
      <c r="J8">
        <f t="shared" si="0"/>
        <v>295.34699529787025</v>
      </c>
      <c r="K8">
        <f t="shared" si="9"/>
        <v>295.34699529787025</v>
      </c>
      <c r="L8" t="str">
        <f t="shared" si="1"/>
        <v/>
      </c>
      <c r="M8" t="str">
        <f t="shared" si="2"/>
        <v/>
      </c>
      <c r="O8">
        <f>1.1*O3</f>
        <v>0.69029856672507983</v>
      </c>
    </row>
    <row r="9" spans="1:25">
      <c r="A9">
        <f t="shared" si="3"/>
        <v>7</v>
      </c>
      <c r="B9" s="13">
        <f>Edwards!B9</f>
        <v>43182</v>
      </c>
      <c r="C9" s="22">
        <f>40+315</f>
        <v>355</v>
      </c>
      <c r="D9" s="3">
        <v>308</v>
      </c>
      <c r="E9">
        <f t="shared" si="4"/>
        <v>989.94406750221867</v>
      </c>
      <c r="F9">
        <f t="shared" si="5"/>
        <v>621.23360994070651</v>
      </c>
      <c r="G9">
        <f t="shared" si="6"/>
        <v>964.26336445258505</v>
      </c>
      <c r="H9">
        <f t="shared" si="7"/>
        <v>689.98792980898611</v>
      </c>
      <c r="I9">
        <f t="shared" si="8"/>
        <v>309.49117258887065</v>
      </c>
      <c r="J9">
        <f t="shared" si="0"/>
        <v>278.24568013172041</v>
      </c>
      <c r="K9">
        <f t="shared" si="9"/>
        <v>309.49117258887065</v>
      </c>
      <c r="L9">
        <f t="shared" si="1"/>
        <v>1.4911725888706542</v>
      </c>
      <c r="M9">
        <f t="shared" si="2"/>
        <v>0.48414694443852407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886.80275559446522</v>
      </c>
      <c r="F10">
        <f t="shared" si="5"/>
        <v>556.50788286791874</v>
      </c>
      <c r="G10">
        <f t="shared" si="6"/>
        <v>846.77819802836166</v>
      </c>
      <c r="H10">
        <f t="shared" si="7"/>
        <v>605.92028838165265</v>
      </c>
      <c r="I10" t="str">
        <f t="shared" si="8"/>
        <v/>
      </c>
      <c r="J10">
        <f t="shared" si="0"/>
        <v>297.58759448626608</v>
      </c>
      <c r="K10">
        <f t="shared" si="9"/>
        <v>297.58759448626608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794.40763690234883</v>
      </c>
      <c r="F11">
        <f t="shared" si="5"/>
        <v>498.52586649922637</v>
      </c>
      <c r="G11">
        <f t="shared" si="6"/>
        <v>743.60734119896904</v>
      </c>
      <c r="H11">
        <f t="shared" si="7"/>
        <v>532.09538893548859</v>
      </c>
      <c r="I11" t="str">
        <f t="shared" si="8"/>
        <v/>
      </c>
      <c r="J11">
        <f t="shared" si="0"/>
        <v>313.43047756373778</v>
      </c>
      <c r="K11">
        <f t="shared" si="9"/>
        <v>313.43047756373778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450</v>
      </c>
      <c r="D12" s="3"/>
      <c r="E12">
        <f t="shared" si="4"/>
        <v>1161.6390759811402</v>
      </c>
      <c r="F12">
        <f t="shared" si="5"/>
        <v>728.97980836511556</v>
      </c>
      <c r="G12">
        <f t="shared" si="6"/>
        <v>1103.0067486060611</v>
      </c>
      <c r="H12">
        <f t="shared" si="7"/>
        <v>789.26709350623673</v>
      </c>
      <c r="I12" t="str">
        <f t="shared" si="8"/>
        <v/>
      </c>
      <c r="J12">
        <f t="shared" si="0"/>
        <v>286.71271485887883</v>
      </c>
      <c r="K12">
        <f t="shared" si="9"/>
        <v>286.71271485887883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1040.6090277256747</v>
      </c>
      <c r="F13">
        <f t="shared" si="5"/>
        <v>653.02810941837458</v>
      </c>
      <c r="G13">
        <f t="shared" si="6"/>
        <v>968.61718637210492</v>
      </c>
      <c r="H13">
        <f t="shared" si="7"/>
        <v>693.10334898153963</v>
      </c>
      <c r="I13" t="str">
        <f t="shared" si="8"/>
        <v/>
      </c>
      <c r="J13">
        <f t="shared" si="0"/>
        <v>306.92476043683496</v>
      </c>
      <c r="K13">
        <f t="shared" si="9"/>
        <v>306.92476043683496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270</v>
      </c>
      <c r="D14" s="3"/>
      <c r="E14">
        <f t="shared" si="4"/>
        <v>1202.1889827695111</v>
      </c>
      <c r="F14">
        <f t="shared" si="5"/>
        <v>754.42666521679564</v>
      </c>
      <c r="G14">
        <f t="shared" si="6"/>
        <v>1120.6015533641109</v>
      </c>
      <c r="H14">
        <f t="shared" si="7"/>
        <v>801.85722537056631</v>
      </c>
      <c r="I14" t="str">
        <f t="shared" si="8"/>
        <v/>
      </c>
      <c r="J14">
        <f t="shared" si="0"/>
        <v>299.56943984622944</v>
      </c>
      <c r="K14">
        <f t="shared" si="9"/>
        <v>299.56943984622944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1076.9340790689876</v>
      </c>
      <c r="F15">
        <f t="shared" si="5"/>
        <v>675.82368294428716</v>
      </c>
      <c r="G15">
        <f t="shared" si="6"/>
        <v>984.06825256099864</v>
      </c>
      <c r="H15">
        <f t="shared" si="7"/>
        <v>704.15950808291609</v>
      </c>
      <c r="I15" t="str">
        <f t="shared" si="8"/>
        <v/>
      </c>
      <c r="J15">
        <f t="shared" si="0"/>
        <v>318.66417486137107</v>
      </c>
      <c r="K15">
        <f t="shared" si="9"/>
        <v>318.66417486137107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34+360</f>
        <v>394</v>
      </c>
      <c r="D16" s="3">
        <v>351</v>
      </c>
      <c r="E16">
        <f t="shared" si="4"/>
        <v>1358.7293622574543</v>
      </c>
      <c r="F16">
        <f t="shared" si="5"/>
        <v>852.66266484872949</v>
      </c>
      <c r="G16">
        <f t="shared" si="6"/>
        <v>1258.1700725751214</v>
      </c>
      <c r="H16">
        <f t="shared" si="7"/>
        <v>900.29570315218302</v>
      </c>
      <c r="I16">
        <f t="shared" si="8"/>
        <v>334.04505755039781</v>
      </c>
      <c r="J16">
        <f t="shared" si="0"/>
        <v>299.36696169654647</v>
      </c>
      <c r="K16">
        <f t="shared" si="9"/>
        <v>334.04505755039781</v>
      </c>
      <c r="L16">
        <f t="shared" si="1"/>
        <v>-16.954942449602186</v>
      </c>
      <c r="M16">
        <f t="shared" si="2"/>
        <v>4.8304679343595964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1217.1646683001313</v>
      </c>
      <c r="F17">
        <f t="shared" si="5"/>
        <v>763.82456908726169</v>
      </c>
      <c r="G17">
        <f t="shared" si="6"/>
        <v>1104.8755206760341</v>
      </c>
      <c r="H17">
        <f t="shared" si="7"/>
        <v>790.6043113446201</v>
      </c>
      <c r="I17" t="str">
        <f t="shared" si="8"/>
        <v/>
      </c>
      <c r="J17">
        <f t="shared" si="0"/>
        <v>320.22025774264171</v>
      </c>
      <c r="K17">
        <f t="shared" si="9"/>
        <v>320.22025774264171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1090.3494624542113</v>
      </c>
      <c r="F18">
        <f t="shared" si="5"/>
        <v>684.24242832873028</v>
      </c>
      <c r="G18">
        <f t="shared" si="6"/>
        <v>970.25826857461686</v>
      </c>
      <c r="H18">
        <f t="shared" si="7"/>
        <v>694.2776411441381</v>
      </c>
      <c r="I18" t="str">
        <f t="shared" si="8"/>
        <v/>
      </c>
      <c r="J18">
        <f t="shared" si="0"/>
        <v>336.96478718459218</v>
      </c>
      <c r="K18">
        <f t="shared" si="9"/>
        <v>336.96478718459218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225</v>
      </c>
      <c r="D19" s="3"/>
      <c r="E19">
        <f t="shared" si="4"/>
        <v>1201.7470098639401</v>
      </c>
      <c r="F19">
        <f t="shared" si="5"/>
        <v>754.14930770475291</v>
      </c>
      <c r="G19">
        <f t="shared" si="6"/>
        <v>1077.0426872715973</v>
      </c>
      <c r="H19">
        <f t="shared" si="7"/>
        <v>770.68825955896705</v>
      </c>
      <c r="I19" t="str">
        <f t="shared" si="8"/>
        <v/>
      </c>
      <c r="J19">
        <f t="shared" si="0"/>
        <v>330.46104814578598</v>
      </c>
      <c r="K19">
        <f t="shared" si="9"/>
        <v>330.46104814578598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1076.5381548916273</v>
      </c>
      <c r="F20">
        <f t="shared" si="5"/>
        <v>675.57522304232032</v>
      </c>
      <c r="G20">
        <f t="shared" si="6"/>
        <v>945.8165679095581</v>
      </c>
      <c r="H20">
        <f t="shared" si="7"/>
        <v>676.78814702396198</v>
      </c>
      <c r="I20" t="str">
        <f t="shared" si="8"/>
        <v/>
      </c>
      <c r="J20">
        <f t="shared" si="0"/>
        <v>345.78707601835833</v>
      </c>
      <c r="K20">
        <f t="shared" si="9"/>
        <v>345.78707601835833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315</v>
      </c>
      <c r="D21" s="3"/>
      <c r="E21">
        <f t="shared" si="4"/>
        <v>1279.3746890359912</v>
      </c>
      <c r="F21">
        <f t="shared" si="5"/>
        <v>802.86410376899039</v>
      </c>
      <c r="G21">
        <f t="shared" si="6"/>
        <v>1145.5789461310669</v>
      </c>
      <c r="H21">
        <f t="shared" si="7"/>
        <v>819.7300391293694</v>
      </c>
      <c r="I21" t="str">
        <f t="shared" si="8"/>
        <v/>
      </c>
      <c r="J21">
        <f t="shared" si="0"/>
        <v>330.13406463962099</v>
      </c>
      <c r="K21">
        <f t="shared" si="9"/>
        <v>330.13406463962099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1146.0778814883763</v>
      </c>
      <c r="F22">
        <f t="shared" si="5"/>
        <v>719.21447176976551</v>
      </c>
      <c r="G22">
        <f t="shared" si="6"/>
        <v>1006.0024174565577</v>
      </c>
      <c r="H22">
        <f t="shared" si="7"/>
        <v>719.85471085251174</v>
      </c>
      <c r="I22" t="str">
        <f t="shared" si="8"/>
        <v/>
      </c>
      <c r="J22">
        <f t="shared" si="0"/>
        <v>346.35976091725388</v>
      </c>
      <c r="K22">
        <f t="shared" si="9"/>
        <v>346.35976091725388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34+315</f>
        <v>349</v>
      </c>
      <c r="D23" s="3">
        <v>347</v>
      </c>
      <c r="E23">
        <f t="shared" si="4"/>
        <v>1375.6691389889875</v>
      </c>
      <c r="F23">
        <f t="shared" si="5"/>
        <v>863.29312266547515</v>
      </c>
      <c r="G23">
        <f t="shared" si="6"/>
        <v>1232.4317943310471</v>
      </c>
      <c r="H23">
        <f t="shared" si="7"/>
        <v>881.87843046801504</v>
      </c>
      <c r="I23">
        <f t="shared" si="8"/>
        <v>359.13209182434855</v>
      </c>
      <c r="J23">
        <f t="shared" si="0"/>
        <v>328.41469219746</v>
      </c>
      <c r="K23">
        <f t="shared" si="9"/>
        <v>359.13209182434855</v>
      </c>
      <c r="L23">
        <f t="shared" si="1"/>
        <v>12.132091824348549</v>
      </c>
      <c r="M23">
        <f t="shared" si="2"/>
        <v>3.4962800646537602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1232.3395061296887</v>
      </c>
      <c r="F24">
        <f t="shared" si="5"/>
        <v>773.34744981819711</v>
      </c>
      <c r="G24">
        <f t="shared" si="6"/>
        <v>1082.2731760518113</v>
      </c>
      <c r="H24">
        <f t="shared" si="7"/>
        <v>774.43098614009955</v>
      </c>
      <c r="I24" t="str">
        <f t="shared" si="8"/>
        <v/>
      </c>
      <c r="J24">
        <f t="shared" si="0"/>
        <v>345.91646367809767</v>
      </c>
      <c r="K24">
        <f t="shared" si="9"/>
        <v>345.91646367809767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1103.943248653572</v>
      </c>
      <c r="F25">
        <f t="shared" si="5"/>
        <v>692.77312935580835</v>
      </c>
      <c r="G25">
        <f t="shared" si="6"/>
        <v>950.40977763564945</v>
      </c>
      <c r="H25">
        <f t="shared" si="7"/>
        <v>680.07486244520317</v>
      </c>
      <c r="I25" t="str">
        <f t="shared" si="8"/>
        <v/>
      </c>
      <c r="J25">
        <f t="shared" si="0"/>
        <v>359.69826691060518</v>
      </c>
      <c r="K25">
        <f t="shared" si="9"/>
        <v>359.69826691060518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315</v>
      </c>
      <c r="D26" s="3"/>
      <c r="E26">
        <f t="shared" si="4"/>
        <v>1303.9244726684515</v>
      </c>
      <c r="F26">
        <f t="shared" si="5"/>
        <v>818.27017690980688</v>
      </c>
      <c r="G26">
        <f t="shared" si="6"/>
        <v>1149.6125224323237</v>
      </c>
      <c r="H26">
        <f t="shared" si="7"/>
        <v>822.61630346796187</v>
      </c>
      <c r="I26" t="str">
        <f t="shared" si="8"/>
        <v/>
      </c>
      <c r="J26">
        <f t="shared" si="0"/>
        <v>342.65387344184501</v>
      </c>
      <c r="K26">
        <f t="shared" si="9"/>
        <v>342.65387344184501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1168.0698469834015</v>
      </c>
      <c r="F27">
        <f t="shared" si="5"/>
        <v>733.01540109765938</v>
      </c>
      <c r="G27">
        <f t="shared" si="6"/>
        <v>1009.5445456737043</v>
      </c>
      <c r="H27">
        <f t="shared" si="7"/>
        <v>722.38931478517736</v>
      </c>
      <c r="I27" t="str">
        <f t="shared" si="8"/>
        <v/>
      </c>
      <c r="J27">
        <f t="shared" si="0"/>
        <v>357.62608631248202</v>
      </c>
      <c r="K27">
        <f t="shared" si="9"/>
        <v>357.62608631248202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315</v>
      </c>
      <c r="D28" s="3"/>
      <c r="E28">
        <f t="shared" si="4"/>
        <v>1361.3697829366145</v>
      </c>
      <c r="F28">
        <f t="shared" si="5"/>
        <v>854.31964540361639</v>
      </c>
      <c r="G28">
        <f t="shared" si="6"/>
        <v>1201.5423521511127</v>
      </c>
      <c r="H28">
        <f t="shared" si="7"/>
        <v>859.7751928584571</v>
      </c>
      <c r="I28" t="str">
        <f t="shared" si="8"/>
        <v/>
      </c>
      <c r="J28">
        <f t="shared" si="0"/>
        <v>341.5444525451594</v>
      </c>
      <c r="K28">
        <f t="shared" si="9"/>
        <v>341.5444525451594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1219.5299861105768</v>
      </c>
      <c r="F29">
        <f t="shared" si="5"/>
        <v>765.30891044580699</v>
      </c>
      <c r="G29">
        <f t="shared" si="6"/>
        <v>1055.1472816629114</v>
      </c>
      <c r="H29">
        <f t="shared" si="7"/>
        <v>755.02079137008491</v>
      </c>
      <c r="I29" t="str">
        <f t="shared" si="8"/>
        <v/>
      </c>
      <c r="J29">
        <f t="shared" si="0"/>
        <v>357.28811907572208</v>
      </c>
      <c r="K29">
        <f t="shared" si="9"/>
        <v>357.28811907572208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34+405</f>
        <v>439</v>
      </c>
      <c r="D30" s="3">
        <v>358</v>
      </c>
      <c r="E30">
        <f t="shared" si="4"/>
        <v>1531.4683400969172</v>
      </c>
      <c r="F30">
        <f t="shared" si="5"/>
        <v>961.06400013976281</v>
      </c>
      <c r="G30">
        <f t="shared" si="6"/>
        <v>1365.5888830364024</v>
      </c>
      <c r="H30">
        <f t="shared" si="7"/>
        <v>977.16026669888583</v>
      </c>
      <c r="I30">
        <f t="shared" si="8"/>
        <v>369.54252552169089</v>
      </c>
      <c r="J30">
        <f t="shared" si="0"/>
        <v>330.90373344087698</v>
      </c>
      <c r="K30">
        <f t="shared" si="9"/>
        <v>369.54252552169089</v>
      </c>
      <c r="L30">
        <f t="shared" si="1"/>
        <v>11.542525521690891</v>
      </c>
      <c r="M30">
        <f t="shared" si="2"/>
        <v>3.2241691401371204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1371.9061396371103</v>
      </c>
      <c r="F31">
        <f t="shared" si="5"/>
        <v>860.93167442984952</v>
      </c>
      <c r="G31">
        <f t="shared" si="6"/>
        <v>1199.2064992343576</v>
      </c>
      <c r="H31">
        <f t="shared" si="7"/>
        <v>858.1037508253097</v>
      </c>
      <c r="I31" t="str">
        <f t="shared" si="8"/>
        <v/>
      </c>
      <c r="J31">
        <f t="shared" si="0"/>
        <v>349.82792360453971</v>
      </c>
      <c r="K31">
        <f t="shared" si="9"/>
        <v>349.82792360453971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1228.9685700292637</v>
      </c>
      <c r="F32">
        <f t="shared" si="5"/>
        <v>771.2320385830651</v>
      </c>
      <c r="G32">
        <f t="shared" si="6"/>
        <v>1053.0960274136824</v>
      </c>
      <c r="H32">
        <f t="shared" si="7"/>
        <v>753.55299665225812</v>
      </c>
      <c r="I32" t="str">
        <f t="shared" si="8"/>
        <v/>
      </c>
      <c r="J32">
        <f t="shared" si="0"/>
        <v>364.67904193080699</v>
      </c>
      <c r="K32">
        <f t="shared" si="9"/>
        <v>364.67904193080699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270</v>
      </c>
      <c r="D33" s="3"/>
      <c r="E33">
        <f t="shared" si="4"/>
        <v>1370.9235271148266</v>
      </c>
      <c r="F33">
        <f t="shared" si="5"/>
        <v>860.31504168823267</v>
      </c>
      <c r="G33">
        <f t="shared" si="6"/>
        <v>1194.7875521543085</v>
      </c>
      <c r="H33">
        <f t="shared" si="7"/>
        <v>854.94173071742205</v>
      </c>
      <c r="I33" t="str">
        <f t="shared" si="8"/>
        <v/>
      </c>
      <c r="J33">
        <f t="shared" si="0"/>
        <v>352.37331097081062</v>
      </c>
      <c r="K33">
        <f t="shared" si="9"/>
        <v>352.37331097081062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1228.0883349523046</v>
      </c>
      <c r="F34">
        <f t="shared" si="5"/>
        <v>770.6796522085142</v>
      </c>
      <c r="G34">
        <f t="shared" si="6"/>
        <v>1049.215481720908</v>
      </c>
      <c r="H34">
        <f t="shared" si="7"/>
        <v>750.7762348382214</v>
      </c>
      <c r="I34" t="str">
        <f t="shared" si="8"/>
        <v/>
      </c>
      <c r="J34">
        <f t="shared" si="0"/>
        <v>366.9034173702928</v>
      </c>
      <c r="K34">
        <f t="shared" si="9"/>
        <v>366.9034173702928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225</v>
      </c>
      <c r="D35" s="3"/>
      <c r="E35">
        <f t="shared" si="4"/>
        <v>1325.1350028764948</v>
      </c>
      <c r="F35">
        <f t="shared" si="5"/>
        <v>831.58072109352622</v>
      </c>
      <c r="G35">
        <f t="shared" si="6"/>
        <v>1146.379809404526</v>
      </c>
      <c r="H35">
        <f t="shared" si="7"/>
        <v>820.30310455162339</v>
      </c>
      <c r="I35" t="str">
        <f t="shared" si="8"/>
        <v/>
      </c>
      <c r="J35">
        <f t="shared" si="0"/>
        <v>358.27761654190294</v>
      </c>
      <c r="K35">
        <f t="shared" si="9"/>
        <v>358.27761654190294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1187.0704726284159</v>
      </c>
      <c r="F36">
        <f t="shared" si="5"/>
        <v>744.93913259732597</v>
      </c>
      <c r="G36">
        <f t="shared" si="6"/>
        <v>1006.7057041151272</v>
      </c>
      <c r="H36">
        <f t="shared" si="7"/>
        <v>720.35795438897446</v>
      </c>
      <c r="I36" t="str">
        <f t="shared" si="8"/>
        <v/>
      </c>
      <c r="J36">
        <f t="shared" si="0"/>
        <v>371.58117820835162</v>
      </c>
      <c r="K36">
        <f t="shared" si="9"/>
        <v>371.58117820835162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33+315</f>
        <v>348</v>
      </c>
      <c r="D37" s="3">
        <v>380</v>
      </c>
      <c r="E37">
        <f t="shared" si="4"/>
        <v>1411.3907518308797</v>
      </c>
      <c r="F37">
        <f t="shared" si="5"/>
        <v>885.71001188899004</v>
      </c>
      <c r="G37">
        <f t="shared" si="6"/>
        <v>1232.0493930404814</v>
      </c>
      <c r="H37">
        <f t="shared" si="7"/>
        <v>881.60479954459674</v>
      </c>
      <c r="I37">
        <f t="shared" si="8"/>
        <v>381.73459649957158</v>
      </c>
      <c r="J37">
        <f t="shared" si="0"/>
        <v>351.10521234439329</v>
      </c>
      <c r="K37">
        <f t="shared" si="9"/>
        <v>381.73459649957158</v>
      </c>
      <c r="L37">
        <f t="shared" si="1"/>
        <v>1.7345964995715804</v>
      </c>
      <c r="M37">
        <f t="shared" si="2"/>
        <v>0.45647276304515272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1264.3393187881929</v>
      </c>
      <c r="F38">
        <f t="shared" si="5"/>
        <v>793.42874510332126</v>
      </c>
      <c r="G38">
        <f t="shared" si="6"/>
        <v>1081.9373662640644</v>
      </c>
      <c r="H38">
        <f t="shared" si="7"/>
        <v>774.19069421488609</v>
      </c>
      <c r="I38" t="str">
        <f t="shared" si="8"/>
        <v/>
      </c>
      <c r="J38">
        <f t="shared" si="0"/>
        <v>366.23805088843517</v>
      </c>
      <c r="K38">
        <f t="shared" si="9"/>
        <v>366.23805088843517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1132.6090318787485</v>
      </c>
      <c r="F39">
        <f t="shared" si="5"/>
        <v>710.76217396889126</v>
      </c>
      <c r="G39">
        <f t="shared" si="6"/>
        <v>950.11488267496611</v>
      </c>
      <c r="H39">
        <f t="shared" si="7"/>
        <v>679.86384751822982</v>
      </c>
      <c r="I39" t="str">
        <f t="shared" si="8"/>
        <v/>
      </c>
      <c r="J39">
        <f t="shared" si="0"/>
        <v>377.89832645066133</v>
      </c>
      <c r="K39">
        <f t="shared" si="9"/>
        <v>377.89832645066133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v>270</v>
      </c>
      <c r="D40" s="3"/>
      <c r="E40">
        <f t="shared" si="4"/>
        <v>1284.6035957521435</v>
      </c>
      <c r="F40">
        <f t="shared" si="5"/>
        <v>806.14547359780772</v>
      </c>
      <c r="G40">
        <f t="shared" si="6"/>
        <v>1104.3535572651085</v>
      </c>
      <c r="H40">
        <f t="shared" si="7"/>
        <v>790.23081540293299</v>
      </c>
      <c r="I40" t="str">
        <f t="shared" si="8"/>
        <v/>
      </c>
      <c r="J40">
        <f t="shared" si="0"/>
        <v>362.91465819487473</v>
      </c>
      <c r="K40">
        <f t="shared" si="9"/>
        <v>362.91465819487473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1150.7619934870777</v>
      </c>
      <c r="F41">
        <f t="shared" si="5"/>
        <v>722.15395885984128</v>
      </c>
      <c r="G41">
        <f t="shared" si="6"/>
        <v>969.79990081656024</v>
      </c>
      <c r="H41">
        <f t="shared" si="7"/>
        <v>693.94965168386011</v>
      </c>
      <c r="I41" t="str">
        <f t="shared" si="8"/>
        <v/>
      </c>
      <c r="J41">
        <f t="shared" si="0"/>
        <v>375.20430717598106</v>
      </c>
      <c r="K41">
        <f t="shared" si="9"/>
        <v>375.20430717598106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360</v>
      </c>
      <c r="D42" s="3"/>
      <c r="E42">
        <f t="shared" si="4"/>
        <v>1390.8652179032663</v>
      </c>
      <c r="F42">
        <f t="shared" si="5"/>
        <v>872.82933311490046</v>
      </c>
      <c r="G42">
        <f t="shared" si="6"/>
        <v>1211.6401667170371</v>
      </c>
      <c r="H42">
        <f t="shared" si="7"/>
        <v>867.00078124518654</v>
      </c>
      <c r="I42" t="str">
        <f t="shared" si="8"/>
        <v/>
      </c>
      <c r="J42">
        <f t="shared" si="0"/>
        <v>352.82855186971392</v>
      </c>
      <c r="K42">
        <f t="shared" si="9"/>
        <v>352.82855186971392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1245.9523203257627</v>
      </c>
      <c r="F43">
        <f t="shared" si="5"/>
        <v>781.89009175332865</v>
      </c>
      <c r="G43">
        <f t="shared" si="6"/>
        <v>1064.0147856430219</v>
      </c>
      <c r="H43">
        <f t="shared" si="7"/>
        <v>761.36601917751375</v>
      </c>
      <c r="I43" t="str">
        <f t="shared" si="8"/>
        <v/>
      </c>
      <c r="J43">
        <f t="shared" si="0"/>
        <v>367.52407257581501</v>
      </c>
      <c r="K43">
        <f t="shared" si="9"/>
        <v>367.52407257581501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37+360</f>
        <v>397</v>
      </c>
      <c r="D44" s="3">
        <v>387</v>
      </c>
      <c r="E44">
        <f t="shared" si="4"/>
        <v>1513.1377569462809</v>
      </c>
      <c r="F44">
        <f t="shared" si="5"/>
        <v>949.56074988874536</v>
      </c>
      <c r="G44">
        <f t="shared" si="6"/>
        <v>1331.3759766024327</v>
      </c>
      <c r="H44">
        <f t="shared" si="7"/>
        <v>952.67889225973067</v>
      </c>
      <c r="I44">
        <f t="shared" si="8"/>
        <v>378.82399989799694</v>
      </c>
      <c r="J44">
        <f t="shared" si="0"/>
        <v>343.88185762901458</v>
      </c>
      <c r="K44">
        <f t="shared" si="9"/>
        <v>378.82399989799694</v>
      </c>
      <c r="L44">
        <f t="shared" si="1"/>
        <v>-8.1760001020030586</v>
      </c>
      <c r="M44">
        <f t="shared" si="2"/>
        <v>2.11266152506539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1355.4854021598373</v>
      </c>
      <c r="F45">
        <f t="shared" si="5"/>
        <v>850.62693666154917</v>
      </c>
      <c r="G45">
        <f t="shared" si="6"/>
        <v>1169.1620691258709</v>
      </c>
      <c r="H45">
        <f t="shared" si="7"/>
        <v>836.60516973526262</v>
      </c>
      <c r="I45" t="str">
        <f t="shared" si="8"/>
        <v/>
      </c>
      <c r="J45">
        <f t="shared" si="0"/>
        <v>361.02176692628666</v>
      </c>
      <c r="K45">
        <f t="shared" si="9"/>
        <v>361.02176692628666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1214.2586932576587</v>
      </c>
      <c r="F46">
        <f t="shared" si="5"/>
        <v>762.00094144475463</v>
      </c>
      <c r="G46">
        <f t="shared" si="6"/>
        <v>1026.7121894230145</v>
      </c>
      <c r="H46">
        <f t="shared" si="7"/>
        <v>734.67378747901387</v>
      </c>
      <c r="I46" t="str">
        <f t="shared" si="8"/>
        <v/>
      </c>
      <c r="J46">
        <f t="shared" si="0"/>
        <v>374.32715396574065</v>
      </c>
      <c r="K46">
        <f t="shared" si="9"/>
        <v>374.32715396574065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180</v>
      </c>
      <c r="D47" s="3"/>
      <c r="E47">
        <f t="shared" si="4"/>
        <v>1267.7462581319148</v>
      </c>
      <c r="F47">
        <f t="shared" si="5"/>
        <v>795.5667499632217</v>
      </c>
      <c r="G47">
        <f t="shared" si="6"/>
        <v>1081.618302326495</v>
      </c>
      <c r="H47">
        <f t="shared" si="7"/>
        <v>773.96238494391719</v>
      </c>
      <c r="I47" t="str">
        <f t="shared" si="8"/>
        <v/>
      </c>
      <c r="J47">
        <f t="shared" si="0"/>
        <v>368.60436501930462</v>
      </c>
      <c r="K47">
        <f t="shared" si="9"/>
        <v>368.60436501930462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1135.6610055178037</v>
      </c>
      <c r="F48">
        <f t="shared" si="5"/>
        <v>712.67742217682076</v>
      </c>
      <c r="G48">
        <f t="shared" si="6"/>
        <v>949.83469326191687</v>
      </c>
      <c r="H48">
        <f t="shared" si="7"/>
        <v>679.66335528738171</v>
      </c>
      <c r="I48" t="str">
        <f t="shared" si="8"/>
        <v/>
      </c>
      <c r="J48">
        <f t="shared" si="0"/>
        <v>380.01406688943905</v>
      </c>
      <c r="K48">
        <f t="shared" si="9"/>
        <v>380.01406688943905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270</v>
      </c>
      <c r="D49" s="3"/>
      <c r="E49">
        <f t="shared" si="4"/>
        <v>1287.3375872188985</v>
      </c>
      <c r="F49">
        <f t="shared" si="5"/>
        <v>807.86117395320741</v>
      </c>
      <c r="G49">
        <f t="shared" si="6"/>
        <v>1104.1075059320028</v>
      </c>
      <c r="H49">
        <f t="shared" si="7"/>
        <v>790.0547510037087</v>
      </c>
      <c r="I49" t="str">
        <f t="shared" si="8"/>
        <v/>
      </c>
      <c r="J49">
        <f t="shared" si="0"/>
        <v>364.80642294949882</v>
      </c>
      <c r="K49">
        <f t="shared" si="9"/>
        <v>364.80642294949882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1153.2111330355447</v>
      </c>
      <c r="F50">
        <f t="shared" si="5"/>
        <v>723.69090205985617</v>
      </c>
      <c r="G50">
        <f t="shared" si="6"/>
        <v>969.58382820387931</v>
      </c>
      <c r="H50">
        <f t="shared" si="7"/>
        <v>693.79503884652934</v>
      </c>
      <c r="I50" t="str">
        <f t="shared" si="8"/>
        <v/>
      </c>
      <c r="J50">
        <f t="shared" si="0"/>
        <v>376.89586321332683</v>
      </c>
      <c r="K50">
        <f t="shared" si="9"/>
        <v>376.89586321332683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4">
        <f>33+360</f>
        <v>393</v>
      </c>
      <c r="D51" s="3">
        <v>388</v>
      </c>
      <c r="E51">
        <f t="shared" si="4"/>
        <v>1426.0591839784365</v>
      </c>
      <c r="F51">
        <f t="shared" si="5"/>
        <v>894.91510069586514</v>
      </c>
      <c r="G51">
        <f t="shared" si="6"/>
        <v>1244.4504202386847</v>
      </c>
      <c r="H51">
        <f t="shared" si="7"/>
        <v>890.47847389481001</v>
      </c>
      <c r="I51">
        <f t="shared" si="8"/>
        <v>386.02670718319621</v>
      </c>
      <c r="J51">
        <f t="shared" si="0"/>
        <v>351.43662680105501</v>
      </c>
      <c r="K51">
        <f t="shared" si="9"/>
        <v>386.02670718319621</v>
      </c>
      <c r="L51">
        <f t="shared" si="1"/>
        <v>-1.9732928168037915</v>
      </c>
      <c r="M51">
        <f t="shared" si="2"/>
        <v>0.50858062288757522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1277.4794612222247</v>
      </c>
      <c r="F52">
        <f t="shared" si="5"/>
        <v>801.67476463857167</v>
      </c>
      <c r="G52">
        <f t="shared" si="6"/>
        <v>1092.8274610781059</v>
      </c>
      <c r="H52">
        <f t="shared" si="7"/>
        <v>781.98320635748917</v>
      </c>
      <c r="I52" t="str">
        <f t="shared" si="8"/>
        <v/>
      </c>
      <c r="J52">
        <f t="shared" si="0"/>
        <v>366.69155828108239</v>
      </c>
      <c r="K52">
        <f t="shared" si="9"/>
        <v>366.69155828108239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1144.3801156216966</v>
      </c>
      <c r="F53">
        <f t="shared" si="5"/>
        <v>718.14904872939849</v>
      </c>
      <c r="G53">
        <f t="shared" si="6"/>
        <v>959.678136038042</v>
      </c>
      <c r="H53">
        <f t="shared" si="7"/>
        <v>686.70692549202965</v>
      </c>
      <c r="I53" t="str">
        <f t="shared" si="8"/>
        <v/>
      </c>
      <c r="J53">
        <f t="shared" si="0"/>
        <v>378.44212323736895</v>
      </c>
      <c r="K53">
        <f t="shared" si="9"/>
        <v>378.44212323736895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225</v>
      </c>
      <c r="D54" s="3"/>
      <c r="E54">
        <f t="shared" si="4"/>
        <v>1250.1482617007134</v>
      </c>
      <c r="F54">
        <f t="shared" si="5"/>
        <v>784.5232302235022</v>
      </c>
      <c r="G54">
        <f t="shared" si="6"/>
        <v>1067.7516306012985</v>
      </c>
      <c r="H54">
        <f t="shared" si="7"/>
        <v>764.03995454810854</v>
      </c>
      <c r="I54" t="str">
        <f t="shared" si="8"/>
        <v/>
      </c>
      <c r="J54">
        <f t="shared" si="0"/>
        <v>367.48327567539366</v>
      </c>
      <c r="K54">
        <f t="shared" si="9"/>
        <v>367.48327567539366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1119.8965272604541</v>
      </c>
      <c r="F55">
        <f t="shared" si="5"/>
        <v>702.78451604389613</v>
      </c>
      <c r="G55">
        <f t="shared" si="6"/>
        <v>937.65752701358736</v>
      </c>
      <c r="H55">
        <f t="shared" si="7"/>
        <v>670.94986679412693</v>
      </c>
      <c r="I55" t="str">
        <f t="shared" si="8"/>
        <v/>
      </c>
      <c r="J55">
        <f t="shared" si="0"/>
        <v>378.83464924976909</v>
      </c>
      <c r="K55">
        <f t="shared" si="9"/>
        <v>378.83464924976909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360</v>
      </c>
      <c r="D56" s="3"/>
      <c r="E56">
        <f t="shared" si="4"/>
        <v>1363.2155946558232</v>
      </c>
      <c r="F56">
        <f t="shared" si="5"/>
        <v>855.4779737529019</v>
      </c>
      <c r="G56">
        <f t="shared" si="6"/>
        <v>1183.4139970080109</v>
      </c>
      <c r="H56">
        <f t="shared" si="7"/>
        <v>846.80327388159969</v>
      </c>
      <c r="I56" t="str">
        <f t="shared" si="8"/>
        <v/>
      </c>
      <c r="J56">
        <f t="shared" si="0"/>
        <v>355.67469987130232</v>
      </c>
      <c r="K56">
        <f t="shared" si="9"/>
        <v>355.67469987130232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1221.1834844976452</v>
      </c>
      <c r="F57">
        <f t="shared" si="5"/>
        <v>766.34655368823928</v>
      </c>
      <c r="G57">
        <f t="shared" si="6"/>
        <v>1039.2276724905682</v>
      </c>
      <c r="H57">
        <f t="shared" si="7"/>
        <v>743.6293618279816</v>
      </c>
      <c r="I57" t="str">
        <f t="shared" si="8"/>
        <v/>
      </c>
      <c r="J57">
        <f t="shared" si="0"/>
        <v>369.71719186025769</v>
      </c>
      <c r="K57">
        <f t="shared" si="9"/>
        <v>369.71719186025769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37+360</f>
        <v>397</v>
      </c>
      <c r="D58" s="3">
        <v>380</v>
      </c>
      <c r="E58">
        <f t="shared" si="4"/>
        <v>1490.9495620913303</v>
      </c>
      <c r="F58">
        <f t="shared" si="5"/>
        <v>935.63667797366429</v>
      </c>
      <c r="G58">
        <f t="shared" si="6"/>
        <v>1309.6089077877054</v>
      </c>
      <c r="H58">
        <f t="shared" si="7"/>
        <v>937.10325669878648</v>
      </c>
      <c r="I58">
        <f t="shared" si="8"/>
        <v>380.47556354385995</v>
      </c>
      <c r="J58">
        <f t="shared" si="0"/>
        <v>345.53342127487781</v>
      </c>
      <c r="K58">
        <f t="shared" si="9"/>
        <v>380.47556354385995</v>
      </c>
      <c r="L58">
        <f t="shared" si="1"/>
        <v>0.47556354385994837</v>
      </c>
      <c r="M58">
        <f t="shared" si="2"/>
        <v>0.12514830101577587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1335.6089737989057</v>
      </c>
      <c r="F59">
        <f t="shared" si="5"/>
        <v>838.15360028958116</v>
      </c>
      <c r="G59">
        <f t="shared" si="6"/>
        <v>1150.0470845824543</v>
      </c>
      <c r="H59">
        <f t="shared" si="7"/>
        <v>822.92725859640052</v>
      </c>
      <c r="I59" t="str">
        <f t="shared" si="8"/>
        <v/>
      </c>
      <c r="J59">
        <f t="shared" si="0"/>
        <v>362.22634169318064</v>
      </c>
      <c r="K59">
        <f t="shared" si="9"/>
        <v>362.22634169318064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1196.4531706827072</v>
      </c>
      <c r="F60">
        <f t="shared" si="5"/>
        <v>750.82718988722729</v>
      </c>
      <c r="G60">
        <f t="shared" si="6"/>
        <v>1009.9261610787735</v>
      </c>
      <c r="H60">
        <f t="shared" si="7"/>
        <v>722.6623833606659</v>
      </c>
      <c r="I60" t="str">
        <f t="shared" si="8"/>
        <v/>
      </c>
      <c r="J60">
        <f t="shared" si="0"/>
        <v>375.16480652656128</v>
      </c>
      <c r="K60">
        <f t="shared" si="9"/>
        <v>375.16480652656128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1071.7958756783819</v>
      </c>
      <c r="F61">
        <f t="shared" si="5"/>
        <v>672.59923345694438</v>
      </c>
      <c r="G61">
        <f t="shared" si="6"/>
        <v>886.87747180509621</v>
      </c>
      <c r="H61">
        <f t="shared" si="7"/>
        <v>634.61370961907573</v>
      </c>
      <c r="I61" t="str">
        <f t="shared" si="8"/>
        <v/>
      </c>
      <c r="J61">
        <f t="shared" si="0"/>
        <v>384.98552383786864</v>
      </c>
      <c r="K61">
        <f t="shared" si="9"/>
        <v>384.98552383786864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960.1265032928153</v>
      </c>
      <c r="F62">
        <f t="shared" si="5"/>
        <v>602.5217719070846</v>
      </c>
      <c r="G62">
        <f t="shared" si="6"/>
        <v>778.82094781585602</v>
      </c>
      <c r="H62">
        <f t="shared" si="7"/>
        <v>557.29282402054685</v>
      </c>
      <c r="I62" t="str">
        <f t="shared" si="8"/>
        <v/>
      </c>
      <c r="J62">
        <f t="shared" si="0"/>
        <v>392.22894788653775</v>
      </c>
      <c r="K62">
        <f t="shared" si="9"/>
        <v>392.22894788653775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860.09185446978665</v>
      </c>
      <c r="F63">
        <f t="shared" si="5"/>
        <v>539.74561308400882</v>
      </c>
      <c r="G63">
        <f t="shared" si="6"/>
        <v>683.92995429484631</v>
      </c>
      <c r="H63">
        <f t="shared" si="7"/>
        <v>489.39266044412705</v>
      </c>
      <c r="I63" t="str">
        <f t="shared" si="8"/>
        <v/>
      </c>
      <c r="J63">
        <f t="shared" si="0"/>
        <v>397.35295263988178</v>
      </c>
      <c r="K63">
        <f t="shared" si="9"/>
        <v>397.35295263988178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770.47971864981264</v>
      </c>
      <c r="F64">
        <f t="shared" si="5"/>
        <v>483.51004134064402</v>
      </c>
      <c r="G64">
        <f t="shared" si="6"/>
        <v>600.60041232012099</v>
      </c>
      <c r="H64">
        <f t="shared" si="7"/>
        <v>429.76540478071962</v>
      </c>
      <c r="I64" t="str">
        <f t="shared" si="8"/>
        <v/>
      </c>
      <c r="J64">
        <f t="shared" si="0"/>
        <v>400.74463655992434</v>
      </c>
      <c r="K64">
        <f t="shared" si="9"/>
        <v>400.74463655992434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36</v>
      </c>
      <c r="D65" s="3">
        <v>404</v>
      </c>
      <c r="E65">
        <f t="shared" si="4"/>
        <v>726.20418431546466</v>
      </c>
      <c r="F65">
        <f t="shared" si="5"/>
        <v>455.7251887115645</v>
      </c>
      <c r="G65">
        <f t="shared" si="6"/>
        <v>563.4236828112231</v>
      </c>
      <c r="H65">
        <f t="shared" si="7"/>
        <v>403.16323821860459</v>
      </c>
      <c r="I65">
        <f t="shared" si="8"/>
        <v>402.7305074745301</v>
      </c>
      <c r="J65">
        <f t="shared" si="0"/>
        <v>399.56195049295985</v>
      </c>
      <c r="K65">
        <f t="shared" si="9"/>
        <v>402.7305074745301</v>
      </c>
      <c r="L65">
        <f t="shared" si="1"/>
        <v>-1.2694925254699001</v>
      </c>
      <c r="M65">
        <f t="shared" si="2"/>
        <v>0.31423082313611389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650.5416749454298</v>
      </c>
      <c r="F66">
        <f t="shared" si="5"/>
        <v>408.24362346342087</v>
      </c>
      <c r="G66">
        <f t="shared" si="6"/>
        <v>494.77653973532301</v>
      </c>
      <c r="H66">
        <f t="shared" si="7"/>
        <v>354.0421143800657</v>
      </c>
      <c r="I66" t="str">
        <f t="shared" si="8"/>
        <v/>
      </c>
      <c r="J66">
        <f t="shared" si="0"/>
        <v>401.20150908335512</v>
      </c>
      <c r="K66">
        <f t="shared" si="9"/>
        <v>401.20150908335512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582.76236901571519</v>
      </c>
      <c r="F67">
        <f t="shared" si="5"/>
        <v>365.70911642987295</v>
      </c>
      <c r="G67">
        <f t="shared" si="6"/>
        <v>434.49331602640842</v>
      </c>
      <c r="H67">
        <f t="shared" si="7"/>
        <v>310.90587353289902</v>
      </c>
      <c r="I67" t="str">
        <f t="shared" si="8"/>
        <v/>
      </c>
      <c r="J67">
        <f t="shared" ref="J67:J130" si="10">$O$2+F67-H67</f>
        <v>401.80324289697387</v>
      </c>
      <c r="K67">
        <f t="shared" si="9"/>
        <v>401.80324289697387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522.04492320848885</v>
      </c>
      <c r="F68">
        <f t="shared" ref="F68:F131" si="15">E68*$O$3</f>
        <v>327.60623841538563</v>
      </c>
      <c r="G68">
        <f t="shared" ref="G68:G131" si="16">(G67*EXP(-1/$O$6)+C68)</f>
        <v>381.5549576635409</v>
      </c>
      <c r="H68">
        <f t="shared" ref="H68:H131" si="17">G68*$O$4</f>
        <v>273.02532176578137</v>
      </c>
      <c r="I68" t="str">
        <f t="shared" ref="I68:I131" si="18">IF(ISBLANK(D68),"",($O$2+((E67*EXP(-1/$O$5))*$O$3)-((G67*EXP(-1/$O$6))*$O$4)))</f>
        <v/>
      </c>
      <c r="J68">
        <f t="shared" si="10"/>
        <v>401.58091664960426</v>
      </c>
      <c r="K68">
        <f t="shared" ref="K68:K131" si="19">IF(I68="",J68,I68)</f>
        <v>401.58091664960426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467.65356916930187</v>
      </c>
      <c r="F69">
        <f t="shared" si="15"/>
        <v>293.47326229221551</v>
      </c>
      <c r="G69">
        <f t="shared" si="16"/>
        <v>335.06657144704593</v>
      </c>
      <c r="H69">
        <f t="shared" si="17"/>
        <v>239.76010963787908</v>
      </c>
      <c r="I69" t="str">
        <f t="shared" si="18"/>
        <v/>
      </c>
      <c r="J69">
        <f t="shared" si="10"/>
        <v>400.71315265433645</v>
      </c>
      <c r="K69">
        <f t="shared" si="19"/>
        <v>400.71315265433645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418.9291975346822</v>
      </c>
      <c r="F70">
        <f t="shared" si="15"/>
        <v>262.89656783407179</v>
      </c>
      <c r="G70">
        <f t="shared" si="16"/>
        <v>294.24229733185336</v>
      </c>
      <c r="H70">
        <f t="shared" si="17"/>
        <v>210.54790743139219</v>
      </c>
      <c r="I70" t="str">
        <f t="shared" si="18"/>
        <v/>
      </c>
      <c r="J70">
        <f t="shared" si="10"/>
        <v>399.34866040267957</v>
      </c>
      <c r="K70">
        <f t="shared" si="19"/>
        <v>399.34866040267957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375.28137090624222</v>
      </c>
      <c r="F71">
        <f t="shared" si="15"/>
        <v>235.50562950472914</v>
      </c>
      <c r="G71">
        <f t="shared" si="16"/>
        <v>258.39202390504573</v>
      </c>
      <c r="H71">
        <f t="shared" si="17"/>
        <v>184.89489928367317</v>
      </c>
      <c r="I71" t="str">
        <f t="shared" si="18"/>
        <v/>
      </c>
      <c r="J71">
        <f t="shared" si="10"/>
        <v>397.61073022105592</v>
      </c>
      <c r="K71">
        <f t="shared" si="19"/>
        <v>397.61073022105592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41</v>
      </c>
      <c r="D72" s="3">
        <v>394</v>
      </c>
      <c r="E72">
        <f t="shared" si="14"/>
        <v>377.18116898526517</v>
      </c>
      <c r="F72">
        <f t="shared" si="15"/>
        <v>236.69783667838061</v>
      </c>
      <c r="G72">
        <f t="shared" si="16"/>
        <v>267.90972244022748</v>
      </c>
      <c r="H72">
        <f t="shared" si="17"/>
        <v>191.70538006198652</v>
      </c>
      <c r="I72">
        <f t="shared" si="18"/>
        <v>395.60109095651569</v>
      </c>
      <c r="J72">
        <f t="shared" si="10"/>
        <v>391.99245661639407</v>
      </c>
      <c r="K72">
        <f t="shared" si="19"/>
        <v>395.60109095651569</v>
      </c>
      <c r="L72">
        <f t="shared" si="11"/>
        <v>1.6010909565156908</v>
      </c>
      <c r="M72">
        <f t="shared" si="12"/>
        <v>0.40636826307504836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337.88302894569864</v>
      </c>
      <c r="F73">
        <f t="shared" si="15"/>
        <v>212.03651872904038</v>
      </c>
      <c r="G73">
        <f t="shared" si="16"/>
        <v>235.26779131653876</v>
      </c>
      <c r="H73">
        <f t="shared" si="17"/>
        <v>168.34813212403586</v>
      </c>
      <c r="I73" t="str">
        <f t="shared" si="18"/>
        <v/>
      </c>
      <c r="J73">
        <f t="shared" si="10"/>
        <v>390.68838660500455</v>
      </c>
      <c r="K73">
        <f t="shared" si="19"/>
        <v>390.68838660500455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302.67932398814889</v>
      </c>
      <c r="F74">
        <f t="shared" si="15"/>
        <v>189.94463956939569</v>
      </c>
      <c r="G74">
        <f t="shared" si="16"/>
        <v>206.60292999747932</v>
      </c>
      <c r="H74">
        <f t="shared" si="17"/>
        <v>147.83671475723821</v>
      </c>
      <c r="I74" t="str">
        <f t="shared" si="18"/>
        <v/>
      </c>
      <c r="J74">
        <f t="shared" si="10"/>
        <v>389.10792481215748</v>
      </c>
      <c r="K74">
        <f t="shared" si="19"/>
        <v>389.10792481215748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271.14345889401346</v>
      </c>
      <c r="F75">
        <f t="shared" si="15"/>
        <v>170.15449186492555</v>
      </c>
      <c r="G75">
        <f t="shared" si="16"/>
        <v>181.43057511052811</v>
      </c>
      <c r="H75">
        <f t="shared" si="17"/>
        <v>129.82439397729775</v>
      </c>
      <c r="I75" t="str">
        <f t="shared" si="18"/>
        <v/>
      </c>
      <c r="J75">
        <f t="shared" si="10"/>
        <v>387.33009788762786</v>
      </c>
      <c r="K75">
        <f t="shared" si="19"/>
        <v>387.33009788762786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242.8932849866155</v>
      </c>
      <c r="F76">
        <f t="shared" si="15"/>
        <v>152.42626044855183</v>
      </c>
      <c r="G76">
        <f t="shared" si="16"/>
        <v>159.32520214180209</v>
      </c>
      <c r="H76">
        <f t="shared" si="17"/>
        <v>114.00668162336461</v>
      </c>
      <c r="I76" t="str">
        <f t="shared" si="18"/>
        <v/>
      </c>
      <c r="J76">
        <f t="shared" si="10"/>
        <v>385.41957882518722</v>
      </c>
      <c r="K76">
        <f t="shared" si="19"/>
        <v>385.41957882518722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217.58646928912438</v>
      </c>
      <c r="F77">
        <f t="shared" si="15"/>
        <v>136.54511626277559</v>
      </c>
      <c r="G77">
        <f t="shared" si="16"/>
        <v>139.91313218327048</v>
      </c>
      <c r="H77">
        <f t="shared" si="17"/>
        <v>100.11618815678113</v>
      </c>
      <c r="I77" t="str">
        <f t="shared" si="18"/>
        <v/>
      </c>
      <c r="J77">
        <f t="shared" si="10"/>
        <v>383.42892810599449</v>
      </c>
      <c r="K77">
        <f t="shared" si="19"/>
        <v>383.42892810599449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194.91634616541961</v>
      </c>
      <c r="F78">
        <f t="shared" si="15"/>
        <v>122.31861308116243</v>
      </c>
      <c r="G78">
        <f t="shared" si="16"/>
        <v>122.86621510080137</v>
      </c>
      <c r="H78">
        <f t="shared" si="17"/>
        <v>87.918102591189083</v>
      </c>
      <c r="I78" t="str">
        <f t="shared" si="18"/>
        <v/>
      </c>
      <c r="J78">
        <f t="shared" si="10"/>
        <v>381.40051048997333</v>
      </c>
      <c r="K78">
        <f t="shared" si="19"/>
        <v>381.40051048997333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37</v>
      </c>
      <c r="D79" s="3">
        <v>380</v>
      </c>
      <c r="E79">
        <f t="shared" si="14"/>
        <v>211.60820117446826</v>
      </c>
      <c r="F79">
        <f t="shared" si="15"/>
        <v>132.79348907091617</v>
      </c>
      <c r="G79">
        <f t="shared" si="16"/>
        <v>144.89628234054675</v>
      </c>
      <c r="H79">
        <f t="shared" si="17"/>
        <v>103.68192920606212</v>
      </c>
      <c r="I79">
        <f t="shared" si="18"/>
        <v>379.36813231813449</v>
      </c>
      <c r="J79">
        <f t="shared" si="10"/>
        <v>376.11155986485403</v>
      </c>
      <c r="K79">
        <f t="shared" si="19"/>
        <v>379.36813231813449</v>
      </c>
      <c r="L79">
        <f t="shared" si="11"/>
        <v>-0.6318676818655149</v>
      </c>
      <c r="M79">
        <f t="shared" si="12"/>
        <v>0.16628096891197761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189.56094800526276</v>
      </c>
      <c r="F80">
        <f t="shared" si="15"/>
        <v>118.9578642864366</v>
      </c>
      <c r="G80">
        <f t="shared" si="16"/>
        <v>127.24222176686261</v>
      </c>
      <c r="H80">
        <f t="shared" si="17"/>
        <v>91.049396272620243</v>
      </c>
      <c r="I80" t="str">
        <f t="shared" si="18"/>
        <v/>
      </c>
      <c r="J80">
        <f t="shared" si="10"/>
        <v>374.90846801381633</v>
      </c>
      <c r="K80">
        <f t="shared" si="19"/>
        <v>374.90846801381633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169.81077675258598</v>
      </c>
      <c r="F81">
        <f t="shared" si="15"/>
        <v>106.56375982434783</v>
      </c>
      <c r="G81">
        <f t="shared" si="16"/>
        <v>111.73911944900733</v>
      </c>
      <c r="H81">
        <f t="shared" si="17"/>
        <v>79.956002218407107</v>
      </c>
      <c r="I81" t="str">
        <f t="shared" si="18"/>
        <v/>
      </c>
      <c r="J81">
        <f t="shared" si="10"/>
        <v>373.60775760594072</v>
      </c>
      <c r="K81">
        <f t="shared" si="19"/>
        <v>373.60775760594072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152.1183566802801</v>
      </c>
      <c r="F82">
        <f t="shared" si="15"/>
        <v>95.460985080883475</v>
      </c>
      <c r="G82">
        <f t="shared" si="16"/>
        <v>98.124904154189579</v>
      </c>
      <c r="H82">
        <f t="shared" si="17"/>
        <v>70.214219450814426</v>
      </c>
      <c r="I82" t="str">
        <f t="shared" si="18"/>
        <v/>
      </c>
      <c r="J82">
        <f t="shared" si="10"/>
        <v>372.24676563006904</v>
      </c>
      <c r="K82">
        <f t="shared" si="19"/>
        <v>372.24676563006904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136.26929268937891</v>
      </c>
      <c r="F83">
        <f t="shared" si="15"/>
        <v>85.514997665562419</v>
      </c>
      <c r="G83">
        <f t="shared" si="16"/>
        <v>86.1694352232917</v>
      </c>
      <c r="H83">
        <f t="shared" si="17"/>
        <v>61.659368606502881</v>
      </c>
      <c r="I83" t="str">
        <f t="shared" si="18"/>
        <v/>
      </c>
      <c r="J83">
        <f t="shared" si="10"/>
        <v>370.85562905905954</v>
      </c>
      <c r="K83">
        <f t="shared" si="19"/>
        <v>370.85562905905954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122.07152729826232</v>
      </c>
      <c r="F84">
        <f t="shared" si="15"/>
        <v>76.605273029029036</v>
      </c>
      <c r="G84">
        <f t="shared" si="16"/>
        <v>75.670612172353771</v>
      </c>
      <c r="H84">
        <f t="shared" si="17"/>
        <v>54.146834739305717</v>
      </c>
      <c r="I84" t="str">
        <f t="shared" si="18"/>
        <v/>
      </c>
      <c r="J84">
        <f t="shared" si="10"/>
        <v>369.45843828972329</v>
      </c>
      <c r="K84">
        <f t="shared" si="19"/>
        <v>369.45843828972329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109.35301330797802</v>
      </c>
      <c r="F85">
        <f t="shared" si="15"/>
        <v>68.623843957787102</v>
      </c>
      <c r="G85">
        <f t="shared" si="16"/>
        <v>66.450958297461582</v>
      </c>
      <c r="H85">
        <f t="shared" si="17"/>
        <v>47.549622685829362</v>
      </c>
      <c r="I85" t="str">
        <f t="shared" si="18"/>
        <v/>
      </c>
      <c r="J85">
        <f t="shared" si="10"/>
        <v>368.07422127195775</v>
      </c>
      <c r="K85">
        <f t="shared" si="19"/>
        <v>368.07422127195775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97.959628950305103</v>
      </c>
      <c r="F86">
        <f t="shared" si="15"/>
        <v>61.473992237560225</v>
      </c>
      <c r="G86">
        <f t="shared" si="16"/>
        <v>58.354620530799195</v>
      </c>
      <c r="H86">
        <f t="shared" si="17"/>
        <v>41.756210283580636</v>
      </c>
      <c r="I86" t="str">
        <f t="shared" si="18"/>
        <v/>
      </c>
      <c r="J86">
        <f t="shared" si="10"/>
        <v>366.71778195397957</v>
      </c>
      <c r="K86">
        <f t="shared" si="19"/>
        <v>366.71778195397957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87.753310254518212</v>
      </c>
      <c r="F87">
        <f t="shared" si="15"/>
        <v>55.069076630977428</v>
      </c>
      <c r="G87">
        <f t="shared" si="16"/>
        <v>51.244734832118311</v>
      </c>
      <c r="H87">
        <f t="shared" si="17"/>
        <v>36.668663151479088</v>
      </c>
      <c r="I87" t="str">
        <f t="shared" si="18"/>
        <v/>
      </c>
      <c r="J87">
        <f t="shared" si="10"/>
        <v>365.4004134794983</v>
      </c>
      <c r="K87">
        <f t="shared" si="19"/>
        <v>365.4004134794983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78.610378001046385</v>
      </c>
      <c r="F88">
        <f t="shared" si="15"/>
        <v>49.331482967126419</v>
      </c>
      <c r="G88">
        <f t="shared" si="16"/>
        <v>45.001112579047991</v>
      </c>
      <c r="H88">
        <f t="shared" si="17"/>
        <v>32.200979164178598</v>
      </c>
      <c r="I88" t="str">
        <f t="shared" si="18"/>
        <v/>
      </c>
      <c r="J88">
        <f t="shared" si="10"/>
        <v>364.13050380294783</v>
      </c>
      <c r="K88">
        <f t="shared" si="19"/>
        <v>364.13050380294783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70.420038988206997</v>
      </c>
      <c r="F89">
        <f t="shared" si="15"/>
        <v>44.191683620257756</v>
      </c>
      <c r="G89">
        <f t="shared" si="16"/>
        <v>39.518208845972858</v>
      </c>
      <c r="H89">
        <f t="shared" si="17"/>
        <v>28.277634634466875</v>
      </c>
      <c r="I89" t="str">
        <f t="shared" si="18"/>
        <v/>
      </c>
      <c r="J89">
        <f t="shared" si="10"/>
        <v>362.91404898579088</v>
      </c>
      <c r="K89">
        <f t="shared" si="19"/>
        <v>362.91404898579088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63.083043450504519</v>
      </c>
      <c r="F90">
        <f t="shared" si="15"/>
        <v>39.587394980490188</v>
      </c>
      <c r="G90">
        <f t="shared" si="16"/>
        <v>34.703338226376033</v>
      </c>
      <c r="H90">
        <f t="shared" si="17"/>
        <v>24.832307627773279</v>
      </c>
      <c r="I90" t="str">
        <f t="shared" si="18"/>
        <v/>
      </c>
      <c r="J90">
        <f t="shared" si="10"/>
        <v>361.75508735271694</v>
      </c>
      <c r="K90">
        <f t="shared" si="19"/>
        <v>361.75508735271694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56.510482359214109</v>
      </c>
      <c r="F91">
        <f t="shared" si="15"/>
        <v>35.462822706825825</v>
      </c>
      <c r="G91">
        <f t="shared" si="16"/>
        <v>30.475108038126063</v>
      </c>
      <c r="H91">
        <f t="shared" si="17"/>
        <v>21.806756827134191</v>
      </c>
      <c r="I91" t="str">
        <f t="shared" si="18"/>
        <v/>
      </c>
      <c r="J91">
        <f t="shared" si="10"/>
        <v>360.65606587969165</v>
      </c>
      <c r="K91">
        <f t="shared" si="19"/>
        <v>360.65606587969165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50.622710031050488</v>
      </c>
      <c r="F92">
        <f t="shared" si="15"/>
        <v>31.76798561652134</v>
      </c>
      <c r="G92">
        <f t="shared" si="16"/>
        <v>26.76204242592372</v>
      </c>
      <c r="H92">
        <f t="shared" si="17"/>
        <v>19.149836996458195</v>
      </c>
      <c r="I92" t="str">
        <f t="shared" si="18"/>
        <v/>
      </c>
      <c r="J92">
        <f t="shared" si="10"/>
        <v>359.61814862006315</v>
      </c>
      <c r="K92">
        <f t="shared" si="19"/>
        <v>359.61814862006315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45.348378989194288</v>
      </c>
      <c r="F93">
        <f t="shared" si="15"/>
        <v>28.458110017769581</v>
      </c>
      <c r="G93">
        <f t="shared" si="16"/>
        <v>23.501374102133656</v>
      </c>
      <c r="H93">
        <f t="shared" si="17"/>
        <v>16.81663439905072</v>
      </c>
      <c r="I93" t="str">
        <f t="shared" si="18"/>
        <v/>
      </c>
      <c r="J93">
        <f t="shared" si="10"/>
        <v>358.64147561871886</v>
      </c>
      <c r="K93">
        <f t="shared" si="19"/>
        <v>358.64147561871886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40.623575381211637</v>
      </c>
      <c r="F94">
        <f t="shared" si="15"/>
        <v>25.493087146271481</v>
      </c>
      <c r="G94">
        <f t="shared" si="16"/>
        <v>20.637983301058714</v>
      </c>
      <c r="H94">
        <f t="shared" si="17"/>
        <v>14.767707556134305</v>
      </c>
      <c r="I94" t="str">
        <f t="shared" si="18"/>
        <v/>
      </c>
      <c r="J94">
        <f t="shared" si="10"/>
        <v>357.72537959013715</v>
      </c>
      <c r="K94">
        <f t="shared" si="19"/>
        <v>357.72537959013715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36.391044476941843</v>
      </c>
      <c r="F95">
        <f t="shared" si="15"/>
        <v>22.836987130965078</v>
      </c>
      <c r="G95">
        <f t="shared" si="16"/>
        <v>18.123466010275077</v>
      </c>
      <c r="H95">
        <f t="shared" si="17"/>
        <v>12.9684205108138</v>
      </c>
      <c r="I95" t="str">
        <f t="shared" si="18"/>
        <v/>
      </c>
      <c r="J95">
        <f t="shared" si="10"/>
        <v>356.86856662015128</v>
      </c>
      <c r="K95">
        <f t="shared" si="19"/>
        <v>356.86856662015128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32.59949686100871</v>
      </c>
      <c r="F96">
        <f t="shared" si="15"/>
        <v>20.457623599193681</v>
      </c>
      <c r="G96">
        <f t="shared" si="16"/>
        <v>15.915315728002662</v>
      </c>
      <c r="H96">
        <f t="shared" si="17"/>
        <v>11.388357326688556</v>
      </c>
      <c r="I96" t="str">
        <f t="shared" si="18"/>
        <v/>
      </c>
      <c r="J96">
        <f t="shared" si="10"/>
        <v>356.0692662725051</v>
      </c>
      <c r="K96">
        <f t="shared" si="19"/>
        <v>356.0692662725051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29.20298691246094</v>
      </c>
      <c r="F97">
        <f t="shared" si="15"/>
        <v>18.326163645239138</v>
      </c>
      <c r="G97">
        <f t="shared" si="16"/>
        <v>13.97620491457883</v>
      </c>
      <c r="H97">
        <f t="shared" si="17"/>
        <v>10.000807923539661</v>
      </c>
      <c r="I97" t="str">
        <f t="shared" si="18"/>
        <v/>
      </c>
      <c r="J97">
        <f t="shared" si="10"/>
        <v>355.32535572169951</v>
      </c>
      <c r="K97">
        <f t="shared" si="19"/>
        <v>355.32535572169951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26.160356040015788</v>
      </c>
      <c r="F98">
        <f t="shared" si="15"/>
        <v>16.416778435855168</v>
      </c>
      <c r="G98">
        <f t="shared" si="16"/>
        <v>12.273353991376423</v>
      </c>
      <c r="H98">
        <f t="shared" si="17"/>
        <v>8.7823165584334379</v>
      </c>
      <c r="I98" t="str">
        <f t="shared" si="18"/>
        <v/>
      </c>
      <c r="J98">
        <f t="shared" si="10"/>
        <v>354.63446187742176</v>
      </c>
      <c r="K98">
        <f t="shared" si="19"/>
        <v>354.63446187742176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23.434733926082462</v>
      </c>
      <c r="F99">
        <f t="shared" si="15"/>
        <v>14.706330218871205</v>
      </c>
      <c r="G99">
        <f t="shared" si="16"/>
        <v>10.777977220447395</v>
      </c>
      <c r="H99">
        <f t="shared" si="17"/>
        <v>7.7122853195679886</v>
      </c>
      <c r="I99" t="str">
        <f t="shared" si="18"/>
        <v/>
      </c>
      <c r="J99">
        <f t="shared" si="10"/>
        <v>353.99404489930322</v>
      </c>
      <c r="K99">
        <f t="shared" si="19"/>
        <v>353.99404489930322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20.993091735686825</v>
      </c>
      <c r="F100">
        <f t="shared" si="15"/>
        <v>13.174091942066122</v>
      </c>
      <c r="G100">
        <f t="shared" si="16"/>
        <v>9.464796097798807</v>
      </c>
      <c r="H100">
        <f t="shared" si="17"/>
        <v>6.7726259301490792</v>
      </c>
      <c r="I100" t="str">
        <f t="shared" si="18"/>
        <v/>
      </c>
      <c r="J100">
        <f t="shared" si="10"/>
        <v>353.40146601191702</v>
      </c>
      <c r="K100">
        <f t="shared" si="19"/>
        <v>353.40146601191702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18.805841876124731</v>
      </c>
      <c r="F101">
        <f t="shared" si="15"/>
        <v>11.801496084679444</v>
      </c>
      <c r="G101">
        <f t="shared" si="16"/>
        <v>8.3116120344879469</v>
      </c>
      <c r="H101">
        <f t="shared" si="17"/>
        <v>5.9474539762355478</v>
      </c>
      <c r="I101" t="str">
        <f t="shared" si="18"/>
        <v/>
      </c>
      <c r="J101">
        <f t="shared" si="10"/>
        <v>352.85404210844393</v>
      </c>
      <c r="K101">
        <f t="shared" si="19"/>
        <v>352.85404210844393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16.846479457268753</v>
      </c>
      <c r="F102">
        <f t="shared" si="15"/>
        <v>10.571909657923745</v>
      </c>
      <c r="G102">
        <f t="shared" si="16"/>
        <v>7.2989311019506502</v>
      </c>
      <c r="H102">
        <f t="shared" si="17"/>
        <v>5.2228203896478025</v>
      </c>
      <c r="I102" t="str">
        <f t="shared" si="18"/>
        <v/>
      </c>
      <c r="J102">
        <f t="shared" si="10"/>
        <v>352.34908926827597</v>
      </c>
      <c r="K102">
        <f t="shared" si="19"/>
        <v>352.34908926827597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15.091261107777685</v>
      </c>
      <c r="F103">
        <f t="shared" si="15"/>
        <v>9.4704326479753416</v>
      </c>
      <c r="G103">
        <f t="shared" si="16"/>
        <v>6.4096344980934381</v>
      </c>
      <c r="H103">
        <f t="shared" si="17"/>
        <v>4.5864756468088537</v>
      </c>
      <c r="I103" t="str">
        <f t="shared" si="18"/>
        <v/>
      </c>
      <c r="J103">
        <f t="shared" si="10"/>
        <v>351.88395700116644</v>
      </c>
      <c r="K103">
        <f t="shared" si="19"/>
        <v>351.88395700116644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13.518917255133546</v>
      </c>
      <c r="F104">
        <f t="shared" si="15"/>
        <v>8.4837174589942155</v>
      </c>
      <c r="G104">
        <f t="shared" si="16"/>
        <v>5.6286891635639522</v>
      </c>
      <c r="H104">
        <f t="shared" si="17"/>
        <v>4.0276626974318033</v>
      </c>
      <c r="I104" t="str">
        <f t="shared" si="18"/>
        <v/>
      </c>
      <c r="J104">
        <f t="shared" si="10"/>
        <v>351.45605476156237</v>
      </c>
      <c r="K104">
        <f t="shared" si="19"/>
        <v>351.45605476156237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12.110394382942371</v>
      </c>
      <c r="F105">
        <f t="shared" si="15"/>
        <v>7.5998071682005239</v>
      </c>
      <c r="G105">
        <f t="shared" si="16"/>
        <v>4.9428936563303569</v>
      </c>
      <c r="H105">
        <f t="shared" si="17"/>
        <v>3.5369351226296191</v>
      </c>
      <c r="I105" t="str">
        <f t="shared" si="18"/>
        <v/>
      </c>
      <c r="J105">
        <f t="shared" si="10"/>
        <v>351.06287204557088</v>
      </c>
      <c r="K105">
        <f t="shared" si="19"/>
        <v>351.06287204557088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10.848624142196758</v>
      </c>
      <c r="F106">
        <f t="shared" si="15"/>
        <v>6.807990632997746</v>
      </c>
      <c r="G106">
        <f t="shared" si="16"/>
        <v>4.3406549887222763</v>
      </c>
      <c r="H106">
        <f t="shared" si="17"/>
        <v>3.105997448512213</v>
      </c>
      <c r="I106" t="str">
        <f t="shared" si="18"/>
        <v/>
      </c>
      <c r="J106">
        <f t="shared" si="10"/>
        <v>350.70199318448556</v>
      </c>
      <c r="K106">
        <f t="shared" si="19"/>
        <v>350.70199318448556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9.718316518611962</v>
      </c>
      <c r="F107">
        <f t="shared" si="15"/>
        <v>6.0986726943440956</v>
      </c>
      <c r="G107">
        <f t="shared" si="16"/>
        <v>3.811792654488849</v>
      </c>
      <c r="H107">
        <f t="shared" si="17"/>
        <v>2.7275649158619344</v>
      </c>
      <c r="I107" t="str">
        <f t="shared" si="18"/>
        <v/>
      </c>
      <c r="J107">
        <f t="shared" si="10"/>
        <v>350.37110777848216</v>
      </c>
      <c r="K107">
        <f t="shared" si="19"/>
        <v>350.37110777848216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8.705774549656546</v>
      </c>
      <c r="F108">
        <f t="shared" si="15"/>
        <v>5.463257903508719</v>
      </c>
      <c r="G108">
        <f t="shared" si="16"/>
        <v>3.3473665330614435</v>
      </c>
      <c r="H108">
        <f t="shared" si="17"/>
        <v>2.3952403353726281</v>
      </c>
      <c r="I108" t="str">
        <f t="shared" si="18"/>
        <v/>
      </c>
      <c r="J108">
        <f t="shared" si="10"/>
        <v>350.0680175681361</v>
      </c>
      <c r="K108">
        <f t="shared" si="19"/>
        <v>350.0680175681361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7.7987283460358592</v>
      </c>
      <c r="F109">
        <f t="shared" si="15"/>
        <v>4.8940463632243691</v>
      </c>
      <c r="G109">
        <f t="shared" si="16"/>
        <v>2.9395257618393016</v>
      </c>
      <c r="H109">
        <f t="shared" si="17"/>
        <v>2.1034059467592843</v>
      </c>
      <c r="I109" t="str">
        <f t="shared" si="18"/>
        <v/>
      </c>
      <c r="J109">
        <f t="shared" si="10"/>
        <v>349.79064041646512</v>
      </c>
      <c r="K109">
        <f t="shared" si="19"/>
        <v>349.79064041646512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6.9861864063160981</v>
      </c>
      <c r="F110">
        <f t="shared" si="15"/>
        <v>4.3841404210493078</v>
      </c>
      <c r="G110">
        <f t="shared" si="16"/>
        <v>2.5813760217690263</v>
      </c>
      <c r="H110">
        <f t="shared" si="17"/>
        <v>1.8471284536772923</v>
      </c>
      <c r="I110" t="str">
        <f t="shared" si="18"/>
        <v/>
      </c>
      <c r="J110">
        <f t="shared" si="10"/>
        <v>349.53701196737205</v>
      </c>
      <c r="K110">
        <f t="shared" si="19"/>
        <v>349.53701196737205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6.2583024229334301</v>
      </c>
      <c r="F111">
        <f t="shared" si="15"/>
        <v>3.9273610842573099</v>
      </c>
      <c r="G111">
        <f t="shared" si="16"/>
        <v>2.266862992755212</v>
      </c>
      <c r="H111">
        <f t="shared" si="17"/>
        <v>1.6220756291199758</v>
      </c>
      <c r="I111" t="str">
        <f t="shared" si="18"/>
        <v/>
      </c>
      <c r="J111">
        <f t="shared" si="10"/>
        <v>349.30528545513732</v>
      </c>
      <c r="K111">
        <f t="shared" si="19"/>
        <v>349.30528545513732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5.6062559655557971</v>
      </c>
      <c r="F112">
        <f t="shared" si="15"/>
        <v>3.5181731433791774</v>
      </c>
      <c r="G112">
        <f t="shared" si="16"/>
        <v>1.9906700087814286</v>
      </c>
      <c r="H112">
        <f t="shared" si="17"/>
        <v>1.4244430815555205</v>
      </c>
      <c r="I112" t="str">
        <f t="shared" si="18"/>
        <v/>
      </c>
      <c r="J112">
        <f t="shared" si="10"/>
        <v>349.09373006182363</v>
      </c>
      <c r="K112">
        <f t="shared" si="19"/>
        <v>349.09373006182363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5.0221455959294863</v>
      </c>
      <c r="F113">
        <f t="shared" si="15"/>
        <v>3.1516180970498149</v>
      </c>
      <c r="G113">
        <f t="shared" si="16"/>
        <v>1.7481281826588864</v>
      </c>
      <c r="H113">
        <f t="shared" si="17"/>
        <v>1.2508899438259857</v>
      </c>
      <c r="I113" t="str">
        <f t="shared" si="18"/>
        <v/>
      </c>
      <c r="J113">
        <f t="shared" si="10"/>
        <v>348.90072815322384</v>
      </c>
      <c r="K113">
        <f t="shared" si="19"/>
        <v>348.90072815322384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4.4988931189861336</v>
      </c>
      <c r="F114">
        <f t="shared" si="15"/>
        <v>2.8232540653504108</v>
      </c>
      <c r="G114">
        <f t="shared" si="16"/>
        <v>1.5351374811121685</v>
      </c>
      <c r="H114">
        <f t="shared" si="17"/>
        <v>1.098482397665385</v>
      </c>
      <c r="I114" t="str">
        <f t="shared" si="18"/>
        <v/>
      </c>
      <c r="J114">
        <f t="shared" si="10"/>
        <v>348.72477166768499</v>
      </c>
      <c r="K114">
        <f t="shared" si="19"/>
        <v>348.72477166768499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4.0301578099339839</v>
      </c>
      <c r="F115">
        <f t="shared" si="15"/>
        <v>2.529101963521196</v>
      </c>
      <c r="G115">
        <f t="shared" si="16"/>
        <v>1.3480974160207038</v>
      </c>
      <c r="H115">
        <f t="shared" si="17"/>
        <v>0.96464407915054362</v>
      </c>
      <c r="I115" t="str">
        <f t="shared" si="18"/>
        <v/>
      </c>
      <c r="J115">
        <f t="shared" si="10"/>
        <v>348.56445788437065</v>
      </c>
      <c r="K115">
        <f t="shared" si="19"/>
        <v>348.56445788437065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3.6102595779452979</v>
      </c>
      <c r="F116">
        <f t="shared" si="15"/>
        <v>2.2655972837828462</v>
      </c>
      <c r="G116">
        <f t="shared" si="16"/>
        <v>1.1838461801903646</v>
      </c>
      <c r="H116">
        <f t="shared" si="17"/>
        <v>0.84711252671675197</v>
      </c>
      <c r="I116" t="str">
        <f t="shared" si="18"/>
        <v/>
      </c>
      <c r="J116">
        <f t="shared" si="10"/>
        <v>348.4184847570661</v>
      </c>
      <c r="K116">
        <f t="shared" si="19"/>
        <v>348.4184847570661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3.2341101353446171</v>
      </c>
      <c r="F117">
        <f t="shared" si="15"/>
        <v>2.0295469009631302</v>
      </c>
      <c r="G117">
        <f t="shared" si="16"/>
        <v>1.0396071987796121</v>
      </c>
      <c r="H117">
        <f t="shared" si="17"/>
        <v>0.74390093551639402</v>
      </c>
      <c r="I117" t="str">
        <f t="shared" si="18"/>
        <v/>
      </c>
      <c r="J117">
        <f t="shared" si="10"/>
        <v>348.28564596544669</v>
      </c>
      <c r="K117">
        <f t="shared" si="19"/>
        <v>348.28564596544669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2.8971513382125171</v>
      </c>
      <c r="F118">
        <f t="shared" si="15"/>
        <v>1.8180903785034068</v>
      </c>
      <c r="G118">
        <f t="shared" si="16"/>
        <v>0.91294219286208267</v>
      </c>
      <c r="H118">
        <f t="shared" si="17"/>
        <v>0.65326457159947304</v>
      </c>
      <c r="I118" t="str">
        <f t="shared" si="18"/>
        <v/>
      </c>
      <c r="J118">
        <f t="shared" si="10"/>
        <v>348.16482580690393</v>
      </c>
      <c r="K118">
        <f t="shared" si="19"/>
        <v>348.16482580690393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2.5952999512220365</v>
      </c>
      <c r="F119">
        <f t="shared" si="15"/>
        <v>1.6286653059547649</v>
      </c>
      <c r="G119">
        <f t="shared" si="16"/>
        <v>0.80170996169151709</v>
      </c>
      <c r="H119">
        <f t="shared" si="17"/>
        <v>0.5736712781666321</v>
      </c>
      <c r="I119" t="str">
        <f t="shared" si="18"/>
        <v/>
      </c>
      <c r="J119">
        <f t="shared" si="10"/>
        <v>348.05499402778815</v>
      </c>
      <c r="K119">
        <f t="shared" si="19"/>
        <v>348.05499402778815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2.3248981673732034</v>
      </c>
      <c r="F120">
        <f t="shared" si="15"/>
        <v>1.4589762479268065</v>
      </c>
      <c r="G120">
        <f t="shared" si="16"/>
        <v>0.70403018690638142</v>
      </c>
      <c r="H120">
        <f t="shared" si="17"/>
        <v>0.50377557531944805</v>
      </c>
      <c r="I120" t="str">
        <f t="shared" si="18"/>
        <v/>
      </c>
      <c r="J120">
        <f t="shared" si="10"/>
        <v>347.95520067260736</v>
      </c>
      <c r="K120">
        <f t="shared" si="19"/>
        <v>347.95520067260736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2.0826692830284155</v>
      </c>
      <c r="F121">
        <f t="shared" si="15"/>
        <v>1.3069669282153316</v>
      </c>
      <c r="G121">
        <f t="shared" si="16"/>
        <v>0.61825164680460143</v>
      </c>
      <c r="H121">
        <f t="shared" si="17"/>
        <v>0.44239591547883556</v>
      </c>
      <c r="I121" t="str">
        <f t="shared" si="18"/>
        <v/>
      </c>
      <c r="J121">
        <f t="shared" si="10"/>
        <v>347.86457101273652</v>
      </c>
      <c r="K121">
        <f t="shared" si="19"/>
        <v>347.86457101273652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1.8656779911228758</v>
      </c>
      <c r="F122">
        <f t="shared" si="15"/>
        <v>1.1707953120387704</v>
      </c>
      <c r="G122">
        <f t="shared" si="16"/>
        <v>0.54292430336858477</v>
      </c>
      <c r="H122">
        <f t="shared" si="17"/>
        <v>0.38849470998718649</v>
      </c>
      <c r="I122" t="str">
        <f t="shared" si="18"/>
        <v/>
      </c>
      <c r="J122">
        <f t="shared" si="10"/>
        <v>347.78230060205158</v>
      </c>
      <c r="K122">
        <f t="shared" si="19"/>
        <v>347.78230060205158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1.6712948113869113</v>
      </c>
      <c r="F123">
        <f t="shared" si="15"/>
        <v>1.048811284432225</v>
      </c>
      <c r="G123">
        <f t="shared" si="16"/>
        <v>0.47677479018737523</v>
      </c>
      <c r="H123">
        <f t="shared" si="17"/>
        <v>0.34116078925518162</v>
      </c>
      <c r="I123" t="str">
        <f t="shared" si="18"/>
        <v/>
      </c>
      <c r="J123">
        <f t="shared" si="10"/>
        <v>347.70765049517706</v>
      </c>
      <c r="K123">
        <f t="shared" si="19"/>
        <v>347.70765049517706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1.4971642265489138</v>
      </c>
      <c r="F124">
        <f t="shared" si="15"/>
        <v>0.93953665430797995</v>
      </c>
      <c r="G124">
        <f t="shared" si="16"/>
        <v>0.41868488691303768</v>
      </c>
      <c r="H124">
        <f t="shared" si="17"/>
        <v>0.29959399995190999</v>
      </c>
      <c r="I124" t="str">
        <f t="shared" si="18"/>
        <v/>
      </c>
      <c r="J124">
        <f t="shared" si="10"/>
        <v>347.63994265435605</v>
      </c>
      <c r="K124">
        <f t="shared" si="19"/>
        <v>347.63994265435605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1.3411761383963818</v>
      </c>
      <c r="F125">
        <f t="shared" si="15"/>
        <v>0.84164724187354512</v>
      </c>
      <c r="G125">
        <f t="shared" si="16"/>
        <v>0.36767261637405452</v>
      </c>
      <c r="H125">
        <f t="shared" si="17"/>
        <v>0.26309167886245238</v>
      </c>
      <c r="I125" t="str">
        <f t="shared" si="18"/>
        <v/>
      </c>
      <c r="J125">
        <f t="shared" si="10"/>
        <v>347.57855556301109</v>
      </c>
      <c r="K125">
        <f t="shared" si="19"/>
        <v>347.57855556301109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1.2014402978022691</v>
      </c>
      <c r="F126">
        <f t="shared" si="15"/>
        <v>0.75395683234423583</v>
      </c>
      <c r="G126">
        <f t="shared" si="16"/>
        <v>0.32287564480305847</v>
      </c>
      <c r="H126">
        <f t="shared" si="17"/>
        <v>0.23103677476109116</v>
      </c>
      <c r="I126" t="str">
        <f t="shared" si="18"/>
        <v/>
      </c>
      <c r="J126">
        <f t="shared" si="10"/>
        <v>347.52292005758312</v>
      </c>
      <c r="K126">
        <f t="shared" si="19"/>
        <v>347.52292005758312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1.0762633988620769</v>
      </c>
      <c r="F127">
        <f t="shared" si="15"/>
        <v>0.6754028015028678</v>
      </c>
      <c r="G127">
        <f t="shared" si="16"/>
        <v>0.28353670456907942</v>
      </c>
      <c r="H127">
        <f t="shared" si="17"/>
        <v>0.20288741750708825</v>
      </c>
      <c r="I127" t="str">
        <f t="shared" si="18"/>
        <v/>
      </c>
      <c r="J127">
        <f t="shared" si="10"/>
        <v>347.47251538399576</v>
      </c>
      <c r="K127">
        <f t="shared" si="19"/>
        <v>347.47251538399576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0.96412855957057964</v>
      </c>
      <c r="F128">
        <f t="shared" si="15"/>
        <v>0.60503323891844263</v>
      </c>
      <c r="G128">
        <f t="shared" si="16"/>
        <v>0.24899079299378576</v>
      </c>
      <c r="H128">
        <f t="shared" si="17"/>
        <v>0.17816775803445747</v>
      </c>
      <c r="I128" t="str">
        <f t="shared" si="18"/>
        <v/>
      </c>
      <c r="J128">
        <f t="shared" si="10"/>
        <v>347.42686548088398</v>
      </c>
      <c r="K128">
        <f t="shared" si="19"/>
        <v>347.42686548088398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0.86367694038693377</v>
      </c>
      <c r="F129">
        <f t="shared" si="15"/>
        <v>0.54199541278418417</v>
      </c>
      <c r="G129">
        <f t="shared" si="16"/>
        <v>0.21865393085490201</v>
      </c>
      <c r="H129">
        <f t="shared" si="17"/>
        <v>0.15645992439090489</v>
      </c>
      <c r="I129" t="str">
        <f t="shared" si="18"/>
        <v/>
      </c>
      <c r="J129">
        <f t="shared" si="10"/>
        <v>347.38553548839326</v>
      </c>
      <c r="K129">
        <f t="shared" si="19"/>
        <v>347.38553548839326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0.773691277943653</v>
      </c>
      <c r="F130">
        <f t="shared" si="15"/>
        <v>0.4855254365929082</v>
      </c>
      <c r="G130">
        <f t="shared" si="16"/>
        <v>0.19201329054562064</v>
      </c>
      <c r="H130">
        <f t="shared" si="17"/>
        <v>0.13739695784729652</v>
      </c>
      <c r="I130" t="str">
        <f t="shared" si="18"/>
        <v/>
      </c>
      <c r="J130">
        <f t="shared" si="10"/>
        <v>347.34812847874565</v>
      </c>
      <c r="K130">
        <f t="shared" si="19"/>
        <v>347.34812847874565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0.69308113436246943</v>
      </c>
      <c r="F131">
        <f t="shared" si="15"/>
        <v>0.43493901243145922</v>
      </c>
      <c r="G131">
        <f t="shared" si="16"/>
        <v>0.16861852701208987</v>
      </c>
      <c r="H131">
        <f t="shared" si="17"/>
        <v>0.1206566096665528</v>
      </c>
      <c r="I131" t="str">
        <f t="shared" si="18"/>
        <v/>
      </c>
      <c r="J131">
        <f t="shared" ref="J131:J150" si="20">$O$2+F131-H131</f>
        <v>347.31428240276495</v>
      </c>
      <c r="K131">
        <f t="shared" si="19"/>
        <v>347.31428240276495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0.6208696834296632</v>
      </c>
      <c r="F132">
        <f t="shared" ref="F132:F150" si="25">E132*$O$3</f>
        <v>0.38962313872231868</v>
      </c>
      <c r="G132">
        <f t="shared" ref="G132:G150" si="26">(G131*EXP(-1/$O$6)+C132)</f>
        <v>0.14807416492334757</v>
      </c>
      <c r="H132">
        <f t="shared" ref="H132:H150" si="27">G132*$O$4</f>
        <v>0.1059558936698345</v>
      </c>
      <c r="I132" t="str">
        <f t="shared" ref="I132:I150" si="28">IF(ISBLANK(D132),"",($O$2+((E131*EXP(-1/$O$5))*$O$3)-((G131*EXP(-1/$O$6))*$O$4)))</f>
        <v/>
      </c>
      <c r="J132">
        <f t="shared" si="20"/>
        <v>347.28366724505247</v>
      </c>
      <c r="K132">
        <f t="shared" ref="K132:K150" si="29">IF(I132="",J132,I132)</f>
        <v>347.28366724505247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0.55618187350696413</v>
      </c>
      <c r="F133">
        <f t="shared" si="25"/>
        <v>0.34902868192756997</v>
      </c>
      <c r="G133">
        <f t="shared" si="26"/>
        <v>0.13003291338308665</v>
      </c>
      <c r="H133">
        <f t="shared" si="27"/>
        <v>9.3046302514212073E-2</v>
      </c>
      <c r="I133" t="str">
        <f t="shared" si="28"/>
        <v/>
      </c>
      <c r="J133">
        <f t="shared" si="20"/>
        <v>347.25598237941335</v>
      </c>
      <c r="K133">
        <f t="shared" si="29"/>
        <v>347.25598237941335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0.49823382373728164</v>
      </c>
      <c r="F134">
        <f t="shared" si="25"/>
        <v>0.31266372219981964</v>
      </c>
      <c r="G134">
        <f t="shared" si="26"/>
        <v>0.11418979517221142</v>
      </c>
      <c r="H134">
        <f t="shared" si="27"/>
        <v>8.1709606815680874E-2</v>
      </c>
      <c r="I134" t="str">
        <f t="shared" si="28"/>
        <v/>
      </c>
      <c r="J134">
        <f t="shared" si="20"/>
        <v>347.23095411538412</v>
      </c>
      <c r="K134">
        <f t="shared" si="29"/>
        <v>347.23095411538412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0.4463233250494712</v>
      </c>
      <c r="F135">
        <f t="shared" si="25"/>
        <v>0.28008759234329261</v>
      </c>
      <c r="G135">
        <f t="shared" si="26"/>
        <v>0.10027699128032933</v>
      </c>
      <c r="H135">
        <f t="shared" si="27"/>
        <v>7.1754166104057562E-2</v>
      </c>
      <c r="I135" t="str">
        <f t="shared" si="28"/>
        <v/>
      </c>
      <c r="J135">
        <f t="shared" si="20"/>
        <v>347.20833342623922</v>
      </c>
      <c r="K135">
        <f t="shared" si="29"/>
        <v>347.20833342623922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0.39982133085419813</v>
      </c>
      <c r="F136">
        <f t="shared" si="25"/>
        <v>0.25090553784978809</v>
      </c>
      <c r="G136">
        <f t="shared" si="26"/>
        <v>8.8059313575879747E-2</v>
      </c>
      <c r="H136">
        <f t="shared" si="27"/>
        <v>6.3011689248523045E-2</v>
      </c>
      <c r="I136" t="str">
        <f t="shared" si="28"/>
        <v/>
      </c>
      <c r="J136">
        <f t="shared" si="20"/>
        <v>347.18789384860128</v>
      </c>
      <c r="K136">
        <f t="shared" si="29"/>
        <v>347.18789384860128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0.35816433431594319</v>
      </c>
      <c r="F137">
        <f t="shared" si="25"/>
        <v>0.22476393330030719</v>
      </c>
      <c r="G137">
        <f t="shared" si="26"/>
        <v>7.7330229082932772E-2</v>
      </c>
      <c r="H137">
        <f t="shared" si="27"/>
        <v>5.5334389590626316E-2</v>
      </c>
      <c r="I137" t="str">
        <f t="shared" si="28"/>
        <v/>
      </c>
      <c r="J137">
        <f t="shared" si="20"/>
        <v>347.16942954370973</v>
      </c>
      <c r="K137">
        <f t="shared" si="29"/>
        <v>347.16942954370973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0.32084753982964176</v>
      </c>
      <c r="F138">
        <f t="shared" si="25"/>
        <v>0.20134599716515425</v>
      </c>
      <c r="G138">
        <f t="shared" si="26"/>
        <v>6.7908368657291329E-2</v>
      </c>
      <c r="H138">
        <f t="shared" si="27"/>
        <v>4.8592486693871374E-2</v>
      </c>
      <c r="I138" t="str">
        <f t="shared" si="28"/>
        <v/>
      </c>
      <c r="J138">
        <f t="shared" si="20"/>
        <v>347.15275351047131</v>
      </c>
      <c r="K138">
        <f t="shared" si="29"/>
        <v>347.15275351047131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0.28741874595454714</v>
      </c>
      <c r="F139">
        <f t="shared" si="25"/>
        <v>0.18036795307485792</v>
      </c>
      <c r="G139">
        <f t="shared" si="26"/>
        <v>5.9634461043028032E-2</v>
      </c>
      <c r="H139">
        <f t="shared" si="27"/>
        <v>4.2672012478367716E-2</v>
      </c>
      <c r="I139" t="str">
        <f t="shared" si="28"/>
        <v/>
      </c>
      <c r="J139">
        <f t="shared" si="20"/>
        <v>347.13769594059647</v>
      </c>
      <c r="K139">
        <f t="shared" si="29"/>
        <v>347.13769594059647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0.25747286567927907</v>
      </c>
      <c r="F140">
        <f t="shared" si="25"/>
        <v>0.1615755910445503</v>
      </c>
      <c r="G140">
        <f t="shared" si="26"/>
        <v>5.2368640481405396E-2</v>
      </c>
      <c r="H140">
        <f t="shared" si="27"/>
        <v>3.7472884654483576E-2</v>
      </c>
      <c r="I140" t="str">
        <f t="shared" si="28"/>
        <v/>
      </c>
      <c r="J140">
        <f t="shared" si="20"/>
        <v>347.12410270639003</v>
      </c>
      <c r="K140">
        <f t="shared" si="29"/>
        <v>347.12410270639003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0.23064701761514073</v>
      </c>
      <c r="F141">
        <f t="shared" si="25"/>
        <v>0.14474118698104171</v>
      </c>
      <c r="G141">
        <f t="shared" si="26"/>
        <v>4.5988082358821271E-2</v>
      </c>
      <c r="H141">
        <f t="shared" si="27"/>
        <v>3.2907214887980471E-2</v>
      </c>
      <c r="I141" t="str">
        <f t="shared" si="28"/>
        <v/>
      </c>
      <c r="J141">
        <f t="shared" si="20"/>
        <v>347.11183397209305</v>
      </c>
      <c r="K141">
        <f t="shared" si="29"/>
        <v>347.11183397209305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0.20661612863324072</v>
      </c>
      <c r="F142">
        <f t="shared" si="25"/>
        <v>0.12966074314346435</v>
      </c>
      <c r="G142">
        <f t="shared" si="26"/>
        <v>4.0384926925736593E-2</v>
      </c>
      <c r="H142">
        <f t="shared" si="27"/>
        <v>2.8897823097111312E-2</v>
      </c>
      <c r="I142" t="str">
        <f t="shared" si="28"/>
        <v/>
      </c>
      <c r="J142">
        <f t="shared" si="20"/>
        <v>347.10076292004635</v>
      </c>
      <c r="K142">
        <f t="shared" si="29"/>
        <v>347.10076292004635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0.1850889946585873</v>
      </c>
      <c r="F143">
        <f t="shared" si="25"/>
        <v>0.11615151611764434</v>
      </c>
      <c r="G143">
        <f t="shared" si="26"/>
        <v>3.5464455988220671E-2</v>
      </c>
      <c r="H143">
        <f t="shared" si="27"/>
        <v>2.537693276670943E-2</v>
      </c>
      <c r="I143" t="str">
        <f t="shared" si="28"/>
        <v/>
      </c>
      <c r="J143">
        <f t="shared" si="20"/>
        <v>347.09077458335094</v>
      </c>
      <c r="K143">
        <f t="shared" si="29"/>
        <v>347.09077458335094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0.16580475188622371</v>
      </c>
      <c r="F144">
        <f t="shared" si="25"/>
        <v>0.10404980234842517</v>
      </c>
      <c r="G144">
        <f t="shared" si="26"/>
        <v>3.1143491750109217E-2</v>
      </c>
      <c r="H144">
        <f t="shared" si="27"/>
        <v>2.2285025224286367E-2</v>
      </c>
      <c r="I144" t="str">
        <f t="shared" si="28"/>
        <v/>
      </c>
      <c r="J144">
        <f t="shared" si="20"/>
        <v>347.08176477712414</v>
      </c>
      <c r="K144">
        <f t="shared" si="29"/>
        <v>347.08176477712414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0.14852971565793058</v>
      </c>
      <c r="F145">
        <f t="shared" si="25"/>
        <v>9.3208954395230109E-2</v>
      </c>
      <c r="G145">
        <f t="shared" si="26"/>
        <v>2.7348990739101527E-2</v>
      </c>
      <c r="H145">
        <f t="shared" si="27"/>
        <v>1.9569833510319677E-2</v>
      </c>
      <c r="I145" t="str">
        <f t="shared" si="28"/>
        <v/>
      </c>
      <c r="J145">
        <f t="shared" si="20"/>
        <v>347.07363912088488</v>
      </c>
      <c r="K145">
        <f t="shared" si="29"/>
        <v>347.07363912088488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0.13305454869329778</v>
      </c>
      <c r="F146">
        <f t="shared" si="25"/>
        <v>8.3497603872032547E-2</v>
      </c>
      <c r="G146">
        <f t="shared" si="26"/>
        <v>2.4016809047907674E-2</v>
      </c>
      <c r="H146">
        <f t="shared" si="27"/>
        <v>1.7185458834673369E-2</v>
      </c>
      <c r="I146" t="str">
        <f t="shared" si="28"/>
        <v/>
      </c>
      <c r="J146">
        <f t="shared" si="20"/>
        <v>347.06631214503739</v>
      </c>
      <c r="K146">
        <f t="shared" si="29"/>
        <v>347.06631214503739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0.11919172436005326</v>
      </c>
      <c r="F147">
        <f t="shared" si="25"/>
        <v>7.4798069537486869E-2</v>
      </c>
      <c r="G147">
        <f t="shared" si="26"/>
        <v>2.1090618017541123E-2</v>
      </c>
      <c r="H147">
        <f t="shared" si="27"/>
        <v>1.5091594683343245E-2</v>
      </c>
      <c r="I147" t="str">
        <f t="shared" si="28"/>
        <v/>
      </c>
      <c r="J147">
        <f t="shared" si="20"/>
        <v>347.05970647485418</v>
      </c>
      <c r="K147">
        <f t="shared" si="29"/>
        <v>347.05970647485418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0.10677325424379522</v>
      </c>
      <c r="F148">
        <f t="shared" si="25"/>
        <v>6.7004931244603994E-2</v>
      </c>
      <c r="G148">
        <f t="shared" si="26"/>
        <v>1.8520952032992165E-2</v>
      </c>
      <c r="H148">
        <f t="shared" si="27"/>
        <v>1.3252845459487723E-2</v>
      </c>
      <c r="I148" t="str">
        <f t="shared" si="28"/>
        <v/>
      </c>
      <c r="J148">
        <f t="shared" si="20"/>
        <v>347.05375208578511</v>
      </c>
      <c r="K148">
        <f t="shared" si="29"/>
        <v>347.05375208578511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9.5648652480028934E-2</v>
      </c>
      <c r="F149">
        <f t="shared" si="25"/>
        <v>6.0023752469226567E-2</v>
      </c>
      <c r="G149">
        <f t="shared" si="26"/>
        <v>1.6264372334803143E-2</v>
      </c>
      <c r="H149">
        <f t="shared" si="27"/>
        <v>1.1638128140753592E-2</v>
      </c>
      <c r="I149" t="str">
        <f t="shared" si="28"/>
        <v/>
      </c>
      <c r="J149">
        <f t="shared" si="20"/>
        <v>347.04838562432849</v>
      </c>
      <c r="K149">
        <f t="shared" si="29"/>
        <v>347.04838562432849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8.5683112180473697E-2</v>
      </c>
      <c r="F150">
        <f t="shared" si="25"/>
        <v>5.3769935937022929E-2</v>
      </c>
      <c r="G150">
        <f t="shared" si="26"/>
        <v>1.4282732711250025E-2</v>
      </c>
      <c r="H150">
        <f t="shared" si="27"/>
        <v>1.0220146838250102E-2</v>
      </c>
      <c r="I150" t="str">
        <f t="shared" si="28"/>
        <v/>
      </c>
      <c r="J150">
        <f t="shared" si="20"/>
        <v>347.04354978909873</v>
      </c>
      <c r="K150">
        <f t="shared" si="29"/>
        <v>347.04354978909873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583.83881535641217</v>
      </c>
      <c r="S2">
        <f>SQRT(R2/11)</f>
        <v>7.2853452863602843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0.57279972656051681</v>
      </c>
      <c r="Q3" t="s">
        <v>20</v>
      </c>
      <c r="R3">
        <f>RSQ(D2:D100,I2:I100)</f>
        <v>0.92244415453577133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1.2927285650872158</v>
      </c>
      <c r="Q4" t="s">
        <v>21</v>
      </c>
      <c r="R4">
        <f>1-((1-$R$3)*($Y$3-1))/(Y3-Y4-1)</f>
        <v>0.84488830907154266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51.97</v>
      </c>
      <c r="D5" s="3"/>
      <c r="E5">
        <f t="shared" si="4"/>
        <v>51.97</v>
      </c>
      <c r="F5">
        <f t="shared" si="5"/>
        <v>29.768401789350058</v>
      </c>
      <c r="G5">
        <f t="shared" si="6"/>
        <v>51.97</v>
      </c>
      <c r="H5">
        <f t="shared" si="7"/>
        <v>67.183103527582603</v>
      </c>
      <c r="I5" t="str">
        <f t="shared" si="8"/>
        <v/>
      </c>
      <c r="J5">
        <f t="shared" si="0"/>
        <v>309.58529826176743</v>
      </c>
      <c r="K5">
        <f t="shared" si="9"/>
        <v>309.58529826176743</v>
      </c>
      <c r="L5" t="str">
        <f t="shared" si="1"/>
        <v/>
      </c>
      <c r="M5" t="str">
        <f t="shared" si="2"/>
        <v/>
      </c>
      <c r="N5" s="1" t="s">
        <v>14</v>
      </c>
      <c r="O5" s="5">
        <v>11.655436225785454</v>
      </c>
      <c r="Q5" s="1" t="s">
        <v>22</v>
      </c>
      <c r="R5">
        <f>LARGE(L2:L150,1)/LARGE(D2:D100,1)*100</f>
        <v>2.700137752133017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47.697059698032142</v>
      </c>
      <c r="F6">
        <f t="shared" si="5"/>
        <v>27.320862752773458</v>
      </c>
      <c r="G6">
        <f t="shared" si="6"/>
        <v>41.371292862614723</v>
      </c>
      <c r="H6">
        <f t="shared" si="7"/>
        <v>53.481852058090901</v>
      </c>
      <c r="I6" t="str">
        <f t="shared" si="8"/>
        <v/>
      </c>
      <c r="J6">
        <f t="shared" si="0"/>
        <v>320.83901069468254</v>
      </c>
      <c r="K6">
        <f t="shared" si="9"/>
        <v>320.83901069468254</v>
      </c>
      <c r="L6" t="str">
        <f t="shared" si="1"/>
        <v/>
      </c>
      <c r="M6" t="str">
        <f t="shared" si="2"/>
        <v/>
      </c>
      <c r="N6" s="1" t="s">
        <v>15</v>
      </c>
      <c r="O6" s="5">
        <v>4.384438092790095</v>
      </c>
      <c r="Q6" s="1" t="s">
        <v>45</v>
      </c>
      <c r="R6">
        <f>AVERAGE(M2:M150)</f>
        <v>1.7252003543329459</v>
      </c>
      <c r="S6">
        <f>_xlfn.STDEV.P(M2:M150)</f>
        <v>1.1183071167643364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43.77543782639296</v>
      </c>
      <c r="F7">
        <f t="shared" si="5"/>
        <v>25.074558817024791</v>
      </c>
      <c r="G7">
        <f t="shared" si="6"/>
        <v>32.934074910991647</v>
      </c>
      <c r="H7">
        <f t="shared" si="7"/>
        <v>42.574819402161104</v>
      </c>
      <c r="I7" t="str">
        <f t="shared" si="8"/>
        <v/>
      </c>
      <c r="J7">
        <f t="shared" si="0"/>
        <v>329.49973941486371</v>
      </c>
      <c r="K7">
        <f t="shared" si="9"/>
        <v>329.49973941486371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v>51.97</v>
      </c>
      <c r="D8" s="3"/>
      <c r="E8">
        <f t="shared" si="4"/>
        <v>92.146249207484303</v>
      </c>
      <c r="F8">
        <f t="shared" si="5"/>
        <v>52.781346349624251</v>
      </c>
      <c r="G8">
        <f t="shared" si="6"/>
        <v>78.187534314064408</v>
      </c>
      <c r="H8">
        <f t="shared" si="7"/>
        <v>101.07525904152793</v>
      </c>
      <c r="I8" t="str">
        <f t="shared" si="8"/>
        <v/>
      </c>
      <c r="J8">
        <f t="shared" si="0"/>
        <v>298.7060873080963</v>
      </c>
      <c r="K8">
        <f t="shared" si="9"/>
        <v>298.7060873080963</v>
      </c>
      <c r="L8" t="str">
        <f t="shared" si="1"/>
        <v/>
      </c>
      <c r="M8" t="str">
        <f t="shared" si="2"/>
        <v/>
      </c>
      <c r="O8">
        <f>1.1*O3</f>
        <v>0.63007969921656859</v>
      </c>
    </row>
    <row r="9" spans="1:25">
      <c r="A9">
        <f t="shared" si="3"/>
        <v>7</v>
      </c>
      <c r="B9" s="13">
        <f>Edwards!B9</f>
        <v>43182</v>
      </c>
      <c r="C9" s="22">
        <f>8+51.97</f>
        <v>59.97</v>
      </c>
      <c r="D9" s="3">
        <v>308</v>
      </c>
      <c r="E9">
        <f t="shared" si="4"/>
        <v>144.54004328264625</v>
      </c>
      <c r="F9">
        <f t="shared" si="5"/>
        <v>82.792497269345034</v>
      </c>
      <c r="G9">
        <f t="shared" si="6"/>
        <v>122.21205080455834</v>
      </c>
      <c r="H9">
        <f t="shared" si="7"/>
        <v>157.98700907294261</v>
      </c>
      <c r="I9">
        <f t="shared" si="8"/>
        <v>314.97962064284854</v>
      </c>
      <c r="J9">
        <f t="shared" si="0"/>
        <v>271.80548819640245</v>
      </c>
      <c r="K9">
        <f t="shared" si="9"/>
        <v>314.97962064284854</v>
      </c>
      <c r="L9">
        <f t="shared" si="1"/>
        <v>6.9796206428485448</v>
      </c>
      <c r="M9">
        <f t="shared" si="2"/>
        <v>2.2661105983274497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132.65605297688143</v>
      </c>
      <c r="F10">
        <f t="shared" si="5"/>
        <v>75.985350871755116</v>
      </c>
      <c r="G10">
        <f t="shared" si="6"/>
        <v>97.288253707449158</v>
      </c>
      <c r="H10">
        <f t="shared" si="7"/>
        <v>125.76730461507175</v>
      </c>
      <c r="I10" t="str">
        <f t="shared" si="8"/>
        <v/>
      </c>
      <c r="J10">
        <f t="shared" si="0"/>
        <v>297.21804625668341</v>
      </c>
      <c r="K10">
        <f t="shared" si="9"/>
        <v>297.21804625668341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121.74915678552296</v>
      </c>
      <c r="F11">
        <f t="shared" si="5"/>
        <v>69.73788371572104</v>
      </c>
      <c r="G11">
        <f t="shared" si="6"/>
        <v>77.447389575201882</v>
      </c>
      <c r="H11">
        <f t="shared" si="7"/>
        <v>100.11845279530132</v>
      </c>
      <c r="I11" t="str">
        <f t="shared" si="8"/>
        <v/>
      </c>
      <c r="J11">
        <f t="shared" si="0"/>
        <v>316.61943092041975</v>
      </c>
      <c r="K11">
        <f t="shared" si="9"/>
        <v>316.61943092041975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51.97</v>
      </c>
      <c r="D12" s="3"/>
      <c r="E12">
        <f t="shared" si="4"/>
        <v>163.70901865276437</v>
      </c>
      <c r="F12">
        <f t="shared" si="5"/>
        <v>93.77248111979398</v>
      </c>
      <c r="G12">
        <f t="shared" si="6"/>
        <v>113.62285040524711</v>
      </c>
      <c r="H12">
        <f t="shared" si="7"/>
        <v>146.88350436549447</v>
      </c>
      <c r="I12" t="str">
        <f t="shared" si="8"/>
        <v/>
      </c>
      <c r="J12">
        <f t="shared" si="0"/>
        <v>293.88897675429951</v>
      </c>
      <c r="K12">
        <f t="shared" si="9"/>
        <v>293.88897675429951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150.24896740017624</v>
      </c>
      <c r="F13">
        <f t="shared" si="5"/>
        <v>86.062567442820949</v>
      </c>
      <c r="G13">
        <f t="shared" si="6"/>
        <v>90.45072580335848</v>
      </c>
      <c r="H13">
        <f t="shared" si="7"/>
        <v>116.92823697887282</v>
      </c>
      <c r="I13" t="str">
        <f t="shared" si="8"/>
        <v/>
      </c>
      <c r="J13">
        <f t="shared" si="0"/>
        <v>316.13433046394817</v>
      </c>
      <c r="K13">
        <f t="shared" si="9"/>
        <v>316.13433046394817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51.97</v>
      </c>
      <c r="D14" s="3"/>
      <c r="E14">
        <f t="shared" si="4"/>
        <v>189.86559298929944</v>
      </c>
      <c r="F14">
        <f t="shared" si="5"/>
        <v>108.7549597475211</v>
      </c>
      <c r="G14">
        <f t="shared" si="6"/>
        <v>123.97429992008479</v>
      </c>
      <c r="H14">
        <f t="shared" si="7"/>
        <v>160.26511884338333</v>
      </c>
      <c r="I14" t="str">
        <f t="shared" si="8"/>
        <v/>
      </c>
      <c r="J14">
        <f t="shared" si="0"/>
        <v>295.48984090413774</v>
      </c>
      <c r="K14">
        <f t="shared" si="9"/>
        <v>295.48984090413774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174.25496485304768</v>
      </c>
      <c r="F15">
        <f t="shared" si="5"/>
        <v>99.813196219638172</v>
      </c>
      <c r="G15">
        <f t="shared" si="6"/>
        <v>98.69111159190804</v>
      </c>
      <c r="H15">
        <f t="shared" si="7"/>
        <v>127.58081907506957</v>
      </c>
      <c r="I15" t="str">
        <f t="shared" si="8"/>
        <v/>
      </c>
      <c r="J15">
        <f t="shared" si="0"/>
        <v>319.23237714456855</v>
      </c>
      <c r="K15">
        <f t="shared" si="9"/>
        <v>319.23237714456855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10+51.97</f>
        <v>61.97</v>
      </c>
      <c r="D16" s="3">
        <v>351</v>
      </c>
      <c r="E16">
        <f t="shared" si="4"/>
        <v>221.89783262024838</v>
      </c>
      <c r="F16">
        <f t="shared" si="5"/>
        <v>127.1030178492496</v>
      </c>
      <c r="G16">
        <f t="shared" si="6"/>
        <v>140.5341500982455</v>
      </c>
      <c r="H16">
        <f t="shared" si="7"/>
        <v>181.67251020225632</v>
      </c>
      <c r="I16">
        <f t="shared" si="8"/>
        <v>337.04449777049285</v>
      </c>
      <c r="J16">
        <f t="shared" si="0"/>
        <v>292.43050764699325</v>
      </c>
      <c r="K16">
        <f t="shared" si="9"/>
        <v>337.04449777049285</v>
      </c>
      <c r="L16">
        <f t="shared" si="1"/>
        <v>-13.955502229507147</v>
      </c>
      <c r="M16">
        <f t="shared" si="2"/>
        <v>3.9759265611131474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203.65353414184975</v>
      </c>
      <c r="F17">
        <f t="shared" si="5"/>
        <v>116.65268866953441</v>
      </c>
      <c r="G17">
        <f t="shared" si="6"/>
        <v>111.87376334256631</v>
      </c>
      <c r="H17">
        <f t="shared" si="7"/>
        <v>144.6224095567425</v>
      </c>
      <c r="I17" t="str">
        <f t="shared" si="8"/>
        <v/>
      </c>
      <c r="J17">
        <f t="shared" si="0"/>
        <v>319.03027911279196</v>
      </c>
      <c r="K17">
        <f t="shared" si="9"/>
        <v>319.03027911279196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186.90927026513441</v>
      </c>
      <c r="F18">
        <f t="shared" si="5"/>
        <v>107.06157889949472</v>
      </c>
      <c r="G18">
        <f t="shared" si="6"/>
        <v>89.058345716531889</v>
      </c>
      <c r="H18">
        <f t="shared" si="7"/>
        <v>115.12826746717346</v>
      </c>
      <c r="I18" t="str">
        <f t="shared" si="8"/>
        <v/>
      </c>
      <c r="J18">
        <f t="shared" si="0"/>
        <v>338.93331143232126</v>
      </c>
      <c r="K18">
        <f t="shared" si="9"/>
        <v>338.93331143232126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51.97</v>
      </c>
      <c r="D19" s="3"/>
      <c r="E19">
        <f t="shared" si="4"/>
        <v>223.51170910047605</v>
      </c>
      <c r="F19">
        <f t="shared" si="5"/>
        <v>128.02744585582647</v>
      </c>
      <c r="G19">
        <f t="shared" si="6"/>
        <v>122.86588036364499</v>
      </c>
      <c r="H19">
        <f t="shared" si="7"/>
        <v>158.83223322067232</v>
      </c>
      <c r="I19" t="str">
        <f t="shared" si="8"/>
        <v/>
      </c>
      <c r="J19">
        <f t="shared" si="0"/>
        <v>316.19521263515418</v>
      </c>
      <c r="K19">
        <f t="shared" si="9"/>
        <v>316.19521263515418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205.13471872569946</v>
      </c>
      <c r="F20">
        <f t="shared" si="5"/>
        <v>117.50111079414917</v>
      </c>
      <c r="G20">
        <f t="shared" si="6"/>
        <v>97.808741953960762</v>
      </c>
      <c r="H20">
        <f t="shared" si="7"/>
        <v>126.44015463912946</v>
      </c>
      <c r="I20" t="str">
        <f t="shared" si="8"/>
        <v/>
      </c>
      <c r="J20">
        <f t="shared" si="0"/>
        <v>338.06095615501971</v>
      </c>
      <c r="K20">
        <f t="shared" si="9"/>
        <v>338.06095615501971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51.97</v>
      </c>
      <c r="D21" s="3"/>
      <c r="E21">
        <f t="shared" si="4"/>
        <v>240.2386727958191</v>
      </c>
      <c r="F21">
        <f t="shared" si="5"/>
        <v>137.60864608670664</v>
      </c>
      <c r="G21">
        <f t="shared" si="6"/>
        <v>129.83172999617514</v>
      </c>
      <c r="H21">
        <f t="shared" si="7"/>
        <v>167.83718602074632</v>
      </c>
      <c r="I21" t="str">
        <f t="shared" si="8"/>
        <v/>
      </c>
      <c r="J21">
        <f t="shared" si="0"/>
        <v>316.77146006596035</v>
      </c>
      <c r="K21">
        <f t="shared" si="9"/>
        <v>316.77146006596035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220.48640211888002</v>
      </c>
      <c r="F22">
        <f t="shared" si="5"/>
        <v>126.29455084400664</v>
      </c>
      <c r="G22">
        <f t="shared" si="6"/>
        <v>103.35398353918958</v>
      </c>
      <c r="H22">
        <f t="shared" si="7"/>
        <v>133.60864683666426</v>
      </c>
      <c r="I22" t="str">
        <f t="shared" si="8"/>
        <v/>
      </c>
      <c r="J22">
        <f t="shared" si="0"/>
        <v>339.68590400734234</v>
      </c>
      <c r="K22">
        <f t="shared" si="9"/>
        <v>339.68590400734234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2">
        <f>10+51.97</f>
        <v>61.97</v>
      </c>
      <c r="D23" s="3">
        <v>347</v>
      </c>
      <c r="E23">
        <f t="shared" si="4"/>
        <v>264.32815055740889</v>
      </c>
      <c r="F23">
        <f t="shared" si="5"/>
        <v>151.40709236153094</v>
      </c>
      <c r="G23">
        <f t="shared" si="6"/>
        <v>144.2460808450582</v>
      </c>
      <c r="H23">
        <f t="shared" si="7"/>
        <v>186.47102911028662</v>
      </c>
      <c r="I23">
        <f t="shared" si="8"/>
        <v>356.55005337474387</v>
      </c>
      <c r="J23">
        <f t="shared" si="0"/>
        <v>311.93606325124432</v>
      </c>
      <c r="K23">
        <f t="shared" si="9"/>
        <v>356.55005337474387</v>
      </c>
      <c r="L23">
        <f t="shared" si="1"/>
        <v>9.5500533747438681</v>
      </c>
      <c r="M23">
        <f t="shared" si="2"/>
        <v>2.7521767650558697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242.59525836073041</v>
      </c>
      <c r="F24">
        <f t="shared" si="5"/>
        <v>138.95849765390432</v>
      </c>
      <c r="G24">
        <f t="shared" si="6"/>
        <v>114.8286868371234</v>
      </c>
      <c r="H24">
        <f t="shared" si="7"/>
        <v>148.4423235658038</v>
      </c>
      <c r="I24" t="str">
        <f t="shared" si="8"/>
        <v/>
      </c>
      <c r="J24">
        <f t="shared" si="0"/>
        <v>337.51617408810051</v>
      </c>
      <c r="K24">
        <f t="shared" si="9"/>
        <v>337.51617408810051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222.64923071947834</v>
      </c>
      <c r="F25">
        <f t="shared" si="5"/>
        <v>127.53341847502661</v>
      </c>
      <c r="G25">
        <f t="shared" si="6"/>
        <v>91.410645221629878</v>
      </c>
      <c r="H25">
        <f t="shared" si="7"/>
        <v>118.16915223105416</v>
      </c>
      <c r="I25" t="str">
        <f t="shared" si="8"/>
        <v/>
      </c>
      <c r="J25">
        <f t="shared" si="0"/>
        <v>356.36426624397245</v>
      </c>
      <c r="K25">
        <f t="shared" si="9"/>
        <v>356.36426624397245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51.97</v>
      </c>
      <c r="D26" s="3"/>
      <c r="E26">
        <f t="shared" si="4"/>
        <v>256.31315276790247</v>
      </c>
      <c r="F26">
        <f t="shared" si="5"/>
        <v>146.8161038193185</v>
      </c>
      <c r="G26">
        <f t="shared" si="6"/>
        <v>124.73845438184766</v>
      </c>
      <c r="H26">
        <f t="shared" si="7"/>
        <v>161.25296314424304</v>
      </c>
      <c r="I26" t="str">
        <f t="shared" si="8"/>
        <v/>
      </c>
      <c r="J26">
        <f t="shared" si="0"/>
        <v>332.56314067507549</v>
      </c>
      <c r="K26">
        <f t="shared" si="9"/>
        <v>332.56314067507549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235.23924858498128</v>
      </c>
      <c r="F27">
        <f t="shared" si="5"/>
        <v>134.74497726577872</v>
      </c>
      <c r="G27">
        <f t="shared" si="6"/>
        <v>99.299425196485018</v>
      </c>
      <c r="H27">
        <f t="shared" si="7"/>
        <v>128.3672034482374</v>
      </c>
      <c r="I27" t="str">
        <f t="shared" si="8"/>
        <v/>
      </c>
      <c r="J27">
        <f t="shared" si="0"/>
        <v>353.37777381754131</v>
      </c>
      <c r="K27">
        <f t="shared" si="9"/>
        <v>353.37777381754131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51.97</v>
      </c>
      <c r="D28" s="3"/>
      <c r="E28">
        <f t="shared" si="4"/>
        <v>267.86802738268375</v>
      </c>
      <c r="F28">
        <f t="shared" si="5"/>
        <v>153.43473283910629</v>
      </c>
      <c r="G28">
        <f t="shared" si="6"/>
        <v>131.01840486613594</v>
      </c>
      <c r="H28">
        <f t="shared" si="7"/>
        <v>169.37123452261579</v>
      </c>
      <c r="I28" t="str">
        <f t="shared" si="8"/>
        <v/>
      </c>
      <c r="J28">
        <f t="shared" si="0"/>
        <v>331.0634983164905</v>
      </c>
      <c r="K28">
        <f t="shared" si="9"/>
        <v>331.0634983164905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245.8440887678656</v>
      </c>
      <c r="F29">
        <f t="shared" si="5"/>
        <v>140.81942682275283</v>
      </c>
      <c r="G29">
        <f t="shared" si="6"/>
        <v>104.2986491843282</v>
      </c>
      <c r="H29">
        <f t="shared" si="7"/>
        <v>134.82984310059149</v>
      </c>
      <c r="I29" t="str">
        <f t="shared" si="8"/>
        <v/>
      </c>
      <c r="J29">
        <f t="shared" si="0"/>
        <v>352.98958372216134</v>
      </c>
      <c r="K29">
        <f t="shared" si="9"/>
        <v>352.98958372216134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10+51.97</f>
        <v>61.97</v>
      </c>
      <c r="D30" s="3">
        <v>358</v>
      </c>
      <c r="E30">
        <f t="shared" si="4"/>
        <v>287.60094435961514</v>
      </c>
      <c r="F30">
        <f t="shared" si="5"/>
        <v>164.73774228773397</v>
      </c>
      <c r="G30">
        <f t="shared" si="6"/>
        <v>144.99809237213691</v>
      </c>
      <c r="H30">
        <f t="shared" si="7"/>
        <v>187.44317589261613</v>
      </c>
      <c r="I30">
        <f t="shared" si="8"/>
        <v>368.90855651861739</v>
      </c>
      <c r="J30">
        <f t="shared" si="0"/>
        <v>324.29456639511784</v>
      </c>
      <c r="K30">
        <f t="shared" si="9"/>
        <v>368.90855651861739</v>
      </c>
      <c r="L30">
        <f t="shared" si="1"/>
        <v>10.908556518617388</v>
      </c>
      <c r="M30">
        <f t="shared" si="2"/>
        <v>3.0470828264294378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263.95457787821789</v>
      </c>
      <c r="F31">
        <f t="shared" si="5"/>
        <v>151.19311003303986</v>
      </c>
      <c r="G31">
        <f t="shared" si="6"/>
        <v>115.42733392434363</v>
      </c>
      <c r="H31">
        <f t="shared" si="7"/>
        <v>149.21621175585963</v>
      </c>
      <c r="I31" t="str">
        <f t="shared" si="8"/>
        <v/>
      </c>
      <c r="J31">
        <f t="shared" si="0"/>
        <v>348.97689827718023</v>
      </c>
      <c r="K31">
        <f t="shared" si="9"/>
        <v>348.97689827718023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242.25240058930601</v>
      </c>
      <c r="F32">
        <f t="shared" si="5"/>
        <v>138.76210881618326</v>
      </c>
      <c r="G32">
        <f t="shared" si="6"/>
        <v>91.887204851545974</v>
      </c>
      <c r="H32">
        <f t="shared" si="7"/>
        <v>118.78521447761408</v>
      </c>
      <c r="I32" t="str">
        <f t="shared" si="8"/>
        <v/>
      </c>
      <c r="J32">
        <f t="shared" si="0"/>
        <v>366.9768943385692</v>
      </c>
      <c r="K32">
        <f t="shared" si="9"/>
        <v>366.9768943385692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51.97</v>
      </c>
      <c r="D33" s="3"/>
      <c r="E33">
        <f t="shared" si="4"/>
        <v>274.30456249566532</v>
      </c>
      <c r="F33">
        <f t="shared" si="5"/>
        <v>157.1215783918193</v>
      </c>
      <c r="G33">
        <f t="shared" si="6"/>
        <v>125.1178249420893</v>
      </c>
      <c r="H33">
        <f t="shared" si="7"/>
        <v>161.74338630422056</v>
      </c>
      <c r="I33" t="str">
        <f t="shared" si="8"/>
        <v/>
      </c>
      <c r="J33">
        <f t="shared" si="0"/>
        <v>342.37819208759873</v>
      </c>
      <c r="K33">
        <f t="shared" si="9"/>
        <v>342.37819208759873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251.75141606308136</v>
      </c>
      <c r="F34">
        <f t="shared" si="5"/>
        <v>144.20314228215591</v>
      </c>
      <c r="G34">
        <f t="shared" si="6"/>
        <v>99.601427323697081</v>
      </c>
      <c r="H34">
        <f t="shared" si="7"/>
        <v>128.75761022480154</v>
      </c>
      <c r="I34" t="str">
        <f t="shared" si="8"/>
        <v/>
      </c>
      <c r="J34">
        <f t="shared" si="0"/>
        <v>362.4455320573544</v>
      </c>
      <c r="K34">
        <f t="shared" si="9"/>
        <v>362.4455320573544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51.97</v>
      </c>
      <c r="D35" s="3"/>
      <c r="E35">
        <f t="shared" si="4"/>
        <v>283.02257496680625</v>
      </c>
      <c r="F35">
        <f t="shared" si="5"/>
        <v>162.11525355143999</v>
      </c>
      <c r="G35">
        <f t="shared" si="6"/>
        <v>131.25881699717354</v>
      </c>
      <c r="H35">
        <f t="shared" si="7"/>
        <v>169.68202215180159</v>
      </c>
      <c r="I35" t="str">
        <f t="shared" si="8"/>
        <v/>
      </c>
      <c r="J35">
        <f t="shared" si="0"/>
        <v>339.43323139963843</v>
      </c>
      <c r="K35">
        <f t="shared" si="9"/>
        <v>339.43323139963843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259.75263910106861</v>
      </c>
      <c r="F36">
        <f t="shared" si="5"/>
        <v>148.78624065046472</v>
      </c>
      <c r="G36">
        <f t="shared" si="6"/>
        <v>104.49003191823009</v>
      </c>
      <c r="H36">
        <f t="shared" si="7"/>
        <v>135.07724902757096</v>
      </c>
      <c r="I36" t="str">
        <f t="shared" si="8"/>
        <v/>
      </c>
      <c r="J36">
        <f t="shared" si="0"/>
        <v>360.70899162289379</v>
      </c>
      <c r="K36">
        <f t="shared" si="9"/>
        <v>360.70899162289379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11+51.97</f>
        <v>62.97</v>
      </c>
      <c r="D37" s="3">
        <v>380</v>
      </c>
      <c r="E37">
        <f t="shared" si="4"/>
        <v>301.36594254233341</v>
      </c>
      <c r="F37">
        <f t="shared" si="5"/>
        <v>172.62232948290099</v>
      </c>
      <c r="G37">
        <f t="shared" si="6"/>
        <v>146.15044471258528</v>
      </c>
      <c r="H37">
        <f t="shared" si="7"/>
        <v>188.93285468015884</v>
      </c>
      <c r="I37">
        <f t="shared" si="8"/>
        <v>376.0233937647684</v>
      </c>
      <c r="J37">
        <f t="shared" si="0"/>
        <v>330.68947480274221</v>
      </c>
      <c r="K37">
        <f t="shared" si="9"/>
        <v>376.0233937647684</v>
      </c>
      <c r="L37">
        <f t="shared" si="1"/>
        <v>-3.9766062352315998</v>
      </c>
      <c r="M37">
        <f t="shared" si="2"/>
        <v>1.0464753250609473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276.58782667684051</v>
      </c>
      <c r="F38">
        <f t="shared" si="5"/>
        <v>158.42943149046187</v>
      </c>
      <c r="G38">
        <f t="shared" si="6"/>
        <v>116.34467674053776</v>
      </c>
      <c r="H38">
        <f t="shared" si="7"/>
        <v>150.40208701833134</v>
      </c>
      <c r="I38" t="str">
        <f t="shared" si="8"/>
        <v/>
      </c>
      <c r="J38">
        <f t="shared" si="0"/>
        <v>355.02734447213049</v>
      </c>
      <c r="K38">
        <f t="shared" si="9"/>
        <v>355.02734447213049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253.84695171741831</v>
      </c>
      <c r="F39">
        <f t="shared" si="5"/>
        <v>145.40346453195792</v>
      </c>
      <c r="G39">
        <f t="shared" si="6"/>
        <v>92.617465738676685</v>
      </c>
      <c r="H39">
        <f t="shared" si="7"/>
        <v>119.72924358637388</v>
      </c>
      <c r="I39" t="str">
        <f t="shared" si="8"/>
        <v/>
      </c>
      <c r="J39">
        <f t="shared" si="0"/>
        <v>372.67422094558401</v>
      </c>
      <c r="K39">
        <f t="shared" si="9"/>
        <v>372.67422094558401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v>51.97</v>
      </c>
      <c r="D40" s="3"/>
      <c r="E40">
        <f t="shared" si="4"/>
        <v>284.94581701422328</v>
      </c>
      <c r="F40">
        <f t="shared" si="5"/>
        <v>163.21688607031015</v>
      </c>
      <c r="G40">
        <f t="shared" si="6"/>
        <v>125.69915719199497</v>
      </c>
      <c r="H40">
        <f t="shared" si="7"/>
        <v>162.49489110948005</v>
      </c>
      <c r="I40" t="str">
        <f t="shared" si="8"/>
        <v/>
      </c>
      <c r="J40">
        <f t="shared" si="0"/>
        <v>347.7219949608301</v>
      </c>
      <c r="K40">
        <f t="shared" si="9"/>
        <v>347.7219949608301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261.51775341219843</v>
      </c>
      <c r="F41">
        <f t="shared" si="5"/>
        <v>149.79729764522793</v>
      </c>
      <c r="G41">
        <f t="shared" si="6"/>
        <v>100.06420328600862</v>
      </c>
      <c r="H41">
        <f t="shared" si="7"/>
        <v>129.35585393051738</v>
      </c>
      <c r="I41" t="str">
        <f t="shared" si="8"/>
        <v/>
      </c>
      <c r="J41">
        <f t="shared" si="0"/>
        <v>367.44144371471054</v>
      </c>
      <c r="K41">
        <f t="shared" si="9"/>
        <v>367.44144371471054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51.97</v>
      </c>
      <c r="D42" s="3"/>
      <c r="E42">
        <f t="shared" si="4"/>
        <v>291.98593027894708</v>
      </c>
      <c r="F42">
        <f t="shared" si="5"/>
        <v>167.24946102329901</v>
      </c>
      <c r="G42">
        <f t="shared" si="6"/>
        <v>131.62721491648409</v>
      </c>
      <c r="H42">
        <f t="shared" si="7"/>
        <v>170.15826066541305</v>
      </c>
      <c r="I42" t="str">
        <f t="shared" si="8"/>
        <v/>
      </c>
      <c r="J42">
        <f t="shared" si="0"/>
        <v>344.0912003578859</v>
      </c>
      <c r="K42">
        <f t="shared" si="9"/>
        <v>344.0912003578859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267.97903304791976</v>
      </c>
      <c r="F43">
        <f t="shared" si="5"/>
        <v>153.49831685380013</v>
      </c>
      <c r="G43">
        <f t="shared" si="6"/>
        <v>104.78329915336141</v>
      </c>
      <c r="H43">
        <f t="shared" si="7"/>
        <v>135.45636395962936</v>
      </c>
      <c r="I43" t="str">
        <f t="shared" si="8"/>
        <v/>
      </c>
      <c r="J43">
        <f t="shared" si="0"/>
        <v>365.04195289417078</v>
      </c>
      <c r="K43">
        <f t="shared" si="9"/>
        <v>365.04195289417078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11+51.97</f>
        <v>62.97</v>
      </c>
      <c r="D44" s="3">
        <v>387</v>
      </c>
      <c r="E44">
        <f t="shared" si="4"/>
        <v>308.9159676180019</v>
      </c>
      <c r="F44">
        <f t="shared" si="5"/>
        <v>176.94698178176895</v>
      </c>
      <c r="G44">
        <f t="shared" si="6"/>
        <v>146.38390333624562</v>
      </c>
      <c r="H44">
        <f t="shared" si="7"/>
        <v>189.23465331173051</v>
      </c>
      <c r="I44">
        <f t="shared" si="8"/>
        <v>380.04624743206466</v>
      </c>
      <c r="J44">
        <f t="shared" si="0"/>
        <v>334.71232847003841</v>
      </c>
      <c r="K44">
        <f t="shared" si="9"/>
        <v>380.04624743206466</v>
      </c>
      <c r="L44">
        <f t="shared" si="1"/>
        <v>-6.9537525679353394</v>
      </c>
      <c r="M44">
        <f t="shared" si="2"/>
        <v>1.7968352888721808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283.51709349915723</v>
      </c>
      <c r="F45">
        <f t="shared" si="5"/>
        <v>162.39851363154975</v>
      </c>
      <c r="G45">
        <f t="shared" si="6"/>
        <v>116.53052405804314</v>
      </c>
      <c r="H45">
        <f t="shared" si="7"/>
        <v>150.6423371544154</v>
      </c>
      <c r="I45" t="str">
        <f t="shared" si="8"/>
        <v/>
      </c>
      <c r="J45">
        <f t="shared" si="0"/>
        <v>358.75617647713432</v>
      </c>
      <c r="K45">
        <f t="shared" si="9"/>
        <v>358.75617647713432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260.20649863463274</v>
      </c>
      <c r="F46">
        <f t="shared" si="5"/>
        <v>149.04621126718712</v>
      </c>
      <c r="G46">
        <f t="shared" si="6"/>
        <v>92.765411549726267</v>
      </c>
      <c r="H46">
        <f t="shared" si="7"/>
        <v>119.92049736240267</v>
      </c>
      <c r="I46" t="str">
        <f t="shared" si="8"/>
        <v/>
      </c>
      <c r="J46">
        <f t="shared" si="0"/>
        <v>376.12571390478445</v>
      </c>
      <c r="K46">
        <f t="shared" si="9"/>
        <v>376.12571390478445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51.97</v>
      </c>
      <c r="D47" s="3"/>
      <c r="E47">
        <f t="shared" si="4"/>
        <v>290.78248603409656</v>
      </c>
      <c r="F47">
        <f t="shared" si="5"/>
        <v>166.5601284889178</v>
      </c>
      <c r="G47">
        <f t="shared" si="6"/>
        <v>125.81693108995012</v>
      </c>
      <c r="H47">
        <f t="shared" si="7"/>
        <v>162.64714079158833</v>
      </c>
      <c r="I47" t="str">
        <f t="shared" si="8"/>
        <v/>
      </c>
      <c r="J47">
        <f t="shared" si="0"/>
        <v>350.91298769732953</v>
      </c>
      <c r="K47">
        <f t="shared" si="9"/>
        <v>350.91298769732953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266.87453522244567</v>
      </c>
      <c r="F48">
        <f t="shared" si="5"/>
        <v>152.86566080138189</v>
      </c>
      <c r="G48">
        <f t="shared" si="6"/>
        <v>100.15795849909067</v>
      </c>
      <c r="H48">
        <f t="shared" si="7"/>
        <v>129.47705397259438</v>
      </c>
      <c r="I48" t="str">
        <f t="shared" si="8"/>
        <v/>
      </c>
      <c r="J48">
        <f t="shared" si="0"/>
        <v>370.38860682878749</v>
      </c>
      <c r="K48">
        <f t="shared" si="9"/>
        <v>370.38860682878749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51.97</v>
      </c>
      <c r="D49" s="3"/>
      <c r="E49">
        <f t="shared" si="4"/>
        <v>296.90228090031889</v>
      </c>
      <c r="F49">
        <f t="shared" si="5"/>
        <v>170.06554531489641</v>
      </c>
      <c r="G49">
        <f t="shared" si="6"/>
        <v>131.70184979002295</v>
      </c>
      <c r="H49">
        <f t="shared" si="7"/>
        <v>170.25474329838841</v>
      </c>
      <c r="I49" t="str">
        <f t="shared" si="8"/>
        <v/>
      </c>
      <c r="J49">
        <f t="shared" si="0"/>
        <v>346.81080201650803</v>
      </c>
      <c r="K49">
        <f t="shared" si="9"/>
        <v>346.81080201650803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272.49116445226895</v>
      </c>
      <c r="F50">
        <f t="shared" si="5"/>
        <v>156.08286448841648</v>
      </c>
      <c r="G50">
        <f t="shared" si="6"/>
        <v>104.84271306929253</v>
      </c>
      <c r="H50">
        <f t="shared" si="7"/>
        <v>135.53317002591723</v>
      </c>
      <c r="I50" t="str">
        <f t="shared" si="8"/>
        <v/>
      </c>
      <c r="J50">
        <f t="shared" si="0"/>
        <v>367.54969446249925</v>
      </c>
      <c r="K50">
        <f t="shared" si="9"/>
        <v>367.54969446249925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11+51.97</f>
        <v>62.97</v>
      </c>
      <c r="D51" s="3">
        <v>388</v>
      </c>
      <c r="E51">
        <f t="shared" si="4"/>
        <v>313.05711445191776</v>
      </c>
      <c r="F51">
        <f t="shared" si="5"/>
        <v>179.31902955588291</v>
      </c>
      <c r="G51">
        <f t="shared" si="6"/>
        <v>146.43120044065392</v>
      </c>
      <c r="H51">
        <f t="shared" si="7"/>
        <v>189.29579562964503</v>
      </c>
      <c r="I51">
        <f t="shared" si="8"/>
        <v>382.35715288826412</v>
      </c>
      <c r="J51">
        <f t="shared" si="0"/>
        <v>337.02323392623794</v>
      </c>
      <c r="K51">
        <f t="shared" si="9"/>
        <v>382.35715288826412</v>
      </c>
      <c r="L51">
        <f t="shared" si="1"/>
        <v>-5.6428471117358754</v>
      </c>
      <c r="M51">
        <f t="shared" si="2"/>
        <v>1.4543420391071842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287.31775787775257</v>
      </c>
      <c r="F52">
        <f t="shared" si="5"/>
        <v>164.57553314835744</v>
      </c>
      <c r="G52">
        <f t="shared" si="6"/>
        <v>116.56817544072604</v>
      </c>
      <c r="H52">
        <f t="shared" si="7"/>
        <v>150.69101017232461</v>
      </c>
      <c r="I52" t="str">
        <f t="shared" si="8"/>
        <v/>
      </c>
      <c r="J52">
        <f t="shared" si="0"/>
        <v>360.88452297603283</v>
      </c>
      <c r="K52">
        <f t="shared" si="9"/>
        <v>360.88452297603283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263.69467480854166</v>
      </c>
      <c r="F53">
        <f t="shared" si="5"/>
        <v>151.04423762579705</v>
      </c>
      <c r="G53">
        <f t="shared" si="6"/>
        <v>92.795384349026946</v>
      </c>
      <c r="H53">
        <f t="shared" si="7"/>
        <v>119.95924405623428</v>
      </c>
      <c r="I53" t="str">
        <f t="shared" si="8"/>
        <v/>
      </c>
      <c r="J53">
        <f t="shared" si="0"/>
        <v>378.08499356956276</v>
      </c>
      <c r="K53">
        <f t="shared" si="9"/>
        <v>378.08499356956276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51.97</v>
      </c>
      <c r="D54" s="3"/>
      <c r="E54">
        <f t="shared" si="4"/>
        <v>293.98386658449459</v>
      </c>
      <c r="F54">
        <f t="shared" si="5"/>
        <v>168.39387839280195</v>
      </c>
      <c r="G54">
        <f t="shared" si="6"/>
        <v>125.84079126808714</v>
      </c>
      <c r="H54">
        <f t="shared" si="7"/>
        <v>162.67798552543414</v>
      </c>
      <c r="I54" t="str">
        <f t="shared" si="8"/>
        <v/>
      </c>
      <c r="J54">
        <f t="shared" si="0"/>
        <v>352.71589286736787</v>
      </c>
      <c r="K54">
        <f t="shared" si="9"/>
        <v>352.71589286736787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269.81270030284696</v>
      </c>
      <c r="F55">
        <f t="shared" si="5"/>
        <v>154.54864095602542</v>
      </c>
      <c r="G55">
        <f t="shared" si="6"/>
        <v>100.17695265759482</v>
      </c>
      <c r="H55">
        <f t="shared" si="7"/>
        <v>129.50160826386249</v>
      </c>
      <c r="I55" t="str">
        <f t="shared" si="8"/>
        <v/>
      </c>
      <c r="J55">
        <f t="shared" si="0"/>
        <v>372.04703269216293</v>
      </c>
      <c r="K55">
        <f t="shared" si="9"/>
        <v>372.04703269216293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51.97</v>
      </c>
      <c r="D56" s="3"/>
      <c r="E56">
        <f t="shared" si="4"/>
        <v>299.59887191903306</v>
      </c>
      <c r="F56">
        <f t="shared" si="5"/>
        <v>171.61015191306143</v>
      </c>
      <c r="G56">
        <f t="shared" si="6"/>
        <v>131.71697029981999</v>
      </c>
      <c r="H56">
        <f t="shared" si="7"/>
        <v>170.27429001332172</v>
      </c>
      <c r="I56" t="str">
        <f t="shared" si="8"/>
        <v/>
      </c>
      <c r="J56">
        <f t="shared" si="0"/>
        <v>348.33586189973965</v>
      </c>
      <c r="K56">
        <f t="shared" si="9"/>
        <v>348.33586189973965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274.96604347479712</v>
      </c>
      <c r="F57">
        <f t="shared" si="5"/>
        <v>157.50047451579096</v>
      </c>
      <c r="G57">
        <f t="shared" si="6"/>
        <v>104.85474991822548</v>
      </c>
      <c r="H57">
        <f t="shared" si="7"/>
        <v>135.54873040436649</v>
      </c>
      <c r="I57" t="str">
        <f t="shared" si="8"/>
        <v/>
      </c>
      <c r="J57">
        <f t="shared" si="0"/>
        <v>368.95174411142449</v>
      </c>
      <c r="K57">
        <f t="shared" si="9"/>
        <v>368.95174411142449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11+51.97</f>
        <v>62.97</v>
      </c>
      <c r="D58" s="3">
        <v>380</v>
      </c>
      <c r="E58">
        <f t="shared" si="4"/>
        <v>315.32851049738503</v>
      </c>
      <c r="F58">
        <f t="shared" si="5"/>
        <v>180.6200845896372</v>
      </c>
      <c r="G58">
        <f t="shared" si="6"/>
        <v>146.440782507276</v>
      </c>
      <c r="H58">
        <f t="shared" si="7"/>
        <v>189.30818264087995</v>
      </c>
      <c r="I58">
        <f t="shared" si="8"/>
        <v>383.64582091078347</v>
      </c>
      <c r="J58">
        <f t="shared" si="0"/>
        <v>338.31190194875717</v>
      </c>
      <c r="K58">
        <f t="shared" si="9"/>
        <v>383.64582091078347</v>
      </c>
      <c r="L58">
        <f t="shared" si="1"/>
        <v>3.6458209107834705</v>
      </c>
      <c r="M58">
        <f t="shared" si="2"/>
        <v>0.95942655546933431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289.40240118694112</v>
      </c>
      <c r="F59">
        <f t="shared" si="5"/>
        <v>165.76961626583685</v>
      </c>
      <c r="G59">
        <f t="shared" si="6"/>
        <v>116.57580335075973</v>
      </c>
      <c r="H59">
        <f t="shared" si="7"/>
        <v>150.70087098951706</v>
      </c>
      <c r="I59" t="str">
        <f t="shared" si="8"/>
        <v/>
      </c>
      <c r="J59">
        <f t="shared" si="0"/>
        <v>362.06874527631976</v>
      </c>
      <c r="K59">
        <f t="shared" si="9"/>
        <v>362.06874527631976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265.60792007249142</v>
      </c>
      <c r="F60">
        <f t="shared" si="5"/>
        <v>152.1401439898307</v>
      </c>
      <c r="G60">
        <f t="shared" si="6"/>
        <v>92.801456631111478</v>
      </c>
      <c r="H60">
        <f t="shared" si="7"/>
        <v>119.96709386874022</v>
      </c>
      <c r="I60" t="str">
        <f t="shared" si="8"/>
        <v/>
      </c>
      <c r="J60">
        <f t="shared" si="0"/>
        <v>379.17305012109045</v>
      </c>
      <c r="K60">
        <f t="shared" si="9"/>
        <v>379.17305012109045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243.76980604132717</v>
      </c>
      <c r="F61">
        <f t="shared" si="5"/>
        <v>139.63127824418243</v>
      </c>
      <c r="G61">
        <f t="shared" si="6"/>
        <v>73.875625175350251</v>
      </c>
      <c r="H61">
        <f t="shared" si="7"/>
        <v>95.50113092785152</v>
      </c>
      <c r="I61" t="str">
        <f t="shared" si="8"/>
        <v/>
      </c>
      <c r="J61">
        <f t="shared" si="0"/>
        <v>391.13014731633092</v>
      </c>
      <c r="K61">
        <f t="shared" si="9"/>
        <v>391.13014731633092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223.72720783780832</v>
      </c>
      <c r="F62">
        <f t="shared" si="5"/>
        <v>128.15088347364451</v>
      </c>
      <c r="G62">
        <f t="shared" si="6"/>
        <v>58.809507880280329</v>
      </c>
      <c r="H62">
        <f t="shared" si="7"/>
        <v>76.024730735560098</v>
      </c>
      <c r="I62" t="str">
        <f t="shared" si="8"/>
        <v/>
      </c>
      <c r="J62">
        <f t="shared" si="0"/>
        <v>399.12615273808444</v>
      </c>
      <c r="K62">
        <f t="shared" si="9"/>
        <v>399.12615273808444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205.33249929409251</v>
      </c>
      <c r="F63">
        <f t="shared" si="5"/>
        <v>117.6143994496437</v>
      </c>
      <c r="G63">
        <f t="shared" si="6"/>
        <v>46.815958699659916</v>
      </c>
      <c r="H63">
        <f t="shared" si="7"/>
        <v>60.520327112993719</v>
      </c>
      <c r="I63" t="str">
        <f t="shared" si="8"/>
        <v/>
      </c>
      <c r="J63">
        <f t="shared" si="0"/>
        <v>404.09407233665002</v>
      </c>
      <c r="K63">
        <f t="shared" si="9"/>
        <v>404.09407233665002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188.45019197183902</v>
      </c>
      <c r="F64">
        <f t="shared" si="5"/>
        <v>107.94421843174629</v>
      </c>
      <c r="G64">
        <f t="shared" si="6"/>
        <v>37.268361323988955</v>
      </c>
      <c r="H64">
        <f t="shared" si="7"/>
        <v>48.177875257512135</v>
      </c>
      <c r="I64" t="str">
        <f t="shared" si="8"/>
        <v/>
      </c>
      <c r="J64">
        <f t="shared" si="0"/>
        <v>406.76634317423418</v>
      </c>
      <c r="K64">
        <f t="shared" si="9"/>
        <v>406.76634317423418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13</v>
      </c>
      <c r="D65" s="3">
        <v>404</v>
      </c>
      <c r="E65">
        <f t="shared" si="4"/>
        <v>185.9559372058192</v>
      </c>
      <c r="F65">
        <f t="shared" si="5"/>
        <v>106.51550998379787</v>
      </c>
      <c r="G65">
        <f t="shared" si="6"/>
        <v>42.667890914844932</v>
      </c>
      <c r="H65">
        <f t="shared" si="7"/>
        <v>55.158001397645343</v>
      </c>
      <c r="I65">
        <f t="shared" si="8"/>
        <v>407.71658348699964</v>
      </c>
      <c r="J65">
        <f t="shared" si="0"/>
        <v>398.35750858615251</v>
      </c>
      <c r="K65">
        <f t="shared" si="9"/>
        <v>407.71658348699964</v>
      </c>
      <c r="L65">
        <f t="shared" si="1"/>
        <v>3.7165834869996388</v>
      </c>
      <c r="M65">
        <f t="shared" si="2"/>
        <v>0.91994640767317803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170.66675847815037</v>
      </c>
      <c r="F66">
        <f t="shared" si="5"/>
        <v>97.757872589254291</v>
      </c>
      <c r="G66">
        <f t="shared" si="6"/>
        <v>33.966246120226053</v>
      </c>
      <c r="H66">
        <f t="shared" si="7"/>
        <v>43.909136608399038</v>
      </c>
      <c r="I66" t="str">
        <f t="shared" si="8"/>
        <v/>
      </c>
      <c r="J66">
        <f t="shared" si="0"/>
        <v>400.84873598085528</v>
      </c>
      <c r="K66">
        <f t="shared" si="9"/>
        <v>400.84873598085528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156.63464628828115</v>
      </c>
      <c r="F67">
        <f t="shared" si="5"/>
        <v>89.720282563830708</v>
      </c>
      <c r="G67">
        <f t="shared" si="6"/>
        <v>27.039205612536524</v>
      </c>
      <c r="H67">
        <f t="shared" si="7"/>
        <v>34.95435347259253</v>
      </c>
      <c r="I67" t="str">
        <f t="shared" si="8"/>
        <v/>
      </c>
      <c r="J67">
        <f t="shared" ref="J67:J130" si="10">$O$2+F67-H67</f>
        <v>401.76592909123821</v>
      </c>
      <c r="K67">
        <f t="shared" si="9"/>
        <v>401.76592909123821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143.75624542605917</v>
      </c>
      <c r="F68">
        <f t="shared" ref="F68:F131" si="15">E68*$O$3</f>
        <v>82.343538071413235</v>
      </c>
      <c r="G68">
        <f t="shared" ref="G68:G131" si="16">(G67*EXP(-1/$O$6)+C68)</f>
        <v>21.524858460048186</v>
      </c>
      <c r="H68">
        <f t="shared" ref="H68:H131" si="17">G68*$O$4</f>
        <v>27.82579939076351</v>
      </c>
      <c r="I68" t="str">
        <f t="shared" ref="I68:I131" si="18">IF(ISBLANK(D68),"",($O$2+((E67*EXP(-1/$O$5))*$O$3)-((G67*EXP(-1/$O$6))*$O$4)))</f>
        <v/>
      </c>
      <c r="J68">
        <f t="shared" si="10"/>
        <v>401.51773868064976</v>
      </c>
      <c r="K68">
        <f t="shared" ref="K68:K131" si="19">IF(I68="",J68,I68)</f>
        <v>401.51773868064976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131.93669848088715</v>
      </c>
      <c r="F69">
        <f t="shared" si="15"/>
        <v>75.573304813149505</v>
      </c>
      <c r="G69">
        <f t="shared" si="16"/>
        <v>17.135101465787642</v>
      </c>
      <c r="H69">
        <f t="shared" si="17"/>
        <v>22.151035130491508</v>
      </c>
      <c r="I69" t="str">
        <f t="shared" si="18"/>
        <v/>
      </c>
      <c r="J69">
        <f t="shared" si="10"/>
        <v>400.422269682658</v>
      </c>
      <c r="K69">
        <f t="shared" si="19"/>
        <v>400.422269682658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121.08894715805543</v>
      </c>
      <c r="F70">
        <f t="shared" si="15"/>
        <v>69.359715821635021</v>
      </c>
      <c r="G70">
        <f t="shared" si="16"/>
        <v>13.640586895742148</v>
      </c>
      <c r="H70">
        <f t="shared" si="17"/>
        <v>17.633576324680227</v>
      </c>
      <c r="I70" t="str">
        <f t="shared" si="18"/>
        <v/>
      </c>
      <c r="J70">
        <f t="shared" si="10"/>
        <v>398.72613949695477</v>
      </c>
      <c r="K70">
        <f t="shared" si="19"/>
        <v>398.72613949695477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111.1330910404008</v>
      </c>
      <c r="F71">
        <f t="shared" si="15"/>
        <v>63.657004159766601</v>
      </c>
      <c r="G71">
        <f t="shared" si="16"/>
        <v>10.858739951543065</v>
      </c>
      <c r="H71">
        <f t="shared" si="17"/>
        <v>14.037403316213489</v>
      </c>
      <c r="I71" t="str">
        <f t="shared" si="18"/>
        <v/>
      </c>
      <c r="J71">
        <f t="shared" si="10"/>
        <v>396.61960084355309</v>
      </c>
      <c r="K71">
        <f t="shared" si="19"/>
        <v>396.61960084355309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11</v>
      </c>
      <c r="D72" s="3">
        <v>394</v>
      </c>
      <c r="E72">
        <f t="shared" si="14"/>
        <v>112.99579907217314</v>
      </c>
      <c r="F72">
        <f t="shared" si="15"/>
        <v>64.723962811027874</v>
      </c>
      <c r="G72">
        <f t="shared" si="16"/>
        <v>19.644219947166881</v>
      </c>
      <c r="H72">
        <f t="shared" si="17"/>
        <v>25.394644264558703</v>
      </c>
      <c r="I72">
        <f t="shared" si="18"/>
        <v>394.24853577026283</v>
      </c>
      <c r="J72">
        <f t="shared" si="10"/>
        <v>386.32931854646921</v>
      </c>
      <c r="K72">
        <f t="shared" si="19"/>
        <v>394.24853577026283</v>
      </c>
      <c r="L72">
        <f t="shared" si="11"/>
        <v>0.24853577026283347</v>
      </c>
      <c r="M72">
        <f t="shared" si="12"/>
        <v>6.3080144736759769E-2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103.70535643587237</v>
      </c>
      <c r="F73">
        <f t="shared" si="15"/>
        <v>59.402399809328628</v>
      </c>
      <c r="G73">
        <f t="shared" si="16"/>
        <v>15.637998393147182</v>
      </c>
      <c r="H73">
        <f t="shared" si="17"/>
        <v>20.215687223609343</v>
      </c>
      <c r="I73" t="str">
        <f t="shared" si="18"/>
        <v/>
      </c>
      <c r="J73">
        <f t="shared" si="10"/>
        <v>386.18671258571931</v>
      </c>
      <c r="K73">
        <f t="shared" si="19"/>
        <v>386.18671258571931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95.178768076342251</v>
      </c>
      <c r="F74">
        <f t="shared" si="15"/>
        <v>54.518372328495687</v>
      </c>
      <c r="G74">
        <f t="shared" si="16"/>
        <v>12.448801449066588</v>
      </c>
      <c r="H74">
        <f t="shared" si="17"/>
        <v>16.092921234307504</v>
      </c>
      <c r="I74" t="str">
        <f t="shared" si="18"/>
        <v/>
      </c>
      <c r="J74">
        <f t="shared" si="10"/>
        <v>385.42545109418819</v>
      </c>
      <c r="K74">
        <f t="shared" si="19"/>
        <v>385.42545109418819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87.353230381421056</v>
      </c>
      <c r="F75">
        <f t="shared" si="15"/>
        <v>50.035906476655811</v>
      </c>
      <c r="G75">
        <f t="shared" si="16"/>
        <v>9.9100059753295433</v>
      </c>
      <c r="H75">
        <f t="shared" si="17"/>
        <v>12.810947804493495</v>
      </c>
      <c r="I75" t="str">
        <f t="shared" si="18"/>
        <v/>
      </c>
      <c r="J75">
        <f t="shared" si="10"/>
        <v>384.2249586721623</v>
      </c>
      <c r="K75">
        <f t="shared" si="19"/>
        <v>384.2249586721623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80.171103411941417</v>
      </c>
      <c r="F76">
        <f t="shared" si="15"/>
        <v>45.921986112414963</v>
      </c>
      <c r="G76">
        <f t="shared" si="16"/>
        <v>7.8889697801735696</v>
      </c>
      <c r="H76">
        <f t="shared" si="17"/>
        <v>10.198296583940186</v>
      </c>
      <c r="I76" t="str">
        <f t="shared" si="18"/>
        <v/>
      </c>
      <c r="J76">
        <f t="shared" si="10"/>
        <v>382.72368952847478</v>
      </c>
      <c r="K76">
        <f t="shared" si="19"/>
        <v>382.72368952847478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73.579486347825252</v>
      </c>
      <c r="F77">
        <f t="shared" si="15"/>
        <v>42.146309660497586</v>
      </c>
      <c r="G77">
        <f t="shared" si="16"/>
        <v>6.2801015809097178</v>
      </c>
      <c r="H77">
        <f t="shared" si="17"/>
        <v>8.1184667052913753</v>
      </c>
      <c r="I77" t="str">
        <f t="shared" si="18"/>
        <v/>
      </c>
      <c r="J77">
        <f t="shared" si="10"/>
        <v>381.02784295520621</v>
      </c>
      <c r="K77">
        <f t="shared" si="19"/>
        <v>381.02784295520621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67.529827840730462</v>
      </c>
      <c r="F78">
        <f t="shared" si="15"/>
        <v>38.681066921849187</v>
      </c>
      <c r="G78">
        <f t="shared" si="16"/>
        <v>4.9993442699785584</v>
      </c>
      <c r="H78">
        <f t="shared" si="17"/>
        <v>6.4627951445063765</v>
      </c>
      <c r="I78" t="str">
        <f t="shared" si="18"/>
        <v/>
      </c>
      <c r="J78">
        <f t="shared" si="10"/>
        <v>379.21827177734281</v>
      </c>
      <c r="K78">
        <f t="shared" si="19"/>
        <v>379.21827177734281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11</v>
      </c>
      <c r="D79" s="3">
        <v>380</v>
      </c>
      <c r="E79">
        <f t="shared" si="14"/>
        <v>72.977568403254836</v>
      </c>
      <c r="F79">
        <f t="shared" si="15"/>
        <v>41.801531226435785</v>
      </c>
      <c r="G79">
        <f t="shared" si="16"/>
        <v>14.979783257924144</v>
      </c>
      <c r="H79">
        <f t="shared" si="17"/>
        <v>19.364793716333775</v>
      </c>
      <c r="I79">
        <f t="shared" si="18"/>
        <v>377.35595473389571</v>
      </c>
      <c r="J79">
        <f t="shared" si="10"/>
        <v>369.43673751010198</v>
      </c>
      <c r="K79">
        <f t="shared" si="19"/>
        <v>377.35595473389571</v>
      </c>
      <c r="L79">
        <f t="shared" si="11"/>
        <v>-2.6440452661042855</v>
      </c>
      <c r="M79">
        <f t="shared" si="12"/>
        <v>0.6958013858169172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66.977399206220326</v>
      </c>
      <c r="F80">
        <f t="shared" si="15"/>
        <v>38.364635951057579</v>
      </c>
      <c r="G80">
        <f t="shared" si="16"/>
        <v>11.924822016203054</v>
      </c>
      <c r="H80">
        <f t="shared" si="17"/>
        <v>15.415558053926613</v>
      </c>
      <c r="I80" t="str">
        <f t="shared" si="18"/>
        <v/>
      </c>
      <c r="J80">
        <f t="shared" si="10"/>
        <v>369.94907789713102</v>
      </c>
      <c r="K80">
        <f t="shared" si="19"/>
        <v>369.94907789713102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61.47056009924998</v>
      </c>
      <c r="F81">
        <f t="shared" si="15"/>
        <v>35.210320016372201</v>
      </c>
      <c r="G81">
        <f t="shared" si="16"/>
        <v>9.4928863568768964</v>
      </c>
      <c r="H81">
        <f t="shared" si="17"/>
        <v>12.271725358661477</v>
      </c>
      <c r="I81" t="str">
        <f t="shared" si="18"/>
        <v/>
      </c>
      <c r="J81">
        <f t="shared" si="10"/>
        <v>369.93859465771072</v>
      </c>
      <c r="K81">
        <f t="shared" si="19"/>
        <v>369.93859465771072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56.4164897965249</v>
      </c>
      <c r="F82">
        <f t="shared" si="15"/>
        <v>32.315349928953651</v>
      </c>
      <c r="G82">
        <f t="shared" si="16"/>
        <v>7.556917097977176</v>
      </c>
      <c r="H82">
        <f t="shared" si="17"/>
        <v>9.7690425965510812</v>
      </c>
      <c r="I82" t="str">
        <f t="shared" si="18"/>
        <v/>
      </c>
      <c r="J82">
        <f t="shared" si="10"/>
        <v>369.54630733240259</v>
      </c>
      <c r="K82">
        <f t="shared" si="19"/>
        <v>369.54630733240259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51.777961935314018</v>
      </c>
      <c r="F83">
        <f t="shared" si="15"/>
        <v>29.658402438408718</v>
      </c>
      <c r="G83">
        <f t="shared" si="16"/>
        <v>6.0157673734638122</v>
      </c>
      <c r="H83">
        <f t="shared" si="17"/>
        <v>7.7767543245963626</v>
      </c>
      <c r="I83" t="str">
        <f t="shared" si="18"/>
        <v/>
      </c>
      <c r="J83">
        <f t="shared" si="10"/>
        <v>368.88164811381233</v>
      </c>
      <c r="K83">
        <f t="shared" si="19"/>
        <v>368.88164811381233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47.520810880721733</v>
      </c>
      <c r="F84">
        <f t="shared" si="15"/>
        <v>27.219907478411439</v>
      </c>
      <c r="G84">
        <f t="shared" si="16"/>
        <v>4.788918102769558</v>
      </c>
      <c r="H84">
        <f t="shared" si="17"/>
        <v>6.1907712273134825</v>
      </c>
      <c r="I84" t="str">
        <f t="shared" si="18"/>
        <v/>
      </c>
      <c r="J84">
        <f t="shared" si="10"/>
        <v>368.02913625109795</v>
      </c>
      <c r="K84">
        <f t="shared" si="19"/>
        <v>368.02913625109795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43.613680074594569</v>
      </c>
      <c r="F85">
        <f t="shared" si="15"/>
        <v>24.981904021025631</v>
      </c>
      <c r="G85">
        <f t="shared" si="16"/>
        <v>3.8122711819272017</v>
      </c>
      <c r="H85">
        <f t="shared" si="17"/>
        <v>4.9282318547360955</v>
      </c>
      <c r="I85" t="str">
        <f t="shared" si="18"/>
        <v/>
      </c>
      <c r="J85">
        <f t="shared" si="10"/>
        <v>367.05367216628952</v>
      </c>
      <c r="K85">
        <f t="shared" si="19"/>
        <v>367.05367216628952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40.027791075020438</v>
      </c>
      <c r="F86">
        <f t="shared" si="15"/>
        <v>22.927907782593202</v>
      </c>
      <c r="G86">
        <f t="shared" si="16"/>
        <v>3.0348006068735165</v>
      </c>
      <c r="H86">
        <f t="shared" si="17"/>
        <v>3.9231734338494126</v>
      </c>
      <c r="I86" t="str">
        <f t="shared" si="18"/>
        <v/>
      </c>
      <c r="J86">
        <f t="shared" si="10"/>
        <v>366.0047343487438</v>
      </c>
      <c r="K86">
        <f t="shared" si="19"/>
        <v>366.0047343487438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36.736731585253189</v>
      </c>
      <c r="F87">
        <f t="shared" si="15"/>
        <v>21.042789806760126</v>
      </c>
      <c r="G87">
        <f t="shared" si="16"/>
        <v>2.4158865631442206</v>
      </c>
      <c r="H87">
        <f t="shared" si="17"/>
        <v>3.1230855701869138</v>
      </c>
      <c r="I87" t="str">
        <f t="shared" si="18"/>
        <v/>
      </c>
      <c r="J87">
        <f t="shared" si="10"/>
        <v>364.91970423657324</v>
      </c>
      <c r="K87">
        <f t="shared" si="19"/>
        <v>364.91970423657324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33.716260910763985</v>
      </c>
      <c r="F88">
        <f t="shared" si="15"/>
        <v>19.312665030328652</v>
      </c>
      <c r="G88">
        <f t="shared" si="16"/>
        <v>1.9231931985125132</v>
      </c>
      <c r="H88">
        <f t="shared" si="17"/>
        <v>2.4861667838985744</v>
      </c>
      <c r="I88" t="str">
        <f t="shared" si="18"/>
        <v/>
      </c>
      <c r="J88">
        <f t="shared" si="10"/>
        <v>363.82649824643011</v>
      </c>
      <c r="K88">
        <f t="shared" si="19"/>
        <v>363.82649824643011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30.944131411490041</v>
      </c>
      <c r="F89">
        <f t="shared" si="15"/>
        <v>17.724790011154195</v>
      </c>
      <c r="G89">
        <f t="shared" si="16"/>
        <v>1.5309792004435236</v>
      </c>
      <c r="H89">
        <f t="shared" si="17"/>
        <v>1.9791405449677293</v>
      </c>
      <c r="I89" t="str">
        <f t="shared" si="18"/>
        <v/>
      </c>
      <c r="J89">
        <f t="shared" si="10"/>
        <v>362.74564946618648</v>
      </c>
      <c r="K89">
        <f t="shared" si="19"/>
        <v>362.74564946618648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28.399924634165714</v>
      </c>
      <c r="F90">
        <f t="shared" si="15"/>
        <v>16.267469064789406</v>
      </c>
      <c r="G90">
        <f t="shared" si="16"/>
        <v>1.2187529126057486</v>
      </c>
      <c r="H90">
        <f t="shared" si="17"/>
        <v>1.5755167039086944</v>
      </c>
      <c r="I90" t="str">
        <f t="shared" si="18"/>
        <v/>
      </c>
      <c r="J90">
        <f t="shared" si="10"/>
        <v>361.69195236088069</v>
      </c>
      <c r="K90">
        <f t="shared" si="19"/>
        <v>361.69195236088069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26.064900917749004</v>
      </c>
      <c r="F91">
        <f t="shared" si="15"/>
        <v>14.929968118513592</v>
      </c>
      <c r="G91">
        <f t="shared" si="16"/>
        <v>0.9702017255065829</v>
      </c>
      <c r="H91">
        <f t="shared" si="17"/>
        <v>1.2542074844592657</v>
      </c>
      <c r="I91" t="str">
        <f t="shared" si="18"/>
        <v/>
      </c>
      <c r="J91">
        <f t="shared" si="10"/>
        <v>360.67576063405437</v>
      </c>
      <c r="K91">
        <f t="shared" si="19"/>
        <v>360.67576063405437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23.921861364194093</v>
      </c>
      <c r="F92">
        <f t="shared" si="15"/>
        <v>13.702435648228969</v>
      </c>
      <c r="G92">
        <f t="shared" si="16"/>
        <v>0.77233980607556252</v>
      </c>
      <c r="H92">
        <f t="shared" si="17"/>
        <v>0.99842572926780049</v>
      </c>
      <c r="I92" t="str">
        <f t="shared" si="18"/>
        <v/>
      </c>
      <c r="J92">
        <f t="shared" si="10"/>
        <v>359.70400991896116</v>
      </c>
      <c r="K92">
        <f t="shared" si="19"/>
        <v>359.70400991896116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21.955021157899065</v>
      </c>
      <c r="F93">
        <f t="shared" si="15"/>
        <v>12.575830115874945</v>
      </c>
      <c r="G93">
        <f t="shared" si="16"/>
        <v>0.61482963837997229</v>
      </c>
      <c r="H93">
        <f t="shared" si="17"/>
        <v>0.79480783619603335</v>
      </c>
      <c r="I93" t="str">
        <f t="shared" si="18"/>
        <v/>
      </c>
      <c r="J93">
        <f t="shared" si="10"/>
        <v>358.78102227967895</v>
      </c>
      <c r="K93">
        <f t="shared" si="19"/>
        <v>358.78102227967895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20.149893300747941</v>
      </c>
      <c r="F94">
        <f t="shared" si="15"/>
        <v>11.54185337289201</v>
      </c>
      <c r="G94">
        <f t="shared" si="16"/>
        <v>0.48944192861330266</v>
      </c>
      <c r="H94">
        <f t="shared" si="17"/>
        <v>0.63271556206979429</v>
      </c>
      <c r="I94" t="str">
        <f t="shared" si="18"/>
        <v/>
      </c>
      <c r="J94">
        <f t="shared" si="10"/>
        <v>357.90913781082224</v>
      </c>
      <c r="K94">
        <f t="shared" si="19"/>
        <v>357.90913781082224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18.493181906383537</v>
      </c>
      <c r="F95">
        <f t="shared" si="15"/>
        <v>10.592889539210386</v>
      </c>
      <c r="G95">
        <f t="shared" si="16"/>
        <v>0.38962565649228237</v>
      </c>
      <c r="H95">
        <f t="shared" si="17"/>
        <v>0.50368021583843259</v>
      </c>
      <c r="I95" t="str">
        <f t="shared" si="18"/>
        <v/>
      </c>
      <c r="J95">
        <f t="shared" si="10"/>
        <v>357.08920932337196</v>
      </c>
      <c r="K95">
        <f t="shared" si="19"/>
        <v>357.08920932337196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16.972684267757234</v>
      </c>
      <c r="F96">
        <f t="shared" si="15"/>
        <v>9.7219489075693293</v>
      </c>
      <c r="G96">
        <f t="shared" si="16"/>
        <v>0.3101658099197756</v>
      </c>
      <c r="H96">
        <f t="shared" si="17"/>
        <v>0.40096020239670566</v>
      </c>
      <c r="I96" t="str">
        <f t="shared" si="18"/>
        <v/>
      </c>
      <c r="J96">
        <f t="shared" si="10"/>
        <v>356.32098870517262</v>
      </c>
      <c r="K96">
        <f t="shared" si="19"/>
        <v>356.32098870517262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15.577200976622432</v>
      </c>
      <c r="F97">
        <f t="shared" si="15"/>
        <v>8.9226164599875446</v>
      </c>
      <c r="G97">
        <f t="shared" si="16"/>
        <v>0.24691092088052968</v>
      </c>
      <c r="H97">
        <f t="shared" si="17"/>
        <v>0.31918880045425019</v>
      </c>
      <c r="I97" t="str">
        <f t="shared" si="18"/>
        <v/>
      </c>
      <c r="J97">
        <f t="shared" si="10"/>
        <v>355.60342765953328</v>
      </c>
      <c r="K97">
        <f t="shared" si="19"/>
        <v>355.60342765953328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14.296453432946022</v>
      </c>
      <c r="F98">
        <f t="shared" si="15"/>
        <v>8.1890046171766429</v>
      </c>
      <c r="G98">
        <f t="shared" si="16"/>
        <v>0.19655616737976306</v>
      </c>
      <c r="H98">
        <f t="shared" si="17"/>
        <v>0.2540937722158837</v>
      </c>
      <c r="I98" t="str">
        <f t="shared" si="18"/>
        <v/>
      </c>
      <c r="J98">
        <f t="shared" si="10"/>
        <v>354.93491084496077</v>
      </c>
      <c r="K98">
        <f t="shared" si="19"/>
        <v>354.93491084496077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13.121008136643505</v>
      </c>
      <c r="F99">
        <f t="shared" si="15"/>
        <v>7.5157098728677161</v>
      </c>
      <c r="G99">
        <f t="shared" si="16"/>
        <v>0.15647070934426202</v>
      </c>
      <c r="H99">
        <f t="shared" si="17"/>
        <v>0.20227415556878664</v>
      </c>
      <c r="I99" t="str">
        <f t="shared" si="18"/>
        <v/>
      </c>
      <c r="J99">
        <f t="shared" si="10"/>
        <v>354.31343571729894</v>
      </c>
      <c r="K99">
        <f t="shared" si="19"/>
        <v>354.31343571729894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12.042207203999437</v>
      </c>
      <c r="F100">
        <f t="shared" si="15"/>
        <v>6.8977729936359635</v>
      </c>
      <c r="G100">
        <f t="shared" si="16"/>
        <v>0.12456023745819762</v>
      </c>
      <c r="H100">
        <f t="shared" si="17"/>
        <v>0.16102257703625869</v>
      </c>
      <c r="I100" t="str">
        <f t="shared" si="18"/>
        <v/>
      </c>
      <c r="J100">
        <f t="shared" si="10"/>
        <v>353.7367504165997</v>
      </c>
      <c r="K100">
        <f t="shared" si="19"/>
        <v>353.7367504165997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11.052104596983527</v>
      </c>
      <c r="F101">
        <f t="shared" si="15"/>
        <v>6.3306424910703951</v>
      </c>
      <c r="G101">
        <f t="shared" si="16"/>
        <v>9.9157553644793658E-2</v>
      </c>
      <c r="H101">
        <f t="shared" si="17"/>
        <v>0.12818380204079272</v>
      </c>
      <c r="I101" t="str">
        <f t="shared" si="18"/>
        <v/>
      </c>
      <c r="J101">
        <f t="shared" si="10"/>
        <v>353.20245868902964</v>
      </c>
      <c r="K101">
        <f t="shared" si="19"/>
        <v>353.20245868902964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10.143407595751757</v>
      </c>
      <c r="F102">
        <f t="shared" si="15"/>
        <v>5.8101410972384757</v>
      </c>
      <c r="G102">
        <f t="shared" si="16"/>
        <v>7.8935466449474481E-2</v>
      </c>
      <c r="H102">
        <f t="shared" si="17"/>
        <v>0.10204213227771922</v>
      </c>
      <c r="I102" t="str">
        <f t="shared" si="18"/>
        <v/>
      </c>
      <c r="J102">
        <f t="shared" si="10"/>
        <v>352.70809896496075</v>
      </c>
      <c r="K102">
        <f t="shared" si="19"/>
        <v>352.70809896496075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9.3094230832411817</v>
      </c>
      <c r="F103">
        <f t="shared" si="15"/>
        <v>5.3324349965167119</v>
      </c>
      <c r="G103">
        <f t="shared" si="16"/>
        <v>6.2837450446956086E-2</v>
      </c>
      <c r="H103">
        <f t="shared" si="17"/>
        <v>8.1231767150032566E-2</v>
      </c>
      <c r="I103" t="str">
        <f t="shared" si="18"/>
        <v/>
      </c>
      <c r="J103">
        <f t="shared" si="10"/>
        <v>352.25120322936669</v>
      </c>
      <c r="K103">
        <f t="shared" si="19"/>
        <v>352.25120322936669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8.5440082462111437</v>
      </c>
      <c r="F104">
        <f t="shared" si="15"/>
        <v>4.8940055871605441</v>
      </c>
      <c r="G104">
        <f t="shared" si="16"/>
        <v>5.002244689592189E-2</v>
      </c>
      <c r="H104">
        <f t="shared" si="17"/>
        <v>6.4665445997916557E-2</v>
      </c>
      <c r="I104" t="str">
        <f t="shared" si="18"/>
        <v/>
      </c>
      <c r="J104">
        <f t="shared" si="10"/>
        <v>351.82934014116267</v>
      </c>
      <c r="K104">
        <f t="shared" si="19"/>
        <v>351.82934014116267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7.8415253296134662</v>
      </c>
      <c r="F105">
        <f t="shared" si="15"/>
        <v>4.4916235646199603</v>
      </c>
      <c r="G105">
        <f t="shared" si="16"/>
        <v>3.982092169012464E-2</v>
      </c>
      <c r="H105">
        <f t="shared" si="17"/>
        <v>5.1477642956925217E-2</v>
      </c>
      <c r="I105" t="str">
        <f t="shared" si="18"/>
        <v/>
      </c>
      <c r="J105">
        <f t="shared" si="10"/>
        <v>351.44014592166303</v>
      </c>
      <c r="K105">
        <f t="shared" si="19"/>
        <v>351.44014592166303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7.1968001110295301</v>
      </c>
      <c r="F106">
        <f t="shared" si="15"/>
        <v>4.1223251357084116</v>
      </c>
      <c r="G106">
        <f t="shared" si="16"/>
        <v>3.1699884804721828E-2</v>
      </c>
      <c r="H106">
        <f t="shared" si="17"/>
        <v>4.0979346597038085E-2</v>
      </c>
      <c r="I106" t="str">
        <f t="shared" si="18"/>
        <v/>
      </c>
      <c r="J106">
        <f t="shared" si="10"/>
        <v>351.08134578911137</v>
      </c>
      <c r="K106">
        <f t="shared" si="19"/>
        <v>351.08134578911137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6.6050837893126779</v>
      </c>
      <c r="F107">
        <f t="shared" si="15"/>
        <v>3.783390188427604</v>
      </c>
      <c r="G107">
        <f t="shared" si="16"/>
        <v>2.5235043639932599E-2</v>
      </c>
      <c r="H107">
        <f t="shared" si="17"/>
        <v>3.2622061754563336E-2</v>
      </c>
      <c r="I107" t="str">
        <f t="shared" si="18"/>
        <v/>
      </c>
      <c r="J107">
        <f t="shared" si="10"/>
        <v>350.75076812667305</v>
      </c>
      <c r="K107">
        <f t="shared" si="19"/>
        <v>350.75076812667305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6.0620180067221696</v>
      </c>
      <c r="F108">
        <f t="shared" si="15"/>
        <v>3.4723222566553877</v>
      </c>
      <c r="G108">
        <f t="shared" si="16"/>
        <v>2.00886353824998E-2</v>
      </c>
      <c r="H108">
        <f t="shared" si="17"/>
        <v>2.5969152792579237E-2</v>
      </c>
      <c r="I108" t="str">
        <f t="shared" si="18"/>
        <v/>
      </c>
      <c r="J108">
        <f t="shared" si="10"/>
        <v>350.4463531038628</v>
      </c>
      <c r="K108">
        <f t="shared" si="19"/>
        <v>350.4463531038628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5.5636027469150111</v>
      </c>
      <c r="F109">
        <f t="shared" si="15"/>
        <v>3.1868301321242587</v>
      </c>
      <c r="G109">
        <f t="shared" si="16"/>
        <v>1.5991780212039324E-2</v>
      </c>
      <c r="H109">
        <f t="shared" si="17"/>
        <v>2.0673031086699725E-2</v>
      </c>
      <c r="I109" t="str">
        <f t="shared" si="18"/>
        <v/>
      </c>
      <c r="J109">
        <f t="shared" si="10"/>
        <v>350.16615710103758</v>
      </c>
      <c r="K109">
        <f t="shared" si="19"/>
        <v>350.16615710103758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5.1061668723444464</v>
      </c>
      <c r="F110">
        <f t="shared" si="15"/>
        <v>2.9248109882512683</v>
      </c>
      <c r="G110">
        <f t="shared" si="16"/>
        <v>1.2730433375925455E-2</v>
      </c>
      <c r="H110">
        <f t="shared" si="17"/>
        <v>1.6456994870998515E-2</v>
      </c>
      <c r="I110" t="str">
        <f t="shared" si="18"/>
        <v/>
      </c>
      <c r="J110">
        <f t="shared" si="10"/>
        <v>349.90835399338027</v>
      </c>
      <c r="K110">
        <f t="shared" si="19"/>
        <v>349.90835399338027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4.6863410840547841</v>
      </c>
      <c r="F111">
        <f t="shared" si="15"/>
        <v>2.6843348915158964</v>
      </c>
      <c r="G111">
        <f t="shared" si="16"/>
        <v>1.0134202183248356E-2</v>
      </c>
      <c r="H111">
        <f t="shared" si="17"/>
        <v>1.3100772646654376E-2</v>
      </c>
      <c r="I111" t="str">
        <f t="shared" si="18"/>
        <v/>
      </c>
      <c r="J111">
        <f t="shared" si="10"/>
        <v>349.67123411886922</v>
      </c>
      <c r="K111">
        <f t="shared" si="19"/>
        <v>349.67123411886922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4.3010331047046702</v>
      </c>
      <c r="F112">
        <f t="shared" si="15"/>
        <v>2.4636305863025658</v>
      </c>
      <c r="G112">
        <f t="shared" si="16"/>
        <v>8.0674436492614437E-3</v>
      </c>
      <c r="H112">
        <f t="shared" si="17"/>
        <v>1.0429014852631717E-2</v>
      </c>
      <c r="I112" t="str">
        <f t="shared" si="18"/>
        <v/>
      </c>
      <c r="J112">
        <f t="shared" si="10"/>
        <v>349.45320157144994</v>
      </c>
      <c r="K112">
        <f t="shared" si="19"/>
        <v>349.45320157144994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3.9474049020263844</v>
      </c>
      <c r="F113">
        <f t="shared" si="15"/>
        <v>2.2610724485043567</v>
      </c>
      <c r="G113">
        <f t="shared" si="16"/>
        <v>6.4221776768565797E-3</v>
      </c>
      <c r="H113">
        <f t="shared" si="17"/>
        <v>8.3021325329379544E-3</v>
      </c>
      <c r="I113" t="str">
        <f t="shared" si="18"/>
        <v/>
      </c>
      <c r="J113">
        <f t="shared" si="10"/>
        <v>349.25277031597142</v>
      </c>
      <c r="K113">
        <f t="shared" si="19"/>
        <v>349.25277031597142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3.6228517849578061</v>
      </c>
      <c r="F114">
        <f t="shared" si="15"/>
        <v>2.0751685117931116</v>
      </c>
      <c r="G114">
        <f t="shared" si="16"/>
        <v>5.1124455163552096E-3</v>
      </c>
      <c r="H114">
        <f t="shared" si="17"/>
        <v>6.6090043564444399E-3</v>
      </c>
      <c r="I114" t="str">
        <f t="shared" si="18"/>
        <v/>
      </c>
      <c r="J114">
        <f t="shared" si="10"/>
        <v>349.06855950743665</v>
      </c>
      <c r="K114">
        <f t="shared" si="19"/>
        <v>349.06855950743665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3.3249832184770982</v>
      </c>
      <c r="F115">
        <f t="shared" si="15"/>
        <v>1.904549478361989</v>
      </c>
      <c r="G115">
        <f t="shared" si="16"/>
        <v>4.0698187550758692E-3</v>
      </c>
      <c r="H115">
        <f t="shared" si="17"/>
        <v>5.2611709594142676E-3</v>
      </c>
      <c r="I115" t="str">
        <f t="shared" si="18"/>
        <v/>
      </c>
      <c r="J115">
        <f t="shared" si="10"/>
        <v>348.89928830740263</v>
      </c>
      <c r="K115">
        <f t="shared" si="19"/>
        <v>348.89928830740263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3.0516052158294631</v>
      </c>
      <c r="F116">
        <f t="shared" si="15"/>
        <v>1.7479586331977632</v>
      </c>
      <c r="G116">
        <f t="shared" si="16"/>
        <v>3.2398241988456002E-3</v>
      </c>
      <c r="H116">
        <f t="shared" si="17"/>
        <v>4.1882132877085112E-3</v>
      </c>
      <c r="I116" t="str">
        <f t="shared" si="18"/>
        <v/>
      </c>
      <c r="J116">
        <f t="shared" si="10"/>
        <v>348.74377041991005</v>
      </c>
      <c r="K116">
        <f t="shared" si="19"/>
        <v>348.74377041991005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2.8007041784538034</v>
      </c>
      <c r="F117">
        <f t="shared" si="15"/>
        <v>1.6042425875952355</v>
      </c>
      <c r="G117">
        <f t="shared" si="16"/>
        <v>2.5790978594155754E-3</v>
      </c>
      <c r="H117">
        <f t="shared" si="17"/>
        <v>3.3340734750218065E-3</v>
      </c>
      <c r="I117" t="str">
        <f t="shared" si="18"/>
        <v/>
      </c>
      <c r="J117">
        <f t="shared" si="10"/>
        <v>348.60090851412025</v>
      </c>
      <c r="K117">
        <f t="shared" si="19"/>
        <v>348.60090851412025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2.5704320645803183</v>
      </c>
      <c r="F118">
        <f t="shared" si="15"/>
        <v>1.4723427837339911</v>
      </c>
      <c r="G118">
        <f t="shared" si="16"/>
        <v>2.0531193546897155E-3</v>
      </c>
      <c r="H118">
        <f t="shared" si="17"/>
        <v>2.6541260373408263E-3</v>
      </c>
      <c r="I118" t="str">
        <f t="shared" si="18"/>
        <v/>
      </c>
      <c r="J118">
        <f t="shared" si="10"/>
        <v>348.46968865769668</v>
      </c>
      <c r="K118">
        <f t="shared" si="19"/>
        <v>348.46968865769668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2.3590927772565604</v>
      </c>
      <c r="F119">
        <f t="shared" si="15"/>
        <v>1.351287697743448</v>
      </c>
      <c r="G119">
        <f t="shared" si="16"/>
        <v>1.6344083529877002E-3</v>
      </c>
      <c r="H119">
        <f t="shared" si="17"/>
        <v>2.1128463649243492E-3</v>
      </c>
      <c r="I119" t="str">
        <f t="shared" si="18"/>
        <v/>
      </c>
      <c r="J119">
        <f t="shared" si="10"/>
        <v>348.34917485137851</v>
      </c>
      <c r="K119">
        <f t="shared" si="19"/>
        <v>348.34917485137851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2.1651296715413242</v>
      </c>
      <c r="F120">
        <f t="shared" si="15"/>
        <v>1.2401856838269321</v>
      </c>
      <c r="G120">
        <f t="shared" si="16"/>
        <v>1.3010888325679802E-3</v>
      </c>
      <c r="H120">
        <f t="shared" si="17"/>
        <v>1.6819546995766059E-3</v>
      </c>
      <c r="I120" t="str">
        <f t="shared" si="18"/>
        <v/>
      </c>
      <c r="J120">
        <f t="shared" si="10"/>
        <v>348.23850372912739</v>
      </c>
      <c r="K120">
        <f t="shared" si="19"/>
        <v>348.23850372912739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1.987114088849091</v>
      </c>
      <c r="F121">
        <f t="shared" si="15"/>
        <v>1.1382184067373098</v>
      </c>
      <c r="G121">
        <f t="shared" si="16"/>
        <v>1.0357461445535388E-3</v>
      </c>
      <c r="H121">
        <f t="shared" si="17"/>
        <v>1.3389386272433122E-3</v>
      </c>
      <c r="I121" t="str">
        <f t="shared" si="18"/>
        <v/>
      </c>
      <c r="J121">
        <f t="shared" si="10"/>
        <v>348.13687946811007</v>
      </c>
      <c r="K121">
        <f t="shared" si="19"/>
        <v>348.13687946811007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1.8237348339933779</v>
      </c>
      <c r="F122">
        <f t="shared" si="15"/>
        <v>1.0446348142302964</v>
      </c>
      <c r="G122">
        <f t="shared" si="16"/>
        <v>8.2451716524241945E-4</v>
      </c>
      <c r="H122">
        <f t="shared" si="17"/>
        <v>1.0658768919136116E-3</v>
      </c>
      <c r="I122" t="str">
        <f t="shared" si="18"/>
        <v/>
      </c>
      <c r="J122">
        <f t="shared" si="10"/>
        <v>348.04356893733836</v>
      </c>
      <c r="K122">
        <f t="shared" si="19"/>
        <v>348.04356893733836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1.6737885174208753</v>
      </c>
      <c r="F123">
        <f t="shared" si="15"/>
        <v>0.95874560509881024</v>
      </c>
      <c r="G123">
        <f t="shared" si="16"/>
        <v>6.5636600179905778E-4</v>
      </c>
      <c r="H123">
        <f t="shared" si="17"/>
        <v>8.4850307967772884E-4</v>
      </c>
      <c r="I123" t="str">
        <f t="shared" si="18"/>
        <v/>
      </c>
      <c r="J123">
        <f t="shared" si="10"/>
        <v>347.9578971020191</v>
      </c>
      <c r="K123">
        <f t="shared" si="19"/>
        <v>347.9578971020191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1.5361706915009468</v>
      </c>
      <c r="F124">
        <f t="shared" si="15"/>
        <v>0.87991815204202228</v>
      </c>
      <c r="G124">
        <f t="shared" si="16"/>
        <v>5.2250740976510148E-4</v>
      </c>
      <c r="H124">
        <f t="shared" si="17"/>
        <v>6.7546025407307748E-4</v>
      </c>
      <c r="I124" t="str">
        <f t="shared" si="18"/>
        <v/>
      </c>
      <c r="J124">
        <f t="shared" si="10"/>
        <v>347.87924269178797</v>
      </c>
      <c r="K124">
        <f t="shared" si="19"/>
        <v>347.87924269178797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1.4098677155837593</v>
      </c>
      <c r="F125">
        <f t="shared" si="15"/>
        <v>0.80757184197287779</v>
      </c>
      <c r="G125">
        <f t="shared" si="16"/>
        <v>4.1594779819661824E-4</v>
      </c>
      <c r="H125">
        <f t="shared" si="17"/>
        <v>5.3770760031390114E-4</v>
      </c>
      <c r="I125" t="str">
        <f t="shared" si="18"/>
        <v/>
      </c>
      <c r="J125">
        <f t="shared" si="10"/>
        <v>347.8070341343726</v>
      </c>
      <c r="K125">
        <f t="shared" si="19"/>
        <v>347.8070341343726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1.2939492899081542</v>
      </c>
      <c r="F126">
        <f t="shared" si="15"/>
        <v>0.74117379944256556</v>
      </c>
      <c r="G126">
        <f t="shared" si="16"/>
        <v>3.3111984173084594E-4</v>
      </c>
      <c r="H126">
        <f t="shared" si="17"/>
        <v>4.2804807787262246E-4</v>
      </c>
      <c r="I126" t="str">
        <f t="shared" si="18"/>
        <v/>
      </c>
      <c r="J126">
        <f t="shared" si="10"/>
        <v>347.74074575136467</v>
      </c>
      <c r="K126">
        <f t="shared" si="19"/>
        <v>347.74074575136467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1.1875616033668563</v>
      </c>
      <c r="F127">
        <f t="shared" si="15"/>
        <v>0.68023496168230424</v>
      </c>
      <c r="G127">
        <f t="shared" si="16"/>
        <v>2.6359160948373028E-4</v>
      </c>
      <c r="H127">
        <f t="shared" si="17"/>
        <v>3.407524030969324E-4</v>
      </c>
      <c r="I127" t="str">
        <f t="shared" si="18"/>
        <v/>
      </c>
      <c r="J127">
        <f t="shared" si="10"/>
        <v>347.67989420927921</v>
      </c>
      <c r="K127">
        <f t="shared" si="19"/>
        <v>347.67989420927921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1.0899210446580665</v>
      </c>
      <c r="F128">
        <f t="shared" si="15"/>
        <v>0.62430647635269332</v>
      </c>
      <c r="G128">
        <f t="shared" si="16"/>
        <v>2.0983501389415776E-4</v>
      </c>
      <c r="H128">
        <f t="shared" si="17"/>
        <v>2.7125971641645056E-4</v>
      </c>
      <c r="I128" t="str">
        <f t="shared" si="18"/>
        <v/>
      </c>
      <c r="J128">
        <f t="shared" si="10"/>
        <v>347.62403521663623</v>
      </c>
      <c r="K128">
        <f t="shared" si="19"/>
        <v>347.62403521663623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1.0003084305021619</v>
      </c>
      <c r="F129">
        <f t="shared" si="15"/>
        <v>0.57297639546781809</v>
      </c>
      <c r="G129">
        <f t="shared" si="16"/>
        <v>1.6704148186734712E-4</v>
      </c>
      <c r="H129">
        <f t="shared" si="17"/>
        <v>2.1593929516441782E-4</v>
      </c>
      <c r="I129" t="str">
        <f t="shared" si="18"/>
        <v/>
      </c>
      <c r="J129">
        <f t="shared" si="10"/>
        <v>347.57276045617266</v>
      </c>
      <c r="K129">
        <f t="shared" si="19"/>
        <v>347.57276045617266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0.91806370841074569</v>
      </c>
      <c r="F130">
        <f t="shared" si="15"/>
        <v>0.52586664114280912</v>
      </c>
      <c r="G130">
        <f t="shared" si="16"/>
        <v>1.3297521775137896E-4</v>
      </c>
      <c r="H130">
        <f t="shared" si="17"/>
        <v>1.7190086243590018E-4</v>
      </c>
      <c r="I130" t="str">
        <f t="shared" si="18"/>
        <v/>
      </c>
      <c r="J130">
        <f t="shared" si="10"/>
        <v>347.52569474028036</v>
      </c>
      <c r="K130">
        <f t="shared" si="19"/>
        <v>347.52569474028036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0.84258109499065059</v>
      </c>
      <c r="F131">
        <f t="shared" si="15"/>
        <v>0.4826302208157055</v>
      </c>
      <c r="G131">
        <f t="shared" si="16"/>
        <v>1.0585639170795196E-4</v>
      </c>
      <c r="H131">
        <f t="shared" si="17"/>
        <v>1.36843581357931E-4</v>
      </c>
      <c r="I131" t="str">
        <f t="shared" si="18"/>
        <v/>
      </c>
      <c r="J131">
        <f t="shared" ref="J131:J150" si="20">$O$2+F131-H131</f>
        <v>347.48249337723433</v>
      </c>
      <c r="K131">
        <f t="shared" si="19"/>
        <v>347.48249337723433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0.77330461397349148</v>
      </c>
      <c r="F132">
        <f t="shared" ref="F132:F150" si="25">E132*$O$3</f>
        <v>0.44294867143200195</v>
      </c>
      <c r="G132">
        <f t="shared" ref="G132:G150" si="26">(G131*EXP(-1/$O$6)+C132)</f>
        <v>8.4268150523943462E-5</v>
      </c>
      <c r="H132">
        <f t="shared" ref="H132:H150" si="27">G132*$O$4</f>
        <v>1.0893584530937095E-4</v>
      </c>
      <c r="I132" t="str">
        <f t="shared" ref="I132:I150" si="28">IF(ISBLANK(D132),"",($O$2+((E131*EXP(-1/$O$5))*$O$3)-((G131*EXP(-1/$O$6))*$O$4)))</f>
        <v/>
      </c>
      <c r="J132">
        <f t="shared" si="20"/>
        <v>347.44283973558669</v>
      </c>
      <c r="K132">
        <f t="shared" ref="K132:K150" si="29">IF(I132="",J132,I132)</f>
        <v>347.44283973558669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0.70972400110558642</v>
      </c>
      <c r="F133">
        <f t="shared" si="25"/>
        <v>0.40652971376671582</v>
      </c>
      <c r="G133">
        <f t="shared" si="26"/>
        <v>6.7082592540253333E-5</v>
      </c>
      <c r="H133">
        <f t="shared" si="27"/>
        <v>8.6719583596892052E-5</v>
      </c>
      <c r="I133" t="str">
        <f t="shared" si="28"/>
        <v/>
      </c>
      <c r="J133">
        <f t="shared" si="20"/>
        <v>347.40644299418312</v>
      </c>
      <c r="K133">
        <f t="shared" si="29"/>
        <v>347.40644299418312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0.65137094573522003</v>
      </c>
      <c r="F134">
        <f t="shared" si="25"/>
        <v>0.37310509960659927</v>
      </c>
      <c r="G134">
        <f t="shared" si="26"/>
        <v>5.3401839175799012E-5</v>
      </c>
      <c r="H134">
        <f t="shared" si="27"/>
        <v>6.9034082930748928E-5</v>
      </c>
      <c r="I134" t="str">
        <f t="shared" si="28"/>
        <v/>
      </c>
      <c r="J134">
        <f t="shared" si="20"/>
        <v>347.37303606552371</v>
      </c>
      <c r="K134">
        <f t="shared" si="29"/>
        <v>347.37303606552371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0.59781564141420906</v>
      </c>
      <c r="F135">
        <f t="shared" si="25"/>
        <v>0.34242863593565892</v>
      </c>
      <c r="G135">
        <f t="shared" si="26"/>
        <v>4.2511124262925403E-5</v>
      </c>
      <c r="H135">
        <f t="shared" si="27"/>
        <v>5.4955344668655878E-5</v>
      </c>
      <c r="I135" t="str">
        <f t="shared" si="28"/>
        <v/>
      </c>
      <c r="J135">
        <f t="shared" si="20"/>
        <v>347.34237368059098</v>
      </c>
      <c r="K135">
        <f t="shared" si="29"/>
        <v>347.34237368059098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0.5486636201068098</v>
      </c>
      <c r="F136">
        <f t="shared" si="25"/>
        <v>0.31427437157088395</v>
      </c>
      <c r="G136">
        <f t="shared" si="26"/>
        <v>3.3841450294410107E-5</v>
      </c>
      <c r="H136">
        <f t="shared" si="27"/>
        <v>4.3747809479563112E-5</v>
      </c>
      <c r="I136" t="str">
        <f t="shared" si="28"/>
        <v/>
      </c>
      <c r="J136">
        <f t="shared" si="20"/>
        <v>347.31423062376143</v>
      </c>
      <c r="K136">
        <f t="shared" si="29"/>
        <v>347.31423062376143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0.50355284668795341</v>
      </c>
      <c r="F137">
        <f t="shared" si="25"/>
        <v>0.28843493289162958</v>
      </c>
      <c r="G137">
        <f t="shared" si="26"/>
        <v>2.6939860516175867E-5</v>
      </c>
      <c r="H137">
        <f t="shared" si="27"/>
        <v>3.4825927228725772E-5</v>
      </c>
      <c r="I137" t="str">
        <f t="shared" si="28"/>
        <v/>
      </c>
      <c r="J137">
        <f t="shared" si="20"/>
        <v>347.28840010696439</v>
      </c>
      <c r="K137">
        <f t="shared" si="29"/>
        <v>347.28840010696439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0.46215105232998538</v>
      </c>
      <c r="F138">
        <f t="shared" si="25"/>
        <v>0.26471999640427074</v>
      </c>
      <c r="G138">
        <f t="shared" si="26"/>
        <v>2.1445773698147063E-5</v>
      </c>
      <c r="H138">
        <f t="shared" si="27"/>
        <v>2.7723564259990805E-5</v>
      </c>
      <c r="I138" t="str">
        <f t="shared" si="28"/>
        <v/>
      </c>
      <c r="J138">
        <f t="shared" si="20"/>
        <v>347.26469227284002</v>
      </c>
      <c r="K138">
        <f t="shared" si="29"/>
        <v>347.26469227284002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0.42415328713664979</v>
      </c>
      <c r="F139">
        <f t="shared" si="25"/>
        <v>0.24295488689161737</v>
      </c>
      <c r="G139">
        <f t="shared" si="26"/>
        <v>1.7072145167046415E-5</v>
      </c>
      <c r="H139">
        <f t="shared" si="27"/>
        <v>2.2069649724756559E-5</v>
      </c>
      <c r="I139" t="str">
        <f t="shared" si="28"/>
        <v/>
      </c>
      <c r="J139">
        <f t="shared" si="20"/>
        <v>347.24293281724186</v>
      </c>
      <c r="K139">
        <f t="shared" si="29"/>
        <v>347.24293281724186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0.38927967399794794</v>
      </c>
      <c r="F140">
        <f t="shared" si="25"/>
        <v>0.22297929082159171</v>
      </c>
      <c r="G140">
        <f t="shared" si="26"/>
        <v>1.3590469838348083E-5</v>
      </c>
      <c r="H140">
        <f t="shared" si="27"/>
        <v>1.7568788572988804E-5</v>
      </c>
      <c r="I140" t="str">
        <f t="shared" si="28"/>
        <v/>
      </c>
      <c r="J140">
        <f t="shared" si="20"/>
        <v>347.22296172203301</v>
      </c>
      <c r="K140">
        <f t="shared" si="29"/>
        <v>347.22296172203301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0.35727334712162045</v>
      </c>
      <c r="F141">
        <f t="shared" si="25"/>
        <v>0.20464607553862479</v>
      </c>
      <c r="G141">
        <f t="shared" si="26"/>
        <v>1.0818843714120276E-5</v>
      </c>
      <c r="H141">
        <f t="shared" si="27"/>
        <v>1.3985828310457549E-5</v>
      </c>
      <c r="I141" t="str">
        <f t="shared" si="28"/>
        <v/>
      </c>
      <c r="J141">
        <f t="shared" si="20"/>
        <v>347.20463208971029</v>
      </c>
      <c r="K141">
        <f t="shared" si="29"/>
        <v>347.20463208971029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0.32789856005725787</v>
      </c>
      <c r="F142">
        <f t="shared" si="25"/>
        <v>0.1878202055403845</v>
      </c>
      <c r="G142">
        <f t="shared" si="26"/>
        <v>8.6124601064407994E-6</v>
      </c>
      <c r="H142">
        <f t="shared" si="27"/>
        <v>1.1133573195270104E-5</v>
      </c>
      <c r="I142" t="str">
        <f t="shared" si="28"/>
        <v/>
      </c>
      <c r="J142">
        <f t="shared" si="20"/>
        <v>347.18780907196719</v>
      </c>
      <c r="K142">
        <f t="shared" si="29"/>
        <v>347.18780907196719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0.30093894927746406</v>
      </c>
      <c r="F143">
        <f t="shared" si="25"/>
        <v>0.17237774785754065</v>
      </c>
      <c r="G143">
        <f t="shared" si="26"/>
        <v>6.8560440510130518E-6</v>
      </c>
      <c r="H143">
        <f t="shared" si="27"/>
        <v>8.8630039882408438E-6</v>
      </c>
      <c r="I143" t="str">
        <f t="shared" si="28"/>
        <v/>
      </c>
      <c r="J143">
        <f t="shared" si="20"/>
        <v>347.17236888485354</v>
      </c>
      <c r="K143">
        <f t="shared" si="29"/>
        <v>347.17236888485354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0.27619594052627033</v>
      </c>
      <c r="F144">
        <f t="shared" si="25"/>
        <v>0.1582049592105724</v>
      </c>
      <c r="G144">
        <f t="shared" si="26"/>
        <v>5.4578296385116111E-6</v>
      </c>
      <c r="H144">
        <f t="shared" si="27"/>
        <v>7.0554922770835923E-6</v>
      </c>
      <c r="I144" t="str">
        <f t="shared" si="28"/>
        <v/>
      </c>
      <c r="J144">
        <f t="shared" si="20"/>
        <v>347.1581979037183</v>
      </c>
      <c r="K144">
        <f t="shared" si="29"/>
        <v>347.1581979037183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0.25348728619656824</v>
      </c>
      <c r="F145">
        <f t="shared" si="25"/>
        <v>0.14519744821996175</v>
      </c>
      <c r="G145">
        <f t="shared" si="26"/>
        <v>4.3447656026384941E-6</v>
      </c>
      <c r="H145">
        <f t="shared" si="27"/>
        <v>5.6166026031391531E-6</v>
      </c>
      <c r="I145" t="str">
        <f t="shared" si="28"/>
        <v/>
      </c>
      <c r="J145">
        <f t="shared" si="20"/>
        <v>347.14519183161735</v>
      </c>
      <c r="K145">
        <f t="shared" si="29"/>
        <v>347.14519183161735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0.23264572296343802</v>
      </c>
      <c r="F146">
        <f t="shared" si="25"/>
        <v>0.13325940649893103</v>
      </c>
      <c r="G146">
        <f t="shared" si="26"/>
        <v>3.4586986755084065E-6</v>
      </c>
      <c r="H146">
        <f t="shared" si="27"/>
        <v>4.4711585758590361E-6</v>
      </c>
      <c r="I146" t="str">
        <f t="shared" si="28"/>
        <v/>
      </c>
      <c r="J146">
        <f t="shared" si="20"/>
        <v>347.13325493534035</v>
      </c>
      <c r="K146">
        <f t="shared" si="29"/>
        <v>347.13325493534035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0.21351773978601021</v>
      </c>
      <c r="F147">
        <f t="shared" si="25"/>
        <v>0.12230290296524624</v>
      </c>
      <c r="G147">
        <f t="shared" si="26"/>
        <v>2.7533353055223386E-6</v>
      </c>
      <c r="H147">
        <f t="shared" si="27"/>
        <v>3.5593151987118637E-6</v>
      </c>
      <c r="I147" t="str">
        <f t="shared" si="28"/>
        <v/>
      </c>
      <c r="J147">
        <f t="shared" si="20"/>
        <v>347.12229934365007</v>
      </c>
      <c r="K147">
        <f t="shared" si="29"/>
        <v>347.12229934365007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0.19596244720342931</v>
      </c>
      <c r="F148">
        <f t="shared" si="25"/>
        <v>0.11224723617425403</v>
      </c>
      <c r="G148">
        <f t="shared" si="26"/>
        <v>2.1918229993023179E-6</v>
      </c>
      <c r="H148">
        <f t="shared" si="27"/>
        <v>2.8334322008132429E-6</v>
      </c>
      <c r="I148" t="str">
        <f t="shared" si="28"/>
        <v/>
      </c>
      <c r="J148">
        <f t="shared" si="20"/>
        <v>347.11224440274208</v>
      </c>
      <c r="K148">
        <f t="shared" si="29"/>
        <v>347.11224440274208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0.17985053959658343</v>
      </c>
      <c r="F149">
        <f t="shared" si="25"/>
        <v>0.10301833990268439</v>
      </c>
      <c r="G149">
        <f t="shared" si="26"/>
        <v>1.7448249222080196E-6</v>
      </c>
      <c r="H149">
        <f t="shared" si="27"/>
        <v>2.2555850180143861E-6</v>
      </c>
      <c r="I149" t="str">
        <f t="shared" si="28"/>
        <v/>
      </c>
      <c r="J149">
        <f t="shared" si="20"/>
        <v>347.10301608431769</v>
      </c>
      <c r="K149">
        <f t="shared" si="29"/>
        <v>347.10301608431769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0.16506334277201334</v>
      </c>
      <c r="F150">
        <f t="shared" si="25"/>
        <v>9.4548237604974106E-2</v>
      </c>
      <c r="G150">
        <f t="shared" si="26"/>
        <v>1.3889871627988634E-6</v>
      </c>
      <c r="H150">
        <f t="shared" si="27"/>
        <v>1.7955833818895377E-6</v>
      </c>
      <c r="I150" t="str">
        <f t="shared" si="28"/>
        <v/>
      </c>
      <c r="J150">
        <f t="shared" si="20"/>
        <v>347.09454644202157</v>
      </c>
      <c r="K150">
        <f t="shared" si="29"/>
        <v>347.09454644202157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933-1A38-4D57-816A-7F857FECE56C}">
  <dimension ref="A1:Y150"/>
  <sheetViews>
    <sheetView tabSelected="1" view="pageLayout" topLeftCell="A52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347</v>
      </c>
      <c r="K2">
        <f>IF(ISBLANK(I2),J2,I2)</f>
        <v>347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347</v>
      </c>
      <c r="Q2" t="s">
        <v>19</v>
      </c>
      <c r="R2">
        <f>SUMSQ(L2:L150)</f>
        <v>1380042.081647994</v>
      </c>
      <c r="S2">
        <f>SQRT(R2/11)</f>
        <v>354.20103198453353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347</v>
      </c>
      <c r="K3">
        <f>IF(I3="",J3,I3)</f>
        <v>347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0.57279972656051681</v>
      </c>
      <c r="Q3" t="s">
        <v>20</v>
      </c>
      <c r="R3">
        <f>RSQ(D2:D100,I2:I100)</f>
        <v>0.92178065877963011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347</v>
      </c>
      <c r="K4">
        <f t="shared" ref="K4:K67" si="9">IF(I4="",J4,I4)</f>
        <v>347</v>
      </c>
      <c r="L4" t="str">
        <f t="shared" si="1"/>
        <v/>
      </c>
      <c r="M4" t="str">
        <f t="shared" si="2"/>
        <v/>
      </c>
      <c r="N4" t="s">
        <v>13</v>
      </c>
      <c r="O4" s="5">
        <v>1.2927285650872158</v>
      </c>
      <c r="Q4" t="s">
        <v>21</v>
      </c>
      <c r="R4">
        <f>1-((1-$R$3)*($Y$3-1))/(Y3-Y4-1)</f>
        <v>0.84356131755926023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2">
        <v>598</v>
      </c>
      <c r="D5" s="3"/>
      <c r="E5">
        <f t="shared" si="4"/>
        <v>598</v>
      </c>
      <c r="F5">
        <f t="shared" si="5"/>
        <v>342.53423648318903</v>
      </c>
      <c r="G5">
        <f t="shared" si="6"/>
        <v>598</v>
      </c>
      <c r="H5">
        <f t="shared" si="7"/>
        <v>773.05168192215501</v>
      </c>
      <c r="I5" t="str">
        <f t="shared" si="8"/>
        <v/>
      </c>
      <c r="J5">
        <f t="shared" si="0"/>
        <v>-83.517445438965979</v>
      </c>
      <c r="K5">
        <f t="shared" si="9"/>
        <v>-83.517445438965979</v>
      </c>
      <c r="L5" t="str">
        <f t="shared" si="1"/>
        <v/>
      </c>
      <c r="M5" t="str">
        <f t="shared" si="2"/>
        <v/>
      </c>
      <c r="N5" s="1" t="s">
        <v>14</v>
      </c>
      <c r="O5" s="5">
        <v>11.655436225785454</v>
      </c>
      <c r="Q5" s="1" t="s">
        <v>22</v>
      </c>
      <c r="R5">
        <f>LARGE(L2:L150,1)/LARGE(D2:D100,1)*100</f>
        <v>156.08257386963379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548.83282084708912</v>
      </c>
      <c r="F6">
        <f t="shared" si="5"/>
        <v>314.37128970864978</v>
      </c>
      <c r="G6">
        <f t="shared" si="6"/>
        <v>476.04450898294414</v>
      </c>
      <c r="H6">
        <f t="shared" si="7"/>
        <v>615.3963350151696</v>
      </c>
      <c r="I6" t="str">
        <f t="shared" si="8"/>
        <v/>
      </c>
      <c r="J6">
        <f t="shared" si="0"/>
        <v>45.974954693480186</v>
      </c>
      <c r="K6">
        <f t="shared" si="9"/>
        <v>45.974954693480186</v>
      </c>
      <c r="L6" t="str">
        <f t="shared" si="1"/>
        <v/>
      </c>
      <c r="M6" t="str">
        <f t="shared" si="2"/>
        <v/>
      </c>
      <c r="N6" s="1" t="s">
        <v>15</v>
      </c>
      <c r="O6" s="5">
        <v>4.384438092790095</v>
      </c>
      <c r="Q6" s="1" t="s">
        <v>45</v>
      </c>
      <c r="R6">
        <f>AVERAGE(M2:M150)</f>
        <v>86.435459094498341</v>
      </c>
      <c r="S6">
        <f>_xlfn.STDEV.P(M2:M150)</f>
        <v>34.627511396950183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503.70813585112546</v>
      </c>
      <c r="F7">
        <f t="shared" si="5"/>
        <v>288.52388248183235</v>
      </c>
      <c r="G7">
        <f t="shared" si="6"/>
        <v>378.96049252978656</v>
      </c>
      <c r="H7">
        <f t="shared" si="7"/>
        <v>489.89305373277551</v>
      </c>
      <c r="I7" t="str">
        <f t="shared" si="8"/>
        <v/>
      </c>
      <c r="J7">
        <f t="shared" si="0"/>
        <v>145.63082874905677</v>
      </c>
      <c r="K7">
        <f t="shared" si="9"/>
        <v>145.63082874905677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2">
        <v>598</v>
      </c>
      <c r="D8" s="3"/>
      <c r="E8">
        <f t="shared" si="4"/>
        <v>1060.2935737170601</v>
      </c>
      <c r="F8">
        <f t="shared" si="5"/>
        <v>607.33586909900521</v>
      </c>
      <c r="G8">
        <f t="shared" si="6"/>
        <v>899.67568827805508</v>
      </c>
      <c r="H8">
        <f t="shared" si="7"/>
        <v>1163.0364615515434</v>
      </c>
      <c r="I8" t="str">
        <f t="shared" si="8"/>
        <v/>
      </c>
      <c r="J8">
        <f t="shared" si="0"/>
        <v>-208.70059245253822</v>
      </c>
      <c r="K8">
        <f t="shared" si="9"/>
        <v>-208.70059245253822</v>
      </c>
      <c r="L8" t="str">
        <f t="shared" si="1"/>
        <v/>
      </c>
      <c r="M8" t="str">
        <f t="shared" si="2"/>
        <v/>
      </c>
      <c r="O8">
        <f>1.1*O3</f>
        <v>0.63007969921656859</v>
      </c>
    </row>
    <row r="9" spans="1:25">
      <c r="A9">
        <f t="shared" si="3"/>
        <v>7</v>
      </c>
      <c r="B9" s="13">
        <f>Edwards!B9</f>
        <v>43182</v>
      </c>
      <c r="C9" s="22">
        <f>598+82</f>
        <v>680</v>
      </c>
      <c r="D9" s="3">
        <v>308</v>
      </c>
      <c r="E9">
        <f t="shared" si="4"/>
        <v>1653.1169113531357</v>
      </c>
      <c r="F9">
        <f t="shared" si="5"/>
        <v>946.9049147956423</v>
      </c>
      <c r="G9">
        <f t="shared" si="6"/>
        <v>1396.1967746993628</v>
      </c>
      <c r="H9">
        <f t="shared" si="7"/>
        <v>1804.903453136506</v>
      </c>
      <c r="I9">
        <f t="shared" si="8"/>
        <v>-21.446928142708543</v>
      </c>
      <c r="J9">
        <f t="shared" si="0"/>
        <v>-510.99853834086366</v>
      </c>
      <c r="K9">
        <f t="shared" si="9"/>
        <v>-21.446928142708543</v>
      </c>
      <c r="L9">
        <f t="shared" si="1"/>
        <v>-329.44692814270854</v>
      </c>
      <c r="M9">
        <f t="shared" si="2"/>
        <v>106.96328835802224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1517.1986917190115</v>
      </c>
      <c r="F10">
        <f t="shared" si="5"/>
        <v>869.05099575462361</v>
      </c>
      <c r="G10">
        <f t="shared" si="6"/>
        <v>1111.4578730022215</v>
      </c>
      <c r="H10">
        <f t="shared" si="7"/>
        <v>1436.8133413210508</v>
      </c>
      <c r="I10" t="str">
        <f t="shared" si="8"/>
        <v/>
      </c>
      <c r="J10">
        <f t="shared" si="0"/>
        <v>-220.76234556642703</v>
      </c>
      <c r="K10">
        <f t="shared" si="9"/>
        <v>-220.76234556642703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1392.4555815412346</v>
      </c>
      <c r="F11">
        <f t="shared" si="5"/>
        <v>797.59817635448462</v>
      </c>
      <c r="G11">
        <f t="shared" si="6"/>
        <v>884.78832342570229</v>
      </c>
      <c r="H11">
        <f t="shared" si="7"/>
        <v>1143.7911397480316</v>
      </c>
      <c r="I11" t="str">
        <f t="shared" si="8"/>
        <v/>
      </c>
      <c r="J11">
        <f t="shared" si="0"/>
        <v>0.80703660645303898</v>
      </c>
      <c r="K11">
        <f t="shared" si="9"/>
        <v>0.80703660645303898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2">
        <v>598</v>
      </c>
      <c r="D12" s="3"/>
      <c r="E12">
        <f t="shared" si="4"/>
        <v>1875.9687704373741</v>
      </c>
      <c r="F12">
        <f t="shared" si="5"/>
        <v>1074.5543987425967</v>
      </c>
      <c r="G12">
        <f t="shared" si="6"/>
        <v>1302.3455233763057</v>
      </c>
      <c r="H12">
        <f t="shared" si="7"/>
        <v>1683.5792596820106</v>
      </c>
      <c r="I12" t="str">
        <f t="shared" si="8"/>
        <v/>
      </c>
      <c r="J12">
        <f t="shared" si="0"/>
        <v>-262.02486093941388</v>
      </c>
      <c r="K12">
        <f t="shared" si="9"/>
        <v>-262.02486093941388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1721.7278128765709</v>
      </c>
      <c r="F13">
        <f t="shared" si="5"/>
        <v>986.20522042733649</v>
      </c>
      <c r="G13">
        <f t="shared" si="6"/>
        <v>1036.7465471602154</v>
      </c>
      <c r="H13">
        <f t="shared" si="7"/>
        <v>1340.2318762695509</v>
      </c>
      <c r="I13" t="str">
        <f t="shared" si="8"/>
        <v/>
      </c>
      <c r="J13">
        <f t="shared" si="0"/>
        <v>-7.0266558422144954</v>
      </c>
      <c r="K13">
        <f t="shared" si="9"/>
        <v>-7.0266558422144954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2">
        <v>598</v>
      </c>
      <c r="D14" s="3"/>
      <c r="E14">
        <f t="shared" si="4"/>
        <v>2178.1684486152803</v>
      </c>
      <c r="F14">
        <f t="shared" si="5"/>
        <v>1247.6542917695776</v>
      </c>
      <c r="G14">
        <f t="shared" si="6"/>
        <v>1423.313546793725</v>
      </c>
      <c r="H14">
        <f t="shared" si="7"/>
        <v>1839.9580790158479</v>
      </c>
      <c r="I14" t="str">
        <f t="shared" si="8"/>
        <v/>
      </c>
      <c r="J14">
        <f t="shared" si="0"/>
        <v>-245.3037872462703</v>
      </c>
      <c r="K14">
        <f t="shared" si="9"/>
        <v>-245.3037872462703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1999.080825976007</v>
      </c>
      <c r="F15">
        <f t="shared" si="5"/>
        <v>1145.0729504914289</v>
      </c>
      <c r="G15">
        <f t="shared" si="6"/>
        <v>1133.044479117377</v>
      </c>
      <c r="H15">
        <f t="shared" si="7"/>
        <v>1464.7189636693986</v>
      </c>
      <c r="I15" t="str">
        <f t="shared" si="8"/>
        <v/>
      </c>
      <c r="J15">
        <f t="shared" si="0"/>
        <v>27.353986822030265</v>
      </c>
      <c r="K15">
        <f t="shared" si="9"/>
        <v>27.353986822030265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2">
        <f>598+90</f>
        <v>688</v>
      </c>
      <c r="D16" s="3">
        <v>351</v>
      </c>
      <c r="E16">
        <f t="shared" si="4"/>
        <v>2522.7176736149513</v>
      </c>
      <c r="F16">
        <f t="shared" si="5"/>
        <v>1445.0119936360272</v>
      </c>
      <c r="G16">
        <f t="shared" si="6"/>
        <v>1589.9725797947617</v>
      </c>
      <c r="H16">
        <f t="shared" si="7"/>
        <v>2055.4029716061009</v>
      </c>
      <c r="I16">
        <f t="shared" si="8"/>
        <v>231.92006293629515</v>
      </c>
      <c r="J16">
        <f t="shared" si="0"/>
        <v>-263.39097797007366</v>
      </c>
      <c r="K16">
        <f t="shared" si="9"/>
        <v>231.92006293629515</v>
      </c>
      <c r="L16">
        <f t="shared" si="1"/>
        <v>-119.07993706370485</v>
      </c>
      <c r="M16">
        <f t="shared" si="2"/>
        <v>33.925907995357505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2315.3014331285954</v>
      </c>
      <c r="F17">
        <f t="shared" si="5"/>
        <v>1326.2040278012321</v>
      </c>
      <c r="G17">
        <f t="shared" si="6"/>
        <v>1265.7152442219769</v>
      </c>
      <c r="H17">
        <f t="shared" si="7"/>
        <v>1636.2262514720912</v>
      </c>
      <c r="I17" t="str">
        <f t="shared" si="8"/>
        <v/>
      </c>
      <c r="J17">
        <f t="shared" si="0"/>
        <v>36.977776329140852</v>
      </c>
      <c r="K17">
        <f t="shared" si="9"/>
        <v>36.977776329140852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2124.9388238382526</v>
      </c>
      <c r="F18">
        <f t="shared" si="5"/>
        <v>1217.1643772523773</v>
      </c>
      <c r="G18">
        <f t="shared" si="6"/>
        <v>1007.5866086084919</v>
      </c>
      <c r="H18">
        <f t="shared" si="7"/>
        <v>1302.5359907475499</v>
      </c>
      <c r="I18" t="str">
        <f t="shared" si="8"/>
        <v/>
      </c>
      <c r="J18">
        <f t="shared" si="0"/>
        <v>261.6283865048274</v>
      </c>
      <c r="K18">
        <f t="shared" si="9"/>
        <v>261.6283865048274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2">
        <v>598</v>
      </c>
      <c r="D19" s="3"/>
      <c r="E19">
        <f t="shared" si="4"/>
        <v>2548.2277070478995</v>
      </c>
      <c r="F19">
        <f t="shared" si="5"/>
        <v>1459.6241338109696</v>
      </c>
      <c r="G19">
        <f t="shared" si="6"/>
        <v>1400.1004554394974</v>
      </c>
      <c r="H19">
        <f t="shared" si="7"/>
        <v>1809.9498527382589</v>
      </c>
      <c r="I19" t="str">
        <f t="shared" si="8"/>
        <v/>
      </c>
      <c r="J19">
        <f t="shared" si="0"/>
        <v>-3.3257189272892447</v>
      </c>
      <c r="K19">
        <f t="shared" si="9"/>
        <v>-3.3257189272892447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2338.7140478592114</v>
      </c>
      <c r="F20">
        <f t="shared" si="5"/>
        <v>1339.6147671169956</v>
      </c>
      <c r="G20">
        <f t="shared" si="6"/>
        <v>1114.565441198147</v>
      </c>
      <c r="H20">
        <f t="shared" si="7"/>
        <v>1440.8305834958801</v>
      </c>
      <c r="I20" t="str">
        <f t="shared" si="8"/>
        <v/>
      </c>
      <c r="J20">
        <f t="shared" si="0"/>
        <v>245.78418362111552</v>
      </c>
      <c r="K20">
        <f t="shared" si="9"/>
        <v>245.78418362111552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2">
        <v>598</v>
      </c>
      <c r="D21" s="3"/>
      <c r="E21">
        <f t="shared" si="4"/>
        <v>2744.4264682964636</v>
      </c>
      <c r="F21">
        <f t="shared" si="5"/>
        <v>1572.0067306056592</v>
      </c>
      <c r="G21">
        <f t="shared" si="6"/>
        <v>1485.2621374323251</v>
      </c>
      <c r="H21">
        <f t="shared" si="7"/>
        <v>1920.0407917012606</v>
      </c>
      <c r="I21" t="str">
        <f t="shared" si="8"/>
        <v/>
      </c>
      <c r="J21">
        <f t="shared" si="0"/>
        <v>-1.0340610956013734</v>
      </c>
      <c r="K21">
        <f t="shared" si="9"/>
        <v>-1.0340610956013734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2518.7814719106395</v>
      </c>
      <c r="F22">
        <f t="shared" si="5"/>
        <v>1442.7573383761103</v>
      </c>
      <c r="G22">
        <f t="shared" si="6"/>
        <v>1182.3593393393467</v>
      </c>
      <c r="H22">
        <f t="shared" si="7"/>
        <v>1528.4696921616221</v>
      </c>
      <c r="I22" t="str">
        <f t="shared" si="8"/>
        <v/>
      </c>
      <c r="J22">
        <f t="shared" si="0"/>
        <v>261.28764621448818</v>
      </c>
      <c r="K22">
        <f t="shared" si="9"/>
        <v>261.28764621448818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2">
        <f>598+89</f>
        <v>687</v>
      </c>
      <c r="D23" s="3">
        <v>347</v>
      </c>
      <c r="E23">
        <f t="shared" si="4"/>
        <v>2998.6888634215711</v>
      </c>
      <c r="F23">
        <f t="shared" si="5"/>
        <v>1717.6481610079429</v>
      </c>
      <c r="G23">
        <f t="shared" si="6"/>
        <v>1628.2302192929724</v>
      </c>
      <c r="H23">
        <f t="shared" si="7"/>
        <v>2104.8597150182468</v>
      </c>
      <c r="I23">
        <f t="shared" si="8"/>
        <v>454.37955805753813</v>
      </c>
      <c r="J23">
        <f t="shared" si="0"/>
        <v>-40.211554010304098</v>
      </c>
      <c r="K23">
        <f t="shared" si="9"/>
        <v>454.37955805753813</v>
      </c>
      <c r="L23">
        <f t="shared" si="1"/>
        <v>107.37955805753813</v>
      </c>
      <c r="M23">
        <f t="shared" si="2"/>
        <v>30.945117595832315</v>
      </c>
    </row>
    <row r="24" spans="1:13">
      <c r="A24">
        <f t="shared" si="3"/>
        <v>22</v>
      </c>
      <c r="B24" s="13">
        <f>Edwards!B24</f>
        <v>43197</v>
      </c>
      <c r="C24" s="22"/>
      <c r="D24" s="3"/>
      <c r="E24">
        <f t="shared" si="4"/>
        <v>2752.1385748401544</v>
      </c>
      <c r="F24">
        <f t="shared" si="5"/>
        <v>1576.424223125091</v>
      </c>
      <c r="G24">
        <f t="shared" si="6"/>
        <v>1296.1706609607265</v>
      </c>
      <c r="H24">
        <f t="shared" si="7"/>
        <v>1675.596838651908</v>
      </c>
      <c r="I24" t="str">
        <f t="shared" si="8"/>
        <v/>
      </c>
      <c r="J24">
        <f t="shared" si="0"/>
        <v>247.82738447318297</v>
      </c>
      <c r="K24">
        <f t="shared" si="9"/>
        <v>247.82738447318297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2525.8594939659024</v>
      </c>
      <c r="F25">
        <f t="shared" si="5"/>
        <v>1446.8116274739543</v>
      </c>
      <c r="G25">
        <f t="shared" si="6"/>
        <v>1031.8309796908816</v>
      </c>
      <c r="H25">
        <f t="shared" si="7"/>
        <v>1333.8773817883293</v>
      </c>
      <c r="I25" t="str">
        <f t="shared" si="8"/>
        <v/>
      </c>
      <c r="J25">
        <f t="shared" si="0"/>
        <v>459.934245685625</v>
      </c>
      <c r="K25">
        <f t="shared" si="9"/>
        <v>459.934245685625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2">
        <v>598</v>
      </c>
      <c r="D26" s="3"/>
      <c r="E26">
        <f t="shared" si="4"/>
        <v>2916.1849350112161</v>
      </c>
      <c r="F26">
        <f t="shared" si="5"/>
        <v>1670.3899333743232</v>
      </c>
      <c r="G26">
        <f t="shared" si="6"/>
        <v>1419.4004549838392</v>
      </c>
      <c r="H26">
        <f t="shared" si="7"/>
        <v>1834.8995134553995</v>
      </c>
      <c r="I26" t="str">
        <f t="shared" si="8"/>
        <v/>
      </c>
      <c r="J26">
        <f t="shared" si="0"/>
        <v>182.49041991892364</v>
      </c>
      <c r="K26">
        <f t="shared" si="9"/>
        <v>182.49041991892364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2676.4180668795834</v>
      </c>
      <c r="F27">
        <f t="shared" si="5"/>
        <v>1533.0515368702524</v>
      </c>
      <c r="G27">
        <f t="shared" si="6"/>
        <v>1129.9294191353665</v>
      </c>
      <c r="H27">
        <f t="shared" si="7"/>
        <v>1460.6920366486936</v>
      </c>
      <c r="I27" t="str">
        <f t="shared" si="8"/>
        <v/>
      </c>
      <c r="J27">
        <f t="shared" si="0"/>
        <v>419.35950022155885</v>
      </c>
      <c r="K27">
        <f t="shared" si="9"/>
        <v>419.35950022155885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2">
        <v>598</v>
      </c>
      <c r="D28" s="3"/>
      <c r="E28">
        <f t="shared" si="4"/>
        <v>3054.3646779458777</v>
      </c>
      <c r="F28">
        <f t="shared" si="5"/>
        <v>1749.5392523434998</v>
      </c>
      <c r="G28">
        <f t="shared" si="6"/>
        <v>1497.492801869028</v>
      </c>
      <c r="H28">
        <f t="shared" si="7"/>
        <v>1935.8517209885829</v>
      </c>
      <c r="I28" t="str">
        <f t="shared" si="8"/>
        <v/>
      </c>
      <c r="J28">
        <f t="shared" si="0"/>
        <v>160.68753135491693</v>
      </c>
      <c r="K28">
        <f t="shared" si="9"/>
        <v>160.68753135491693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2803.2367593524195</v>
      </c>
      <c r="F29">
        <f t="shared" si="5"/>
        <v>1605.6932492414551</v>
      </c>
      <c r="G29">
        <f t="shared" si="6"/>
        <v>1192.0956949351751</v>
      </c>
      <c r="H29">
        <f t="shared" si="7"/>
        <v>1541.0561571601961</v>
      </c>
      <c r="I29" t="str">
        <f t="shared" si="8"/>
        <v/>
      </c>
      <c r="J29">
        <f t="shared" si="0"/>
        <v>411.63709208125897</v>
      </c>
      <c r="K29">
        <f t="shared" si="9"/>
        <v>411.63709208125897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2">
        <f>598+91</f>
        <v>689</v>
      </c>
      <c r="D30" s="3">
        <v>358</v>
      </c>
      <c r="E30">
        <f t="shared" si="4"/>
        <v>3261.7564182903698</v>
      </c>
      <c r="F30">
        <f t="shared" si="5"/>
        <v>1868.3331845037344</v>
      </c>
      <c r="G30">
        <f t="shared" si="6"/>
        <v>1637.9809527693928</v>
      </c>
      <c r="H30">
        <f t="shared" si="7"/>
        <v>2117.4647667137679</v>
      </c>
      <c r="I30">
        <f t="shared" si="8"/>
        <v>593.8993875348624</v>
      </c>
      <c r="J30">
        <f t="shared" si="0"/>
        <v>97.86841778996677</v>
      </c>
      <c r="K30">
        <f t="shared" si="9"/>
        <v>593.8993875348624</v>
      </c>
      <c r="L30">
        <f t="shared" si="1"/>
        <v>235.8993875348624</v>
      </c>
      <c r="M30">
        <f t="shared" si="2"/>
        <v>65.893683668955987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2993.5768828869591</v>
      </c>
      <c r="F31">
        <f t="shared" si="5"/>
        <v>1714.7200199555343</v>
      </c>
      <c r="G31">
        <f t="shared" si="6"/>
        <v>1303.932840107894</v>
      </c>
      <c r="H31">
        <f t="shared" si="7"/>
        <v>1685.6312293627757</v>
      </c>
      <c r="I31" t="str">
        <f t="shared" si="8"/>
        <v/>
      </c>
      <c r="J31">
        <f t="shared" si="0"/>
        <v>376.08879059275887</v>
      </c>
      <c r="K31">
        <f t="shared" si="9"/>
        <v>376.08879059275887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2747.4468980894412</v>
      </c>
      <c r="F32">
        <f t="shared" si="5"/>
        <v>1573.7368319651721</v>
      </c>
      <c r="G32">
        <f t="shared" si="6"/>
        <v>1038.0101481871206</v>
      </c>
      <c r="H32">
        <f t="shared" si="7"/>
        <v>1341.8653694119048</v>
      </c>
      <c r="I32" t="str">
        <f t="shared" si="8"/>
        <v/>
      </c>
      <c r="J32">
        <f t="shared" si="0"/>
        <v>578.87146255326729</v>
      </c>
      <c r="K32">
        <f t="shared" si="9"/>
        <v>578.87146255326729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2">
        <v>598</v>
      </c>
      <c r="D33" s="3"/>
      <c r="E33">
        <f t="shared" si="4"/>
        <v>3119.553563889654</v>
      </c>
      <c r="F33">
        <f t="shared" si="5"/>
        <v>1786.8794283868795</v>
      </c>
      <c r="G33">
        <f t="shared" si="6"/>
        <v>1424.3194503562725</v>
      </c>
      <c r="H33">
        <f t="shared" si="7"/>
        <v>1841.258439284876</v>
      </c>
      <c r="I33" t="str">
        <f t="shared" si="8"/>
        <v/>
      </c>
      <c r="J33">
        <f t="shared" si="0"/>
        <v>292.62098910200325</v>
      </c>
      <c r="K33">
        <f t="shared" si="9"/>
        <v>292.62098910200325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2863.0658566106167</v>
      </c>
      <c r="F34">
        <f t="shared" si="5"/>
        <v>1639.963339791313</v>
      </c>
      <c r="G34">
        <f t="shared" si="6"/>
        <v>1133.8452397653989</v>
      </c>
      <c r="H34">
        <f t="shared" si="7"/>
        <v>1465.7541298328943</v>
      </c>
      <c r="I34" t="str">
        <f t="shared" si="8"/>
        <v/>
      </c>
      <c r="J34">
        <f t="shared" si="0"/>
        <v>521.2092099584188</v>
      </c>
      <c r="K34">
        <f t="shared" si="9"/>
        <v>521.2092099584188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2">
        <v>598</v>
      </c>
      <c r="D35" s="3"/>
      <c r="E35">
        <f t="shared" si="4"/>
        <v>3225.666405275238</v>
      </c>
      <c r="F35">
        <f t="shared" si="5"/>
        <v>1847.6608349171015</v>
      </c>
      <c r="G35">
        <f t="shared" si="6"/>
        <v>1500.6100341584747</v>
      </c>
      <c r="H35">
        <f t="shared" si="7"/>
        <v>1939.8814562131629</v>
      </c>
      <c r="I35" t="str">
        <f t="shared" si="8"/>
        <v/>
      </c>
      <c r="J35">
        <f t="shared" si="0"/>
        <v>254.77937870393862</v>
      </c>
      <c r="K35">
        <f t="shared" si="9"/>
        <v>254.77937870393862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2960.4541677573557</v>
      </c>
      <c r="F36">
        <f t="shared" si="5"/>
        <v>1695.7473377863557</v>
      </c>
      <c r="G36">
        <f t="shared" si="6"/>
        <v>1194.577202150251</v>
      </c>
      <c r="H36">
        <f t="shared" si="7"/>
        <v>1544.2640724215948</v>
      </c>
      <c r="I36" t="str">
        <f t="shared" si="8"/>
        <v/>
      </c>
      <c r="J36">
        <f t="shared" si="0"/>
        <v>498.48326536476088</v>
      </c>
      <c r="K36">
        <f t="shared" si="9"/>
        <v>498.48326536476088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2">
        <f>598+94</f>
        <v>692</v>
      </c>
      <c r="D37" s="3">
        <v>380</v>
      </c>
      <c r="E37">
        <f t="shared" si="4"/>
        <v>3409.0475115029953</v>
      </c>
      <c r="F37">
        <f t="shared" si="5"/>
        <v>1952.7014824207261</v>
      </c>
      <c r="G37">
        <f t="shared" si="6"/>
        <v>1642.9563840131027</v>
      </c>
      <c r="H37">
        <f t="shared" si="7"/>
        <v>2123.8966488061387</v>
      </c>
      <c r="I37">
        <f t="shared" si="8"/>
        <v>673.99558987506271</v>
      </c>
      <c r="J37">
        <f t="shared" si="0"/>
        <v>175.80483361458755</v>
      </c>
      <c r="K37">
        <f t="shared" si="9"/>
        <v>673.99558987506271</v>
      </c>
      <c r="L37">
        <f t="shared" si="1"/>
        <v>293.99558987506271</v>
      </c>
      <c r="M37">
        <f t="shared" si="2"/>
        <v>77.367260493437556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3128.7577962206328</v>
      </c>
      <c r="F38">
        <f t="shared" si="5"/>
        <v>1792.1516101492637</v>
      </c>
      <c r="G38">
        <f t="shared" si="6"/>
        <v>1307.8935871369747</v>
      </c>
      <c r="H38">
        <f t="shared" si="7"/>
        <v>1690.7514001863528</v>
      </c>
      <c r="I38" t="str">
        <f t="shared" si="8"/>
        <v/>
      </c>
      <c r="J38">
        <f t="shared" si="0"/>
        <v>448.40020996291059</v>
      </c>
      <c r="K38">
        <f t="shared" si="9"/>
        <v>448.40020996291059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2871.5133228212239</v>
      </c>
      <c r="F39">
        <f t="shared" si="5"/>
        <v>1644.8020461268782</v>
      </c>
      <c r="G39">
        <f t="shared" si="6"/>
        <v>1041.1631446330478</v>
      </c>
      <c r="H39">
        <f t="shared" si="7"/>
        <v>1345.9413379831731</v>
      </c>
      <c r="I39" t="str">
        <f t="shared" si="8"/>
        <v/>
      </c>
      <c r="J39">
        <f t="shared" si="0"/>
        <v>645.8607081437051</v>
      </c>
      <c r="K39">
        <f t="shared" si="9"/>
        <v>645.8607081437051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2">
        <v>598</v>
      </c>
      <c r="D40" s="3"/>
      <c r="E40">
        <f t="shared" si="4"/>
        <v>3233.4193261939304</v>
      </c>
      <c r="F40">
        <f t="shared" si="5"/>
        <v>1852.1017058993739</v>
      </c>
      <c r="G40">
        <f t="shared" si="6"/>
        <v>1426.8294280233733</v>
      </c>
      <c r="H40">
        <f t="shared" si="7"/>
        <v>1844.5031591128682</v>
      </c>
      <c r="I40" t="str">
        <f t="shared" si="8"/>
        <v/>
      </c>
      <c r="J40">
        <f t="shared" si="0"/>
        <v>354.59854678650572</v>
      </c>
      <c r="K40">
        <f t="shared" si="9"/>
        <v>354.59854678650572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2967.5696484557006</v>
      </c>
      <c r="F41">
        <f t="shared" si="5"/>
        <v>1699.8230831847143</v>
      </c>
      <c r="G41">
        <f t="shared" si="6"/>
        <v>1135.8433352270933</v>
      </c>
      <c r="H41">
        <f t="shared" si="7"/>
        <v>1468.3371249119978</v>
      </c>
      <c r="I41" t="str">
        <f t="shared" si="8"/>
        <v/>
      </c>
      <c r="J41">
        <f t="shared" si="0"/>
        <v>578.48595827271652</v>
      </c>
      <c r="K41">
        <f t="shared" si="9"/>
        <v>578.48595827271652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2">
        <v>598</v>
      </c>
      <c r="D42" s="3"/>
      <c r="E42">
        <f t="shared" si="4"/>
        <v>3321.5779619099444</v>
      </c>
      <c r="F42">
        <f t="shared" si="5"/>
        <v>1902.5989483314549</v>
      </c>
      <c r="G42">
        <f t="shared" si="6"/>
        <v>1502.2006401333297</v>
      </c>
      <c r="H42">
        <f t="shared" si="7"/>
        <v>1941.9376779926563</v>
      </c>
      <c r="I42" t="str">
        <f t="shared" si="8"/>
        <v/>
      </c>
      <c r="J42">
        <f t="shared" si="0"/>
        <v>307.66127033879889</v>
      </c>
      <c r="K42">
        <f t="shared" si="9"/>
        <v>307.66127033879889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3048.4799372885618</v>
      </c>
      <c r="F43">
        <f t="shared" si="5"/>
        <v>1746.1684745041096</v>
      </c>
      <c r="G43">
        <f t="shared" si="6"/>
        <v>1195.8434216156109</v>
      </c>
      <c r="H43">
        <f t="shared" si="7"/>
        <v>1545.900950494135</v>
      </c>
      <c r="I43" t="str">
        <f t="shared" si="8"/>
        <v/>
      </c>
      <c r="J43">
        <f t="shared" si="0"/>
        <v>547.2675240099743</v>
      </c>
      <c r="K43">
        <f t="shared" si="9"/>
        <v>547.2675240099743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2">
        <f>598+95</f>
        <v>693</v>
      </c>
      <c r="D44" s="3">
        <v>387</v>
      </c>
      <c r="E44">
        <f t="shared" si="4"/>
        <v>3490.8358583241452</v>
      </c>
      <c r="F44">
        <f t="shared" si="5"/>
        <v>1999.5498251157173</v>
      </c>
      <c r="G44">
        <f t="shared" si="6"/>
        <v>1644.9643720125205</v>
      </c>
      <c r="H44">
        <f t="shared" si="7"/>
        <v>2126.4924322513384</v>
      </c>
      <c r="I44">
        <f t="shared" si="8"/>
        <v>718.96807796338089</v>
      </c>
      <c r="J44">
        <f t="shared" si="0"/>
        <v>220.05739286437893</v>
      </c>
      <c r="K44">
        <f t="shared" si="9"/>
        <v>718.96807796338089</v>
      </c>
      <c r="L44">
        <f t="shared" si="1"/>
        <v>331.96807796338089</v>
      </c>
      <c r="M44">
        <f t="shared" si="2"/>
        <v>85.779865106816771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3203.8215572545319</v>
      </c>
      <c r="F45">
        <f t="shared" si="5"/>
        <v>1835.148111944085</v>
      </c>
      <c r="G45">
        <f t="shared" si="6"/>
        <v>1309.4920681758149</v>
      </c>
      <c r="H45">
        <f t="shared" si="7"/>
        <v>1692.8178022860118</v>
      </c>
      <c r="I45" t="str">
        <f t="shared" si="8"/>
        <v/>
      </c>
      <c r="J45">
        <f t="shared" si="0"/>
        <v>489.33030965807325</v>
      </c>
      <c r="K45">
        <f t="shared" si="9"/>
        <v>489.33030965807325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2940.4053892286265</v>
      </c>
      <c r="F46">
        <f t="shared" si="5"/>
        <v>1684.2634029272272</v>
      </c>
      <c r="G46">
        <f t="shared" si="6"/>
        <v>1042.4356331301267</v>
      </c>
      <c r="H46">
        <f t="shared" si="7"/>
        <v>1347.586320212092</v>
      </c>
      <c r="I46" t="str">
        <f t="shared" si="8"/>
        <v/>
      </c>
      <c r="J46">
        <f t="shared" si="0"/>
        <v>683.67708271513516</v>
      </c>
      <c r="K46">
        <f t="shared" si="9"/>
        <v>683.67708271513516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2">
        <v>598</v>
      </c>
      <c r="D47" s="3"/>
      <c r="E47">
        <f t="shared" si="4"/>
        <v>3296.6471307764718</v>
      </c>
      <c r="F47">
        <f t="shared" si="5"/>
        <v>1888.3185750752755</v>
      </c>
      <c r="G47">
        <f t="shared" si="6"/>
        <v>1427.8424065547752</v>
      </c>
      <c r="H47">
        <f t="shared" si="7"/>
        <v>1845.8126653962315</v>
      </c>
      <c r="I47" t="str">
        <f t="shared" si="8"/>
        <v/>
      </c>
      <c r="J47">
        <f t="shared" si="0"/>
        <v>389.50590967904395</v>
      </c>
      <c r="K47">
        <f t="shared" si="9"/>
        <v>389.50590967904395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3025.5989032132338</v>
      </c>
      <c r="F48">
        <f t="shared" si="5"/>
        <v>1733.0622244423398</v>
      </c>
      <c r="G48">
        <f t="shared" si="6"/>
        <v>1136.6497279822629</v>
      </c>
      <c r="H48">
        <f t="shared" si="7"/>
        <v>1469.3795718612848</v>
      </c>
      <c r="I48" t="str">
        <f t="shared" si="8"/>
        <v/>
      </c>
      <c r="J48">
        <f t="shared" si="0"/>
        <v>610.68265258105498</v>
      </c>
      <c r="K48">
        <f t="shared" si="9"/>
        <v>610.68265258105498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2">
        <v>598</v>
      </c>
      <c r="D49" s="3"/>
      <c r="E49">
        <f t="shared" si="4"/>
        <v>3374.8360882982911</v>
      </c>
      <c r="F49">
        <f t="shared" si="5"/>
        <v>1933.1051885638253</v>
      </c>
      <c r="G49">
        <f t="shared" si="6"/>
        <v>1502.8425779981828</v>
      </c>
      <c r="H49">
        <f t="shared" si="7"/>
        <v>1942.767529407563</v>
      </c>
      <c r="I49" t="str">
        <f t="shared" si="8"/>
        <v/>
      </c>
      <c r="J49">
        <f t="shared" si="0"/>
        <v>337.33765915626236</v>
      </c>
      <c r="K49">
        <f t="shared" si="9"/>
        <v>337.33765915626236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3"/>
      <c r="D50" s="3"/>
      <c r="E50">
        <f t="shared" si="4"/>
        <v>3097.359214443657</v>
      </c>
      <c r="F50">
        <f t="shared" si="5"/>
        <v>1774.1665110930239</v>
      </c>
      <c r="G50">
        <f t="shared" si="6"/>
        <v>1196.3544433475031</v>
      </c>
      <c r="H50">
        <f t="shared" si="7"/>
        <v>1546.5615628843325</v>
      </c>
      <c r="I50" t="str">
        <f t="shared" si="8"/>
        <v/>
      </c>
      <c r="J50">
        <f t="shared" si="0"/>
        <v>574.60494820869144</v>
      </c>
      <c r="K50">
        <f t="shared" si="9"/>
        <v>574.60494820869144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2">
        <f>598+95</f>
        <v>693</v>
      </c>
      <c r="D51" s="3">
        <v>388</v>
      </c>
      <c r="E51">
        <f t="shared" si="4"/>
        <v>3535.6963124411977</v>
      </c>
      <c r="F51">
        <f t="shared" si="5"/>
        <v>2025.2458809673456</v>
      </c>
      <c r="G51">
        <f t="shared" si="6"/>
        <v>1645.3711765099088</v>
      </c>
      <c r="H51">
        <f t="shared" si="7"/>
        <v>2127.0183200455185</v>
      </c>
      <c r="I51">
        <f t="shared" si="8"/>
        <v>744.13824602082946</v>
      </c>
      <c r="J51">
        <f t="shared" si="0"/>
        <v>245.22756092182681</v>
      </c>
      <c r="K51">
        <f t="shared" si="9"/>
        <v>744.13824602082946</v>
      </c>
      <c r="L51">
        <f t="shared" si="1"/>
        <v>356.13824602082946</v>
      </c>
      <c r="M51">
        <f t="shared" si="2"/>
        <v>91.78820773732717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3244.99361340427</v>
      </c>
      <c r="F52">
        <f t="shared" si="5"/>
        <v>1858.7314544485894</v>
      </c>
      <c r="G52">
        <f t="shared" si="6"/>
        <v>1309.8159093918873</v>
      </c>
      <c r="H52">
        <f t="shared" si="7"/>
        <v>1693.2364410765811</v>
      </c>
      <c r="I52" t="str">
        <f t="shared" si="8"/>
        <v/>
      </c>
      <c r="J52">
        <f t="shared" si="0"/>
        <v>512.49501337200832</v>
      </c>
      <c r="K52">
        <f t="shared" si="9"/>
        <v>512.49501337200832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2978.1923051428998</v>
      </c>
      <c r="F53">
        <f t="shared" si="5"/>
        <v>1705.9077380304882</v>
      </c>
      <c r="G53">
        <f t="shared" si="6"/>
        <v>1042.6934305092132</v>
      </c>
      <c r="H53">
        <f t="shared" si="7"/>
        <v>1347.9195822480417</v>
      </c>
      <c r="I53" t="str">
        <f t="shared" si="8"/>
        <v/>
      </c>
      <c r="J53">
        <f t="shared" si="0"/>
        <v>704.98815578244626</v>
      </c>
      <c r="K53">
        <f t="shared" si="9"/>
        <v>704.98815578244626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2">
        <v>598</v>
      </c>
      <c r="D54" s="3"/>
      <c r="E54">
        <f t="shared" si="4"/>
        <v>3331.3272305295527</v>
      </c>
      <c r="F54">
        <f t="shared" si="5"/>
        <v>1908.1833267309316</v>
      </c>
      <c r="G54">
        <f t="shared" si="6"/>
        <v>1428.0476290075248</v>
      </c>
      <c r="H54">
        <f t="shared" si="7"/>
        <v>1846.0779623230983</v>
      </c>
      <c r="I54" t="str">
        <f t="shared" si="8"/>
        <v/>
      </c>
      <c r="J54">
        <f t="shared" si="0"/>
        <v>409.10536440783335</v>
      </c>
      <c r="K54">
        <f t="shared" si="9"/>
        <v>409.10536440783335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3057.4276272512634</v>
      </c>
      <c r="F55">
        <f t="shared" si="5"/>
        <v>1751.2937088680933</v>
      </c>
      <c r="G55">
        <f t="shared" si="6"/>
        <v>1136.813097583854</v>
      </c>
      <c r="H55">
        <f t="shared" si="7"/>
        <v>1469.5907644119286</v>
      </c>
      <c r="I55" t="str">
        <f t="shared" si="8"/>
        <v/>
      </c>
      <c r="J55">
        <f t="shared" si="0"/>
        <v>628.70294445616469</v>
      </c>
      <c r="K55">
        <f t="shared" si="9"/>
        <v>628.70294445616469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2">
        <v>598</v>
      </c>
      <c r="D56" s="3"/>
      <c r="E56">
        <f t="shared" si="4"/>
        <v>3404.0478749166109</v>
      </c>
      <c r="F56">
        <f t="shared" si="5"/>
        <v>1949.8376919511431</v>
      </c>
      <c r="G56">
        <f t="shared" si="6"/>
        <v>1502.9726301750593</v>
      </c>
      <c r="H56">
        <f t="shared" si="7"/>
        <v>1942.9356515715631</v>
      </c>
      <c r="I56" t="str">
        <f t="shared" si="8"/>
        <v/>
      </c>
      <c r="J56">
        <f t="shared" si="0"/>
        <v>353.90204037957983</v>
      </c>
      <c r="K56">
        <f t="shared" si="9"/>
        <v>353.90204037957983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3124.1692265702723</v>
      </c>
      <c r="F57">
        <f t="shared" si="5"/>
        <v>1789.5232787082332</v>
      </c>
      <c r="G57">
        <f t="shared" si="6"/>
        <v>1196.4579728202177</v>
      </c>
      <c r="H57">
        <f t="shared" si="7"/>
        <v>1546.6953983910391</v>
      </c>
      <c r="I57" t="str">
        <f t="shared" si="8"/>
        <v/>
      </c>
      <c r="J57">
        <f t="shared" si="0"/>
        <v>589.82788031719406</v>
      </c>
      <c r="K57">
        <f t="shared" si="9"/>
        <v>589.82788031719406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2">
        <f>598+94</f>
        <v>692</v>
      </c>
      <c r="D58" s="3">
        <v>380</v>
      </c>
      <c r="E58">
        <f t="shared" si="4"/>
        <v>3559.3020224452025</v>
      </c>
      <c r="F58">
        <f t="shared" si="5"/>
        <v>2038.7672252029065</v>
      </c>
      <c r="G58">
        <f t="shared" si="6"/>
        <v>1644.4535922908517</v>
      </c>
      <c r="H58">
        <f t="shared" si="7"/>
        <v>2125.83213271467</v>
      </c>
      <c r="I58">
        <f t="shared" si="8"/>
        <v>758.12584874871231</v>
      </c>
      <c r="J58">
        <f t="shared" si="0"/>
        <v>259.93509248823648</v>
      </c>
      <c r="K58">
        <f t="shared" si="9"/>
        <v>758.12584874871231</v>
      </c>
      <c r="L58">
        <f t="shared" si="1"/>
        <v>378.12584874871231</v>
      </c>
      <c r="M58">
        <f t="shared" si="2"/>
        <v>99.506802302292712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3266.6584769654678</v>
      </c>
      <c r="F59">
        <f t="shared" si="5"/>
        <v>1871.1410823724143</v>
      </c>
      <c r="G59">
        <f t="shared" si="6"/>
        <v>1309.0854563333396</v>
      </c>
      <c r="H59">
        <f t="shared" si="7"/>
        <v>1692.2921635423411</v>
      </c>
      <c r="I59" t="str">
        <f t="shared" si="8"/>
        <v/>
      </c>
      <c r="J59">
        <f t="shared" si="0"/>
        <v>525.84891883007344</v>
      </c>
      <c r="K59">
        <f t="shared" si="9"/>
        <v>525.84891883007344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2998.0758974197552</v>
      </c>
      <c r="F60">
        <f t="shared" si="5"/>
        <v>1717.2970542497119</v>
      </c>
      <c r="G60">
        <f t="shared" si="6"/>
        <v>1042.111945279127</v>
      </c>
      <c r="H60">
        <f t="shared" si="7"/>
        <v>1347.1678796809329</v>
      </c>
      <c r="I60" t="str">
        <f t="shared" si="8"/>
        <v/>
      </c>
      <c r="J60">
        <f t="shared" si="0"/>
        <v>717.12917456877904</v>
      </c>
      <c r="K60">
        <f t="shared" si="9"/>
        <v>717.12917456877904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2751.5760065126296</v>
      </c>
      <c r="F61">
        <f t="shared" si="5"/>
        <v>1576.1019841409131</v>
      </c>
      <c r="G61">
        <f t="shared" si="6"/>
        <v>829.58473126365004</v>
      </c>
      <c r="H61">
        <f t="shared" si="7"/>
        <v>1072.4278792647219</v>
      </c>
      <c r="I61" t="str">
        <f t="shared" si="8"/>
        <v/>
      </c>
      <c r="J61">
        <f t="shared" si="0"/>
        <v>850.67410487619122</v>
      </c>
      <c r="K61">
        <f t="shared" si="9"/>
        <v>850.67410487619122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2525.3431796479849</v>
      </c>
      <c r="F62">
        <f t="shared" si="5"/>
        <v>1446.5158827738319</v>
      </c>
      <c r="G62">
        <f t="shared" si="6"/>
        <v>660.40009373604005</v>
      </c>
      <c r="H62">
        <f t="shared" si="7"/>
        <v>853.71806555885382</v>
      </c>
      <c r="I62" t="str">
        <f t="shared" si="8"/>
        <v/>
      </c>
      <c r="J62">
        <f t="shared" si="0"/>
        <v>939.79781721497807</v>
      </c>
      <c r="K62">
        <f t="shared" si="9"/>
        <v>939.79781721497807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2317.7110717276937</v>
      </c>
      <c r="F63">
        <f t="shared" si="5"/>
        <v>1327.5842681319052</v>
      </c>
      <c r="G63">
        <f t="shared" si="6"/>
        <v>525.71879323555765</v>
      </c>
      <c r="H63">
        <f t="shared" si="7"/>
        <v>679.61170121878513</v>
      </c>
      <c r="I63" t="str">
        <f t="shared" si="8"/>
        <v/>
      </c>
      <c r="J63">
        <f t="shared" si="0"/>
        <v>994.97256691312009</v>
      </c>
      <c r="K63">
        <f t="shared" si="9"/>
        <v>994.97256691312009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2127.1503434863548</v>
      </c>
      <c r="F64">
        <f t="shared" si="5"/>
        <v>1218.4311351020935</v>
      </c>
      <c r="G64">
        <f t="shared" si="6"/>
        <v>418.50425549987784</v>
      </c>
      <c r="H64">
        <f t="shared" si="7"/>
        <v>541.01240569525066</v>
      </c>
      <c r="I64" t="str">
        <f t="shared" si="8"/>
        <v/>
      </c>
      <c r="J64">
        <f t="shared" si="0"/>
        <v>1024.4187294068429</v>
      </c>
      <c r="K64">
        <f t="shared" si="9"/>
        <v>1024.4187294068429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99</v>
      </c>
      <c r="D65" s="3">
        <v>404</v>
      </c>
      <c r="E65">
        <f t="shared" si="4"/>
        <v>2051.2573969589812</v>
      </c>
      <c r="F65">
        <f t="shared" si="5"/>
        <v>1174.9596760833419</v>
      </c>
      <c r="G65">
        <f t="shared" si="6"/>
        <v>432.15493782058854</v>
      </c>
      <c r="H65">
        <f t="shared" si="7"/>
        <v>558.65903266416444</v>
      </c>
      <c r="I65">
        <f t="shared" si="8"/>
        <v>1034.5735984333205</v>
      </c>
      <c r="J65">
        <f t="shared" si="0"/>
        <v>963.3006434191775</v>
      </c>
      <c r="K65">
        <f t="shared" si="9"/>
        <v>1034.5735984333205</v>
      </c>
      <c r="L65">
        <f t="shared" si="1"/>
        <v>630.57359843332051</v>
      </c>
      <c r="M65">
        <f t="shared" si="2"/>
        <v>156.08257386963379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1882.6043201612958</v>
      </c>
      <c r="F66">
        <f t="shared" si="5"/>
        <v>1078.3552398100378</v>
      </c>
      <c r="G66">
        <f t="shared" si="6"/>
        <v>344.02171434675051</v>
      </c>
      <c r="H66">
        <f t="shared" si="7"/>
        <v>444.72669714631883</v>
      </c>
      <c r="I66" t="str">
        <f t="shared" si="8"/>
        <v/>
      </c>
      <c r="J66">
        <f t="shared" si="0"/>
        <v>980.62854266371892</v>
      </c>
      <c r="K66">
        <f t="shared" si="9"/>
        <v>980.62854266371892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1727.8177919281613</v>
      </c>
      <c r="F67">
        <f t="shared" si="5"/>
        <v>989.69355876284669</v>
      </c>
      <c r="G67">
        <f t="shared" si="6"/>
        <v>273.86228776867813</v>
      </c>
      <c r="H67">
        <f t="shared" si="7"/>
        <v>354.02960229870547</v>
      </c>
      <c r="I67" t="str">
        <f t="shared" si="8"/>
        <v/>
      </c>
      <c r="J67">
        <f t="shared" ref="J67:J130" si="10">$O$2+F67-H67</f>
        <v>982.66395646414139</v>
      </c>
      <c r="K67">
        <f t="shared" si="9"/>
        <v>982.66395646414139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1585.757713467762</v>
      </c>
      <c r="F68">
        <f t="shared" ref="F68:F131" si="15">E68*$O$3</f>
        <v>908.32158466556439</v>
      </c>
      <c r="G68">
        <f t="shared" ref="G68:G131" si="16">(G67*EXP(-1/$O$6)+C68)</f>
        <v>218.01110085248516</v>
      </c>
      <c r="H68">
        <f t="shared" ref="H68:H131" si="17">G68*$O$4</f>
        <v>281.82917757811742</v>
      </c>
      <c r="I68" t="str">
        <f t="shared" ref="I68:I131" si="18">IF(ISBLANK(D68),"",($O$2+((E67*EXP(-1/$O$5))*$O$3)-((G67*EXP(-1/$O$6))*$O$4)))</f>
        <v/>
      </c>
      <c r="J68">
        <f t="shared" si="10"/>
        <v>973.49240708744696</v>
      </c>
      <c r="K68">
        <f t="shared" ref="K68:K131" si="19">IF(I68="",J68,I68)</f>
        <v>973.49240708744696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1455.3777241848527</v>
      </c>
      <c r="F69">
        <f t="shared" si="15"/>
        <v>833.63996245535088</v>
      </c>
      <c r="G69">
        <f t="shared" si="16"/>
        <v>173.55014625109098</v>
      </c>
      <c r="H69">
        <f t="shared" si="17"/>
        <v>224.35323153384928</v>
      </c>
      <c r="I69" t="str">
        <f t="shared" si="18"/>
        <v/>
      </c>
      <c r="J69">
        <f t="shared" si="10"/>
        <v>956.28673092150166</v>
      </c>
      <c r="K69">
        <f t="shared" si="19"/>
        <v>956.28673092150166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1335.7174945859356</v>
      </c>
      <c r="F70">
        <f t="shared" si="15"/>
        <v>765.09861566092252</v>
      </c>
      <c r="G70">
        <f t="shared" si="16"/>
        <v>138.15651196658652</v>
      </c>
      <c r="H70">
        <f t="shared" si="17"/>
        <v>178.59886947202014</v>
      </c>
      <c r="I70" t="str">
        <f t="shared" si="18"/>
        <v/>
      </c>
      <c r="J70">
        <f t="shared" si="10"/>
        <v>933.49974618890224</v>
      </c>
      <c r="K70">
        <f t="shared" si="19"/>
        <v>933.49974618890224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1225.8956528568654</v>
      </c>
      <c r="F71">
        <f t="shared" si="15"/>
        <v>702.19269474813871</v>
      </c>
      <c r="G71">
        <f t="shared" si="16"/>
        <v>109.98101823065204</v>
      </c>
      <c r="H71">
        <f t="shared" si="17"/>
        <v>142.17560388414174</v>
      </c>
      <c r="I71" t="str">
        <f t="shared" si="18"/>
        <v/>
      </c>
      <c r="J71">
        <f t="shared" si="10"/>
        <v>907.01709086399705</v>
      </c>
      <c r="K71">
        <f t="shared" si="19"/>
        <v>907.01709086399705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96</v>
      </c>
      <c r="D72" s="3">
        <v>394</v>
      </c>
      <c r="E72">
        <f t="shared" si="14"/>
        <v>1221.103293012738</v>
      </c>
      <c r="F72">
        <f t="shared" si="15"/>
        <v>699.44763233984304</v>
      </c>
      <c r="G72">
        <f t="shared" si="16"/>
        <v>183.5516050519314</v>
      </c>
      <c r="H72">
        <f t="shared" si="17"/>
        <v>237.28240301823863</v>
      </c>
      <c r="I72">
        <f t="shared" si="18"/>
        <v>878.27839782016747</v>
      </c>
      <c r="J72">
        <f t="shared" si="10"/>
        <v>809.16522932160444</v>
      </c>
      <c r="K72">
        <f t="shared" si="19"/>
        <v>878.27839782016747</v>
      </c>
      <c r="L72">
        <f t="shared" si="11"/>
        <v>484.27839782016747</v>
      </c>
      <c r="M72">
        <f t="shared" si="12"/>
        <v>122.91329893912879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1120.704957942894</v>
      </c>
      <c r="F73">
        <f t="shared" si="15"/>
        <v>641.93949346470515</v>
      </c>
      <c r="G73">
        <f t="shared" si="16"/>
        <v>146.11828377922737</v>
      </c>
      <c r="H73">
        <f t="shared" si="17"/>
        <v>188.8912793229272</v>
      </c>
      <c r="I73" t="str">
        <f t="shared" si="18"/>
        <v/>
      </c>
      <c r="J73">
        <f t="shared" si="10"/>
        <v>800.04821414177798</v>
      </c>
      <c r="K73">
        <f t="shared" si="19"/>
        <v>800.04821414177798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1028.5613100420014</v>
      </c>
      <c r="F74">
        <f t="shared" si="15"/>
        <v>589.15963714278541</v>
      </c>
      <c r="G74">
        <f t="shared" si="16"/>
        <v>116.31907467410164</v>
      </c>
      <c r="H74">
        <f t="shared" si="17"/>
        <v>150.36899049572412</v>
      </c>
      <c r="I74" t="str">
        <f t="shared" si="18"/>
        <v/>
      </c>
      <c r="J74">
        <f t="shared" si="10"/>
        <v>785.79064664706129</v>
      </c>
      <c r="K74">
        <f t="shared" si="19"/>
        <v>785.79064664706129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943.9936541881757</v>
      </c>
      <c r="F75">
        <f t="shared" si="15"/>
        <v>540.71930699385007</v>
      </c>
      <c r="G75">
        <f t="shared" si="16"/>
        <v>92.597084930741019</v>
      </c>
      <c r="H75">
        <f t="shared" si="17"/>
        <v>119.70289673377589</v>
      </c>
      <c r="I75" t="str">
        <f t="shared" si="18"/>
        <v/>
      </c>
      <c r="J75">
        <f t="shared" si="10"/>
        <v>768.01641026007417</v>
      </c>
      <c r="K75">
        <f t="shared" si="19"/>
        <v>768.01641026007417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866.37909714021407</v>
      </c>
      <c r="F76">
        <f t="shared" si="15"/>
        <v>496.26170993966207</v>
      </c>
      <c r="G76">
        <f t="shared" si="16"/>
        <v>73.71293282459294</v>
      </c>
      <c r="H76">
        <f t="shared" si="17"/>
        <v>95.290813878706359</v>
      </c>
      <c r="I76" t="str">
        <f t="shared" si="18"/>
        <v/>
      </c>
      <c r="J76">
        <f t="shared" si="10"/>
        <v>747.97089606095574</v>
      </c>
      <c r="K76">
        <f t="shared" si="19"/>
        <v>747.97089606095574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795.1459595425049</v>
      </c>
      <c r="F77">
        <f t="shared" si="15"/>
        <v>455.45938820164656</v>
      </c>
      <c r="G77">
        <f t="shared" si="16"/>
        <v>58.679994836414863</v>
      </c>
      <c r="H77">
        <f t="shared" si="17"/>
        <v>75.857305524203824</v>
      </c>
      <c r="I77" t="str">
        <f t="shared" si="18"/>
        <v/>
      </c>
      <c r="J77">
        <f t="shared" si="10"/>
        <v>726.6020826774427</v>
      </c>
      <c r="K77">
        <f t="shared" si="19"/>
        <v>726.6020826774427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729.76956515197048</v>
      </c>
      <c r="F78">
        <f t="shared" si="15"/>
        <v>418.01180737123593</v>
      </c>
      <c r="G78">
        <f t="shared" si="16"/>
        <v>46.712858409737137</v>
      </c>
      <c r="H78">
        <f t="shared" si="17"/>
        <v>60.387046423141769</v>
      </c>
      <c r="I78" t="str">
        <f t="shared" si="18"/>
        <v/>
      </c>
      <c r="J78">
        <f t="shared" si="10"/>
        <v>704.62476094809415</v>
      </c>
      <c r="K78">
        <f t="shared" si="19"/>
        <v>704.62476094809415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94</v>
      </c>
      <c r="D79" s="3">
        <v>380</v>
      </c>
      <c r="E79">
        <f t="shared" si="14"/>
        <v>763.76837627208954</v>
      </c>
      <c r="F79">
        <f t="shared" si="15"/>
        <v>437.48631708422278</v>
      </c>
      <c r="G79">
        <f t="shared" si="16"/>
        <v>131.18628719875102</v>
      </c>
      <c r="H79">
        <f t="shared" si="17"/>
        <v>169.58826080956078</v>
      </c>
      <c r="I79">
        <f t="shared" si="18"/>
        <v>682.57136709617168</v>
      </c>
      <c r="J79">
        <f t="shared" si="10"/>
        <v>614.89805627466194</v>
      </c>
      <c r="K79">
        <f t="shared" si="19"/>
        <v>682.57136709617168</v>
      </c>
      <c r="L79">
        <f t="shared" si="11"/>
        <v>302.57136709617168</v>
      </c>
      <c r="M79">
        <f t="shared" si="12"/>
        <v>79.624043972676759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700.97182679466869</v>
      </c>
      <c r="F80">
        <f t="shared" si="15"/>
        <v>401.51647071461218</v>
      </c>
      <c r="G80">
        <f t="shared" si="16"/>
        <v>104.43229377061023</v>
      </c>
      <c r="H80">
        <f t="shared" si="17"/>
        <v>135.00260927484754</v>
      </c>
      <c r="I80" t="str">
        <f t="shared" si="18"/>
        <v/>
      </c>
      <c r="J80">
        <f t="shared" si="10"/>
        <v>613.5138614397647</v>
      </c>
      <c r="K80">
        <f t="shared" si="19"/>
        <v>613.5138614397647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643.33836962216583</v>
      </c>
      <c r="F81">
        <f t="shared" si="15"/>
        <v>368.50404220546528</v>
      </c>
      <c r="G81">
        <f t="shared" si="16"/>
        <v>83.134481622061401</v>
      </c>
      <c r="H81">
        <f t="shared" si="17"/>
        <v>107.47031913655695</v>
      </c>
      <c r="I81" t="str">
        <f t="shared" si="18"/>
        <v/>
      </c>
      <c r="J81">
        <f t="shared" si="10"/>
        <v>608.03372306890833</v>
      </c>
      <c r="K81">
        <f t="shared" si="19"/>
        <v>608.03372306890833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590.44349859347915</v>
      </c>
      <c r="F82">
        <f t="shared" si="15"/>
        <v>338.20587454377977</v>
      </c>
      <c r="G82">
        <f t="shared" si="16"/>
        <v>66.180122881815734</v>
      </c>
      <c r="H82">
        <f t="shared" si="17"/>
        <v>85.552935290305271</v>
      </c>
      <c r="I82" t="str">
        <f t="shared" si="18"/>
        <v/>
      </c>
      <c r="J82">
        <f t="shared" si="10"/>
        <v>599.65293925347453</v>
      </c>
      <c r="K82">
        <f t="shared" si="19"/>
        <v>599.65293925347453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541.89761017371814</v>
      </c>
      <c r="F83">
        <f t="shared" si="15"/>
        <v>310.39880293130329</v>
      </c>
      <c r="G83">
        <f t="shared" si="16"/>
        <v>52.683418230275713</v>
      </c>
      <c r="H83">
        <f t="shared" si="17"/>
        <v>68.105359652713986</v>
      </c>
      <c r="I83" t="str">
        <f t="shared" si="18"/>
        <v/>
      </c>
      <c r="J83">
        <f t="shared" si="10"/>
        <v>589.29344327858928</v>
      </c>
      <c r="K83">
        <f t="shared" si="19"/>
        <v>589.29344327858928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497.34313378250499</v>
      </c>
      <c r="F84">
        <f t="shared" si="15"/>
        <v>284.87801103736939</v>
      </c>
      <c r="G84">
        <f t="shared" si="16"/>
        <v>41.939217329389109</v>
      </c>
      <c r="H84">
        <f t="shared" si="17"/>
        <v>54.216024239102076</v>
      </c>
      <c r="I84" t="str">
        <f t="shared" si="18"/>
        <v/>
      </c>
      <c r="J84">
        <f t="shared" si="10"/>
        <v>577.66198679826721</v>
      </c>
      <c r="K84">
        <f t="shared" si="19"/>
        <v>577.66198679826721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456.45189806485524</v>
      </c>
      <c r="F85">
        <f t="shared" si="15"/>
        <v>261.455522399578</v>
      </c>
      <c r="G85">
        <f t="shared" si="16"/>
        <v>33.386177459361235</v>
      </c>
      <c r="H85">
        <f t="shared" si="17"/>
        <v>43.159265280787196</v>
      </c>
      <c r="I85" t="str">
        <f t="shared" si="18"/>
        <v/>
      </c>
      <c r="J85">
        <f t="shared" si="10"/>
        <v>565.29625711879089</v>
      </c>
      <c r="K85">
        <f t="shared" si="19"/>
        <v>565.29625711879089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418.92271370558944</v>
      </c>
      <c r="F86">
        <f t="shared" si="15"/>
        <v>239.95881586055131</v>
      </c>
      <c r="G86">
        <f t="shared" si="16"/>
        <v>26.577435544245912</v>
      </c>
      <c r="H86">
        <f t="shared" si="17"/>
        <v>34.357410114810982</v>
      </c>
      <c r="I86" t="str">
        <f t="shared" si="18"/>
        <v/>
      </c>
      <c r="J86">
        <f t="shared" si="10"/>
        <v>552.60140574574041</v>
      </c>
      <c r="K86">
        <f t="shared" si="19"/>
        <v>552.60140574574041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384.4791549832043</v>
      </c>
      <c r="F87">
        <f t="shared" si="15"/>
        <v>220.22955484259799</v>
      </c>
      <c r="G87">
        <f t="shared" si="16"/>
        <v>21.157261293789951</v>
      </c>
      <c r="H87">
        <f t="shared" si="17"/>
        <v>27.350596033496373</v>
      </c>
      <c r="I87" t="str">
        <f t="shared" si="18"/>
        <v/>
      </c>
      <c r="J87">
        <f t="shared" si="10"/>
        <v>539.87895880910162</v>
      </c>
      <c r="K87">
        <f t="shared" si="19"/>
        <v>539.87895880910162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352.86752372297184</v>
      </c>
      <c r="F88">
        <f t="shared" si="15"/>
        <v>202.12242110060495</v>
      </c>
      <c r="G88">
        <f t="shared" si="16"/>
        <v>16.842471678973389</v>
      </c>
      <c r="H88">
        <f t="shared" si="17"/>
        <v>21.772744246081338</v>
      </c>
      <c r="I88" t="str">
        <f t="shared" si="18"/>
        <v/>
      </c>
      <c r="J88">
        <f t="shared" si="10"/>
        <v>527.34967685452364</v>
      </c>
      <c r="K88">
        <f t="shared" si="19"/>
        <v>527.34967685452364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323.85498065251801</v>
      </c>
      <c r="F89">
        <f t="shared" si="15"/>
        <v>185.50404436302378</v>
      </c>
      <c r="G89">
        <f t="shared" si="16"/>
        <v>13.407635719859581</v>
      </c>
      <c r="H89">
        <f t="shared" si="17"/>
        <v>17.332433685346174</v>
      </c>
      <c r="I89" t="str">
        <f t="shared" si="18"/>
        <v/>
      </c>
      <c r="J89">
        <f t="shared" si="10"/>
        <v>515.17161067767768</v>
      </c>
      <c r="K89">
        <f t="shared" si="19"/>
        <v>515.17161067767768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297.22783039615541</v>
      </c>
      <c r="F90">
        <f t="shared" si="15"/>
        <v>170.25201997709348</v>
      </c>
      <c r="G90">
        <f t="shared" si="16"/>
        <v>10.673296593449392</v>
      </c>
      <c r="H90">
        <f t="shared" si="17"/>
        <v>13.7976753900001</v>
      </c>
      <c r="I90" t="str">
        <f t="shared" si="18"/>
        <v/>
      </c>
      <c r="J90">
        <f t="shared" si="10"/>
        <v>503.45434458709337</v>
      </c>
      <c r="K90">
        <f t="shared" si="19"/>
        <v>503.45434458709337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272.7899474758899</v>
      </c>
      <c r="F91">
        <f t="shared" si="15"/>
        <v>156.25400732264748</v>
      </c>
      <c r="G91">
        <f t="shared" si="16"/>
        <v>8.4965957124714802</v>
      </c>
      <c r="H91">
        <f t="shared" si="17"/>
        <v>10.983791983509446</v>
      </c>
      <c r="I91" t="str">
        <f t="shared" si="18"/>
        <v/>
      </c>
      <c r="J91">
        <f t="shared" si="10"/>
        <v>492.27021533913802</v>
      </c>
      <c r="K91">
        <f t="shared" si="19"/>
        <v>492.27021533913802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250.36133172562197</v>
      </c>
      <c r="F92">
        <f t="shared" si="15"/>
        <v>143.40690235376312</v>
      </c>
      <c r="G92">
        <f t="shared" si="16"/>
        <v>6.7638089196823978</v>
      </c>
      <c r="H92">
        <f t="shared" si="17"/>
        <v>8.7437689992651375</v>
      </c>
      <c r="I92" t="str">
        <f t="shared" si="18"/>
        <v/>
      </c>
      <c r="J92">
        <f t="shared" si="10"/>
        <v>481.66313335449803</v>
      </c>
      <c r="K92">
        <f t="shared" si="19"/>
        <v>481.66313335449803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229.77678247827245</v>
      </c>
      <c r="F93">
        <f t="shared" si="15"/>
        <v>131.61607817350981</v>
      </c>
      <c r="G93">
        <f t="shared" si="16"/>
        <v>5.3844048428506097</v>
      </c>
      <c r="H93">
        <f t="shared" si="17"/>
        <v>6.9605739463469245</v>
      </c>
      <c r="I93" t="str">
        <f t="shared" si="18"/>
        <v/>
      </c>
      <c r="J93">
        <f t="shared" si="10"/>
        <v>471.65550422716285</v>
      </c>
      <c r="K93">
        <f t="shared" si="19"/>
        <v>471.65550422716285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210.88468176039845</v>
      </c>
      <c r="F94">
        <f t="shared" si="15"/>
        <v>120.79468804815784</v>
      </c>
      <c r="G94">
        <f t="shared" si="16"/>
        <v>4.2863149825755933</v>
      </c>
      <c r="H94">
        <f t="shared" si="17"/>
        <v>5.5410418169367812</v>
      </c>
      <c r="I94" t="str">
        <f t="shared" si="18"/>
        <v/>
      </c>
      <c r="J94">
        <f t="shared" si="10"/>
        <v>462.25364623122101</v>
      </c>
      <c r="K94">
        <f t="shared" si="19"/>
        <v>462.25364623122101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193.54587753177285</v>
      </c>
      <c r="F95">
        <f t="shared" si="15"/>
        <v>110.86302572711476</v>
      </c>
      <c r="G95">
        <f t="shared" si="16"/>
        <v>3.412168413422132</v>
      </c>
      <c r="H95">
        <f t="shared" si="17"/>
        <v>4.4110075769191139</v>
      </c>
      <c r="I95" t="str">
        <f t="shared" si="18"/>
        <v/>
      </c>
      <c r="J95">
        <f t="shared" si="10"/>
        <v>453.45201815019561</v>
      </c>
      <c r="K95">
        <f t="shared" si="19"/>
        <v>453.45201815019561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177.63265874429453</v>
      </c>
      <c r="F96">
        <f t="shared" si="15"/>
        <v>101.7479383569495</v>
      </c>
      <c r="G96">
        <f t="shared" si="16"/>
        <v>2.7162943761449001</v>
      </c>
      <c r="H96">
        <f t="shared" si="17"/>
        <v>3.5114313312282706</v>
      </c>
      <c r="I96" t="str">
        <f t="shared" si="18"/>
        <v/>
      </c>
      <c r="J96">
        <f t="shared" si="10"/>
        <v>445.23650702572121</v>
      </c>
      <c r="K96">
        <f t="shared" si="19"/>
        <v>445.23650702572121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163.02781467090222</v>
      </c>
      <c r="F97">
        <f t="shared" si="15"/>
        <v>93.382287665251397</v>
      </c>
      <c r="G97">
        <f t="shared" si="16"/>
        <v>2.1623361581020593</v>
      </c>
      <c r="H97">
        <f t="shared" si="17"/>
        <v>2.7953137188994779</v>
      </c>
      <c r="I97" t="str">
        <f t="shared" si="18"/>
        <v/>
      </c>
      <c r="J97">
        <f t="shared" si="10"/>
        <v>437.58697394635192</v>
      </c>
      <c r="K97">
        <f t="shared" si="19"/>
        <v>437.58697394635192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149.62377157586576</v>
      </c>
      <c r="F98">
        <f t="shared" si="15"/>
        <v>85.704455445609128</v>
      </c>
      <c r="G98">
        <f t="shared" si="16"/>
        <v>1.7213515963875596</v>
      </c>
      <c r="H98">
        <f t="shared" si="17"/>
        <v>2.2252403792086781</v>
      </c>
      <c r="I98" t="str">
        <f t="shared" si="18"/>
        <v/>
      </c>
      <c r="J98">
        <f t="shared" si="10"/>
        <v>430.47921506640046</v>
      </c>
      <c r="K98">
        <f t="shared" si="19"/>
        <v>430.47921506640046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137.32180036749651</v>
      </c>
      <c r="F99">
        <f t="shared" si="15"/>
        <v>78.657889701299879</v>
      </c>
      <c r="G99">
        <f t="shared" si="16"/>
        <v>1.370300962356727</v>
      </c>
      <c r="H99">
        <f t="shared" si="17"/>
        <v>1.7714271968050426</v>
      </c>
      <c r="I99" t="str">
        <f t="shared" si="18"/>
        <v/>
      </c>
      <c r="J99">
        <f t="shared" si="10"/>
        <v>423.88646250449483</v>
      </c>
      <c r="K99">
        <f t="shared" si="19"/>
        <v>423.88646250449483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126.03128939714708</v>
      </c>
      <c r="F100">
        <f t="shared" si="15"/>
        <v>72.19068810475521</v>
      </c>
      <c r="G100">
        <f t="shared" si="16"/>
        <v>1.0908432253912439</v>
      </c>
      <c r="H100">
        <f t="shared" si="17"/>
        <v>1.4101641974951331</v>
      </c>
      <c r="I100" t="str">
        <f t="shared" si="18"/>
        <v/>
      </c>
      <c r="J100">
        <f t="shared" si="10"/>
        <v>417.78052390726009</v>
      </c>
      <c r="K100">
        <f t="shared" si="19"/>
        <v>417.78052390726009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115.66907704821415</v>
      </c>
      <c r="F101">
        <f t="shared" si="15"/>
        <v>66.255215704724421</v>
      </c>
      <c r="G101">
        <f t="shared" si="16"/>
        <v>0.86837780536579556</v>
      </c>
      <c r="H101">
        <f t="shared" si="17"/>
        <v>1.1225767942841105</v>
      </c>
      <c r="I101" t="str">
        <f t="shared" si="18"/>
        <v/>
      </c>
      <c r="J101">
        <f t="shared" si="10"/>
        <v>412.13263891044033</v>
      </c>
      <c r="K101">
        <f t="shared" si="19"/>
        <v>412.13263891044033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106.1588391992486</v>
      </c>
      <c r="F102">
        <f t="shared" si="15"/>
        <v>60.807754065311471</v>
      </c>
      <c r="G102">
        <f t="shared" si="16"/>
        <v>0.69128174910877382</v>
      </c>
      <c r="H102">
        <f t="shared" si="17"/>
        <v>0.89363966359636593</v>
      </c>
      <c r="I102" t="str">
        <f t="shared" si="18"/>
        <v/>
      </c>
      <c r="J102">
        <f t="shared" si="10"/>
        <v>406.9141144017151</v>
      </c>
      <c r="K102">
        <f t="shared" si="19"/>
        <v>406.9141144017151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97.430527049458448</v>
      </c>
      <c r="F103">
        <f t="shared" si="15"/>
        <v>55.808179252576835</v>
      </c>
      <c r="G103">
        <f t="shared" si="16"/>
        <v>0.55030247629323914</v>
      </c>
      <c r="H103">
        <f t="shared" si="17"/>
        <v>0.7113917305425006</v>
      </c>
      <c r="I103" t="str">
        <f t="shared" si="18"/>
        <v/>
      </c>
      <c r="J103">
        <f t="shared" si="10"/>
        <v>402.09678752203433</v>
      </c>
      <c r="K103">
        <f t="shared" si="19"/>
        <v>402.09678752203433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89.419851165840967</v>
      </c>
      <c r="F104">
        <f t="shared" si="15"/>
        <v>51.219666296875815</v>
      </c>
      <c r="G104">
        <f t="shared" si="16"/>
        <v>0.43807436809216266</v>
      </c>
      <c r="H104">
        <f t="shared" si="17"/>
        <v>0.56631124926527021</v>
      </c>
      <c r="I104" t="str">
        <f t="shared" si="18"/>
        <v/>
      </c>
      <c r="J104">
        <f t="shared" si="10"/>
        <v>397.65335504761055</v>
      </c>
      <c r="K104">
        <f t="shared" si="19"/>
        <v>397.65335504761055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82.067807951631053</v>
      </c>
      <c r="F105">
        <f t="shared" si="15"/>
        <v>47.008417954115274</v>
      </c>
      <c r="G105">
        <f t="shared" si="16"/>
        <v>0.34873394223486137</v>
      </c>
      <c r="H105">
        <f t="shared" si="17"/>
        <v>0.45081832874248035</v>
      </c>
      <c r="I105" t="str">
        <f t="shared" si="18"/>
        <v/>
      </c>
      <c r="J105">
        <f t="shared" si="10"/>
        <v>393.5575996253728</v>
      </c>
      <c r="K105">
        <f t="shared" si="19"/>
        <v>393.5575996253728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75.320245048212115</v>
      </c>
      <c r="F106">
        <f t="shared" si="15"/>
        <v>43.143415768087017</v>
      </c>
      <c r="G106">
        <f t="shared" si="16"/>
        <v>0.27761350885766051</v>
      </c>
      <c r="H106">
        <f t="shared" si="17"/>
        <v>0.35887891295439056</v>
      </c>
      <c r="I106" t="str">
        <f t="shared" si="18"/>
        <v/>
      </c>
      <c r="J106">
        <f t="shared" si="10"/>
        <v>389.78453685513267</v>
      </c>
      <c r="K106">
        <f t="shared" si="19"/>
        <v>389.78453685513267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69.127462469405103</v>
      </c>
      <c r="F107">
        <f t="shared" si="15"/>
        <v>39.59619160029763</v>
      </c>
      <c r="G107">
        <f t="shared" si="16"/>
        <v>0.22099730185815586</v>
      </c>
      <c r="H107">
        <f t="shared" si="17"/>
        <v>0.2856895249192401</v>
      </c>
      <c r="I107" t="str">
        <f t="shared" si="18"/>
        <v/>
      </c>
      <c r="J107">
        <f t="shared" si="10"/>
        <v>386.31050207537839</v>
      </c>
      <c r="K107">
        <f t="shared" si="19"/>
        <v>386.31050207537839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63.44384653024229</v>
      </c>
      <c r="F108">
        <f t="shared" si="15"/>
        <v>36.340617944470175</v>
      </c>
      <c r="G108">
        <f t="shared" si="16"/>
        <v>0.17592734456458409</v>
      </c>
      <c r="H108">
        <f t="shared" si="17"/>
        <v>0.22742630369857897</v>
      </c>
      <c r="I108" t="str">
        <f t="shared" si="18"/>
        <v/>
      </c>
      <c r="J108">
        <f t="shared" si="10"/>
        <v>383.11319164077162</v>
      </c>
      <c r="K108">
        <f t="shared" si="19"/>
        <v>383.11319164077162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58.227533873884084</v>
      </c>
      <c r="F109">
        <f t="shared" si="15"/>
        <v>33.35271548125403</v>
      </c>
      <c r="G109">
        <f t="shared" si="16"/>
        <v>0.14004890695638905</v>
      </c>
      <c r="H109">
        <f t="shared" si="17"/>
        <v>0.1810452225317658</v>
      </c>
      <c r="I109" t="str">
        <f t="shared" si="18"/>
        <v/>
      </c>
      <c r="J109">
        <f t="shared" si="10"/>
        <v>380.17167025872226</v>
      </c>
      <c r="K109">
        <f t="shared" si="19"/>
        <v>380.17167025872226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53.440103122028823</v>
      </c>
      <c r="F110">
        <f t="shared" si="15"/>
        <v>30.610476455663932</v>
      </c>
      <c r="G110">
        <f t="shared" si="16"/>
        <v>0.11148748017667601</v>
      </c>
      <c r="H110">
        <f t="shared" si="17"/>
        <v>0.14412305027398378</v>
      </c>
      <c r="I110" t="str">
        <f t="shared" si="18"/>
        <v/>
      </c>
      <c r="J110">
        <f t="shared" si="10"/>
        <v>377.46635340538995</v>
      </c>
      <c r="K110">
        <f t="shared" si="19"/>
        <v>377.46635340538995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49.04629187762945</v>
      </c>
      <c r="F111">
        <f t="shared" si="15"/>
        <v>28.093702576313447</v>
      </c>
      <c r="G111">
        <f t="shared" si="16"/>
        <v>8.875084073319639E-2</v>
      </c>
      <c r="H111">
        <f t="shared" si="17"/>
        <v>0.11473074699130899</v>
      </c>
      <c r="I111" t="str">
        <f t="shared" si="18"/>
        <v/>
      </c>
      <c r="J111">
        <f t="shared" si="10"/>
        <v>374.97897182932212</v>
      </c>
      <c r="K111">
        <f t="shared" si="19"/>
        <v>374.97897182932212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45.01373699546663</v>
      </c>
      <c r="F112">
        <f t="shared" si="15"/>
        <v>25.783856242470303</v>
      </c>
      <c r="G112">
        <f t="shared" si="16"/>
        <v>7.0651087623173833E-2</v>
      </c>
      <c r="H112">
        <f t="shared" si="17"/>
        <v>9.1332679124956656E-2</v>
      </c>
      <c r="I112" t="str">
        <f t="shared" si="18"/>
        <v/>
      </c>
      <c r="J112">
        <f t="shared" si="10"/>
        <v>372.69252356334533</v>
      </c>
      <c r="K112">
        <f t="shared" si="19"/>
        <v>372.69252356334533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41.312736207509907</v>
      </c>
      <c r="F113">
        <f t="shared" si="15"/>
        <v>23.663924003128436</v>
      </c>
      <c r="G113">
        <f t="shared" si="16"/>
        <v>5.6242579124890883E-2</v>
      </c>
      <c r="H113">
        <f t="shared" si="17"/>
        <v>7.2706388608924394E-2</v>
      </c>
      <c r="I113" t="str">
        <f t="shared" si="18"/>
        <v/>
      </c>
      <c r="J113">
        <f t="shared" si="10"/>
        <v>370.59121761451951</v>
      </c>
      <c r="K113">
        <f t="shared" si="19"/>
        <v>370.59121761451951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37.916029347289864</v>
      </c>
      <c r="F114">
        <f t="shared" si="15"/>
        <v>21.718291242388165</v>
      </c>
      <c r="G114">
        <f t="shared" si="16"/>
        <v>4.4772526694720843E-2</v>
      </c>
      <c r="H114">
        <f t="shared" si="17"/>
        <v>5.787872418939554E-2</v>
      </c>
      <c r="I114" t="str">
        <f t="shared" si="18"/>
        <v/>
      </c>
      <c r="J114">
        <f t="shared" si="10"/>
        <v>368.66041251819877</v>
      </c>
      <c r="K114">
        <f t="shared" si="19"/>
        <v>368.66041251819877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34.798597561863062</v>
      </c>
      <c r="F115">
        <f t="shared" si="15"/>
        <v>19.932627168124629</v>
      </c>
      <c r="G115">
        <f t="shared" si="16"/>
        <v>3.564166469283301E-2</v>
      </c>
      <c r="H115">
        <f t="shared" si="17"/>
        <v>4.6074998055685698E-2</v>
      </c>
      <c r="I115" t="str">
        <f t="shared" si="18"/>
        <v/>
      </c>
      <c r="J115">
        <f t="shared" si="10"/>
        <v>366.88655217006891</v>
      </c>
      <c r="K115">
        <f t="shared" si="19"/>
        <v>366.88655217006891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31.937479032441374</v>
      </c>
      <c r="F116">
        <f t="shared" si="15"/>
        <v>18.293779256814659</v>
      </c>
      <c r="G116">
        <f t="shared" si="16"/>
        <v>2.8372941083669608E-2</v>
      </c>
      <c r="H116">
        <f t="shared" si="17"/>
        <v>3.6678511414396327E-2</v>
      </c>
      <c r="I116" t="str">
        <f t="shared" si="18"/>
        <v/>
      </c>
      <c r="J116">
        <f t="shared" si="10"/>
        <v>365.25710074540029</v>
      </c>
      <c r="K116">
        <f t="shared" si="19"/>
        <v>365.25710074540029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29.311599846353783</v>
      </c>
      <c r="F117">
        <f t="shared" si="15"/>
        <v>16.789676377042735</v>
      </c>
      <c r="G117">
        <f t="shared" si="16"/>
        <v>2.2586593322035955E-2</v>
      </c>
      <c r="H117">
        <f t="shared" si="17"/>
        <v>2.919833437540403E-2</v>
      </c>
      <c r="I117" t="str">
        <f t="shared" si="18"/>
        <v/>
      </c>
      <c r="J117">
        <f t="shared" si="10"/>
        <v>363.76047804266733</v>
      </c>
      <c r="K117">
        <f t="shared" si="19"/>
        <v>363.76047804266733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26.901618774607776</v>
      </c>
      <c r="F118">
        <f t="shared" si="15"/>
        <v>15.409239878130599</v>
      </c>
      <c r="G118">
        <f t="shared" si="16"/>
        <v>1.7980307236765972E-2</v>
      </c>
      <c r="H118">
        <f t="shared" si="17"/>
        <v>2.3243656774011759E-2</v>
      </c>
      <c r="I118" t="str">
        <f t="shared" si="18"/>
        <v/>
      </c>
      <c r="J118">
        <f t="shared" si="10"/>
        <v>362.38599622135661</v>
      </c>
      <c r="K118">
        <f t="shared" si="19"/>
        <v>362.38599622135661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24.6897848117408</v>
      </c>
      <c r="F119">
        <f t="shared" si="15"/>
        <v>14.142301989003132</v>
      </c>
      <c r="G119">
        <f t="shared" si="16"/>
        <v>1.4313422290783836E-2</v>
      </c>
      <c r="H119">
        <f t="shared" si="17"/>
        <v>1.8503369859452355E-2</v>
      </c>
      <c r="I119" t="str">
        <f t="shared" si="18"/>
        <v/>
      </c>
      <c r="J119">
        <f t="shared" si="10"/>
        <v>361.12379861914371</v>
      </c>
      <c r="K119">
        <f t="shared" si="19"/>
        <v>361.12379861914371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22.659806428654381</v>
      </c>
      <c r="F120">
        <f t="shared" si="15"/>
        <v>12.97953092624747</v>
      </c>
      <c r="G120">
        <f t="shared" si="16"/>
        <v>1.1394358003815582E-2</v>
      </c>
      <c r="H120">
        <f t="shared" si="17"/>
        <v>1.472981207236255E-2</v>
      </c>
      <c r="I120" t="str">
        <f t="shared" si="18"/>
        <v/>
      </c>
      <c r="J120">
        <f t="shared" si="10"/>
        <v>359.96480111417515</v>
      </c>
      <c r="K120">
        <f t="shared" si="19"/>
        <v>359.96480111417515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20.796731575396969</v>
      </c>
      <c r="F121">
        <f t="shared" si="15"/>
        <v>11.91236215973985</v>
      </c>
      <c r="G121">
        <f t="shared" si="16"/>
        <v>9.0706046172278725E-3</v>
      </c>
      <c r="H121">
        <f t="shared" si="17"/>
        <v>1.1725829691302462E-2</v>
      </c>
      <c r="I121" t="str">
        <f t="shared" si="18"/>
        <v/>
      </c>
      <c r="J121">
        <f t="shared" si="10"/>
        <v>358.90063633004854</v>
      </c>
      <c r="K121">
        <f t="shared" si="19"/>
        <v>358.90063633004854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19.086837550041547</v>
      </c>
      <c r="F122">
        <f t="shared" si="15"/>
        <v>10.932935329568803</v>
      </c>
      <c r="G122">
        <f t="shared" si="16"/>
        <v>7.2207550521516195E-3</v>
      </c>
      <c r="H122">
        <f t="shared" si="17"/>
        <v>9.3344763174142264E-3</v>
      </c>
      <c r="I122" t="str">
        <f t="shared" si="18"/>
        <v/>
      </c>
      <c r="J122">
        <f t="shared" si="10"/>
        <v>357.9236008532514</v>
      </c>
      <c r="K122">
        <f t="shared" si="19"/>
        <v>357.9236008532514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17.51752992247399</v>
      </c>
      <c r="F123">
        <f t="shared" si="15"/>
        <v>10.034036349608773</v>
      </c>
      <c r="G123">
        <f t="shared" si="16"/>
        <v>5.748161861685001E-3</v>
      </c>
      <c r="H123">
        <f t="shared" si="17"/>
        <v>7.4308130353451102E-3</v>
      </c>
      <c r="I123" t="str">
        <f t="shared" si="18"/>
        <v/>
      </c>
      <c r="J123">
        <f t="shared" si="10"/>
        <v>357.02660553657341</v>
      </c>
      <c r="K123">
        <f t="shared" si="19"/>
        <v>357.02660553657341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16.07724976860316</v>
      </c>
      <c r="F124">
        <f t="shared" si="15"/>
        <v>9.209044271301023</v>
      </c>
      <c r="G124">
        <f t="shared" si="16"/>
        <v>4.5758877775925119E-3</v>
      </c>
      <c r="H124">
        <f t="shared" si="17"/>
        <v>5.9153808407272964E-3</v>
      </c>
      <c r="I124" t="str">
        <f t="shared" si="18"/>
        <v/>
      </c>
      <c r="J124">
        <f t="shared" si="10"/>
        <v>356.20312889046028</v>
      </c>
      <c r="K124">
        <f t="shared" si="19"/>
        <v>356.20312889046028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14.755388531715189</v>
      </c>
      <c r="F125">
        <f t="shared" si="15"/>
        <v>8.4518825162606461</v>
      </c>
      <c r="G125">
        <f t="shared" si="16"/>
        <v>3.6426860371991348E-3</v>
      </c>
      <c r="H125">
        <f t="shared" si="17"/>
        <v>4.7090042939316743E-3</v>
      </c>
      <c r="I125" t="str">
        <f t="shared" si="18"/>
        <v/>
      </c>
      <c r="J125">
        <f t="shared" si="10"/>
        <v>355.4471735119667</v>
      </c>
      <c r="K125">
        <f t="shared" si="19"/>
        <v>355.4471735119667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13.542209883872969</v>
      </c>
      <c r="F126">
        <f t="shared" si="15"/>
        <v>7.7569741185075651</v>
      </c>
      <c r="G126">
        <f t="shared" si="16"/>
        <v>2.8998004781897804E-3</v>
      </c>
      <c r="H126">
        <f t="shared" si="17"/>
        <v>3.7486549112094969E-3</v>
      </c>
      <c r="I126" t="str">
        <f t="shared" si="18"/>
        <v/>
      </c>
      <c r="J126">
        <f t="shared" si="10"/>
        <v>354.75322546359638</v>
      </c>
      <c r="K126">
        <f t="shared" si="19"/>
        <v>354.75322546359638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12.428778011821628</v>
      </c>
      <c r="F127">
        <f t="shared" si="15"/>
        <v>7.119200646652792</v>
      </c>
      <c r="G127">
        <f t="shared" si="16"/>
        <v>2.3084182187096329E-3</v>
      </c>
      <c r="H127">
        <f t="shared" si="17"/>
        <v>2.9841581714936906E-3</v>
      </c>
      <c r="I127" t="str">
        <f t="shared" si="18"/>
        <v/>
      </c>
      <c r="J127">
        <f t="shared" si="10"/>
        <v>354.11621648848131</v>
      </c>
      <c r="K127">
        <f t="shared" si="19"/>
        <v>354.11621648848131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11.406891799181171</v>
      </c>
      <c r="F128">
        <f t="shared" si="15"/>
        <v>6.5338645034763765</v>
      </c>
      <c r="G128">
        <f t="shared" si="16"/>
        <v>1.8376418352055346E-3</v>
      </c>
      <c r="H128">
        <f t="shared" si="17"/>
        <v>2.3755720927694885E-3</v>
      </c>
      <c r="I128" t="str">
        <f t="shared" si="18"/>
        <v/>
      </c>
      <c r="J128">
        <f t="shared" si="10"/>
        <v>353.53148893138359</v>
      </c>
      <c r="K128">
        <f t="shared" si="19"/>
        <v>353.53148893138359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10.469024420137341</v>
      </c>
      <c r="F129">
        <f t="shared" si="15"/>
        <v>5.9966543252100424</v>
      </c>
      <c r="G129">
        <f t="shared" si="16"/>
        <v>1.4628750921855101E-3</v>
      </c>
      <c r="H129">
        <f t="shared" si="17"/>
        <v>1.891100418822803E-3</v>
      </c>
      <c r="I129" t="str">
        <f t="shared" si="18"/>
        <v/>
      </c>
      <c r="J129">
        <f t="shared" si="10"/>
        <v>352.9947632247912</v>
      </c>
      <c r="K129">
        <f t="shared" si="19"/>
        <v>352.9947632247912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9.6082678997007331</v>
      </c>
      <c r="F130">
        <f t="shared" si="15"/>
        <v>5.5036132256687713</v>
      </c>
      <c r="G130">
        <f t="shared" si="16"/>
        <v>1.1645378845532278E-3</v>
      </c>
      <c r="H130">
        <f t="shared" si="17"/>
        <v>1.5054313884881958E-3</v>
      </c>
      <c r="I130" t="str">
        <f t="shared" si="18"/>
        <v/>
      </c>
      <c r="J130">
        <f t="shared" si="10"/>
        <v>352.50210779428028</v>
      </c>
      <c r="K130">
        <f t="shared" si="19"/>
        <v>352.50210779428028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8.8182822321861032</v>
      </c>
      <c r="F131">
        <f t="shared" si="15"/>
        <v>5.0511096513296634</v>
      </c>
      <c r="G131">
        <f t="shared" si="16"/>
        <v>9.270432532511334E-4</v>
      </c>
      <c r="H131">
        <f t="shared" si="17"/>
        <v>1.1984152945491221E-3</v>
      </c>
      <c r="I131" t="str">
        <f t="shared" si="18"/>
        <v/>
      </c>
      <c r="J131">
        <f t="shared" ref="J131:J150" si="20">$O$2+F131-H131</f>
        <v>352.04991123603514</v>
      </c>
      <c r="K131">
        <f t="shared" si="19"/>
        <v>352.04991123603514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8.0932486831379009</v>
      </c>
      <c r="F132">
        <f t="shared" ref="F132:F150" si="25">E132*$O$3</f>
        <v>4.6358106326876527</v>
      </c>
      <c r="G132">
        <f t="shared" ref="G132:G150" si="26">(G131*EXP(-1/$O$6)+C132)</f>
        <v>7.3798302725733593E-4</v>
      </c>
      <c r="H132">
        <f t="shared" ref="H132:H150" si="27">G132*$O$4</f>
        <v>9.5401173988509552E-4</v>
      </c>
      <c r="I132" t="str">
        <f t="shared" ref="I132:I150" si="28">IF(ISBLANK(D132),"",($O$2+((E131*EXP(-1/$O$5))*$O$3)-((G131*EXP(-1/$O$6))*$O$4)))</f>
        <v/>
      </c>
      <c r="J132">
        <f t="shared" si="20"/>
        <v>351.63485662094774</v>
      </c>
      <c r="K132">
        <f t="shared" ref="K132:K150" si="29">IF(I132="",J132,I132)</f>
        <v>351.63485662094774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7.4278269307417446</v>
      </c>
      <c r="F133">
        <f t="shared" si="25"/>
        <v>4.2546572348677145</v>
      </c>
      <c r="G133">
        <f t="shared" si="26"/>
        <v>5.8747954489709892E-4</v>
      </c>
      <c r="H133">
        <f t="shared" si="27"/>
        <v>7.5945158909291721E-4</v>
      </c>
      <c r="I133" t="str">
        <f t="shared" si="28"/>
        <v/>
      </c>
      <c r="J133">
        <f t="shared" si="20"/>
        <v>351.2538977832786</v>
      </c>
      <c r="K133">
        <f t="shared" si="29"/>
        <v>351.2538977832786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6.8171157310417518</v>
      </c>
      <c r="F134">
        <f t="shared" si="25"/>
        <v>3.9048420266721129</v>
      </c>
      <c r="G134">
        <f t="shared" si="26"/>
        <v>4.6766958442819885E-4</v>
      </c>
      <c r="H134">
        <f t="shared" si="27"/>
        <v>6.0456983081280007E-4</v>
      </c>
      <c r="I134" t="str">
        <f t="shared" si="28"/>
        <v/>
      </c>
      <c r="J134">
        <f t="shared" si="20"/>
        <v>350.90423745684132</v>
      </c>
      <c r="K134">
        <f t="shared" si="29"/>
        <v>350.90423745684132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6.2566168172386467</v>
      </c>
      <c r="F135">
        <f t="shared" si="25"/>
        <v>3.5837884021082278</v>
      </c>
      <c r="G135">
        <f t="shared" si="26"/>
        <v>3.7229354127989872E-4</v>
      </c>
      <c r="H135">
        <f t="shared" si="27"/>
        <v>4.8127449541000161E-4</v>
      </c>
      <c r="I135" t="str">
        <f t="shared" si="28"/>
        <v/>
      </c>
      <c r="J135">
        <f t="shared" si="20"/>
        <v>350.58330712761278</v>
      </c>
      <c r="K135">
        <f t="shared" si="29"/>
        <v>350.58330712761278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5.7422017671645875</v>
      </c>
      <c r="F136">
        <f t="shared" si="25"/>
        <v>3.2891316020871924</v>
      </c>
      <c r="G136">
        <f t="shared" si="26"/>
        <v>2.9636838805369701E-4</v>
      </c>
      <c r="H136">
        <f t="shared" si="27"/>
        <v>3.8312388102586687E-4</v>
      </c>
      <c r="I136" t="str">
        <f t="shared" si="28"/>
        <v/>
      </c>
      <c r="J136">
        <f t="shared" si="20"/>
        <v>350.28874847820617</v>
      </c>
      <c r="K136">
        <f t="shared" si="29"/>
        <v>350.28874847820617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5.270081594893111</v>
      </c>
      <c r="F137">
        <f t="shared" si="25"/>
        <v>3.0187012965063862</v>
      </c>
      <c r="G137">
        <f t="shared" si="26"/>
        <v>2.3592733071753987E-4</v>
      </c>
      <c r="H137">
        <f t="shared" si="27"/>
        <v>3.0498999970334233E-4</v>
      </c>
      <c r="I137" t="str">
        <f t="shared" si="28"/>
        <v/>
      </c>
      <c r="J137">
        <f t="shared" si="20"/>
        <v>350.0183963065067</v>
      </c>
      <c r="K137">
        <f t="shared" si="29"/>
        <v>350.0183963065067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4.8367788425075462</v>
      </c>
      <c r="F138">
        <f t="shared" si="25"/>
        <v>2.7705055984220155</v>
      </c>
      <c r="G138">
        <f t="shared" si="26"/>
        <v>1.8781255904195307E-4</v>
      </c>
      <c r="H138">
        <f t="shared" si="27"/>
        <v>2.4279065995566198E-4</v>
      </c>
      <c r="I138" t="str">
        <f t="shared" si="28"/>
        <v/>
      </c>
      <c r="J138">
        <f t="shared" si="20"/>
        <v>349.77026280776204</v>
      </c>
      <c r="K138">
        <f t="shared" si="29"/>
        <v>349.77026280776204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4.4391019664664464</v>
      </c>
      <c r="F139">
        <f t="shared" si="25"/>
        <v>2.5427163925662328</v>
      </c>
      <c r="G139">
        <f t="shared" si="26"/>
        <v>1.4951026329424206E-4</v>
      </c>
      <c r="H139">
        <f t="shared" si="27"/>
        <v>1.9327618813417738E-4</v>
      </c>
      <c r="I139" t="str">
        <f t="shared" si="28"/>
        <v/>
      </c>
      <c r="J139">
        <f t="shared" si="20"/>
        <v>349.54252311637805</v>
      </c>
      <c r="K139">
        <f t="shared" si="29"/>
        <v>349.54252311637805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4.0741218299057529</v>
      </c>
      <c r="F140">
        <f t="shared" si="25"/>
        <v>2.3336558701442476</v>
      </c>
      <c r="G140">
        <f t="shared" si="26"/>
        <v>1.1901929745454542E-4</v>
      </c>
      <c r="H140">
        <f t="shared" si="27"/>
        <v>1.5385964561610301E-4</v>
      </c>
      <c r="I140" t="str">
        <f t="shared" si="28"/>
        <v/>
      </c>
      <c r="J140">
        <f t="shared" si="20"/>
        <v>349.33350201049865</v>
      </c>
      <c r="K140">
        <f t="shared" si="29"/>
        <v>349.33350201049865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3.7391501277288945</v>
      </c>
      <c r="F141">
        <f t="shared" si="25"/>
        <v>2.1417841707318321</v>
      </c>
      <c r="G141">
        <f t="shared" si="26"/>
        <v>9.4746627117464949E-5</v>
      </c>
      <c r="H141">
        <f t="shared" si="27"/>
        <v>1.2248167132041394E-4</v>
      </c>
      <c r="I141" t="str">
        <f t="shared" si="28"/>
        <v/>
      </c>
      <c r="J141">
        <f t="shared" si="20"/>
        <v>349.14166168906053</v>
      </c>
      <c r="K141">
        <f t="shared" si="29"/>
        <v>349.14166168906053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3.4317195855722455</v>
      </c>
      <c r="F142">
        <f t="shared" si="25"/>
        <v>1.9656880402481522</v>
      </c>
      <c r="G142">
        <f t="shared" si="26"/>
        <v>7.5424099638668398E-5</v>
      </c>
      <c r="H142">
        <f t="shared" si="27"/>
        <v>9.7502888098890993E-5</v>
      </c>
      <c r="I142" t="str">
        <f t="shared" si="28"/>
        <v/>
      </c>
      <c r="J142">
        <f t="shared" si="20"/>
        <v>348.96559053736007</v>
      </c>
      <c r="K142">
        <f t="shared" si="29"/>
        <v>348.96559053736007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3.1495657867990285</v>
      </c>
      <c r="F143">
        <f t="shared" si="25"/>
        <v>1.8040704214628425</v>
      </c>
      <c r="G143">
        <f t="shared" si="26"/>
        <v>6.0042188090251753E-5</v>
      </c>
      <c r="H143">
        <f t="shared" si="27"/>
        <v>7.7618251654607866E-5</v>
      </c>
      <c r="I143" t="str">
        <f t="shared" si="28"/>
        <v/>
      </c>
      <c r="J143">
        <f t="shared" si="20"/>
        <v>348.80399280321114</v>
      </c>
      <c r="K143">
        <f t="shared" si="29"/>
        <v>348.80399280321114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2.890610493666208</v>
      </c>
      <c r="F144">
        <f t="shared" si="25"/>
        <v>1.6557409003649646</v>
      </c>
      <c r="G144">
        <f t="shared" si="26"/>
        <v>4.7797247404156308E-5</v>
      </c>
      <c r="H144">
        <f t="shared" si="27"/>
        <v>6.1788867051893633E-5</v>
      </c>
      <c r="I144" t="str">
        <f t="shared" si="28"/>
        <v/>
      </c>
      <c r="J144">
        <f t="shared" si="20"/>
        <v>348.65567911149788</v>
      </c>
      <c r="K144">
        <f t="shared" si="29"/>
        <v>348.65567911149788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2.6529463398144175</v>
      </c>
      <c r="F145">
        <f t="shared" si="25"/>
        <v>1.5196069380254222</v>
      </c>
      <c r="G145">
        <f t="shared" si="26"/>
        <v>3.804952704222055E-5</v>
      </c>
      <c r="H145">
        <f t="shared" si="27"/>
        <v>4.9187710495536986E-5</v>
      </c>
      <c r="I145" t="str">
        <f t="shared" si="28"/>
        <v/>
      </c>
      <c r="J145">
        <f t="shared" si="20"/>
        <v>348.51955775031496</v>
      </c>
      <c r="K145">
        <f t="shared" si="29"/>
        <v>348.51955775031496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2.4348227813316172</v>
      </c>
      <c r="F146">
        <f t="shared" si="25"/>
        <v>1.3946658233700673</v>
      </c>
      <c r="G146">
        <f t="shared" si="26"/>
        <v>3.0289746518139024E-5</v>
      </c>
      <c r="H146">
        <f t="shared" si="27"/>
        <v>3.9156420553249352E-5</v>
      </c>
      <c r="I146" t="str">
        <f t="shared" si="28"/>
        <v/>
      </c>
      <c r="J146">
        <f t="shared" si="20"/>
        <v>348.39462666694953</v>
      </c>
      <c r="K146">
        <f t="shared" si="29"/>
        <v>348.39462666694953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2.2346332029113491</v>
      </c>
      <c r="F147">
        <f t="shared" si="25"/>
        <v>1.2799972875906727</v>
      </c>
      <c r="G147">
        <f t="shared" si="26"/>
        <v>2.4112487472316611E-5</v>
      </c>
      <c r="H147">
        <f t="shared" si="27"/>
        <v>3.1170901330771319E-5</v>
      </c>
      <c r="I147" t="str">
        <f t="shared" si="28"/>
        <v/>
      </c>
      <c r="J147">
        <f t="shared" si="20"/>
        <v>348.27996611668937</v>
      </c>
      <c r="K147">
        <f t="shared" si="29"/>
        <v>348.27996611668937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2.0509030841344504</v>
      </c>
      <c r="F148">
        <f t="shared" si="25"/>
        <v>1.1747567257943339</v>
      </c>
      <c r="G148">
        <f t="shared" si="26"/>
        <v>1.9195012138990556E-5</v>
      </c>
      <c r="H148">
        <f t="shared" si="27"/>
        <v>2.481394049926895E-5</v>
      </c>
      <c r="I148" t="str">
        <f t="shared" si="28"/>
        <v/>
      </c>
      <c r="J148">
        <f t="shared" si="20"/>
        <v>348.17473191185383</v>
      </c>
      <c r="K148">
        <f t="shared" si="29"/>
        <v>348.17473191185383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1.8822791387115474</v>
      </c>
      <c r="F149">
        <f t="shared" si="25"/>
        <v>1.0781689759645394</v>
      </c>
      <c r="G149">
        <f t="shared" si="26"/>
        <v>1.5280401552888647E-5</v>
      </c>
      <c r="H149">
        <f t="shared" si="27"/>
        <v>1.9753411573422203E-5</v>
      </c>
      <c r="I149" t="str">
        <f t="shared" si="28"/>
        <v/>
      </c>
      <c r="J149">
        <f t="shared" si="20"/>
        <v>348.07814922255301</v>
      </c>
      <c r="K149">
        <f t="shared" si="29"/>
        <v>348.07814922255301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1.7275193466901135</v>
      </c>
      <c r="F150">
        <f t="shared" si="25"/>
        <v>0.98952260941209969</v>
      </c>
      <c r="G150">
        <f t="shared" si="26"/>
        <v>1.2164132532286107E-5</v>
      </c>
      <c r="H150">
        <f t="shared" si="27"/>
        <v>1.572492159399294E-5</v>
      </c>
      <c r="I150" t="str">
        <f t="shared" si="28"/>
        <v/>
      </c>
      <c r="J150">
        <f t="shared" si="20"/>
        <v>347.98950688449054</v>
      </c>
      <c r="K150">
        <f t="shared" si="29"/>
        <v>347.98950688449054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&amp;CKenneth Vanhove&amp;RTSS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2019-04-26T14:19:23Z</cp:lastPrinted>
  <dcterms:created xsi:type="dcterms:W3CDTF">2019-03-25T13:58:29Z</dcterms:created>
  <dcterms:modified xsi:type="dcterms:W3CDTF">2020-08-17T09:10:29Z</dcterms:modified>
</cp:coreProperties>
</file>