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tuenl-my.sharepoint.com/personal/m_ghodsvali_tue_nl/Documents/Collaboration/Papers/04-Decision Support System/MOO algorithm scripts/Project/meta/"/>
    </mc:Choice>
  </mc:AlternateContent>
  <xr:revisionPtr revIDLastSave="220" documentId="8_{2974B8AF-CBE0-4A5C-B00A-27C9069D3009}" xr6:coauthVersionLast="46" xr6:coauthVersionMax="46" xr10:uidLastSave="{A0238B96-7D4C-41EA-B000-CE197FD43B7A}"/>
  <bookViews>
    <workbookView xWindow="35400" yWindow="3675" windowWidth="17280" windowHeight="9075" firstSheet="2" activeTab="4" xr2:uid="{00000000-000D-0000-FFFF-FFFF00000000}"/>
  </bookViews>
  <sheets>
    <sheet name="Distance" sheetId="3" r:id="rId1"/>
    <sheet name="Socal acceptance (AHP)" sheetId="1" r:id="rId2"/>
    <sheet name="Compatibility" sheetId="2" r:id="rId3"/>
    <sheet name="Standalone policy use" sheetId="5" r:id="rId4"/>
    <sheet name="Configs" sheetId="6" r:id="rId5"/>
    <sheet name="Landuse Dict" sheetId="7" r:id="rId6"/>
    <sheet name="Policy Dict" sheetId="8" r:id="rId7"/>
    <sheet name="Policies charateristics" sheetId="10" r:id="rId8"/>
    <sheet name="Combination" sheetId="9" r:id="rId9"/>
    <sheet name="Possible policies combinations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1" l="1"/>
  <c r="L27" i="1"/>
  <c r="L18" i="1"/>
  <c r="K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17" i="1"/>
  <c r="C27" i="1"/>
  <c r="M27" i="1" s="1"/>
  <c r="D27" i="1"/>
  <c r="E27" i="1"/>
  <c r="F27" i="1"/>
  <c r="G27" i="1"/>
  <c r="H27" i="1"/>
  <c r="I27" i="1"/>
  <c r="J27" i="1"/>
  <c r="B27" i="1"/>
  <c r="I26" i="1"/>
  <c r="I18" i="1"/>
  <c r="K12" i="1"/>
  <c r="K13" i="1" s="1"/>
  <c r="J12" i="1"/>
  <c r="I12" i="1"/>
  <c r="I13" i="1" s="1"/>
  <c r="H12" i="1"/>
  <c r="H13" i="1" s="1"/>
  <c r="G12" i="1"/>
  <c r="G13" i="1" s="1"/>
  <c r="F12" i="1"/>
  <c r="E12" i="1"/>
  <c r="D12" i="1"/>
  <c r="D13" i="1" s="1"/>
  <c r="C12" i="1"/>
  <c r="C13" i="1" s="1"/>
  <c r="B12" i="1"/>
  <c r="B13" i="1" s="1"/>
  <c r="L13" i="1"/>
  <c r="E13" i="1"/>
  <c r="F13" i="1"/>
  <c r="J13" i="1"/>
  <c r="C18" i="1" l="1"/>
  <c r="G18" i="1"/>
  <c r="H18" i="1"/>
  <c r="C19" i="1"/>
  <c r="F19" i="1"/>
  <c r="G19" i="1"/>
  <c r="C20" i="1"/>
  <c r="E20" i="1"/>
  <c r="F20" i="1"/>
  <c r="C21" i="1"/>
  <c r="D21" i="1"/>
  <c r="E21" i="1"/>
  <c r="C22" i="1"/>
  <c r="D22" i="1"/>
  <c r="E22" i="1"/>
  <c r="C23" i="1"/>
  <c r="D23" i="1"/>
  <c r="C24" i="1"/>
  <c r="C25" i="1"/>
  <c r="C26" i="1"/>
  <c r="H26" i="1"/>
  <c r="C17" i="1"/>
  <c r="G17" i="1"/>
  <c r="H17" i="1"/>
  <c r="I17" i="1"/>
  <c r="K17" i="1"/>
  <c r="B20" i="1"/>
  <c r="B18" i="1"/>
  <c r="B19" i="1"/>
  <c r="B21" i="1"/>
  <c r="B22" i="1"/>
  <c r="B23" i="1"/>
  <c r="B24" i="1"/>
  <c r="B25" i="1"/>
  <c r="B26" i="1"/>
  <c r="B17" i="1"/>
  <c r="H9" i="1"/>
  <c r="H7" i="1"/>
  <c r="H6" i="1"/>
  <c r="H5" i="1"/>
  <c r="H4" i="1"/>
  <c r="H3" i="1"/>
  <c r="H2" i="1"/>
  <c r="H19" i="1" s="1"/>
  <c r="G11" i="1"/>
  <c r="G10" i="1"/>
  <c r="G20" i="1" s="1"/>
  <c r="F11" i="1"/>
  <c r="F21" i="1" s="1"/>
  <c r="F10" i="1"/>
  <c r="F7" i="1"/>
  <c r="F5" i="1"/>
  <c r="F4" i="1"/>
  <c r="F3" i="1"/>
  <c r="F2" i="1"/>
  <c r="C11" i="1"/>
  <c r="E11" i="1"/>
  <c r="E23" i="1" s="1"/>
  <c r="E10" i="1"/>
  <c r="E7" i="1"/>
  <c r="E3" i="1"/>
  <c r="E2" i="1"/>
  <c r="D11" i="1"/>
  <c r="D10" i="1"/>
  <c r="D7" i="1"/>
  <c r="D5" i="1"/>
  <c r="D24" i="1" s="1"/>
  <c r="D3" i="1"/>
  <c r="C7" i="1"/>
  <c r="B11" i="1"/>
  <c r="B10" i="1"/>
  <c r="B7" i="1"/>
  <c r="B4" i="1"/>
  <c r="B3" i="1"/>
  <c r="J11" i="1"/>
  <c r="J3" i="1"/>
  <c r="J17" i="1" s="1"/>
  <c r="I11" i="1"/>
  <c r="I10" i="1"/>
  <c r="I7" i="1"/>
  <c r="I6" i="1"/>
  <c r="I5" i="1"/>
  <c r="I4" i="1"/>
  <c r="I3" i="1"/>
  <c r="I2" i="1"/>
  <c r="H11" i="1"/>
  <c r="H10" i="1"/>
  <c r="J26" i="1" l="1"/>
  <c r="I25" i="1"/>
  <c r="J23" i="1"/>
  <c r="D20" i="1"/>
  <c r="F17" i="1"/>
  <c r="G26" i="1"/>
  <c r="H25" i="1"/>
  <c r="H24" i="1"/>
  <c r="I23" i="1"/>
  <c r="J22" i="1"/>
  <c r="D19" i="1"/>
  <c r="E18" i="1"/>
  <c r="E17" i="1"/>
  <c r="F26" i="1"/>
  <c r="G25" i="1"/>
  <c r="G24" i="1"/>
  <c r="H23" i="1"/>
  <c r="I22" i="1"/>
  <c r="J21" i="1"/>
  <c r="J20" i="1"/>
  <c r="D18" i="1"/>
  <c r="J25" i="1"/>
  <c r="J24" i="1"/>
  <c r="E19" i="1"/>
  <c r="D17" i="1"/>
  <c r="F25" i="1"/>
  <c r="G23" i="1"/>
  <c r="I21" i="1"/>
  <c r="J19" i="1"/>
  <c r="D26" i="1"/>
  <c r="E25" i="1"/>
  <c r="E24" i="1"/>
  <c r="F23" i="1"/>
  <c r="M23" i="1" s="1"/>
  <c r="G22" i="1"/>
  <c r="H21" i="1"/>
  <c r="H20" i="1"/>
  <c r="I19" i="1"/>
  <c r="J18" i="1"/>
  <c r="I24" i="1"/>
  <c r="F18" i="1"/>
  <c r="E26" i="1"/>
  <c r="M26" i="1" s="1"/>
  <c r="F24" i="1"/>
  <c r="H22" i="1"/>
  <c r="I20" i="1"/>
  <c r="D25" i="1"/>
  <c r="F22" i="1"/>
  <c r="G21" i="1"/>
  <c r="M21" i="1" l="1"/>
  <c r="M22" i="1"/>
  <c r="M25" i="1"/>
  <c r="M18" i="1"/>
  <c r="M24" i="1"/>
  <c r="M19" i="1"/>
  <c r="M17" i="1"/>
</calcChain>
</file>

<file path=xl/sharedStrings.xml><?xml version="1.0" encoding="utf-8"?>
<sst xmlns="http://schemas.openxmlformats.org/spreadsheetml/2006/main" count="183" uniqueCount="64">
  <si>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</si>
  <si>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</si>
  <si>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</si>
  <si>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</si>
  <si>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</si>
  <si>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</si>
  <si>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</si>
  <si>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</si>
  <si>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</si>
  <si>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</si>
  <si>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2</t>
  </si>
  <si>
    <t>Sum</t>
  </si>
  <si>
    <t>Criteria weights</t>
  </si>
  <si>
    <t>R</t>
  </si>
  <si>
    <t>C</t>
  </si>
  <si>
    <t>G</t>
  </si>
  <si>
    <t>Residential</t>
  </si>
  <si>
    <t>Green</t>
  </si>
  <si>
    <t>K11</t>
  </si>
  <si>
    <t>Urban gardening</t>
  </si>
  <si>
    <t>Limited land allocation for fodder crops</t>
  </si>
  <si>
    <t>Sustainable farming production system</t>
  </si>
  <si>
    <t>Draining garden design</t>
  </si>
  <si>
    <t>Rainwater harvesting</t>
  </si>
  <si>
    <t>On-site wastewater purification</t>
  </si>
  <si>
    <t>Solar power roofs</t>
  </si>
  <si>
    <t>Energy-saving households behavior</t>
  </si>
  <si>
    <t>Biomass efficiency improvement</t>
  </si>
  <si>
    <t>Wind power</t>
  </si>
  <si>
    <t>Policies combinations</t>
  </si>
  <si>
    <t>Empty policy</t>
  </si>
  <si>
    <t>FWE Nexus scenarios</t>
  </si>
  <si>
    <t>Resilient productive environment</t>
  </si>
  <si>
    <t>Self-sufficiency</t>
  </si>
  <si>
    <t>Urban health &amp; well-being</t>
  </si>
  <si>
    <t xml:space="preserve">Eco-conscious consumerism 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</si>
  <si>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-avoidance-based climate actions</t>
    </r>
  </si>
  <si>
    <t>M</t>
  </si>
  <si>
    <t>Commercial</t>
  </si>
  <si>
    <t>Mixed-use</t>
  </si>
  <si>
    <t>population</t>
  </si>
  <si>
    <t>vegetable_demand</t>
  </si>
  <si>
    <t>0.125*365</t>
  </si>
  <si>
    <t>agri_land_availability</t>
  </si>
  <si>
    <t>energy_land_availabilty</t>
  </si>
  <si>
    <t>electricity_demand</t>
  </si>
  <si>
    <t>error_buffer</t>
  </si>
  <si>
    <t>grid_lenght</t>
  </si>
  <si>
    <t>N.A.</t>
  </si>
  <si>
    <t>1,3</t>
  </si>
  <si>
    <t>1,4</t>
  </si>
  <si>
    <t>2,3</t>
  </si>
  <si>
    <t>2,3,9</t>
  </si>
  <si>
    <t>5,6</t>
  </si>
  <si>
    <t>5,6,7</t>
  </si>
  <si>
    <t>7,8</t>
  </si>
  <si>
    <t>5,6,7,8</t>
  </si>
  <si>
    <t>Nexus optimized scenario</t>
  </si>
  <si>
    <t>Financial cost</t>
  </si>
  <si>
    <t>Social cost</t>
  </si>
  <si>
    <t>Activation time</t>
  </si>
  <si>
    <t>Duration</t>
  </si>
  <si>
    <t>Policy</t>
  </si>
  <si>
    <t>water_demand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</si>
</sst>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3" fillId="0" borderId="1" xfId="0" applyNumberFormat="1" applyFont="1" applyBorder="1"/>
    <xf numFmtId="0" fontId="4" fillId="0" borderId="0" xfId="0" applyFont="1"/>
    <xf numFmtId="0" fontId="3" fillId="0" borderId="0" xfId="0" applyFont="1" applyAlignment="1"/>
    <xf numFmtId="0" fontId="0" fillId="0" borderId="0" xfId="0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EEF0-578A-4BFD-99A3-CACE548D787F}">
  <dimension ref="A1:P16"/>
  <sheetViews>
    <sheetView zoomScaleNormal="100" workbookViewId="0">
      <selection activeCell="I20" sqref="I20"/>
    </sheetView>
  </sheetViews>
  <sheetFormatPr defaultRowHeight="14.4" x14ac:dyDescent="0.3"/>
  <cols>
    <col min="1" max="1" width="4" bestFit="1" customWidth="1"/>
    <col min="2" max="2" width="9.88671875" bestFit="1" customWidth="1"/>
    <col min="3" max="5" width="2.6640625" bestFit="1" customWidth="1"/>
    <col min="6" max="6" width="9.88671875" bestFit="1" customWidth="1"/>
    <col min="7" max="7" width="9.88671875" customWidth="1"/>
    <col min="8" max="8" width="8.88671875" bestFit="1" customWidth="1"/>
    <col min="9" max="9" width="5.5546875" bestFit="1" customWidth="1"/>
    <col min="10" max="14" width="3.44140625" bestFit="1" customWidth="1"/>
    <col min="15" max="15" width="4.33203125" bestFit="1" customWidth="1"/>
    <col min="16" max="16" width="3.44140625" bestFit="1" customWidth="1"/>
  </cols>
  <sheetData>
    <row r="1" spans="1:16" x14ac:dyDescent="0.3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18</v>
      </c>
    </row>
    <row r="2" spans="1:16" x14ac:dyDescent="0.3">
      <c r="A2" s="1"/>
      <c r="B2" s="1"/>
      <c r="C2" s="1"/>
      <c r="D2" s="1"/>
      <c r="E2" s="1"/>
      <c r="F2" s="1" t="s">
        <v>16</v>
      </c>
      <c r="G2" s="1" t="s">
        <v>38</v>
      </c>
      <c r="H2" s="1" t="s">
        <v>39</v>
      </c>
      <c r="I2" s="1" t="s">
        <v>17</v>
      </c>
      <c r="J2" s="1"/>
      <c r="K2" s="1"/>
      <c r="L2" s="1"/>
      <c r="M2" s="1"/>
      <c r="N2" s="1"/>
      <c r="O2" s="1"/>
      <c r="P2" s="1"/>
    </row>
    <row r="3" spans="1:16" x14ac:dyDescent="0.3">
      <c r="A3" s="1" t="s">
        <v>0</v>
      </c>
      <c r="B3" s="1"/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1000</v>
      </c>
      <c r="P3" s="2">
        <v>0</v>
      </c>
    </row>
    <row r="4" spans="1:16" x14ac:dyDescent="0.3">
      <c r="A4" s="1" t="s">
        <v>1</v>
      </c>
      <c r="B4" s="1"/>
      <c r="C4" s="2"/>
      <c r="D4" s="2">
        <v>0</v>
      </c>
      <c r="E4" s="2">
        <v>0</v>
      </c>
      <c r="F4" s="2">
        <v>500</v>
      </c>
      <c r="G4" s="2">
        <v>500</v>
      </c>
      <c r="H4" s="2">
        <v>500</v>
      </c>
      <c r="I4" s="2">
        <v>0</v>
      </c>
      <c r="J4" s="2">
        <v>500</v>
      </c>
      <c r="K4" s="2">
        <v>500</v>
      </c>
      <c r="L4" s="2">
        <v>500</v>
      </c>
      <c r="M4" s="2">
        <v>500</v>
      </c>
      <c r="N4" s="2">
        <v>0</v>
      </c>
      <c r="O4" s="2">
        <v>1000</v>
      </c>
      <c r="P4" s="2">
        <v>0</v>
      </c>
    </row>
    <row r="5" spans="1:16" x14ac:dyDescent="0.3">
      <c r="A5" s="1" t="s">
        <v>2</v>
      </c>
      <c r="B5" s="1"/>
      <c r="C5" s="2"/>
      <c r="D5" s="2"/>
      <c r="E5" s="2">
        <v>0</v>
      </c>
      <c r="F5" s="2">
        <v>500</v>
      </c>
      <c r="G5" s="2">
        <v>500</v>
      </c>
      <c r="H5" s="2">
        <v>500</v>
      </c>
      <c r="I5" s="2">
        <v>0</v>
      </c>
      <c r="J5" s="2">
        <v>500</v>
      </c>
      <c r="K5" s="2">
        <v>500</v>
      </c>
      <c r="L5" s="2">
        <v>500</v>
      </c>
      <c r="M5" s="2">
        <v>500</v>
      </c>
      <c r="N5" s="2">
        <v>0</v>
      </c>
      <c r="O5" s="2">
        <v>1000</v>
      </c>
      <c r="P5" s="2">
        <v>0</v>
      </c>
    </row>
    <row r="6" spans="1:16" x14ac:dyDescent="0.3">
      <c r="A6" s="1" t="s">
        <v>3</v>
      </c>
      <c r="B6" s="1" t="s">
        <v>16</v>
      </c>
      <c r="C6" s="2"/>
      <c r="D6" s="2"/>
      <c r="E6" s="2"/>
      <c r="F6" s="2">
        <v>0</v>
      </c>
      <c r="G6" s="2">
        <v>0</v>
      </c>
      <c r="H6" s="2">
        <v>0</v>
      </c>
      <c r="I6" s="2">
        <v>500</v>
      </c>
      <c r="J6" s="2">
        <v>0</v>
      </c>
      <c r="K6" s="2">
        <v>0</v>
      </c>
      <c r="L6" s="2">
        <v>0</v>
      </c>
      <c r="M6" s="2">
        <v>0</v>
      </c>
      <c r="N6" s="2">
        <v>500</v>
      </c>
      <c r="O6" s="2">
        <v>1000</v>
      </c>
      <c r="P6" s="2">
        <v>0</v>
      </c>
    </row>
    <row r="7" spans="1:16" x14ac:dyDescent="0.3">
      <c r="A7" s="1" t="s">
        <v>3</v>
      </c>
      <c r="B7" s="1" t="s">
        <v>38</v>
      </c>
      <c r="C7" s="2"/>
      <c r="D7" s="2"/>
      <c r="E7" s="2"/>
      <c r="F7" s="2"/>
      <c r="G7" s="2">
        <v>0</v>
      </c>
      <c r="H7" s="2">
        <v>0</v>
      </c>
      <c r="I7" s="2">
        <v>500</v>
      </c>
      <c r="J7" s="2">
        <v>0</v>
      </c>
      <c r="K7" s="2">
        <v>0</v>
      </c>
      <c r="L7" s="2">
        <v>0</v>
      </c>
      <c r="M7" s="2">
        <v>0</v>
      </c>
      <c r="N7" s="2">
        <v>500</v>
      </c>
      <c r="O7" s="2">
        <v>1000</v>
      </c>
      <c r="P7" s="2">
        <v>0</v>
      </c>
    </row>
    <row r="8" spans="1:16" x14ac:dyDescent="0.3">
      <c r="A8" s="1" t="s">
        <v>3</v>
      </c>
      <c r="B8" s="1" t="s">
        <v>39</v>
      </c>
      <c r="C8" s="2"/>
      <c r="D8" s="2"/>
      <c r="E8" s="2"/>
      <c r="F8" s="2"/>
      <c r="G8" s="2"/>
      <c r="H8" s="2">
        <v>0</v>
      </c>
      <c r="I8" s="2">
        <v>500</v>
      </c>
      <c r="J8" s="2">
        <v>0</v>
      </c>
      <c r="K8" s="2">
        <v>0</v>
      </c>
      <c r="L8" s="2">
        <v>0</v>
      </c>
      <c r="M8" s="2">
        <v>0</v>
      </c>
      <c r="N8" s="2">
        <v>500</v>
      </c>
      <c r="O8" s="2">
        <v>1000</v>
      </c>
      <c r="P8" s="2">
        <v>0</v>
      </c>
    </row>
    <row r="9" spans="1:16" x14ac:dyDescent="0.3">
      <c r="A9" s="1" t="s">
        <v>3</v>
      </c>
      <c r="B9" s="1" t="s">
        <v>17</v>
      </c>
      <c r="C9" s="2"/>
      <c r="D9" s="2"/>
      <c r="E9" s="2"/>
      <c r="F9" s="2"/>
      <c r="G9" s="2"/>
      <c r="H9" s="2"/>
      <c r="I9" s="2">
        <v>0</v>
      </c>
      <c r="J9" s="2">
        <v>500</v>
      </c>
      <c r="K9" s="2">
        <v>500</v>
      </c>
      <c r="L9" s="2">
        <v>500</v>
      </c>
      <c r="M9" s="2">
        <v>500</v>
      </c>
      <c r="N9" s="2">
        <v>0</v>
      </c>
      <c r="O9" s="2">
        <v>1000</v>
      </c>
      <c r="P9" s="2">
        <v>0</v>
      </c>
    </row>
    <row r="10" spans="1:16" x14ac:dyDescent="0.3">
      <c r="A10" s="1" t="s">
        <v>4</v>
      </c>
      <c r="B10" s="1"/>
      <c r="C10" s="2"/>
      <c r="D10" s="2"/>
      <c r="E10" s="2"/>
      <c r="F10" s="2"/>
      <c r="G10" s="2"/>
      <c r="H10" s="2"/>
      <c r="I10" s="2"/>
      <c r="J10" s="2">
        <v>0</v>
      </c>
      <c r="K10" s="2">
        <v>0</v>
      </c>
      <c r="L10" s="2">
        <v>0</v>
      </c>
      <c r="M10" s="2">
        <v>0</v>
      </c>
      <c r="N10" s="2">
        <v>500</v>
      </c>
      <c r="O10" s="2">
        <v>1000</v>
      </c>
      <c r="P10" s="2">
        <v>0</v>
      </c>
    </row>
    <row r="11" spans="1:16" x14ac:dyDescent="0.3">
      <c r="A11" s="1" t="s">
        <v>5</v>
      </c>
      <c r="B11" s="1"/>
      <c r="C11" s="2"/>
      <c r="D11" s="2"/>
      <c r="E11" s="2"/>
      <c r="F11" s="2"/>
      <c r="G11" s="2"/>
      <c r="H11" s="2"/>
      <c r="I11" s="2"/>
      <c r="J11" s="2"/>
      <c r="K11" s="2">
        <v>0</v>
      </c>
      <c r="L11" s="2">
        <v>0</v>
      </c>
      <c r="M11" s="2">
        <v>0</v>
      </c>
      <c r="N11" s="2">
        <v>500</v>
      </c>
      <c r="O11" s="2">
        <v>1000</v>
      </c>
      <c r="P11" s="2">
        <v>0</v>
      </c>
    </row>
    <row r="12" spans="1:16" x14ac:dyDescent="0.3">
      <c r="A12" s="1" t="s">
        <v>6</v>
      </c>
      <c r="B12" s="1"/>
      <c r="C12" s="2"/>
      <c r="D12" s="2"/>
      <c r="E12" s="2"/>
      <c r="F12" s="2"/>
      <c r="G12" s="2"/>
      <c r="H12" s="2"/>
      <c r="I12" s="2"/>
      <c r="J12" s="2"/>
      <c r="K12" s="2"/>
      <c r="L12" s="2">
        <v>0</v>
      </c>
      <c r="M12" s="2">
        <v>0</v>
      </c>
      <c r="N12" s="2">
        <v>500</v>
      </c>
      <c r="O12" s="2">
        <v>1000</v>
      </c>
      <c r="P12" s="2">
        <v>0</v>
      </c>
    </row>
    <row r="13" spans="1:16" x14ac:dyDescent="0.3">
      <c r="A13" s="1" t="s">
        <v>7</v>
      </c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0</v>
      </c>
      <c r="N13" s="2">
        <v>500</v>
      </c>
      <c r="O13" s="2">
        <v>1000</v>
      </c>
      <c r="P13" s="2">
        <v>0</v>
      </c>
    </row>
    <row r="14" spans="1:16" x14ac:dyDescent="0.3">
      <c r="A14" s="1" t="s">
        <v>8</v>
      </c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0</v>
      </c>
      <c r="O14" s="2">
        <v>1000</v>
      </c>
      <c r="P14" s="2">
        <v>0</v>
      </c>
    </row>
    <row r="15" spans="1:16" x14ac:dyDescent="0.3">
      <c r="A15" s="1" t="s">
        <v>9</v>
      </c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645</v>
      </c>
      <c r="P15" s="2">
        <v>0</v>
      </c>
    </row>
    <row r="16" spans="1:16" x14ac:dyDescent="0.3">
      <c r="A16" s="1" t="s">
        <v>18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"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36E7-9711-40D1-9FF3-AA0981DB91E2}">
  <dimension ref="A1:H13"/>
  <sheetViews>
    <sheetView workbookViewId="0">
      <selection activeCell="E7" sqref="E7"/>
    </sheetView>
  </sheetViews>
  <sheetFormatPr defaultRowHeight="14.4" x14ac:dyDescent="0.3"/>
  <cols>
    <col min="1" max="1" width="3.5546875" bestFit="1" customWidth="1"/>
    <col min="2" max="2" width="31.77734375" bestFit="1" customWidth="1"/>
    <col min="3" max="3" width="31.77734375" customWidth="1"/>
    <col min="4" max="8" width="30.77734375" customWidth="1"/>
  </cols>
  <sheetData>
    <row r="1" spans="1:8" x14ac:dyDescent="0.3">
      <c r="A1" s="13" t="s">
        <v>29</v>
      </c>
      <c r="B1" s="13"/>
      <c r="C1" s="14" t="s">
        <v>31</v>
      </c>
      <c r="D1" s="14"/>
      <c r="E1" s="14"/>
      <c r="F1" s="14"/>
      <c r="G1" s="14"/>
      <c r="H1" s="14"/>
    </row>
    <row r="2" spans="1:8" s="10" customFormat="1" ht="15" x14ac:dyDescent="0.35">
      <c r="A2" s="13"/>
      <c r="B2" s="13"/>
      <c r="C2" s="11" t="s">
        <v>57</v>
      </c>
      <c r="D2" s="11" t="s">
        <v>32</v>
      </c>
      <c r="E2" s="11" t="s">
        <v>33</v>
      </c>
      <c r="F2" s="11" t="s">
        <v>34</v>
      </c>
      <c r="G2" s="9" t="s">
        <v>35</v>
      </c>
      <c r="H2" s="9" t="s">
        <v>36</v>
      </c>
    </row>
    <row r="3" spans="1:8" x14ac:dyDescent="0.3">
      <c r="A3" s="12" t="s">
        <v>0</v>
      </c>
      <c r="B3" s="11" t="s">
        <v>19</v>
      </c>
      <c r="C3" s="11">
        <v>1</v>
      </c>
      <c r="D3" s="11">
        <v>1</v>
      </c>
      <c r="E3" s="11">
        <v>1</v>
      </c>
      <c r="F3" s="11">
        <v>0</v>
      </c>
      <c r="G3" s="1">
        <v>0</v>
      </c>
      <c r="H3" s="11">
        <v>1</v>
      </c>
    </row>
    <row r="4" spans="1:8" x14ac:dyDescent="0.3">
      <c r="A4" s="12" t="s">
        <v>1</v>
      </c>
      <c r="B4" s="11" t="s">
        <v>20</v>
      </c>
      <c r="C4" s="11">
        <v>1</v>
      </c>
      <c r="D4" s="11">
        <v>1</v>
      </c>
      <c r="E4" s="11">
        <v>0</v>
      </c>
      <c r="F4" s="11">
        <v>0</v>
      </c>
      <c r="G4" s="1">
        <v>0</v>
      </c>
      <c r="H4" s="11">
        <v>1</v>
      </c>
    </row>
    <row r="5" spans="1:8" x14ac:dyDescent="0.3">
      <c r="A5" s="12" t="s">
        <v>2</v>
      </c>
      <c r="B5" s="11" t="s">
        <v>21</v>
      </c>
      <c r="C5" s="11">
        <v>1</v>
      </c>
      <c r="D5" s="11">
        <v>1</v>
      </c>
      <c r="E5" s="11">
        <v>0</v>
      </c>
      <c r="F5" s="11">
        <v>1</v>
      </c>
      <c r="G5" s="11">
        <v>0</v>
      </c>
      <c r="H5" s="11">
        <v>0</v>
      </c>
    </row>
    <row r="6" spans="1:8" x14ac:dyDescent="0.3">
      <c r="A6" s="12" t="s">
        <v>3</v>
      </c>
      <c r="B6" s="11" t="s">
        <v>22</v>
      </c>
      <c r="C6" s="11">
        <v>1</v>
      </c>
      <c r="D6" s="11">
        <v>1</v>
      </c>
      <c r="E6" s="11">
        <v>1</v>
      </c>
      <c r="F6" s="11">
        <v>0</v>
      </c>
      <c r="G6" s="1">
        <v>1</v>
      </c>
      <c r="H6" s="11">
        <v>0</v>
      </c>
    </row>
    <row r="7" spans="1:8" x14ac:dyDescent="0.3">
      <c r="A7" s="12" t="s">
        <v>4</v>
      </c>
      <c r="B7" s="11" t="s">
        <v>23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0</v>
      </c>
    </row>
    <row r="8" spans="1:8" x14ac:dyDescent="0.3">
      <c r="A8" s="12" t="s">
        <v>5</v>
      </c>
      <c r="B8" s="11" t="s">
        <v>24</v>
      </c>
      <c r="C8" s="11">
        <v>1</v>
      </c>
      <c r="D8" s="11">
        <v>0</v>
      </c>
      <c r="E8" s="11">
        <v>1</v>
      </c>
      <c r="F8" s="11">
        <v>1</v>
      </c>
      <c r="G8" s="11">
        <v>1</v>
      </c>
      <c r="H8" s="11">
        <v>0</v>
      </c>
    </row>
    <row r="9" spans="1:8" x14ac:dyDescent="0.3">
      <c r="A9" s="12" t="s">
        <v>6</v>
      </c>
      <c r="B9" s="11" t="s">
        <v>25</v>
      </c>
      <c r="C9" s="11">
        <v>1</v>
      </c>
      <c r="D9" s="11">
        <v>0</v>
      </c>
      <c r="E9" s="11">
        <v>1</v>
      </c>
      <c r="F9" s="11">
        <v>1</v>
      </c>
      <c r="G9" s="11">
        <v>1</v>
      </c>
      <c r="H9" s="11">
        <v>1</v>
      </c>
    </row>
    <row r="10" spans="1:8" x14ac:dyDescent="0.3">
      <c r="A10" s="12" t="s">
        <v>7</v>
      </c>
      <c r="B10" s="11" t="s">
        <v>26</v>
      </c>
      <c r="C10" s="11">
        <v>1</v>
      </c>
      <c r="D10" s="11">
        <v>0</v>
      </c>
      <c r="E10" s="11">
        <v>0</v>
      </c>
      <c r="F10" s="11">
        <v>0</v>
      </c>
      <c r="G10" s="11">
        <v>1</v>
      </c>
      <c r="H10" s="11">
        <v>1</v>
      </c>
    </row>
    <row r="11" spans="1:8" x14ac:dyDescent="0.3">
      <c r="A11" s="12" t="s">
        <v>8</v>
      </c>
      <c r="B11" s="11" t="s">
        <v>27</v>
      </c>
      <c r="C11" s="11">
        <v>1</v>
      </c>
      <c r="D11" s="11">
        <v>1</v>
      </c>
      <c r="E11" s="11">
        <v>0</v>
      </c>
      <c r="F11" s="11">
        <v>1</v>
      </c>
      <c r="G11" s="11">
        <v>0</v>
      </c>
      <c r="H11" s="11">
        <v>1</v>
      </c>
    </row>
    <row r="12" spans="1:8" x14ac:dyDescent="0.3">
      <c r="A12" s="12" t="s">
        <v>9</v>
      </c>
      <c r="B12" s="11" t="s">
        <v>28</v>
      </c>
      <c r="C12" s="11">
        <v>1</v>
      </c>
      <c r="D12" s="11">
        <v>0</v>
      </c>
      <c r="E12" s="11">
        <v>1</v>
      </c>
      <c r="F12" s="11">
        <v>1</v>
      </c>
      <c r="G12" s="11">
        <v>0</v>
      </c>
      <c r="H12" s="11">
        <v>1</v>
      </c>
    </row>
    <row r="13" spans="1:8" x14ac:dyDescent="0.3">
      <c r="A13" s="12" t="s">
        <v>18</v>
      </c>
      <c r="B13" s="11" t="s">
        <v>30</v>
      </c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</row>
  </sheetData>
  <mergeCells count="2">
    <mergeCell ref="A1:B2"/>
    <mergeCell ref="C1:H1"/>
  </mergeCells>
  <phoneticPr fontId="2" type="noConversion"/>
  <conditionalFormatting sqref="D3:H13">
    <cfRule type="cellIs" dxfId="1" priority="2" operator="equal">
      <formula>1</formula>
    </cfRule>
  </conditionalFormatting>
  <conditionalFormatting sqref="C3:C1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workbookViewId="0">
      <selection activeCell="M21" sqref="M21"/>
    </sheetView>
  </sheetViews>
  <sheetFormatPr defaultRowHeight="14.4" x14ac:dyDescent="0.3"/>
  <cols>
    <col min="1" max="1" width="4.109375" bestFit="1" customWidth="1"/>
    <col min="2" max="7" width="5.5546875" bestFit="1" customWidth="1"/>
    <col min="8" max="9" width="4.5546875" bestFit="1" customWidth="1"/>
    <col min="10" max="11" width="5.5546875" bestFit="1" customWidth="1"/>
    <col min="12" max="12" width="5.5546875" customWidth="1"/>
    <col min="13" max="13" width="11.77734375" bestFit="1" customWidth="1"/>
  </cols>
  <sheetData>
    <row r="1" spans="1:13" x14ac:dyDescent="0.3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18</v>
      </c>
      <c r="M1" s="1"/>
    </row>
    <row r="2" spans="1:13" x14ac:dyDescent="0.3">
      <c r="A2" s="4" t="s">
        <v>0</v>
      </c>
      <c r="B2" s="5">
        <v>1</v>
      </c>
      <c r="C2" s="5">
        <v>5</v>
      </c>
      <c r="D2" s="5">
        <v>2</v>
      </c>
      <c r="E2" s="5">
        <f>1/3</f>
        <v>0.33333333333333331</v>
      </c>
      <c r="F2" s="5">
        <f>1/2</f>
        <v>0.5</v>
      </c>
      <c r="G2" s="5">
        <v>3</v>
      </c>
      <c r="H2" s="5">
        <f>1/5</f>
        <v>0.2</v>
      </c>
      <c r="I2" s="5">
        <f>1/5</f>
        <v>0.2</v>
      </c>
      <c r="J2" s="5">
        <v>2</v>
      </c>
      <c r="K2" s="5">
        <v>5</v>
      </c>
      <c r="L2" s="5">
        <v>9</v>
      </c>
      <c r="M2" s="1"/>
    </row>
    <row r="3" spans="1:13" x14ac:dyDescent="0.3">
      <c r="A3" s="4" t="s">
        <v>1</v>
      </c>
      <c r="B3" s="5">
        <f>1/5</f>
        <v>0.2</v>
      </c>
      <c r="C3" s="5">
        <v>1</v>
      </c>
      <c r="D3" s="5">
        <f>1/5</f>
        <v>0.2</v>
      </c>
      <c r="E3" s="5">
        <f>1/3</f>
        <v>0.33333333333333331</v>
      </c>
      <c r="F3" s="5">
        <f>1/4</f>
        <v>0.25</v>
      </c>
      <c r="G3" s="5">
        <v>2</v>
      </c>
      <c r="H3" s="5">
        <f>1/5</f>
        <v>0.2</v>
      </c>
      <c r="I3" s="5">
        <f>1/7</f>
        <v>0.14285714285714285</v>
      </c>
      <c r="J3" s="5">
        <f>1/3</f>
        <v>0.33333333333333331</v>
      </c>
      <c r="K3" s="5">
        <v>2</v>
      </c>
      <c r="L3" s="5">
        <v>9</v>
      </c>
      <c r="M3" s="1"/>
    </row>
    <row r="4" spans="1:13" x14ac:dyDescent="0.3">
      <c r="A4" s="4" t="s">
        <v>2</v>
      </c>
      <c r="B4" s="5">
        <f>1/2</f>
        <v>0.5</v>
      </c>
      <c r="C4" s="5">
        <v>5</v>
      </c>
      <c r="D4" s="5">
        <v>1</v>
      </c>
      <c r="E4" s="5">
        <v>3</v>
      </c>
      <c r="F4" s="5">
        <f>1/2</f>
        <v>0.5</v>
      </c>
      <c r="G4" s="5">
        <v>2</v>
      </c>
      <c r="H4" s="5">
        <f>1/3</f>
        <v>0.33333333333333331</v>
      </c>
      <c r="I4" s="5">
        <f>1/5</f>
        <v>0.2</v>
      </c>
      <c r="J4" s="5">
        <v>3</v>
      </c>
      <c r="K4" s="5">
        <v>5</v>
      </c>
      <c r="L4" s="5">
        <v>9</v>
      </c>
      <c r="M4" s="1"/>
    </row>
    <row r="5" spans="1:13" x14ac:dyDescent="0.3">
      <c r="A5" s="4" t="s">
        <v>3</v>
      </c>
      <c r="B5" s="5">
        <v>3</v>
      </c>
      <c r="C5" s="5">
        <v>3</v>
      </c>
      <c r="D5" s="5">
        <f>1/3</f>
        <v>0.33333333333333331</v>
      </c>
      <c r="E5" s="5">
        <v>1</v>
      </c>
      <c r="F5" s="5">
        <f>1/4</f>
        <v>0.25</v>
      </c>
      <c r="G5" s="5">
        <v>3</v>
      </c>
      <c r="H5" s="5">
        <f>1/5</f>
        <v>0.2</v>
      </c>
      <c r="I5" s="5">
        <f>1/7</f>
        <v>0.14285714285714285</v>
      </c>
      <c r="J5" s="5">
        <v>3</v>
      </c>
      <c r="K5" s="5">
        <v>4</v>
      </c>
      <c r="L5" s="5">
        <v>9</v>
      </c>
      <c r="M5" s="1"/>
    </row>
    <row r="6" spans="1:13" x14ac:dyDescent="0.3">
      <c r="A6" s="4" t="s">
        <v>4</v>
      </c>
      <c r="B6" s="5">
        <v>2</v>
      </c>
      <c r="C6" s="5">
        <v>4</v>
      </c>
      <c r="D6" s="5">
        <v>2</v>
      </c>
      <c r="E6" s="5">
        <v>4</v>
      </c>
      <c r="F6" s="5">
        <v>1</v>
      </c>
      <c r="G6" s="5">
        <v>3</v>
      </c>
      <c r="H6" s="5">
        <f>1/2</f>
        <v>0.5</v>
      </c>
      <c r="I6" s="5">
        <f>1/5</f>
        <v>0.2</v>
      </c>
      <c r="J6" s="5">
        <v>2</v>
      </c>
      <c r="K6" s="5">
        <v>5</v>
      </c>
      <c r="L6" s="5">
        <v>9</v>
      </c>
      <c r="M6" s="1"/>
    </row>
    <row r="7" spans="1:13" x14ac:dyDescent="0.3">
      <c r="A7" s="4" t="s">
        <v>5</v>
      </c>
      <c r="B7" s="5">
        <f>1/3</f>
        <v>0.33333333333333331</v>
      </c>
      <c r="C7" s="5">
        <f>1/2</f>
        <v>0.5</v>
      </c>
      <c r="D7" s="5">
        <f>1/2</f>
        <v>0.5</v>
      </c>
      <c r="E7" s="5">
        <f>1/3</f>
        <v>0.33333333333333331</v>
      </c>
      <c r="F7" s="5">
        <f>1/3</f>
        <v>0.33333333333333331</v>
      </c>
      <c r="G7" s="5">
        <v>1</v>
      </c>
      <c r="H7" s="5">
        <f>1/5</f>
        <v>0.2</v>
      </c>
      <c r="I7" s="5">
        <f>1/7</f>
        <v>0.14285714285714285</v>
      </c>
      <c r="J7" s="5">
        <v>3</v>
      </c>
      <c r="K7" s="5">
        <v>5</v>
      </c>
      <c r="L7" s="5">
        <v>9</v>
      </c>
      <c r="M7" s="1"/>
    </row>
    <row r="8" spans="1:13" x14ac:dyDescent="0.3">
      <c r="A8" s="4" t="s">
        <v>6</v>
      </c>
      <c r="B8" s="5">
        <v>5</v>
      </c>
      <c r="C8" s="5">
        <v>5</v>
      </c>
      <c r="D8" s="5">
        <v>3</v>
      </c>
      <c r="E8" s="5">
        <v>5</v>
      </c>
      <c r="F8" s="5">
        <v>2</v>
      </c>
      <c r="G8" s="5">
        <v>5</v>
      </c>
      <c r="H8" s="5">
        <v>1</v>
      </c>
      <c r="I8" s="5" t="s">
        <v>10</v>
      </c>
      <c r="J8" s="5">
        <v>4</v>
      </c>
      <c r="K8" s="5">
        <v>5</v>
      </c>
      <c r="L8" s="5">
        <v>9</v>
      </c>
      <c r="M8" s="1"/>
    </row>
    <row r="9" spans="1:13" x14ac:dyDescent="0.3">
      <c r="A9" s="4" t="s">
        <v>7</v>
      </c>
      <c r="B9" s="5">
        <v>5</v>
      </c>
      <c r="C9" s="5">
        <v>7</v>
      </c>
      <c r="D9" s="5">
        <v>5</v>
      </c>
      <c r="E9" s="5">
        <v>7</v>
      </c>
      <c r="F9" s="5">
        <v>5</v>
      </c>
      <c r="G9" s="5">
        <v>7</v>
      </c>
      <c r="H9" s="5">
        <f>1/2</f>
        <v>0.5</v>
      </c>
      <c r="I9" s="5">
        <v>1</v>
      </c>
      <c r="J9" s="5">
        <v>5</v>
      </c>
      <c r="K9" s="5">
        <v>5</v>
      </c>
      <c r="L9" s="5">
        <v>9</v>
      </c>
      <c r="M9" s="1"/>
    </row>
    <row r="10" spans="1:13" x14ac:dyDescent="0.3">
      <c r="A10" s="4" t="s">
        <v>8</v>
      </c>
      <c r="B10" s="5">
        <f>1/2</f>
        <v>0.5</v>
      </c>
      <c r="C10" s="5">
        <v>3</v>
      </c>
      <c r="D10" s="5">
        <f>1/3</f>
        <v>0.33333333333333331</v>
      </c>
      <c r="E10" s="5">
        <f>1/3</f>
        <v>0.33333333333333331</v>
      </c>
      <c r="F10" s="5">
        <f>1/2</f>
        <v>0.5</v>
      </c>
      <c r="G10" s="5">
        <f>1/3</f>
        <v>0.33333333333333331</v>
      </c>
      <c r="H10" s="5">
        <f>1/4</f>
        <v>0.25</v>
      </c>
      <c r="I10" s="5">
        <f>1/5</f>
        <v>0.2</v>
      </c>
      <c r="J10" s="5">
        <v>1</v>
      </c>
      <c r="K10" s="5">
        <v>3</v>
      </c>
      <c r="L10" s="5">
        <v>9</v>
      </c>
      <c r="M10" s="1"/>
    </row>
    <row r="11" spans="1:13" x14ac:dyDescent="0.3">
      <c r="A11" s="4" t="s">
        <v>9</v>
      </c>
      <c r="B11" s="5">
        <f>1/5</f>
        <v>0.2</v>
      </c>
      <c r="C11" s="5">
        <f>1/2</f>
        <v>0.5</v>
      </c>
      <c r="D11" s="5">
        <f>1/5</f>
        <v>0.2</v>
      </c>
      <c r="E11" s="5">
        <f>1/4</f>
        <v>0.25</v>
      </c>
      <c r="F11" s="5">
        <f>1/5</f>
        <v>0.2</v>
      </c>
      <c r="G11" s="5">
        <f>1/5</f>
        <v>0.2</v>
      </c>
      <c r="H11" s="5">
        <f>1/5</f>
        <v>0.2</v>
      </c>
      <c r="I11" s="5">
        <f>1/5</f>
        <v>0.2</v>
      </c>
      <c r="J11" s="5">
        <f>1/3</f>
        <v>0.33333333333333331</v>
      </c>
      <c r="K11" s="5">
        <v>1</v>
      </c>
      <c r="L11" s="5">
        <v>9</v>
      </c>
      <c r="M11" s="1"/>
    </row>
    <row r="12" spans="1:13" x14ac:dyDescent="0.3">
      <c r="A12" s="4" t="s">
        <v>18</v>
      </c>
      <c r="B12" s="5">
        <f t="shared" ref="B12:K12" si="0">1/9</f>
        <v>0.1111111111111111</v>
      </c>
      <c r="C12" s="5">
        <f t="shared" si="0"/>
        <v>0.1111111111111111</v>
      </c>
      <c r="D12" s="5">
        <f t="shared" si="0"/>
        <v>0.1111111111111111</v>
      </c>
      <c r="E12" s="5">
        <f t="shared" si="0"/>
        <v>0.1111111111111111</v>
      </c>
      <c r="F12" s="5">
        <f t="shared" si="0"/>
        <v>0.1111111111111111</v>
      </c>
      <c r="G12" s="5">
        <f t="shared" si="0"/>
        <v>0.1111111111111111</v>
      </c>
      <c r="H12" s="5">
        <f t="shared" si="0"/>
        <v>0.1111111111111111</v>
      </c>
      <c r="I12" s="5">
        <f t="shared" si="0"/>
        <v>0.1111111111111111</v>
      </c>
      <c r="J12" s="5">
        <f t="shared" si="0"/>
        <v>0.1111111111111111</v>
      </c>
      <c r="K12" s="5">
        <f t="shared" si="0"/>
        <v>0.1111111111111111</v>
      </c>
      <c r="L12" s="5">
        <v>1</v>
      </c>
      <c r="M12" s="1"/>
    </row>
    <row r="13" spans="1:13" x14ac:dyDescent="0.3">
      <c r="A13" s="6" t="s">
        <v>11</v>
      </c>
      <c r="B13" s="5">
        <f>SUM(B2:B12)</f>
        <v>17.844444444444441</v>
      </c>
      <c r="C13" s="5">
        <f t="shared" ref="C13:K13" si="1">SUM(C2:C12)</f>
        <v>34.111111111111114</v>
      </c>
      <c r="D13" s="5">
        <f t="shared" si="1"/>
        <v>14.677777777777777</v>
      </c>
      <c r="E13" s="5">
        <f t="shared" si="1"/>
        <v>21.694444444444443</v>
      </c>
      <c r="F13" s="5">
        <f t="shared" si="1"/>
        <v>10.644444444444444</v>
      </c>
      <c r="G13" s="5">
        <f t="shared" si="1"/>
        <v>26.644444444444442</v>
      </c>
      <c r="H13" s="5">
        <f t="shared" si="1"/>
        <v>3.6944444444444446</v>
      </c>
      <c r="I13" s="5">
        <f t="shared" si="1"/>
        <v>2.53968253968254</v>
      </c>
      <c r="J13" s="5">
        <f t="shared" si="1"/>
        <v>23.777777777777779</v>
      </c>
      <c r="K13" s="5">
        <f t="shared" si="1"/>
        <v>40.111111111111114</v>
      </c>
      <c r="L13" s="5">
        <f>SUM(L2:L12)</f>
        <v>91</v>
      </c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3"/>
      <c r="B16" s="4" t="s">
        <v>0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5</v>
      </c>
      <c r="H16" s="4" t="s">
        <v>6</v>
      </c>
      <c r="I16" s="4" t="s">
        <v>7</v>
      </c>
      <c r="J16" s="4" t="s">
        <v>8</v>
      </c>
      <c r="K16" s="4" t="s">
        <v>9</v>
      </c>
      <c r="L16" s="4" t="s">
        <v>18</v>
      </c>
      <c r="M16" s="6" t="s">
        <v>12</v>
      </c>
    </row>
    <row r="17" spans="1:13" x14ac:dyDescent="0.3">
      <c r="A17" s="4" t="s">
        <v>0</v>
      </c>
      <c r="B17" s="5">
        <f>B2/B$13</f>
        <v>5.6039850560398514E-2</v>
      </c>
      <c r="C17" s="5">
        <f>C2/C$13</f>
        <v>0.14657980456026057</v>
      </c>
      <c r="D17" s="5">
        <f t="shared" ref="D17:L17" si="2">D2/D$13</f>
        <v>0.13626040878122636</v>
      </c>
      <c r="E17" s="5">
        <f t="shared" si="2"/>
        <v>1.5364916773367477E-2</v>
      </c>
      <c r="F17" s="5">
        <f t="shared" si="2"/>
        <v>4.697286012526096E-2</v>
      </c>
      <c r="G17" s="5">
        <f t="shared" si="2"/>
        <v>0.11259382819015848</v>
      </c>
      <c r="H17" s="5">
        <f t="shared" si="2"/>
        <v>5.4135338345864661E-2</v>
      </c>
      <c r="I17" s="5">
        <f t="shared" si="2"/>
        <v>7.8750000000000001E-2</v>
      </c>
      <c r="J17" s="5">
        <f t="shared" si="2"/>
        <v>8.4112149532710276E-2</v>
      </c>
      <c r="K17" s="5">
        <f t="shared" si="2"/>
        <v>0.12465373961218836</v>
      </c>
      <c r="L17" s="5">
        <f t="shared" si="2"/>
        <v>9.8901098901098897E-2</v>
      </c>
      <c r="M17" s="7">
        <f>AVERAGE(B17:L17)</f>
        <v>8.6760363216594055E-2</v>
      </c>
    </row>
    <row r="18" spans="1:13" x14ac:dyDescent="0.3">
      <c r="A18" s="4" t="s">
        <v>1</v>
      </c>
      <c r="B18" s="5">
        <f t="shared" ref="B18:B27" si="3">B3/B$13</f>
        <v>1.1207970112079704E-2</v>
      </c>
      <c r="C18" s="5">
        <f t="shared" ref="C18:K18" si="4">C3/C$13</f>
        <v>2.9315960912052113E-2</v>
      </c>
      <c r="D18" s="5">
        <f t="shared" si="4"/>
        <v>1.3626040878122636E-2</v>
      </c>
      <c r="E18" s="5">
        <f t="shared" si="4"/>
        <v>1.5364916773367477E-2</v>
      </c>
      <c r="F18" s="5">
        <f t="shared" si="4"/>
        <v>2.348643006263048E-2</v>
      </c>
      <c r="G18" s="5">
        <f t="shared" si="4"/>
        <v>7.5062552126772319E-2</v>
      </c>
      <c r="H18" s="5">
        <f t="shared" si="4"/>
        <v>5.4135338345864661E-2</v>
      </c>
      <c r="I18" s="5">
        <f>I3/I$13</f>
        <v>5.6249999999999988E-2</v>
      </c>
      <c r="J18" s="5">
        <f t="shared" si="4"/>
        <v>1.4018691588785045E-2</v>
      </c>
      <c r="K18" s="5">
        <f t="shared" si="4"/>
        <v>4.9861495844875342E-2</v>
      </c>
      <c r="L18" s="5">
        <f>L3/L$13</f>
        <v>9.8901098901098897E-2</v>
      </c>
      <c r="M18" s="7">
        <f>AVERAGE(B18:L18)</f>
        <v>4.0111863231422601E-2</v>
      </c>
    </row>
    <row r="19" spans="1:13" x14ac:dyDescent="0.3">
      <c r="A19" s="4" t="s">
        <v>2</v>
      </c>
      <c r="B19" s="5">
        <f t="shared" si="3"/>
        <v>2.8019925280199257E-2</v>
      </c>
      <c r="C19" s="5">
        <f t="shared" ref="C19:H19" si="5">C4/C$13</f>
        <v>0.14657980456026057</v>
      </c>
      <c r="D19" s="5">
        <f t="shared" si="5"/>
        <v>6.813020439061318E-2</v>
      </c>
      <c r="E19" s="5">
        <f t="shared" si="5"/>
        <v>0.1382842509603073</v>
      </c>
      <c r="F19" s="5">
        <f t="shared" si="5"/>
        <v>4.697286012526096E-2</v>
      </c>
      <c r="G19" s="5">
        <f t="shared" si="5"/>
        <v>7.5062552126772319E-2</v>
      </c>
      <c r="H19" s="5">
        <f t="shared" si="5"/>
        <v>9.0225563909774431E-2</v>
      </c>
      <c r="I19" s="5">
        <f>I4/I$13</f>
        <v>7.8750000000000001E-2</v>
      </c>
      <c r="J19" s="5">
        <f>J4/J$13</f>
        <v>0.12616822429906541</v>
      </c>
      <c r="K19" s="5">
        <f t="shared" ref="K19:L19" si="6">K4/K$13</f>
        <v>0.12465373961218836</v>
      </c>
      <c r="L19" s="5">
        <f t="shared" si="6"/>
        <v>9.8901098901098897E-2</v>
      </c>
      <c r="M19" s="7">
        <f t="shared" ref="M19:M26" si="7">AVERAGE(B19:L19)</f>
        <v>9.2886202196867329E-2</v>
      </c>
    </row>
    <row r="20" spans="1:13" x14ac:dyDescent="0.3">
      <c r="A20" s="4" t="s">
        <v>3</v>
      </c>
      <c r="B20" s="5">
        <f t="shared" si="3"/>
        <v>0.16811955168119555</v>
      </c>
      <c r="C20" s="5">
        <f t="shared" ref="C20:L20" si="8">C5/C$13</f>
        <v>8.7947882736156349E-2</v>
      </c>
      <c r="D20" s="5">
        <f t="shared" si="8"/>
        <v>2.2710068130204389E-2</v>
      </c>
      <c r="E20" s="5">
        <f t="shared" si="8"/>
        <v>4.6094750320102434E-2</v>
      </c>
      <c r="F20" s="5">
        <f t="shared" si="8"/>
        <v>2.348643006263048E-2</v>
      </c>
      <c r="G20" s="5">
        <f t="shared" si="8"/>
        <v>0.11259382819015848</v>
      </c>
      <c r="H20" s="5">
        <f t="shared" si="8"/>
        <v>5.4135338345864661E-2</v>
      </c>
      <c r="I20" s="5">
        <f t="shared" si="8"/>
        <v>5.6249999999999988E-2</v>
      </c>
      <c r="J20" s="5">
        <f t="shared" si="8"/>
        <v>0.12616822429906541</v>
      </c>
      <c r="K20" s="5">
        <f t="shared" si="8"/>
        <v>9.9722991689750684E-2</v>
      </c>
      <c r="L20" s="5">
        <f t="shared" si="8"/>
        <v>9.8901098901098897E-2</v>
      </c>
      <c r="M20" s="7">
        <f>AVERAGE(B20:L20)</f>
        <v>8.1466378577838838E-2</v>
      </c>
    </row>
    <row r="21" spans="1:13" x14ac:dyDescent="0.3">
      <c r="A21" s="4" t="s">
        <v>4</v>
      </c>
      <c r="B21" s="5">
        <f t="shared" si="3"/>
        <v>0.11207970112079703</v>
      </c>
      <c r="C21" s="5">
        <f t="shared" ref="C21:J26" si="9">C6/C$13</f>
        <v>0.11726384364820845</v>
      </c>
      <c r="D21" s="5">
        <f t="shared" si="9"/>
        <v>0.13626040878122636</v>
      </c>
      <c r="E21" s="5">
        <f t="shared" si="9"/>
        <v>0.18437900128040974</v>
      </c>
      <c r="F21" s="5">
        <f t="shared" si="9"/>
        <v>9.3945720250521919E-2</v>
      </c>
      <c r="G21" s="5">
        <f t="shared" si="9"/>
        <v>0.11259382819015848</v>
      </c>
      <c r="H21" s="5">
        <f t="shared" si="9"/>
        <v>0.13533834586466165</v>
      </c>
      <c r="I21" s="5">
        <f t="shared" si="9"/>
        <v>7.8750000000000001E-2</v>
      </c>
      <c r="J21" s="5">
        <f t="shared" si="9"/>
        <v>8.4112149532710276E-2</v>
      </c>
      <c r="K21" s="5">
        <f t="shared" ref="K21:L21" si="10">K6/K$13</f>
        <v>0.12465373961218836</v>
      </c>
      <c r="L21" s="5">
        <f t="shared" si="10"/>
        <v>9.8901098901098897E-2</v>
      </c>
      <c r="M21" s="7">
        <f t="shared" si="7"/>
        <v>0.11620707610745283</v>
      </c>
    </row>
    <row r="22" spans="1:13" x14ac:dyDescent="0.3">
      <c r="A22" s="4" t="s">
        <v>5</v>
      </c>
      <c r="B22" s="5">
        <f t="shared" si="3"/>
        <v>1.8679950186799504E-2</v>
      </c>
      <c r="C22" s="5">
        <f t="shared" si="9"/>
        <v>1.4657980456026056E-2</v>
      </c>
      <c r="D22" s="5">
        <f t="shared" si="9"/>
        <v>3.406510219530659E-2</v>
      </c>
      <c r="E22" s="5">
        <f t="shared" si="9"/>
        <v>1.5364916773367477E-2</v>
      </c>
      <c r="F22" s="5">
        <f t="shared" si="9"/>
        <v>3.1315240083507306E-2</v>
      </c>
      <c r="G22" s="5">
        <f t="shared" si="9"/>
        <v>3.753127606338616E-2</v>
      </c>
      <c r="H22" s="5">
        <f t="shared" si="9"/>
        <v>5.4135338345864661E-2</v>
      </c>
      <c r="I22" s="5">
        <f t="shared" si="9"/>
        <v>5.6249999999999988E-2</v>
      </c>
      <c r="J22" s="5">
        <f t="shared" si="9"/>
        <v>0.12616822429906541</v>
      </c>
      <c r="K22" s="5">
        <f t="shared" ref="K22:L22" si="11">K7/K$13</f>
        <v>0.12465373961218836</v>
      </c>
      <c r="L22" s="5">
        <f t="shared" si="11"/>
        <v>9.8901098901098897E-2</v>
      </c>
      <c r="M22" s="7">
        <f t="shared" si="7"/>
        <v>5.561116971969185E-2</v>
      </c>
    </row>
    <row r="23" spans="1:13" x14ac:dyDescent="0.3">
      <c r="A23" s="4" t="s">
        <v>6</v>
      </c>
      <c r="B23" s="5">
        <f t="shared" si="3"/>
        <v>0.28019925280199259</v>
      </c>
      <c r="C23" s="5">
        <f t="shared" si="9"/>
        <v>0.14657980456026057</v>
      </c>
      <c r="D23" s="5">
        <f t="shared" si="9"/>
        <v>0.20439061317183951</v>
      </c>
      <c r="E23" s="5">
        <f t="shared" si="9"/>
        <v>0.23047375160051217</v>
      </c>
      <c r="F23" s="5">
        <f t="shared" si="9"/>
        <v>0.18789144050104384</v>
      </c>
      <c r="G23" s="5">
        <f t="shared" si="9"/>
        <v>0.1876563803169308</v>
      </c>
      <c r="H23" s="5">
        <f t="shared" si="9"/>
        <v>0.27067669172932329</v>
      </c>
      <c r="I23" s="5">
        <f t="shared" si="9"/>
        <v>0.78749999999999987</v>
      </c>
      <c r="J23" s="5">
        <f t="shared" si="9"/>
        <v>0.16822429906542055</v>
      </c>
      <c r="K23" s="5">
        <f t="shared" ref="K23:L23" si="12">K8/K$13</f>
        <v>0.12465373961218836</v>
      </c>
      <c r="L23" s="5">
        <f t="shared" si="12"/>
        <v>9.8901098901098897E-2</v>
      </c>
      <c r="M23" s="7">
        <f t="shared" si="7"/>
        <v>0.24428609747823729</v>
      </c>
    </row>
    <row r="24" spans="1:13" x14ac:dyDescent="0.3">
      <c r="A24" s="4" t="s">
        <v>7</v>
      </c>
      <c r="B24" s="5">
        <f t="shared" si="3"/>
        <v>0.28019925280199259</v>
      </c>
      <c r="C24" s="5">
        <f t="shared" si="9"/>
        <v>0.2052117263843648</v>
      </c>
      <c r="D24" s="5">
        <f t="shared" si="9"/>
        <v>0.34065102195306585</v>
      </c>
      <c r="E24" s="5">
        <f t="shared" si="9"/>
        <v>0.32266325224071707</v>
      </c>
      <c r="F24" s="5">
        <f t="shared" si="9"/>
        <v>0.46972860125260962</v>
      </c>
      <c r="G24" s="5">
        <f t="shared" si="9"/>
        <v>0.26271893244370309</v>
      </c>
      <c r="H24" s="5">
        <f t="shared" si="9"/>
        <v>0.13533834586466165</v>
      </c>
      <c r="I24" s="5">
        <f t="shared" si="9"/>
        <v>0.39374999999999993</v>
      </c>
      <c r="J24" s="5">
        <f t="shared" si="9"/>
        <v>0.2102803738317757</v>
      </c>
      <c r="K24" s="5">
        <f t="shared" ref="K24:L24" si="13">K9/K$13</f>
        <v>0.12465373961218836</v>
      </c>
      <c r="L24" s="5">
        <f t="shared" si="13"/>
        <v>9.8901098901098897E-2</v>
      </c>
      <c r="M24" s="7">
        <f t="shared" si="7"/>
        <v>0.25855421320783434</v>
      </c>
    </row>
    <row r="25" spans="1:13" x14ac:dyDescent="0.3">
      <c r="A25" s="4" t="s">
        <v>8</v>
      </c>
      <c r="B25" s="5">
        <f t="shared" si="3"/>
        <v>2.8019925280199257E-2</v>
      </c>
      <c r="C25" s="5">
        <f t="shared" si="9"/>
        <v>8.7947882736156349E-2</v>
      </c>
      <c r="D25" s="5">
        <f t="shared" si="9"/>
        <v>2.2710068130204389E-2</v>
      </c>
      <c r="E25" s="5">
        <f t="shared" si="9"/>
        <v>1.5364916773367477E-2</v>
      </c>
      <c r="F25" s="5">
        <f t="shared" si="9"/>
        <v>4.697286012526096E-2</v>
      </c>
      <c r="G25" s="5">
        <f t="shared" si="9"/>
        <v>1.2510425354462052E-2</v>
      </c>
      <c r="H25" s="5">
        <f t="shared" si="9"/>
        <v>6.7669172932330823E-2</v>
      </c>
      <c r="I25" s="5">
        <f t="shared" si="9"/>
        <v>7.8750000000000001E-2</v>
      </c>
      <c r="J25" s="5">
        <f t="shared" si="9"/>
        <v>4.2056074766355138E-2</v>
      </c>
      <c r="K25" s="5">
        <f t="shared" ref="K25:L25" si="14">K10/K$13</f>
        <v>7.4792243767313013E-2</v>
      </c>
      <c r="L25" s="5">
        <f t="shared" si="14"/>
        <v>9.8901098901098897E-2</v>
      </c>
      <c r="M25" s="7">
        <f t="shared" si="7"/>
        <v>5.2335878978795304E-2</v>
      </c>
    </row>
    <row r="26" spans="1:13" x14ac:dyDescent="0.3">
      <c r="A26" s="4" t="s">
        <v>9</v>
      </c>
      <c r="B26" s="5">
        <f t="shared" si="3"/>
        <v>1.1207970112079704E-2</v>
      </c>
      <c r="C26" s="5">
        <f t="shared" si="9"/>
        <v>1.4657980456026056E-2</v>
      </c>
      <c r="D26" s="5">
        <f t="shared" si="9"/>
        <v>1.3626040878122636E-2</v>
      </c>
      <c r="E26" s="5">
        <f t="shared" si="9"/>
        <v>1.1523687580025609E-2</v>
      </c>
      <c r="F26" s="5">
        <f t="shared" si="9"/>
        <v>1.8789144050104387E-2</v>
      </c>
      <c r="G26" s="5">
        <f t="shared" si="9"/>
        <v>7.5062552126772325E-3</v>
      </c>
      <c r="H26" s="5">
        <f t="shared" si="9"/>
        <v>5.4135338345864661E-2</v>
      </c>
      <c r="I26" s="5">
        <f t="shared" si="9"/>
        <v>7.8750000000000001E-2</v>
      </c>
      <c r="J26" s="5">
        <f t="shared" si="9"/>
        <v>1.4018691588785045E-2</v>
      </c>
      <c r="K26" s="5">
        <f t="shared" ref="K26:L26" si="15">K11/K$13</f>
        <v>2.4930747922437671E-2</v>
      </c>
      <c r="L26" s="5">
        <f t="shared" si="15"/>
        <v>9.8901098901098897E-2</v>
      </c>
      <c r="M26" s="7">
        <f t="shared" si="7"/>
        <v>3.1640632277020173E-2</v>
      </c>
    </row>
    <row r="27" spans="1:13" x14ac:dyDescent="0.3">
      <c r="A27" s="4" t="s">
        <v>18</v>
      </c>
      <c r="B27" s="5">
        <f t="shared" si="3"/>
        <v>6.2266500622665012E-3</v>
      </c>
      <c r="C27" s="5">
        <f t="shared" ref="C27:K27" si="16">C12/C$13</f>
        <v>3.2573289902280127E-3</v>
      </c>
      <c r="D27" s="5">
        <f t="shared" si="16"/>
        <v>7.5700227100681302E-3</v>
      </c>
      <c r="E27" s="5">
        <f t="shared" si="16"/>
        <v>5.1216389244558257E-3</v>
      </c>
      <c r="F27" s="5">
        <f t="shared" si="16"/>
        <v>1.0438413361169102E-2</v>
      </c>
      <c r="G27" s="5">
        <f t="shared" si="16"/>
        <v>4.1701417848206837E-3</v>
      </c>
      <c r="H27" s="5">
        <f t="shared" si="16"/>
        <v>3.007518796992481E-2</v>
      </c>
      <c r="I27" s="5">
        <f t="shared" si="16"/>
        <v>4.374999999999999E-2</v>
      </c>
      <c r="J27" s="5">
        <f t="shared" si="16"/>
        <v>4.6728971962616819E-3</v>
      </c>
      <c r="K27" s="5">
        <f t="shared" si="16"/>
        <v>2.7700831024930744E-3</v>
      </c>
      <c r="L27" s="5">
        <f>L12/L$13</f>
        <v>1.098901098901099E-2</v>
      </c>
      <c r="M27" s="7">
        <f>AVERAGE(B27:L27)</f>
        <v>1.1731034099154436E-2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I8" numberStoredAsText="1"/>
    <ignoredError sqref="I3:I6 H4 H6 F3:F4 F10 E11 C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0693-CFB1-4369-A871-D04F08034386}">
  <dimension ref="A1:L5"/>
  <sheetViews>
    <sheetView zoomScaleNormal="100" workbookViewId="0">
      <selection activeCell="B2" sqref="B2"/>
    </sheetView>
  </sheetViews>
  <sheetFormatPr defaultRowHeight="14.4" x14ac:dyDescent="0.3"/>
  <cols>
    <col min="1" max="1" width="2.21875" bestFit="1" customWidth="1"/>
    <col min="2" max="10" width="3" bestFit="1" customWidth="1"/>
    <col min="11" max="12" width="4" bestFit="1" customWidth="1"/>
  </cols>
  <sheetData>
    <row r="1" spans="1:12" x14ac:dyDescent="0.3">
      <c r="A1" s="1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18</v>
      </c>
    </row>
    <row r="2" spans="1:12" x14ac:dyDescent="0.3">
      <c r="A2" s="8" t="s">
        <v>13</v>
      </c>
      <c r="B2" s="1">
        <v>0</v>
      </c>
      <c r="C2" s="1">
        <v>0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1</v>
      </c>
    </row>
    <row r="3" spans="1:12" x14ac:dyDescent="0.3">
      <c r="A3" s="8" t="s">
        <v>14</v>
      </c>
      <c r="B3" s="1">
        <v>1</v>
      </c>
      <c r="C3" s="1">
        <v>0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1</v>
      </c>
    </row>
    <row r="4" spans="1:12" x14ac:dyDescent="0.3">
      <c r="A4" s="8" t="s">
        <v>37</v>
      </c>
      <c r="B4" s="1">
        <v>1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</row>
    <row r="5" spans="1:12" x14ac:dyDescent="0.3">
      <c r="A5" s="8" t="s">
        <v>15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EA1FC-CFB9-4FBB-9DED-2B39E11FE368}">
  <dimension ref="A1:C14"/>
  <sheetViews>
    <sheetView workbookViewId="0">
      <selection activeCell="F10" sqref="F10"/>
    </sheetView>
  </sheetViews>
  <sheetFormatPr defaultRowHeight="14.4" x14ac:dyDescent="0.3"/>
  <sheetData>
    <row r="1" spans="1:3" x14ac:dyDescent="0.3">
      <c r="A1" s="12" t="s">
        <v>0</v>
      </c>
      <c r="B1" s="12"/>
      <c r="C1" s="1">
        <v>1</v>
      </c>
    </row>
    <row r="2" spans="1:3" x14ac:dyDescent="0.3">
      <c r="A2" s="12" t="s">
        <v>1</v>
      </c>
      <c r="B2" s="12"/>
      <c r="C2" s="1">
        <v>1</v>
      </c>
    </row>
    <row r="3" spans="1:3" x14ac:dyDescent="0.3">
      <c r="A3" s="12" t="s">
        <v>2</v>
      </c>
      <c r="B3" s="12"/>
      <c r="C3" s="1">
        <v>0</v>
      </c>
    </row>
    <row r="4" spans="1:3" x14ac:dyDescent="0.3">
      <c r="A4" s="12" t="s">
        <v>3</v>
      </c>
      <c r="B4" s="1" t="s">
        <v>16</v>
      </c>
      <c r="C4" s="1">
        <v>1</v>
      </c>
    </row>
    <row r="5" spans="1:3" x14ac:dyDescent="0.3">
      <c r="A5" s="12" t="s">
        <v>3</v>
      </c>
      <c r="B5" s="1" t="s">
        <v>38</v>
      </c>
      <c r="C5" s="1">
        <v>0</v>
      </c>
    </row>
    <row r="6" spans="1:3" x14ac:dyDescent="0.3">
      <c r="A6" s="12" t="s">
        <v>3</v>
      </c>
      <c r="B6" s="1" t="s">
        <v>39</v>
      </c>
      <c r="C6" s="1">
        <v>0</v>
      </c>
    </row>
    <row r="7" spans="1:3" x14ac:dyDescent="0.3">
      <c r="A7" s="12" t="s">
        <v>3</v>
      </c>
      <c r="B7" s="1" t="s">
        <v>17</v>
      </c>
      <c r="C7" s="1">
        <v>0</v>
      </c>
    </row>
    <row r="8" spans="1:3" x14ac:dyDescent="0.3">
      <c r="A8" s="12" t="s">
        <v>4</v>
      </c>
      <c r="B8" s="12"/>
      <c r="C8" s="1">
        <v>1</v>
      </c>
    </row>
    <row r="9" spans="1:3" x14ac:dyDescent="0.3">
      <c r="A9" s="12" t="s">
        <v>5</v>
      </c>
      <c r="B9" s="12"/>
      <c r="C9" s="1">
        <v>1</v>
      </c>
    </row>
    <row r="10" spans="1:3" x14ac:dyDescent="0.3">
      <c r="A10" s="12" t="s">
        <v>6</v>
      </c>
      <c r="B10" s="12"/>
      <c r="C10" s="1">
        <v>1</v>
      </c>
    </row>
    <row r="11" spans="1:3" x14ac:dyDescent="0.3">
      <c r="A11" s="12" t="s">
        <v>7</v>
      </c>
      <c r="B11" s="12"/>
      <c r="C11" s="1">
        <v>1</v>
      </c>
    </row>
    <row r="12" spans="1:3" x14ac:dyDescent="0.3">
      <c r="A12" s="12" t="s">
        <v>8</v>
      </c>
      <c r="B12" s="12"/>
      <c r="C12" s="1">
        <v>0</v>
      </c>
    </row>
    <row r="13" spans="1:3" x14ac:dyDescent="0.3">
      <c r="A13" s="12" t="s">
        <v>9</v>
      </c>
      <c r="B13" s="12"/>
      <c r="C13" s="1">
        <v>1</v>
      </c>
    </row>
    <row r="14" spans="1:3" x14ac:dyDescent="0.3">
      <c r="A14" s="12" t="s">
        <v>18</v>
      </c>
      <c r="B14" s="12"/>
      <c r="C14" s="1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CE21-9435-45EE-BDCF-0A6862ECC5A2}">
  <dimension ref="A1:B8"/>
  <sheetViews>
    <sheetView tabSelected="1" workbookViewId="0">
      <selection activeCell="B7" sqref="B7"/>
    </sheetView>
  </sheetViews>
  <sheetFormatPr defaultRowHeight="14.4" x14ac:dyDescent="0.3"/>
  <cols>
    <col min="1" max="1" width="20.33203125" bestFit="1" customWidth="1"/>
    <col min="2" max="2" width="13.33203125" customWidth="1"/>
  </cols>
  <sheetData>
    <row r="1" spans="1:2" x14ac:dyDescent="0.3">
      <c r="A1" t="s">
        <v>40</v>
      </c>
      <c r="B1">
        <v>4200</v>
      </c>
    </row>
    <row r="2" spans="1:2" x14ac:dyDescent="0.3">
      <c r="A2" t="s">
        <v>41</v>
      </c>
      <c r="B2" t="s">
        <v>42</v>
      </c>
    </row>
    <row r="3" spans="1:2" x14ac:dyDescent="0.3">
      <c r="A3" t="s">
        <v>43</v>
      </c>
      <c r="B3">
        <v>27000</v>
      </c>
    </row>
    <row r="4" spans="1:2" x14ac:dyDescent="0.3">
      <c r="A4" t="s">
        <v>44</v>
      </c>
      <c r="B4">
        <v>140000</v>
      </c>
    </row>
    <row r="5" spans="1:2" x14ac:dyDescent="0.3">
      <c r="A5" t="s">
        <v>63</v>
      </c>
      <c r="B5">
        <v>122000</v>
      </c>
    </row>
    <row r="6" spans="1:2" x14ac:dyDescent="0.3">
      <c r="A6" t="s">
        <v>45</v>
      </c>
      <c r="B6">
        <v>43200000</v>
      </c>
    </row>
    <row r="7" spans="1:2" x14ac:dyDescent="0.3">
      <c r="A7" t="s">
        <v>46</v>
      </c>
      <c r="B7">
        <v>0</v>
      </c>
    </row>
    <row r="8" spans="1:2" x14ac:dyDescent="0.3">
      <c r="A8" t="s">
        <v>47</v>
      </c>
      <c r="B8">
        <v>100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2B5C-C0D1-4275-B0B5-B97DE683A8A2}">
  <dimension ref="A1:B5"/>
  <sheetViews>
    <sheetView workbookViewId="0">
      <selection activeCell="B6" sqref="B6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48</v>
      </c>
      <c r="B1">
        <v>-1</v>
      </c>
    </row>
    <row r="2" spans="1:2" x14ac:dyDescent="0.3">
      <c r="A2" t="s">
        <v>16</v>
      </c>
      <c r="B2">
        <v>0</v>
      </c>
    </row>
    <row r="3" spans="1:2" x14ac:dyDescent="0.3">
      <c r="A3" t="s">
        <v>38</v>
      </c>
      <c r="B3">
        <v>1</v>
      </c>
    </row>
    <row r="4" spans="1:2" x14ac:dyDescent="0.3">
      <c r="A4" t="s">
        <v>39</v>
      </c>
      <c r="B4">
        <v>2</v>
      </c>
    </row>
    <row r="5" spans="1:2" x14ac:dyDescent="0.3">
      <c r="A5" t="s">
        <v>17</v>
      </c>
      <c r="B5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AEF6-41C4-44C3-9ED5-1AD00CBC52EC}">
  <dimension ref="A1:B10"/>
  <sheetViews>
    <sheetView workbookViewId="0"/>
  </sheetViews>
  <sheetFormatPr defaultRowHeight="14.4" x14ac:dyDescent="0.3"/>
  <cols>
    <col min="1" max="1" width="33.77734375" bestFit="1" customWidth="1"/>
  </cols>
  <sheetData>
    <row r="1" spans="1:2" x14ac:dyDescent="0.3">
      <c r="A1" t="s">
        <v>19</v>
      </c>
      <c r="B1">
        <v>1</v>
      </c>
    </row>
    <row r="2" spans="1:2" x14ac:dyDescent="0.3">
      <c r="A2" t="s">
        <v>20</v>
      </c>
      <c r="B2">
        <v>2</v>
      </c>
    </row>
    <row r="3" spans="1:2" x14ac:dyDescent="0.3">
      <c r="A3" t="s">
        <v>21</v>
      </c>
      <c r="B3">
        <v>3</v>
      </c>
    </row>
    <row r="4" spans="1:2" x14ac:dyDescent="0.3">
      <c r="A4" t="s">
        <v>22</v>
      </c>
      <c r="B4">
        <v>4</v>
      </c>
    </row>
    <row r="5" spans="1:2" x14ac:dyDescent="0.3">
      <c r="A5" t="s">
        <v>23</v>
      </c>
      <c r="B5">
        <v>5</v>
      </c>
    </row>
    <row r="6" spans="1:2" x14ac:dyDescent="0.3">
      <c r="A6" t="s">
        <v>24</v>
      </c>
      <c r="B6">
        <v>6</v>
      </c>
    </row>
    <row r="7" spans="1:2" x14ac:dyDescent="0.3">
      <c r="A7" t="s">
        <v>25</v>
      </c>
      <c r="B7">
        <v>7</v>
      </c>
    </row>
    <row r="8" spans="1:2" x14ac:dyDescent="0.3">
      <c r="A8" t="s">
        <v>26</v>
      </c>
      <c r="B8">
        <v>8</v>
      </c>
    </row>
    <row r="9" spans="1:2" x14ac:dyDescent="0.3">
      <c r="A9" t="s">
        <v>27</v>
      </c>
      <c r="B9">
        <v>9</v>
      </c>
    </row>
    <row r="10" spans="1:2" x14ac:dyDescent="0.3">
      <c r="A10" t="s">
        <v>28</v>
      </c>
      <c r="B1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7632-E06E-4CE7-8149-E02E528F9800}">
  <dimension ref="A1:E11"/>
  <sheetViews>
    <sheetView workbookViewId="0"/>
  </sheetViews>
  <sheetFormatPr defaultRowHeight="14.4" x14ac:dyDescent="0.3"/>
  <cols>
    <col min="2" max="2" width="12" bestFit="1" customWidth="1"/>
    <col min="3" max="3" width="9.6640625" bestFit="1" customWidth="1"/>
    <col min="4" max="4" width="13.44140625" bestFit="1" customWidth="1"/>
    <col min="5" max="5" width="8.109375" bestFit="1" customWidth="1"/>
  </cols>
  <sheetData>
    <row r="1" spans="1:5" x14ac:dyDescent="0.3">
      <c r="A1" t="s">
        <v>62</v>
      </c>
      <c r="B1" t="s">
        <v>58</v>
      </c>
      <c r="C1" t="s">
        <v>59</v>
      </c>
      <c r="D1" t="s">
        <v>60</v>
      </c>
      <c r="E1" t="s">
        <v>61</v>
      </c>
    </row>
    <row r="2" spans="1:5" x14ac:dyDescent="0.3">
      <c r="A2">
        <v>1</v>
      </c>
      <c r="B2">
        <v>100</v>
      </c>
      <c r="C2">
        <v>5</v>
      </c>
      <c r="D2">
        <v>0.5</v>
      </c>
      <c r="E2">
        <v>10</v>
      </c>
    </row>
    <row r="3" spans="1:5" x14ac:dyDescent="0.3">
      <c r="A3">
        <v>2</v>
      </c>
      <c r="B3">
        <v>100</v>
      </c>
      <c r="C3">
        <v>10</v>
      </c>
      <c r="D3">
        <v>0.5</v>
      </c>
      <c r="E3">
        <v>30</v>
      </c>
    </row>
    <row r="4" spans="1:5" x14ac:dyDescent="0.3">
      <c r="A4">
        <v>3</v>
      </c>
      <c r="B4">
        <v>1000</v>
      </c>
      <c r="C4">
        <v>10</v>
      </c>
      <c r="D4">
        <v>1</v>
      </c>
      <c r="E4">
        <v>20</v>
      </c>
    </row>
    <row r="5" spans="1:5" x14ac:dyDescent="0.3">
      <c r="A5">
        <v>4</v>
      </c>
      <c r="B5">
        <v>300</v>
      </c>
      <c r="C5">
        <v>5</v>
      </c>
      <c r="D5">
        <v>1</v>
      </c>
      <c r="E5">
        <v>10</v>
      </c>
    </row>
    <row r="6" spans="1:5" x14ac:dyDescent="0.3">
      <c r="A6">
        <v>5</v>
      </c>
      <c r="B6">
        <v>500</v>
      </c>
      <c r="C6">
        <v>10</v>
      </c>
      <c r="D6">
        <v>1</v>
      </c>
      <c r="E6">
        <v>15</v>
      </c>
    </row>
    <row r="7" spans="1:5" x14ac:dyDescent="0.3">
      <c r="A7">
        <v>6</v>
      </c>
      <c r="B7">
        <v>1000</v>
      </c>
      <c r="C7">
        <v>10</v>
      </c>
      <c r="D7">
        <v>5</v>
      </c>
      <c r="E7">
        <v>40</v>
      </c>
    </row>
    <row r="8" spans="1:5" x14ac:dyDescent="0.3">
      <c r="A8">
        <v>7</v>
      </c>
      <c r="B8">
        <v>500</v>
      </c>
      <c r="C8">
        <v>5</v>
      </c>
      <c r="D8">
        <v>1</v>
      </c>
      <c r="E8">
        <v>30</v>
      </c>
    </row>
    <row r="9" spans="1:5" x14ac:dyDescent="0.3">
      <c r="A9">
        <v>8</v>
      </c>
      <c r="B9">
        <v>100</v>
      </c>
      <c r="C9">
        <v>10</v>
      </c>
      <c r="D9">
        <v>2</v>
      </c>
      <c r="E9">
        <v>15</v>
      </c>
    </row>
    <row r="10" spans="1:5" x14ac:dyDescent="0.3">
      <c r="A10">
        <v>9</v>
      </c>
      <c r="B10">
        <v>400</v>
      </c>
      <c r="C10">
        <v>30</v>
      </c>
      <c r="D10">
        <v>3</v>
      </c>
      <c r="E10">
        <v>30</v>
      </c>
    </row>
    <row r="11" spans="1:5" x14ac:dyDescent="0.3">
      <c r="A11">
        <v>10</v>
      </c>
      <c r="B11">
        <v>1000</v>
      </c>
      <c r="C11">
        <v>50</v>
      </c>
      <c r="D11">
        <v>5</v>
      </c>
      <c r="E11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42DC-B205-42E1-9815-1453A6C5BD9F}">
  <dimension ref="A1:B8"/>
  <sheetViews>
    <sheetView workbookViewId="0">
      <selection activeCell="A9" sqref="A9"/>
    </sheetView>
  </sheetViews>
  <sheetFormatPr defaultRowHeight="14.4" x14ac:dyDescent="0.3"/>
  <sheetData>
    <row r="1" spans="1:2" x14ac:dyDescent="0.3">
      <c r="A1">
        <v>12</v>
      </c>
      <c r="B1" t="s">
        <v>49</v>
      </c>
    </row>
    <row r="2" spans="1:2" x14ac:dyDescent="0.3">
      <c r="A2">
        <v>13</v>
      </c>
      <c r="B2" t="s">
        <v>50</v>
      </c>
    </row>
    <row r="3" spans="1:2" x14ac:dyDescent="0.3">
      <c r="A3">
        <v>14</v>
      </c>
      <c r="B3" t="s">
        <v>51</v>
      </c>
    </row>
    <row r="4" spans="1:2" x14ac:dyDescent="0.3">
      <c r="A4">
        <v>15</v>
      </c>
      <c r="B4" t="s">
        <v>52</v>
      </c>
    </row>
    <row r="5" spans="1:2" x14ac:dyDescent="0.3">
      <c r="A5">
        <v>16</v>
      </c>
      <c r="B5" t="s">
        <v>53</v>
      </c>
    </row>
    <row r="6" spans="1:2" x14ac:dyDescent="0.3">
      <c r="A6">
        <v>17</v>
      </c>
      <c r="B6" t="s">
        <v>54</v>
      </c>
    </row>
    <row r="7" spans="1:2" x14ac:dyDescent="0.3">
      <c r="A7">
        <v>18</v>
      </c>
      <c r="B7" t="s">
        <v>55</v>
      </c>
    </row>
    <row r="8" spans="1:2" x14ac:dyDescent="0.3">
      <c r="A8">
        <v>19</v>
      </c>
      <c r="B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Distance</vt:lpstr>
      <vt:lpstr>Socal acceptance (AHP)</vt:lpstr>
      <vt:lpstr>Compatibility</vt:lpstr>
      <vt:lpstr>Standalone policy use</vt:lpstr>
      <vt:lpstr>Configs</vt:lpstr>
      <vt:lpstr>Landuse Dict</vt:lpstr>
      <vt:lpstr>Policy Dict</vt:lpstr>
      <vt:lpstr>Policies charateristics</vt:lpstr>
      <vt:lpstr>Combination</vt:lpstr>
      <vt:lpstr>Possible policies 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Ghodsvali, Maryam</dc:creator>
  <cp:lastModifiedBy>Ghodsvali, Maryam</cp:lastModifiedBy>
  <dcterms:created xsi:type="dcterms:W3CDTF">2015-06-05T18:17:20Z</dcterms:created>
  <dcterms:modified xsi:type="dcterms:W3CDTF">2021-08-29T16:43:36Z</dcterms:modified>
</cp:coreProperties>
</file>